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<sst xmlns="http://schemas.openxmlformats.org/spreadsheetml/2006/main" count="119" uniqueCount="101">
  <si>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</si>
  <si>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</si>
  <si>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</si>
  <si>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</si>
  <si>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</si>
  <si>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</si>
  <si>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</si>
  <si>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</si>
  <si>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</si>
  <si>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</si>
  <si>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</si>
  <si>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</si>
  <si>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</si>
  <si>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</si>
  <si>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</si>
  <si>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</si>
  <si>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</si>
  <si>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</si>
  <si>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</si>
  <si>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</si>
  <si>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</si>
  <si>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</si>
  <si>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</si>
  <si>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</si>
  <si>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</si>
  <si>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</si>
  <si>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</si>
  <si>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</si>
  <si>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</si>
  <si>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</si>
  <si>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</si>
  <si>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</si>
  <si>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</si>
  <si>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</si>
  <si>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</si>
  <si>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</si>
  <si>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</si>
  <si>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</si>
  <si>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</si>
  <si>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</si>
  <si>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</si>
  <si>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</si>
  <si>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</si>
  <si>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</si>
  <si>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</si>
  <si>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</si>
  <si>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</si>
  <si>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</si>
  <si>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</si>
  <si>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</si>
  <si>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</si>
  <si>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</si>
  <si>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</si>
  <si>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</si>
  <si>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</si>
  <si>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</si>
  <si>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</si>
  <si>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</si>
  <si>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</si>
  <si>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</si>
  <si>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</si>
  <si>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</si>
  <si>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</si>
  <si>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</si>
  <si>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</si>
  <si>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</si>
  <si>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</si>
  <si>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</si>
  <si>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</si>
  <si>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 xml:space="preserve">衆議院議員小選挙区別登録者数 </t>
  </si>
  <si>
    <t>県議合区等選挙区別登録者数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</si>
  <si>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</si>
  <si>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</si>
  <si>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</si>
  <si>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</si>
  <si>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</si>
  <si>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</si>
  <si>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</si>
  <si>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</si>
  <si>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</si>
  <si>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</si>
  <si>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</si>
  <si>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</si>
  <si>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</si>
  <si>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</si>
  <si>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</si>
  <si>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富谷・黒川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</si>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</sst>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0" fontId="4" fillId="32" borderId="33" xfId="0" applyFont="1" applyFill="1" applyBorder="1" applyAlignment="1">
      <alignment horizontal="center" vertical="center" shrinkToFit="1"/>
    </xf>
    <xf numFmtId="0" fontId="4" fillId="32" borderId="47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58" fontId="4" fillId="32" borderId="51" xfId="0" applyNumberFormat="1" applyFont="1" applyFill="1" applyBorder="1" applyAlignment="1">
      <alignment horizontal="center" vertical="center" shrinkToFit="1"/>
    </xf>
    <xf numFmtId="58" fontId="4" fillId="32" borderId="52" xfId="0" applyNumberFormat="1" applyFont="1" applyFill="1" applyBorder="1" applyAlignment="1">
      <alignment horizontal="center" vertical="center" shrinkToFit="1"/>
    </xf>
    <xf numFmtId="58" fontId="4" fillId="32" borderId="53" xfId="0" applyNumberFormat="1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47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0" fillId="32" borderId="53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190" fontId="4" fillId="32" borderId="54" xfId="0" applyNumberFormat="1" applyFont="1" applyFill="1" applyBorder="1" applyAlignment="1">
      <alignment vertical="center"/>
    </xf>
    <xf numFmtId="0" fontId="0" fillId="32" borderId="60" xfId="0" applyFont="1" applyFill="1" applyBorder="1" applyAlignment="1">
      <alignment horizontal="distributed" vertical="center" indent="1"/>
    </xf>
    <xf numFmtId="0" fontId="0" fillId="32" borderId="61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2" xfId="0" applyNumberFormat="1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190" fontId="4" fillId="32" borderId="0" xfId="0" applyNumberFormat="1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shrinkToFit="1"/>
    </xf>
    <xf numFmtId="190" fontId="4" fillId="32" borderId="64" xfId="0" applyNumberFormat="1" applyFont="1" applyFill="1" applyBorder="1" applyAlignment="1">
      <alignment vertical="center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191" fontId="4" fillId="32" borderId="34" xfId="0" applyNumberFormat="1" applyFont="1" applyFill="1" applyBorder="1" applyAlignment="1">
      <alignment horizontal="right" vertical="center"/>
    </xf>
    <xf numFmtId="0" fontId="4" fillId="32" borderId="42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191" fontId="4" fillId="32" borderId="10" xfId="0" applyNumberFormat="1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7</v>
      </c>
      <c r="B1" s="4"/>
      <c r="C1" s="4"/>
      <c r="D1" s="4"/>
      <c r="E1" s="4"/>
      <c r="F1" s="83">
        <v>44482</v>
      </c>
      <c r="G1" s="83"/>
      <c r="H1" s="5" t="s">
        <v>8</v>
      </c>
      <c r="J1" s="7" t="s">
        <v>9</v>
      </c>
    </row>
    <row r="2" spans="1:10" ht="18" customHeight="1">
      <c r="A2" s="66" t="s">
        <v>10</v>
      </c>
      <c r="B2" s="67"/>
      <c r="C2" s="70" t="str">
        <f>"今回（令和3年10月13日）現在"</f>
        <v>今回（令和3年10月13日）現在</v>
      </c>
      <c r="D2" s="71"/>
      <c r="E2" s="72"/>
      <c r="F2" s="73" t="str">
        <f>"前回（令和3年9月1日）現在"</f>
        <v>前回（令和3年9月1日）現在</v>
      </c>
      <c r="G2" s="74"/>
      <c r="H2" s="75"/>
      <c r="I2" s="84" t="s">
        <v>11</v>
      </c>
      <c r="J2" s="76"/>
    </row>
    <row r="3" spans="1:10" ht="18" customHeight="1" thickBot="1">
      <c r="A3" s="68"/>
      <c r="B3" s="69"/>
      <c r="C3" s="8" t="s">
        <v>12</v>
      </c>
      <c r="D3" s="9" t="s">
        <v>13</v>
      </c>
      <c r="E3" s="10" t="s">
        <v>14</v>
      </c>
      <c r="F3" s="11" t="s">
        <v>12</v>
      </c>
      <c r="G3" s="12" t="s">
        <v>13</v>
      </c>
      <c r="H3" s="10" t="s">
        <v>14</v>
      </c>
      <c r="I3" s="13" t="s">
        <v>15</v>
      </c>
      <c r="J3" s="10" t="s">
        <v>16</v>
      </c>
    </row>
    <row r="4" spans="1:10" ht="18" customHeight="1" thickBot="1" thickTop="1">
      <c r="A4" s="85" t="s">
        <v>17</v>
      </c>
      <c r="B4" s="86"/>
      <c r="C4" s="14">
        <f>SUM(C5:C6)</f>
        <v>932901</v>
      </c>
      <c r="D4" s="15">
        <f>SUM(D5:D6)</f>
        <v>995985</v>
      </c>
      <c r="E4" s="16">
        <f>SUM(C4:D4)</f>
        <v>1928886</v>
      </c>
      <c r="F4" s="17">
        <v>932295</v>
      </c>
      <c r="G4" s="15">
        <v>995802</v>
      </c>
      <c r="H4" s="16">
        <v>1928097</v>
      </c>
      <c r="I4" s="18">
        <f>E4-H4</f>
        <v>789</v>
      </c>
      <c r="J4" s="19">
        <f>(E4/H4)-1</f>
        <v>0.00040921177720831814</v>
      </c>
    </row>
    <row r="5" spans="1:10" ht="18" customHeight="1">
      <c r="A5" s="78" t="s">
        <v>18</v>
      </c>
      <c r="B5" s="87"/>
      <c r="C5" s="20">
        <f>SUM(C8:C25)</f>
        <v>786563</v>
      </c>
      <c r="D5" s="21">
        <f>SUM(D8:D25)</f>
        <v>845378</v>
      </c>
      <c r="E5" s="22">
        <f>SUM(C5:D5)</f>
        <v>1631941</v>
      </c>
      <c r="F5" s="20">
        <v>785952</v>
      </c>
      <c r="G5" s="21">
        <v>845129</v>
      </c>
      <c r="H5" s="22">
        <v>1631081</v>
      </c>
      <c r="I5" s="23">
        <f>E5-H5</f>
        <v>860</v>
      </c>
      <c r="J5" s="24">
        <f>(E5/H5)-1</f>
        <v>0.0005272576898387449</v>
      </c>
    </row>
    <row r="6" spans="1:10" ht="18" customHeight="1" thickBot="1">
      <c r="A6" s="79" t="s">
        <v>19</v>
      </c>
      <c r="B6" s="88"/>
      <c r="C6" s="25">
        <f>SUM(C26,C29,C34,C36,C39,C43,C47,C50,C53,C55)</f>
        <v>146338</v>
      </c>
      <c r="D6" s="1">
        <f>SUM(D26,D29,D34,D36,D39,D43,D47,D50,D53,D55)</f>
        <v>150607</v>
      </c>
      <c r="E6" s="26">
        <f>SUM(C6:D6)</f>
        <v>296945</v>
      </c>
      <c r="F6" s="27">
        <v>146343</v>
      </c>
      <c r="G6" s="28">
        <v>150673</v>
      </c>
      <c r="H6" s="26">
        <v>297016</v>
      </c>
      <c r="I6" s="29">
        <f>E6-H6</f>
        <v>-71</v>
      </c>
      <c r="J6" s="30">
        <f>(E6/H6)-1</f>
        <v>-0.00023904436124655426</v>
      </c>
    </row>
    <row r="7" spans="1:10" ht="18" customHeight="1">
      <c r="A7" s="80" t="s">
        <v>20</v>
      </c>
      <c r="B7" s="87"/>
      <c r="C7" s="31">
        <f>SUM(C8:C12)</f>
        <v>430121</v>
      </c>
      <c r="D7" s="21">
        <f>SUM(D8:D12)</f>
        <v>469629</v>
      </c>
      <c r="E7" s="22">
        <f>SUM(C7:D7)</f>
        <v>899750</v>
      </c>
      <c r="F7" s="20">
        <v>429607</v>
      </c>
      <c r="G7" s="21">
        <v>469348</v>
      </c>
      <c r="H7" s="22">
        <v>898955</v>
      </c>
      <c r="I7" s="32">
        <f>E7-H7</f>
        <v>795</v>
      </c>
      <c r="J7" s="24">
        <f>(E7/H7)-1</f>
        <v>0.0008843601737573703</v>
      </c>
    </row>
    <row r="8" spans="1:10" ht="18" customHeight="1">
      <c r="A8" s="33"/>
      <c r="B8" s="34" t="s">
        <v>21</v>
      </c>
      <c r="C8" s="35">
        <v>116568</v>
      </c>
      <c r="D8" s="36">
        <v>130891</v>
      </c>
      <c r="E8" s="37">
        <f aca="true" t="shared" si="0" ref="E8:E56">SUM(C8:D8)</f>
        <v>247459</v>
      </c>
      <c r="F8" s="35">
        <v>116415</v>
      </c>
      <c r="G8" s="36">
        <v>130857</v>
      </c>
      <c r="H8" s="37">
        <v>247272</v>
      </c>
      <c r="I8" s="38">
        <f aca="true" t="shared" si="1" ref="I8:I56">E8-H8</f>
        <v>187</v>
      </c>
      <c r="J8" s="39">
        <f>(E8/H8)-1</f>
        <v>0.0007562522242712255</v>
      </c>
    </row>
    <row r="9" spans="1:10" ht="18" customHeight="1">
      <c r="A9" s="33"/>
      <c r="B9" s="34" t="s">
        <v>22</v>
      </c>
      <c r="C9" s="35">
        <v>77682</v>
      </c>
      <c r="D9" s="36">
        <v>82729</v>
      </c>
      <c r="E9" s="37">
        <f>SUM(C9:D9)</f>
        <v>160411</v>
      </c>
      <c r="F9" s="35">
        <v>77600</v>
      </c>
      <c r="G9" s="36">
        <v>82643</v>
      </c>
      <c r="H9" s="37">
        <v>160243</v>
      </c>
      <c r="I9" s="38">
        <f t="shared" si="1"/>
        <v>168</v>
      </c>
      <c r="J9" s="39">
        <f aca="true" t="shared" si="2" ref="J9:J56">(E9/H9)-1</f>
        <v>0.0010484077307588713</v>
      </c>
    </row>
    <row r="10" spans="1:10" ht="18" customHeight="1">
      <c r="A10" s="33"/>
      <c r="B10" s="34" t="s">
        <v>23</v>
      </c>
      <c r="C10" s="35">
        <v>56356</v>
      </c>
      <c r="D10" s="36">
        <v>59779</v>
      </c>
      <c r="E10" s="37">
        <f t="shared" si="0"/>
        <v>116135</v>
      </c>
      <c r="F10" s="35">
        <v>56320</v>
      </c>
      <c r="G10" s="36">
        <v>59766</v>
      </c>
      <c r="H10" s="37">
        <v>116086</v>
      </c>
      <c r="I10" s="38">
        <f t="shared" si="1"/>
        <v>49</v>
      </c>
      <c r="J10" s="39">
        <f t="shared" si="2"/>
        <v>0.000422100856261709</v>
      </c>
    </row>
    <row r="11" spans="1:10" ht="18" customHeight="1">
      <c r="A11" s="33"/>
      <c r="B11" s="34" t="s">
        <v>24</v>
      </c>
      <c r="C11" s="89">
        <f>SUM(C71:C72)</f>
        <v>93576</v>
      </c>
      <c r="D11" s="36">
        <f>SUM(D71:D72)</f>
        <v>102555</v>
      </c>
      <c r="E11" s="37">
        <f t="shared" si="0"/>
        <v>196131</v>
      </c>
      <c r="F11" s="35">
        <v>93419</v>
      </c>
      <c r="G11" s="36">
        <v>102425</v>
      </c>
      <c r="H11" s="37">
        <v>195844</v>
      </c>
      <c r="I11" s="38">
        <f t="shared" si="1"/>
        <v>287</v>
      </c>
      <c r="J11" s="39">
        <f t="shared" si="2"/>
        <v>0.001465452094524311</v>
      </c>
    </row>
    <row r="12" spans="1:10" ht="18" customHeight="1" thickBot="1">
      <c r="A12" s="40"/>
      <c r="B12" s="41" t="s">
        <v>25</v>
      </c>
      <c r="C12" s="25">
        <v>85939</v>
      </c>
      <c r="D12" s="1">
        <v>93675</v>
      </c>
      <c r="E12" s="2">
        <f t="shared" si="0"/>
        <v>179614</v>
      </c>
      <c r="F12" s="25">
        <v>85853</v>
      </c>
      <c r="G12" s="1">
        <v>93657</v>
      </c>
      <c r="H12" s="2">
        <v>179510</v>
      </c>
      <c r="I12" s="42">
        <f t="shared" si="1"/>
        <v>104</v>
      </c>
      <c r="J12" s="43">
        <f t="shared" si="2"/>
        <v>0.0005793549105899132</v>
      </c>
    </row>
    <row r="13" spans="1:10" ht="18" customHeight="1">
      <c r="A13" s="78" t="s">
        <v>26</v>
      </c>
      <c r="B13" s="87"/>
      <c r="C13" s="20">
        <v>58094</v>
      </c>
      <c r="D13" s="21">
        <v>62126</v>
      </c>
      <c r="E13" s="22">
        <f t="shared" si="0"/>
        <v>120220</v>
      </c>
      <c r="F13" s="20">
        <v>58117</v>
      </c>
      <c r="G13" s="21">
        <v>62176</v>
      </c>
      <c r="H13" s="22">
        <v>120293</v>
      </c>
      <c r="I13" s="32">
        <f t="shared" si="1"/>
        <v>-73</v>
      </c>
      <c r="J13" s="24">
        <f t="shared" si="2"/>
        <v>-0.0006068516040002025</v>
      </c>
    </row>
    <row r="14" spans="1:10" ht="18" customHeight="1">
      <c r="A14" s="77" t="s">
        <v>27</v>
      </c>
      <c r="B14" s="90"/>
      <c r="C14" s="35">
        <v>21927</v>
      </c>
      <c r="D14" s="36">
        <v>24004</v>
      </c>
      <c r="E14" s="37">
        <f t="shared" si="0"/>
        <v>45931</v>
      </c>
      <c r="F14" s="35">
        <v>21899</v>
      </c>
      <c r="G14" s="36">
        <v>23983</v>
      </c>
      <c r="H14" s="37">
        <v>45882</v>
      </c>
      <c r="I14" s="38">
        <f t="shared" si="1"/>
        <v>49</v>
      </c>
      <c r="J14" s="39">
        <f t="shared" si="2"/>
        <v>0.001067956933002101</v>
      </c>
    </row>
    <row r="15" spans="1:10" ht="18" customHeight="1">
      <c r="A15" s="77" t="s">
        <v>28</v>
      </c>
      <c r="B15" s="90"/>
      <c r="C15" s="35">
        <v>25827</v>
      </c>
      <c r="D15" s="36">
        <v>27506</v>
      </c>
      <c r="E15" s="37">
        <f t="shared" si="0"/>
        <v>53333</v>
      </c>
      <c r="F15" s="35">
        <v>25846</v>
      </c>
      <c r="G15" s="36">
        <v>27501</v>
      </c>
      <c r="H15" s="37">
        <v>53347</v>
      </c>
      <c r="I15" s="38">
        <f t="shared" si="1"/>
        <v>-14</v>
      </c>
      <c r="J15" s="39">
        <f t="shared" si="2"/>
        <v>-0.0002624327516074221</v>
      </c>
    </row>
    <row r="16" spans="1:10" ht="18" customHeight="1">
      <c r="A16" s="77" t="s">
        <v>29</v>
      </c>
      <c r="B16" s="90"/>
      <c r="C16" s="35">
        <v>13922</v>
      </c>
      <c r="D16" s="36">
        <v>14599</v>
      </c>
      <c r="E16" s="37">
        <f t="shared" si="0"/>
        <v>28521</v>
      </c>
      <c r="F16" s="35">
        <v>13915</v>
      </c>
      <c r="G16" s="36">
        <v>14605</v>
      </c>
      <c r="H16" s="37">
        <v>28520</v>
      </c>
      <c r="I16" s="38">
        <f t="shared" si="1"/>
        <v>1</v>
      </c>
      <c r="J16" s="39">
        <f t="shared" si="2"/>
        <v>3.506311360457204E-05</v>
      </c>
    </row>
    <row r="17" spans="1:10" ht="18" customHeight="1">
      <c r="A17" s="77" t="s">
        <v>30</v>
      </c>
      <c r="B17" s="90"/>
      <c r="C17" s="35">
        <v>31686</v>
      </c>
      <c r="D17" s="36">
        <v>33235</v>
      </c>
      <c r="E17" s="37">
        <f t="shared" si="0"/>
        <v>64921</v>
      </c>
      <c r="F17" s="35">
        <v>31671</v>
      </c>
      <c r="G17" s="36">
        <v>33192</v>
      </c>
      <c r="H17" s="37">
        <v>64863</v>
      </c>
      <c r="I17" s="38">
        <f t="shared" si="1"/>
        <v>58</v>
      </c>
      <c r="J17" s="39">
        <f t="shared" si="2"/>
        <v>0.0008941923746974556</v>
      </c>
    </row>
    <row r="18" spans="1:10" ht="18" customHeight="1">
      <c r="A18" s="77" t="s">
        <v>31</v>
      </c>
      <c r="B18" s="90"/>
      <c r="C18" s="35">
        <v>11965</v>
      </c>
      <c r="D18" s="36">
        <v>12136</v>
      </c>
      <c r="E18" s="37">
        <f t="shared" si="0"/>
        <v>24101</v>
      </c>
      <c r="F18" s="35">
        <v>11972</v>
      </c>
      <c r="G18" s="36">
        <v>12144</v>
      </c>
      <c r="H18" s="37">
        <v>24116</v>
      </c>
      <c r="I18" s="38">
        <f t="shared" si="1"/>
        <v>-15</v>
      </c>
      <c r="J18" s="39">
        <f t="shared" si="2"/>
        <v>-0.0006219936971305629</v>
      </c>
    </row>
    <row r="19" spans="1:10" ht="18" customHeight="1">
      <c r="A19" s="77" t="s">
        <v>32</v>
      </c>
      <c r="B19" s="90"/>
      <c r="C19" s="35">
        <v>25853</v>
      </c>
      <c r="D19" s="36">
        <v>26417</v>
      </c>
      <c r="E19" s="37">
        <f t="shared" si="0"/>
        <v>52270</v>
      </c>
      <c r="F19" s="35">
        <v>25831</v>
      </c>
      <c r="G19" s="36">
        <v>26382</v>
      </c>
      <c r="H19" s="37">
        <v>52213</v>
      </c>
      <c r="I19" s="38">
        <f t="shared" si="1"/>
        <v>57</v>
      </c>
      <c r="J19" s="39">
        <f t="shared" si="2"/>
        <v>0.0010916821481239403</v>
      </c>
    </row>
    <row r="20" spans="1:10" ht="18" customHeight="1">
      <c r="A20" s="77" t="s">
        <v>33</v>
      </c>
      <c r="B20" s="90"/>
      <c r="C20" s="35">
        <v>17929</v>
      </c>
      <c r="D20" s="36">
        <v>18659</v>
      </c>
      <c r="E20" s="37">
        <f t="shared" si="0"/>
        <v>36588</v>
      </c>
      <c r="F20" s="35">
        <v>17880</v>
      </c>
      <c r="G20" s="36">
        <v>18667</v>
      </c>
      <c r="H20" s="37">
        <v>36547</v>
      </c>
      <c r="I20" s="38">
        <f t="shared" si="1"/>
        <v>41</v>
      </c>
      <c r="J20" s="39">
        <f t="shared" si="2"/>
        <v>0.0011218431061372769</v>
      </c>
    </row>
    <row r="21" spans="1:10" ht="18" customHeight="1">
      <c r="A21" s="77" t="s">
        <v>34</v>
      </c>
      <c r="B21" s="90"/>
      <c r="C21" s="35">
        <v>32131</v>
      </c>
      <c r="D21" s="36">
        <v>33809</v>
      </c>
      <c r="E21" s="37">
        <f t="shared" si="0"/>
        <v>65940</v>
      </c>
      <c r="F21" s="35">
        <v>32121</v>
      </c>
      <c r="G21" s="36">
        <v>33831</v>
      </c>
      <c r="H21" s="37">
        <v>65952</v>
      </c>
      <c r="I21" s="38">
        <f t="shared" si="1"/>
        <v>-12</v>
      </c>
      <c r="J21" s="39">
        <f t="shared" si="2"/>
        <v>-0.0001819505094614593</v>
      </c>
    </row>
    <row r="22" spans="1:10" ht="18" customHeight="1">
      <c r="A22" s="77" t="s">
        <v>35</v>
      </c>
      <c r="B22" s="90"/>
      <c r="C22" s="35">
        <v>27419</v>
      </c>
      <c r="D22" s="36">
        <v>29408</v>
      </c>
      <c r="E22" s="37">
        <f t="shared" si="0"/>
        <v>56827</v>
      </c>
      <c r="F22" s="35">
        <v>27446</v>
      </c>
      <c r="G22" s="36">
        <v>29446</v>
      </c>
      <c r="H22" s="37">
        <v>56892</v>
      </c>
      <c r="I22" s="38">
        <f t="shared" si="1"/>
        <v>-65</v>
      </c>
      <c r="J22" s="39">
        <f t="shared" si="2"/>
        <v>-0.0011425156436757344</v>
      </c>
    </row>
    <row r="23" spans="1:10" ht="18" customHeight="1">
      <c r="A23" s="77" t="s">
        <v>36</v>
      </c>
      <c r="B23" s="90"/>
      <c r="C23" s="35">
        <v>16254</v>
      </c>
      <c r="D23" s="36">
        <v>17138</v>
      </c>
      <c r="E23" s="37">
        <f t="shared" si="0"/>
        <v>33392</v>
      </c>
      <c r="F23" s="35">
        <v>16258</v>
      </c>
      <c r="G23" s="36">
        <v>17139</v>
      </c>
      <c r="H23" s="37">
        <v>33397</v>
      </c>
      <c r="I23" s="38">
        <f t="shared" si="1"/>
        <v>-5</v>
      </c>
      <c r="J23" s="39">
        <f t="shared" si="2"/>
        <v>-0.0001497140461718116</v>
      </c>
    </row>
    <row r="24" spans="1:10" ht="17.25" customHeight="1">
      <c r="A24" s="82" t="s">
        <v>37</v>
      </c>
      <c r="B24" s="91"/>
      <c r="C24" s="44">
        <v>52955</v>
      </c>
      <c r="D24" s="45">
        <v>55299</v>
      </c>
      <c r="E24" s="46">
        <f>SUM(C24:D24)</f>
        <v>108254</v>
      </c>
      <c r="F24" s="44">
        <v>52953</v>
      </c>
      <c r="G24" s="45">
        <v>55310</v>
      </c>
      <c r="H24" s="46">
        <v>108263</v>
      </c>
      <c r="I24" s="47">
        <f t="shared" si="1"/>
        <v>-9</v>
      </c>
      <c r="J24" s="48">
        <f t="shared" si="2"/>
        <v>-8.313089421130293E-05</v>
      </c>
    </row>
    <row r="25" spans="1:10" ht="18" customHeight="1" thickBot="1">
      <c r="A25" s="82" t="s">
        <v>38</v>
      </c>
      <c r="B25" s="91"/>
      <c r="C25" s="25">
        <v>20480</v>
      </c>
      <c r="D25" s="1">
        <v>21413</v>
      </c>
      <c r="E25" s="2">
        <f>SUM(C25:D25)</f>
        <v>41893</v>
      </c>
      <c r="F25" s="25">
        <v>20436</v>
      </c>
      <c r="G25" s="1">
        <v>21405</v>
      </c>
      <c r="H25" s="2">
        <v>41841</v>
      </c>
      <c r="I25" s="42">
        <f>E25-H25</f>
        <v>52</v>
      </c>
      <c r="J25" s="43">
        <f>(E25/H25)-1</f>
        <v>0.001242800124279908</v>
      </c>
    </row>
    <row r="26" spans="1:10" ht="17.25" customHeight="1">
      <c r="A26" s="80" t="s">
        <v>39</v>
      </c>
      <c r="B26" s="81"/>
      <c r="C26" s="20">
        <f>SUM(C27:C28)</f>
        <v>5459</v>
      </c>
      <c r="D26" s="21">
        <f>SUM(D27:D28)</f>
        <v>5677</v>
      </c>
      <c r="E26" s="22">
        <f>SUM(C26:D26)</f>
        <v>11136</v>
      </c>
      <c r="F26" s="20">
        <v>5474</v>
      </c>
      <c r="G26" s="21">
        <v>5690</v>
      </c>
      <c r="H26" s="22">
        <v>11164</v>
      </c>
      <c r="I26" s="32">
        <f t="shared" si="1"/>
        <v>-28</v>
      </c>
      <c r="J26" s="24">
        <f t="shared" si="2"/>
        <v>-0.0025080616266570654</v>
      </c>
    </row>
    <row r="27" spans="1:10" ht="18" customHeight="1">
      <c r="A27" s="49"/>
      <c r="B27" s="50" t="s">
        <v>40</v>
      </c>
      <c r="C27" s="51">
        <v>4898</v>
      </c>
      <c r="D27" s="52">
        <v>5111</v>
      </c>
      <c r="E27" s="37">
        <f t="shared" si="0"/>
        <v>10009</v>
      </c>
      <c r="F27" s="51">
        <v>4912</v>
      </c>
      <c r="G27" s="52">
        <v>5122</v>
      </c>
      <c r="H27" s="37">
        <v>10034</v>
      </c>
      <c r="I27" s="38">
        <f t="shared" si="1"/>
        <v>-25</v>
      </c>
      <c r="J27" s="39">
        <f t="shared" si="2"/>
        <v>-0.0024915288020729287</v>
      </c>
    </row>
    <row r="28" spans="1:10" ht="18" customHeight="1">
      <c r="A28" s="53"/>
      <c r="B28" s="50" t="s">
        <v>41</v>
      </c>
      <c r="C28" s="35">
        <v>561</v>
      </c>
      <c r="D28" s="36">
        <v>566</v>
      </c>
      <c r="E28" s="37">
        <f t="shared" si="0"/>
        <v>1127</v>
      </c>
      <c r="F28" s="35">
        <v>562</v>
      </c>
      <c r="G28" s="36">
        <v>568</v>
      </c>
      <c r="H28" s="37">
        <v>1130</v>
      </c>
      <c r="I28" s="38">
        <f t="shared" si="1"/>
        <v>-3</v>
      </c>
      <c r="J28" s="39">
        <f t="shared" si="2"/>
        <v>-0.0026548672566372167</v>
      </c>
    </row>
    <row r="29" spans="1:10" ht="18" customHeight="1">
      <c r="A29" s="92" t="s">
        <v>42</v>
      </c>
      <c r="B29" s="93"/>
      <c r="C29" s="51">
        <f>SUM(C30:C33)</f>
        <v>33760</v>
      </c>
      <c r="D29" s="52">
        <f>SUM(D30:D33)</f>
        <v>34665</v>
      </c>
      <c r="E29" s="37">
        <f>SUM(C29:D29)</f>
        <v>68425</v>
      </c>
      <c r="F29" s="51">
        <v>33740</v>
      </c>
      <c r="G29" s="52">
        <v>34688</v>
      </c>
      <c r="H29" s="37">
        <v>68428</v>
      </c>
      <c r="I29" s="38">
        <f t="shared" si="1"/>
        <v>-3</v>
      </c>
      <c r="J29" s="39">
        <f t="shared" si="2"/>
        <v>-4.384170222715422E-05</v>
      </c>
    </row>
    <row r="30" spans="1:10" ht="18" customHeight="1">
      <c r="A30" s="54"/>
      <c r="B30" s="50" t="s">
        <v>43</v>
      </c>
      <c r="C30" s="35">
        <v>9629</v>
      </c>
      <c r="D30" s="36">
        <v>10220</v>
      </c>
      <c r="E30" s="37">
        <f t="shared" si="0"/>
        <v>19849</v>
      </c>
      <c r="F30" s="35">
        <v>9614</v>
      </c>
      <c r="G30" s="36">
        <v>10208</v>
      </c>
      <c r="H30" s="37">
        <v>19822</v>
      </c>
      <c r="I30" s="38">
        <f t="shared" si="1"/>
        <v>27</v>
      </c>
      <c r="J30" s="39">
        <f t="shared" si="2"/>
        <v>0.0013621228937543695</v>
      </c>
    </row>
    <row r="31" spans="1:10" ht="18" customHeight="1">
      <c r="A31" s="54"/>
      <c r="B31" s="50" t="s">
        <v>44</v>
      </c>
      <c r="C31" s="35">
        <v>4557</v>
      </c>
      <c r="D31" s="36">
        <v>4582</v>
      </c>
      <c r="E31" s="37">
        <f t="shared" si="0"/>
        <v>9139</v>
      </c>
      <c r="F31" s="35">
        <v>4566</v>
      </c>
      <c r="G31" s="36">
        <v>4601</v>
      </c>
      <c r="H31" s="37">
        <v>9167</v>
      </c>
      <c r="I31" s="38">
        <f t="shared" si="1"/>
        <v>-28</v>
      </c>
      <c r="J31" s="39">
        <f t="shared" si="2"/>
        <v>-0.0030544343842041632</v>
      </c>
    </row>
    <row r="32" spans="1:10" ht="18" customHeight="1">
      <c r="A32" s="54"/>
      <c r="B32" s="50" t="s">
        <v>45</v>
      </c>
      <c r="C32" s="35">
        <v>15887</v>
      </c>
      <c r="D32" s="36">
        <v>16120</v>
      </c>
      <c r="E32" s="37">
        <f t="shared" si="0"/>
        <v>32007</v>
      </c>
      <c r="F32" s="35">
        <v>15871</v>
      </c>
      <c r="G32" s="36">
        <v>16128</v>
      </c>
      <c r="H32" s="37">
        <v>31999</v>
      </c>
      <c r="I32" s="38">
        <f t="shared" si="1"/>
        <v>8</v>
      </c>
      <c r="J32" s="39">
        <f t="shared" si="2"/>
        <v>0.0002500078127440908</v>
      </c>
    </row>
    <row r="33" spans="1:10" ht="18" customHeight="1">
      <c r="A33" s="55"/>
      <c r="B33" s="50" t="s">
        <v>46</v>
      </c>
      <c r="C33" s="35">
        <v>3687</v>
      </c>
      <c r="D33" s="36">
        <v>3743</v>
      </c>
      <c r="E33" s="37">
        <f t="shared" si="0"/>
        <v>7430</v>
      </c>
      <c r="F33" s="35">
        <v>3689</v>
      </c>
      <c r="G33" s="36">
        <v>3751</v>
      </c>
      <c r="H33" s="37">
        <v>7440</v>
      </c>
      <c r="I33" s="38">
        <f t="shared" si="1"/>
        <v>-10</v>
      </c>
      <c r="J33" s="39">
        <f t="shared" si="2"/>
        <v>-0.0013440860215053752</v>
      </c>
    </row>
    <row r="34" spans="1:10" ht="18" customHeight="1">
      <c r="A34" s="92" t="s">
        <v>47</v>
      </c>
      <c r="B34" s="93"/>
      <c r="C34" s="51">
        <f>SUM(C35)</f>
        <v>5570</v>
      </c>
      <c r="D34" s="52">
        <f>SUM(D35)</f>
        <v>5582</v>
      </c>
      <c r="E34" s="37">
        <f>SUM(C34:D34)</f>
        <v>11152</v>
      </c>
      <c r="F34" s="51">
        <v>5583</v>
      </c>
      <c r="G34" s="52">
        <v>5595</v>
      </c>
      <c r="H34" s="37">
        <v>11178</v>
      </c>
      <c r="I34" s="38">
        <f t="shared" si="1"/>
        <v>-26</v>
      </c>
      <c r="J34" s="39">
        <f t="shared" si="2"/>
        <v>-0.002325997495079668</v>
      </c>
    </row>
    <row r="35" spans="1:10" ht="18" customHeight="1">
      <c r="A35" s="55"/>
      <c r="B35" s="50" t="s">
        <v>48</v>
      </c>
      <c r="C35" s="35">
        <v>5570</v>
      </c>
      <c r="D35" s="36">
        <v>5582</v>
      </c>
      <c r="E35" s="37">
        <f t="shared" si="0"/>
        <v>11152</v>
      </c>
      <c r="F35" s="35">
        <v>5583</v>
      </c>
      <c r="G35" s="36">
        <v>5595</v>
      </c>
      <c r="H35" s="37">
        <v>11178</v>
      </c>
      <c r="I35" s="38">
        <f t="shared" si="1"/>
        <v>-26</v>
      </c>
      <c r="J35" s="39">
        <f t="shared" si="2"/>
        <v>-0.002325997495079668</v>
      </c>
    </row>
    <row r="36" spans="1:10" ht="18" customHeight="1">
      <c r="A36" s="92" t="s">
        <v>49</v>
      </c>
      <c r="B36" s="93"/>
      <c r="C36" s="51">
        <f>SUM(C37:C38)</f>
        <v>19231</v>
      </c>
      <c r="D36" s="52">
        <f>SUM(D37:D38)</f>
        <v>19955</v>
      </c>
      <c r="E36" s="37">
        <f>SUM(C36:D36)</f>
        <v>39186</v>
      </c>
      <c r="F36" s="35">
        <v>19204</v>
      </c>
      <c r="G36" s="36">
        <v>19940</v>
      </c>
      <c r="H36" s="37">
        <v>39144</v>
      </c>
      <c r="I36" s="38">
        <f t="shared" si="1"/>
        <v>42</v>
      </c>
      <c r="J36" s="39">
        <f t="shared" si="2"/>
        <v>0.0010729613733906351</v>
      </c>
    </row>
    <row r="37" spans="1:10" ht="18" customHeight="1">
      <c r="A37" s="54"/>
      <c r="B37" s="34" t="s">
        <v>50</v>
      </c>
      <c r="C37" s="35">
        <v>14034</v>
      </c>
      <c r="D37" s="36">
        <v>14581</v>
      </c>
      <c r="E37" s="37">
        <f>SUM(C37:D37)</f>
        <v>28615</v>
      </c>
      <c r="F37" s="35">
        <v>13999</v>
      </c>
      <c r="G37" s="36">
        <v>14563</v>
      </c>
      <c r="H37" s="37">
        <v>28562</v>
      </c>
      <c r="I37" s="38">
        <f t="shared" si="1"/>
        <v>53</v>
      </c>
      <c r="J37" s="39">
        <f t="shared" si="2"/>
        <v>0.001855612352076097</v>
      </c>
    </row>
    <row r="38" spans="1:10" ht="18" customHeight="1">
      <c r="A38" s="53"/>
      <c r="B38" s="50" t="s">
        <v>51</v>
      </c>
      <c r="C38" s="35">
        <v>5197</v>
      </c>
      <c r="D38" s="36">
        <v>5374</v>
      </c>
      <c r="E38" s="37">
        <f t="shared" si="0"/>
        <v>10571</v>
      </c>
      <c r="F38" s="35">
        <v>5205</v>
      </c>
      <c r="G38" s="36">
        <v>5377</v>
      </c>
      <c r="H38" s="37">
        <v>10582</v>
      </c>
      <c r="I38" s="38">
        <f t="shared" si="1"/>
        <v>-11</v>
      </c>
      <c r="J38" s="39">
        <f t="shared" si="2"/>
        <v>-0.0010395010395010118</v>
      </c>
    </row>
    <row r="39" spans="1:10" ht="18" customHeight="1">
      <c r="A39" s="92" t="s">
        <v>52</v>
      </c>
      <c r="B39" s="93"/>
      <c r="C39" s="51">
        <f>SUM(C40:C42)</f>
        <v>28042</v>
      </c>
      <c r="D39" s="56">
        <f>SUM(D40:D42)</f>
        <v>29392</v>
      </c>
      <c r="E39" s="37">
        <f>SUM(C39:D39)</f>
        <v>57434</v>
      </c>
      <c r="F39" s="35">
        <v>28024</v>
      </c>
      <c r="G39" s="36">
        <v>29355</v>
      </c>
      <c r="H39" s="37">
        <v>57379</v>
      </c>
      <c r="I39" s="38">
        <f t="shared" si="1"/>
        <v>55</v>
      </c>
      <c r="J39" s="39">
        <f t="shared" si="2"/>
        <v>0.0009585388382509219</v>
      </c>
    </row>
    <row r="40" spans="1:10" ht="18" customHeight="1">
      <c r="A40" s="54"/>
      <c r="B40" s="57" t="s">
        <v>53</v>
      </c>
      <c r="C40" s="35">
        <v>5727</v>
      </c>
      <c r="D40" s="36">
        <v>6242</v>
      </c>
      <c r="E40" s="37">
        <f t="shared" si="0"/>
        <v>11969</v>
      </c>
      <c r="F40" s="35">
        <v>5711</v>
      </c>
      <c r="G40" s="36">
        <v>6243</v>
      </c>
      <c r="H40" s="37">
        <v>11954</v>
      </c>
      <c r="I40" s="38">
        <f t="shared" si="1"/>
        <v>15</v>
      </c>
      <c r="J40" s="39">
        <f t="shared" si="2"/>
        <v>0.0012548101054039584</v>
      </c>
    </row>
    <row r="41" spans="1:10" ht="18" customHeight="1">
      <c r="A41" s="54"/>
      <c r="B41" s="50" t="s">
        <v>54</v>
      </c>
      <c r="C41" s="35">
        <v>7836</v>
      </c>
      <c r="D41" s="36">
        <v>7972</v>
      </c>
      <c r="E41" s="37">
        <f t="shared" si="0"/>
        <v>15808</v>
      </c>
      <c r="F41" s="35">
        <v>7848</v>
      </c>
      <c r="G41" s="36">
        <v>7960</v>
      </c>
      <c r="H41" s="37">
        <v>15808</v>
      </c>
      <c r="I41" s="38">
        <f t="shared" si="1"/>
        <v>0</v>
      </c>
      <c r="J41" s="39">
        <f t="shared" si="2"/>
        <v>0</v>
      </c>
    </row>
    <row r="42" spans="1:10" ht="18" customHeight="1">
      <c r="A42" s="55"/>
      <c r="B42" s="50" t="s">
        <v>55</v>
      </c>
      <c r="C42" s="35">
        <v>14479</v>
      </c>
      <c r="D42" s="36">
        <v>15178</v>
      </c>
      <c r="E42" s="37">
        <f t="shared" si="0"/>
        <v>29657</v>
      </c>
      <c r="F42" s="35">
        <v>14465</v>
      </c>
      <c r="G42" s="36">
        <v>15152</v>
      </c>
      <c r="H42" s="37">
        <v>29617</v>
      </c>
      <c r="I42" s="38">
        <f t="shared" si="1"/>
        <v>40</v>
      </c>
      <c r="J42" s="39">
        <f t="shared" si="2"/>
        <v>0.0013505756828848803</v>
      </c>
    </row>
    <row r="43" spans="1:10" ht="18" customHeight="1">
      <c r="A43" s="92" t="s">
        <v>56</v>
      </c>
      <c r="B43" s="93"/>
      <c r="C43" s="51">
        <f>SUM(C44:C46)</f>
        <v>17586</v>
      </c>
      <c r="D43" s="56">
        <f>SUM(D44:D46)</f>
        <v>16940</v>
      </c>
      <c r="E43" s="37">
        <f>SUM(C43:D43)</f>
        <v>34526</v>
      </c>
      <c r="F43" s="35">
        <v>17589</v>
      </c>
      <c r="G43" s="36">
        <v>16971</v>
      </c>
      <c r="H43" s="37">
        <v>34560</v>
      </c>
      <c r="I43" s="38">
        <f t="shared" si="1"/>
        <v>-34</v>
      </c>
      <c r="J43" s="39">
        <f t="shared" si="2"/>
        <v>-0.000983796296296302</v>
      </c>
    </row>
    <row r="44" spans="1:10" ht="18" customHeight="1">
      <c r="A44" s="54"/>
      <c r="B44" s="50" t="s">
        <v>57</v>
      </c>
      <c r="C44" s="35">
        <v>11947</v>
      </c>
      <c r="D44" s="36">
        <v>11129</v>
      </c>
      <c r="E44" s="37">
        <f t="shared" si="0"/>
        <v>23076</v>
      </c>
      <c r="F44" s="35">
        <v>11939</v>
      </c>
      <c r="G44" s="36">
        <v>11147</v>
      </c>
      <c r="H44" s="37">
        <v>23086</v>
      </c>
      <c r="I44" s="38">
        <f t="shared" si="1"/>
        <v>-10</v>
      </c>
      <c r="J44" s="39">
        <f t="shared" si="2"/>
        <v>-0.00043316295590400955</v>
      </c>
    </row>
    <row r="45" spans="1:10" ht="18" customHeight="1">
      <c r="A45" s="54"/>
      <c r="B45" s="50" t="s">
        <v>58</v>
      </c>
      <c r="C45" s="35">
        <v>3286</v>
      </c>
      <c r="D45" s="36">
        <v>3446</v>
      </c>
      <c r="E45" s="37">
        <f t="shared" si="0"/>
        <v>6732</v>
      </c>
      <c r="F45" s="35">
        <v>3292</v>
      </c>
      <c r="G45" s="36">
        <v>3450</v>
      </c>
      <c r="H45" s="37">
        <v>6742</v>
      </c>
      <c r="I45" s="38">
        <f t="shared" si="1"/>
        <v>-10</v>
      </c>
      <c r="J45" s="39">
        <f t="shared" si="2"/>
        <v>-0.0014832393948382983</v>
      </c>
    </row>
    <row r="46" spans="1:10" ht="18" customHeight="1">
      <c r="A46" s="55"/>
      <c r="B46" s="50" t="s">
        <v>59</v>
      </c>
      <c r="C46" s="35">
        <v>2353</v>
      </c>
      <c r="D46" s="36">
        <v>2365</v>
      </c>
      <c r="E46" s="37">
        <f t="shared" si="0"/>
        <v>4718</v>
      </c>
      <c r="F46" s="35">
        <v>2358</v>
      </c>
      <c r="G46" s="36">
        <v>2374</v>
      </c>
      <c r="H46" s="37">
        <v>4732</v>
      </c>
      <c r="I46" s="38">
        <f t="shared" si="1"/>
        <v>-14</v>
      </c>
      <c r="J46" s="39">
        <f t="shared" si="2"/>
        <v>-0.00295857988165682</v>
      </c>
    </row>
    <row r="47" spans="1:10" ht="18" customHeight="1">
      <c r="A47" s="92" t="s">
        <v>60</v>
      </c>
      <c r="B47" s="93"/>
      <c r="C47" s="35">
        <f>SUM(C48:C49)</f>
        <v>12140</v>
      </c>
      <c r="D47" s="36">
        <f>SUM(D48:D49)</f>
        <v>12742</v>
      </c>
      <c r="E47" s="37">
        <f>SUM(C47:D47)</f>
        <v>24882</v>
      </c>
      <c r="F47" s="35">
        <v>12148</v>
      </c>
      <c r="G47" s="36">
        <v>12775</v>
      </c>
      <c r="H47" s="37">
        <v>24923</v>
      </c>
      <c r="I47" s="38">
        <f t="shared" si="1"/>
        <v>-41</v>
      </c>
      <c r="J47" s="39">
        <f t="shared" si="2"/>
        <v>-0.001645066805761708</v>
      </c>
    </row>
    <row r="48" spans="1:10" ht="18" customHeight="1">
      <c r="A48" s="54"/>
      <c r="B48" s="50" t="s">
        <v>61</v>
      </c>
      <c r="C48" s="35">
        <v>2684</v>
      </c>
      <c r="D48" s="36">
        <v>2917</v>
      </c>
      <c r="E48" s="58">
        <f t="shared" si="0"/>
        <v>5601</v>
      </c>
      <c r="F48" s="35">
        <v>2689</v>
      </c>
      <c r="G48" s="36">
        <v>2919</v>
      </c>
      <c r="H48" s="37">
        <v>5608</v>
      </c>
      <c r="I48" s="38">
        <f t="shared" si="1"/>
        <v>-7</v>
      </c>
      <c r="J48" s="39">
        <f t="shared" si="2"/>
        <v>-0.0012482168330956167</v>
      </c>
    </row>
    <row r="49" spans="1:10" ht="18" customHeight="1">
      <c r="A49" s="55"/>
      <c r="B49" s="50" t="s">
        <v>62</v>
      </c>
      <c r="C49" s="35">
        <v>9456</v>
      </c>
      <c r="D49" s="36">
        <v>9825</v>
      </c>
      <c r="E49" s="37">
        <f t="shared" si="0"/>
        <v>19281</v>
      </c>
      <c r="F49" s="35">
        <v>9459</v>
      </c>
      <c r="G49" s="36">
        <v>9856</v>
      </c>
      <c r="H49" s="37">
        <v>19315</v>
      </c>
      <c r="I49" s="38">
        <f t="shared" si="1"/>
        <v>-34</v>
      </c>
      <c r="J49" s="39">
        <f t="shared" si="2"/>
        <v>-0.0017602899301061292</v>
      </c>
    </row>
    <row r="50" spans="1:10" ht="18" customHeight="1">
      <c r="A50" s="92" t="s">
        <v>63</v>
      </c>
      <c r="B50" s="93"/>
      <c r="C50" s="35">
        <f>SUM(C51:C52)</f>
        <v>16592</v>
      </c>
      <c r="D50" s="36">
        <f>SUM(D51:D52)</f>
        <v>17606</v>
      </c>
      <c r="E50" s="37">
        <f>SUM(C50:D50)</f>
        <v>34198</v>
      </c>
      <c r="F50" s="35">
        <v>16612</v>
      </c>
      <c r="G50" s="36">
        <v>17619</v>
      </c>
      <c r="H50" s="37">
        <v>34231</v>
      </c>
      <c r="I50" s="38">
        <f t="shared" si="1"/>
        <v>-33</v>
      </c>
      <c r="J50" s="39">
        <f t="shared" si="2"/>
        <v>-0.0009640384446846229</v>
      </c>
    </row>
    <row r="51" spans="1:10" ht="18" customHeight="1">
      <c r="A51" s="54"/>
      <c r="B51" s="50" t="s">
        <v>64</v>
      </c>
      <c r="C51" s="35">
        <v>6599</v>
      </c>
      <c r="D51" s="36">
        <v>6905</v>
      </c>
      <c r="E51" s="37">
        <f t="shared" si="0"/>
        <v>13504</v>
      </c>
      <c r="F51" s="35">
        <v>6605</v>
      </c>
      <c r="G51" s="36">
        <v>6915</v>
      </c>
      <c r="H51" s="37">
        <v>13520</v>
      </c>
      <c r="I51" s="38">
        <f t="shared" si="1"/>
        <v>-16</v>
      </c>
      <c r="J51" s="39">
        <f t="shared" si="2"/>
        <v>-0.0011834319526626835</v>
      </c>
    </row>
    <row r="52" spans="1:10" ht="18" customHeight="1">
      <c r="A52" s="55"/>
      <c r="B52" s="50" t="s">
        <v>65</v>
      </c>
      <c r="C52" s="35">
        <v>9993</v>
      </c>
      <c r="D52" s="36">
        <v>10701</v>
      </c>
      <c r="E52" s="37">
        <f t="shared" si="0"/>
        <v>20694</v>
      </c>
      <c r="F52" s="35">
        <v>10007</v>
      </c>
      <c r="G52" s="36">
        <v>10704</v>
      </c>
      <c r="H52" s="37">
        <v>20711</v>
      </c>
      <c r="I52" s="38">
        <f t="shared" si="1"/>
        <v>-17</v>
      </c>
      <c r="J52" s="39">
        <f t="shared" si="2"/>
        <v>-0.0008208198541838074</v>
      </c>
    </row>
    <row r="53" spans="1:10" ht="18" customHeight="1">
      <c r="A53" s="92" t="s">
        <v>66</v>
      </c>
      <c r="B53" s="93"/>
      <c r="C53" s="35">
        <f>SUM(C54)</f>
        <v>2662</v>
      </c>
      <c r="D53" s="36">
        <f>SUM(D54)</f>
        <v>2652</v>
      </c>
      <c r="E53" s="37">
        <f>SUM(C53:D53)</f>
        <v>5314</v>
      </c>
      <c r="F53" s="35">
        <v>2661</v>
      </c>
      <c r="G53" s="36">
        <v>2652</v>
      </c>
      <c r="H53" s="37">
        <v>5313</v>
      </c>
      <c r="I53" s="38">
        <f t="shared" si="1"/>
        <v>1</v>
      </c>
      <c r="J53" s="39">
        <f t="shared" si="2"/>
        <v>0.000188217579522032</v>
      </c>
    </row>
    <row r="54" spans="1:10" ht="18" customHeight="1">
      <c r="A54" s="55"/>
      <c r="B54" s="50" t="s">
        <v>0</v>
      </c>
      <c r="C54" s="35">
        <v>2662</v>
      </c>
      <c r="D54" s="36">
        <v>2652</v>
      </c>
      <c r="E54" s="37">
        <f t="shared" si="0"/>
        <v>5314</v>
      </c>
      <c r="F54" s="35">
        <v>2661</v>
      </c>
      <c r="G54" s="36">
        <v>2652</v>
      </c>
      <c r="H54" s="37">
        <v>5313</v>
      </c>
      <c r="I54" s="38">
        <f t="shared" si="1"/>
        <v>1</v>
      </c>
      <c r="J54" s="39">
        <f t="shared" si="2"/>
        <v>0.000188217579522032</v>
      </c>
    </row>
    <row r="55" spans="1:10" ht="18" customHeight="1">
      <c r="A55" s="92" t="s">
        <v>67</v>
      </c>
      <c r="B55" s="93"/>
      <c r="C55" s="44">
        <f>SUM(C56)</f>
        <v>5296</v>
      </c>
      <c r="D55" s="45">
        <f>SUM(D56)</f>
        <v>5396</v>
      </c>
      <c r="E55" s="59">
        <f>SUM(C55:D55)</f>
        <v>10692</v>
      </c>
      <c r="F55" s="35">
        <v>5308</v>
      </c>
      <c r="G55" s="36">
        <v>5388</v>
      </c>
      <c r="H55" s="59">
        <v>10696</v>
      </c>
      <c r="I55" s="60">
        <f t="shared" si="1"/>
        <v>-4</v>
      </c>
      <c r="J55" s="61">
        <f t="shared" si="2"/>
        <v>-0.00037397157816010385</v>
      </c>
    </row>
    <row r="56" spans="1:10" ht="18" customHeight="1" thickBot="1">
      <c r="A56" s="62"/>
      <c r="B56" s="41" t="s">
        <v>68</v>
      </c>
      <c r="C56" s="25">
        <v>5296</v>
      </c>
      <c r="D56" s="1">
        <v>5396</v>
      </c>
      <c r="E56" s="2">
        <f t="shared" si="0"/>
        <v>10692</v>
      </c>
      <c r="F56" s="25">
        <v>5308</v>
      </c>
      <c r="G56" s="1">
        <v>5388</v>
      </c>
      <c r="H56" s="2">
        <v>10696</v>
      </c>
      <c r="I56" s="42">
        <f t="shared" si="1"/>
        <v>-4</v>
      </c>
      <c r="J56" s="43">
        <f t="shared" si="2"/>
        <v>-0.00037397157816010385</v>
      </c>
    </row>
    <row r="57" spans="1:4" ht="9" customHeight="1">
      <c r="A57" s="94"/>
      <c r="B57" s="95"/>
      <c r="C57" s="95"/>
      <c r="D57" s="96"/>
    </row>
    <row r="58" spans="2:7" ht="18" customHeight="1" thickBot="1">
      <c r="B58" s="94" t="s">
        <v>69</v>
      </c>
      <c r="C58" s="95"/>
      <c r="D58" s="96"/>
      <c r="G58" s="94" t="s">
        <v>70</v>
      </c>
    </row>
    <row r="59" spans="2:10" ht="18" customHeight="1">
      <c r="B59" s="97"/>
      <c r="C59" s="98" t="s">
        <v>12</v>
      </c>
      <c r="D59" s="99" t="s">
        <v>13</v>
      </c>
      <c r="E59" s="100" t="s">
        <v>14</v>
      </c>
      <c r="G59" s="97"/>
      <c r="H59" s="98" t="s">
        <v>12</v>
      </c>
      <c r="I59" s="98" t="s">
        <v>13</v>
      </c>
      <c r="J59" s="100" t="s">
        <v>14</v>
      </c>
    </row>
    <row r="60" spans="1:10" ht="18" customHeight="1">
      <c r="A60" s="96"/>
      <c r="B60" s="101" t="s">
        <v>71</v>
      </c>
      <c r="C60" s="36">
        <f>SUM(C8,C71)</f>
        <v>208501</v>
      </c>
      <c r="D60" s="36">
        <f>SUM(D8,D71)</f>
        <v>231643</v>
      </c>
      <c r="E60" s="59">
        <f>SUM(C60:D60)</f>
        <v>440144</v>
      </c>
      <c r="F60" s="102" t="s">
        <v>72</v>
      </c>
      <c r="G60" s="65" t="s">
        <v>73</v>
      </c>
      <c r="H60" s="36">
        <f>SUM(C13,C53)</f>
        <v>60756</v>
      </c>
      <c r="I60" s="36">
        <f>SUM(D13,D53)</f>
        <v>64778</v>
      </c>
      <c r="J60" s="59">
        <f aca="true" t="shared" si="3" ref="J60:J66">SUM(H60:I60)</f>
        <v>125534</v>
      </c>
    </row>
    <row r="61" spans="1:10" ht="18" customHeight="1">
      <c r="A61" s="96"/>
      <c r="B61" s="101" t="s">
        <v>74</v>
      </c>
      <c r="C61" s="36">
        <f>SUM(C12,C9,C10)</f>
        <v>219977</v>
      </c>
      <c r="D61" s="36">
        <f>SUM(D12,D9,D10)</f>
        <v>236183</v>
      </c>
      <c r="E61" s="59">
        <f>SUM(C61:D61)</f>
        <v>456160</v>
      </c>
      <c r="G61" s="65" t="s">
        <v>75</v>
      </c>
      <c r="H61" s="36">
        <f>SUM(C15,C55)</f>
        <v>31123</v>
      </c>
      <c r="I61" s="36">
        <f>SUM(D15,D55)</f>
        <v>32902</v>
      </c>
      <c r="J61" s="59">
        <f t="shared" si="3"/>
        <v>64025</v>
      </c>
    </row>
    <row r="62" spans="1:10" ht="18" customHeight="1">
      <c r="A62" s="96"/>
      <c r="B62" s="101" t="s">
        <v>76</v>
      </c>
      <c r="C62" s="36">
        <f>SUM(C72,C16,C17,C18,C20,C26,C29,C34,C36)</f>
        <v>141165</v>
      </c>
      <c r="D62" s="36">
        <f>SUM(D72,D16,D17,D18,D20,D26,D29,D34,D36)</f>
        <v>146311</v>
      </c>
      <c r="E62" s="59">
        <f>SUM(C62:D62)</f>
        <v>287476</v>
      </c>
      <c r="F62" s="102" t="s">
        <v>77</v>
      </c>
      <c r="G62" s="65" t="s">
        <v>78</v>
      </c>
      <c r="H62" s="36">
        <f>SUM(C16,C26)</f>
        <v>19381</v>
      </c>
      <c r="I62" s="36">
        <f>SUM(D16,D26)</f>
        <v>20276</v>
      </c>
      <c r="J62" s="59">
        <f t="shared" si="3"/>
        <v>39657</v>
      </c>
    </row>
    <row r="63" spans="1:10" ht="18" customHeight="1">
      <c r="A63" s="96"/>
      <c r="B63" s="101" t="s">
        <v>79</v>
      </c>
      <c r="C63" s="36">
        <f>SUM(C14,C19,C25,C47,C41,C42,C44,C46)</f>
        <v>117015</v>
      </c>
      <c r="D63" s="36">
        <f>SUM(D14,D19,D25,D47,D41,D42,D44,D46)</f>
        <v>121220</v>
      </c>
      <c r="E63" s="59">
        <f>SUM(C63:D63)</f>
        <v>238235</v>
      </c>
      <c r="F63" s="102"/>
      <c r="G63" s="65" t="s">
        <v>80</v>
      </c>
      <c r="H63" s="36">
        <f>SUM(C18,C34)</f>
        <v>17535</v>
      </c>
      <c r="I63" s="36">
        <f>SUM(D18,D34)</f>
        <v>17718</v>
      </c>
      <c r="J63" s="59">
        <f t="shared" si="3"/>
        <v>35253</v>
      </c>
    </row>
    <row r="64" spans="1:10" ht="18" customHeight="1">
      <c r="A64" s="96"/>
      <c r="B64" s="101" t="s">
        <v>81</v>
      </c>
      <c r="C64" s="36">
        <f>SUM(C13,C23,C77,C79,C40,C45,C50,C53,C55)</f>
        <v>122671</v>
      </c>
      <c r="D64" s="36">
        <f>SUM(D13,D23,D77,D79,D40,D45,D50,D53,D55)</f>
        <v>130034</v>
      </c>
      <c r="E64" s="59">
        <f>SUM(C64:D64)</f>
        <v>252705</v>
      </c>
      <c r="F64" s="102" t="s">
        <v>82</v>
      </c>
      <c r="G64" s="65" t="s">
        <v>83</v>
      </c>
      <c r="H64" s="36">
        <f>SUM(C19,C41)</f>
        <v>33689</v>
      </c>
      <c r="I64" s="36">
        <f>SUM(D19,D41)</f>
        <v>34389</v>
      </c>
      <c r="J64" s="59">
        <f t="shared" si="3"/>
        <v>68078</v>
      </c>
    </row>
    <row r="65" spans="1:10" ht="18" customHeight="1" thickBot="1">
      <c r="A65" s="96"/>
      <c r="B65" s="103" t="s">
        <v>84</v>
      </c>
      <c r="C65" s="1">
        <f>SUM(C15,C21,C22,C76,C78)</f>
        <v>123572</v>
      </c>
      <c r="D65" s="1">
        <f>SUM(D15,D21,D22,D76,D78)</f>
        <v>130594</v>
      </c>
      <c r="E65" s="2">
        <f>SUM(E15,E21,E22,E76,E78)</f>
        <v>254166</v>
      </c>
      <c r="F65" s="102" t="s">
        <v>85</v>
      </c>
      <c r="G65" s="65" t="s">
        <v>86</v>
      </c>
      <c r="H65" s="36">
        <f>SUM(C25,C43)</f>
        <v>38066</v>
      </c>
      <c r="I65" s="36">
        <f>SUM(D25,D43)</f>
        <v>38353</v>
      </c>
      <c r="J65" s="59">
        <f t="shared" si="3"/>
        <v>76419</v>
      </c>
    </row>
    <row r="66" spans="1:10" ht="18" customHeight="1" thickBot="1">
      <c r="A66" s="96"/>
      <c r="B66" s="104"/>
      <c r="C66" s="104"/>
      <c r="D66" s="96"/>
      <c r="E66" s="105"/>
      <c r="G66" s="106" t="s">
        <v>87</v>
      </c>
      <c r="H66" s="107">
        <f>C39-C41</f>
        <v>20206</v>
      </c>
      <c r="I66" s="1">
        <f>D39-D41</f>
        <v>21420</v>
      </c>
      <c r="J66" s="26">
        <f t="shared" si="3"/>
        <v>41626</v>
      </c>
    </row>
    <row r="67" spans="1:10" ht="9" customHeight="1">
      <c r="A67" s="96"/>
      <c r="B67" s="95"/>
      <c r="C67" s="95"/>
      <c r="D67" s="96"/>
      <c r="E67" s="95"/>
      <c r="G67" s="108"/>
      <c r="H67" s="104"/>
      <c r="I67" s="95"/>
      <c r="J67" s="95"/>
    </row>
    <row r="68" spans="1:10" ht="11.25" customHeight="1">
      <c r="A68" s="96"/>
      <c r="B68" s="95"/>
      <c r="C68" s="95"/>
      <c r="D68" s="96"/>
      <c r="E68" s="95"/>
      <c r="G68" s="109"/>
      <c r="H68" s="95"/>
      <c r="I68" s="95"/>
      <c r="J68" s="95"/>
    </row>
    <row r="69" spans="1:10" ht="18" customHeight="1" thickBot="1">
      <c r="A69" s="96"/>
      <c r="B69" s="110" t="s">
        <v>88</v>
      </c>
      <c r="C69" s="110"/>
      <c r="D69" s="96"/>
      <c r="E69" s="95"/>
      <c r="G69" s="102"/>
      <c r="H69" s="95"/>
      <c r="I69" s="95"/>
      <c r="J69" s="95"/>
    </row>
    <row r="70" spans="1:10" ht="18" customHeight="1">
      <c r="A70" s="96"/>
      <c r="B70" s="111"/>
      <c r="C70" s="98" t="s">
        <v>12</v>
      </c>
      <c r="D70" s="99" t="s">
        <v>13</v>
      </c>
      <c r="E70" s="98" t="s">
        <v>14</v>
      </c>
      <c r="F70" s="100"/>
      <c r="G70" s="102" t="s">
        <v>1</v>
      </c>
      <c r="H70" s="95"/>
      <c r="I70" s="95"/>
      <c r="J70" s="95"/>
    </row>
    <row r="71" spans="1:10" ht="18" customHeight="1">
      <c r="A71" s="96"/>
      <c r="B71" s="112" t="s">
        <v>89</v>
      </c>
      <c r="C71" s="113">
        <v>91933</v>
      </c>
      <c r="D71" s="113">
        <v>100752</v>
      </c>
      <c r="E71" s="113">
        <f>SUM(C71:D71)</f>
        <v>192685</v>
      </c>
      <c r="F71" s="114" t="s">
        <v>71</v>
      </c>
      <c r="G71" s="102" t="s">
        <v>2</v>
      </c>
      <c r="H71" s="95"/>
      <c r="I71" s="95"/>
      <c r="J71" s="95"/>
    </row>
    <row r="72" spans="1:10" ht="18" customHeight="1" thickBot="1">
      <c r="A72" s="96"/>
      <c r="B72" s="115" t="s">
        <v>90</v>
      </c>
      <c r="C72" s="116">
        <v>1643</v>
      </c>
      <c r="D72" s="116">
        <v>1803</v>
      </c>
      <c r="E72" s="116">
        <f>SUM(C72:D72)</f>
        <v>3446</v>
      </c>
      <c r="F72" s="117" t="s">
        <v>91</v>
      </c>
      <c r="G72" s="118" t="s">
        <v>3</v>
      </c>
      <c r="H72" s="95"/>
      <c r="I72" s="95"/>
      <c r="J72" s="95"/>
    </row>
    <row r="73" spans="1:10" ht="18" customHeight="1">
      <c r="A73" s="96"/>
      <c r="B73" s="95"/>
      <c r="C73" s="95"/>
      <c r="D73" s="96"/>
      <c r="E73" s="95"/>
      <c r="G73" s="118" t="s">
        <v>4</v>
      </c>
      <c r="H73" s="95"/>
      <c r="I73" s="95"/>
      <c r="J73" s="95"/>
    </row>
    <row r="74" spans="2:7" ht="18" thickBot="1">
      <c r="B74" s="119" t="s">
        <v>92</v>
      </c>
      <c r="C74" s="95"/>
      <c r="D74" s="96"/>
      <c r="G74" s="102"/>
    </row>
    <row r="75" spans="2:7" ht="17.25">
      <c r="B75" s="120"/>
      <c r="C75" s="98" t="s">
        <v>12</v>
      </c>
      <c r="D75" s="99" t="s">
        <v>13</v>
      </c>
      <c r="E75" s="98" t="s">
        <v>14</v>
      </c>
      <c r="F75" s="100"/>
      <c r="G75" s="102"/>
    </row>
    <row r="76" spans="2:7" ht="17.25">
      <c r="B76" s="101" t="s">
        <v>93</v>
      </c>
      <c r="C76" s="36">
        <v>31406</v>
      </c>
      <c r="D76" s="36">
        <v>32751</v>
      </c>
      <c r="E76" s="36">
        <f>SUM(C76:D76)</f>
        <v>64157</v>
      </c>
      <c r="F76" s="121" t="s">
        <v>5</v>
      </c>
      <c r="G76" s="102" t="s">
        <v>94</v>
      </c>
    </row>
    <row r="77" spans="2:8" ht="17.25">
      <c r="B77" s="101" t="s">
        <v>95</v>
      </c>
      <c r="C77" s="36">
        <v>10399</v>
      </c>
      <c r="D77" s="36">
        <v>10913</v>
      </c>
      <c r="E77" s="36">
        <f>SUM(C77:D77)</f>
        <v>21312</v>
      </c>
      <c r="F77" s="114" t="s">
        <v>6</v>
      </c>
      <c r="G77" s="102" t="s">
        <v>96</v>
      </c>
      <c r="H77" s="5"/>
    </row>
    <row r="78" spans="2:9" ht="17.25">
      <c r="B78" s="101" t="s">
        <v>97</v>
      </c>
      <c r="C78" s="36">
        <v>6789</v>
      </c>
      <c r="D78" s="36">
        <v>7120</v>
      </c>
      <c r="E78" s="36">
        <f>SUM(C78:D78)</f>
        <v>13909</v>
      </c>
      <c r="F78" s="121" t="s">
        <v>5</v>
      </c>
      <c r="G78" s="102" t="s">
        <v>98</v>
      </c>
      <c r="H78" s="5"/>
      <c r="I78" s="5"/>
    </row>
    <row r="79" spans="2:9" ht="18" thickBot="1">
      <c r="B79" s="103" t="s">
        <v>99</v>
      </c>
      <c r="C79" s="1">
        <v>4361</v>
      </c>
      <c r="D79" s="1">
        <v>4515</v>
      </c>
      <c r="E79" s="1">
        <f>SUM(C79:D79)</f>
        <v>8876</v>
      </c>
      <c r="F79" s="117" t="s">
        <v>6</v>
      </c>
      <c r="G79" s="102" t="s">
        <v>100</v>
      </c>
      <c r="H79" s="5"/>
      <c r="I79" s="5"/>
    </row>
    <row r="80" spans="2:10" ht="17.25">
      <c r="B80" s="122"/>
      <c r="G80" s="102"/>
      <c r="H80" s="5"/>
      <c r="I80" s="5"/>
      <c r="J80" s="5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76:D65536 D57:D75 C1:D7 C29:D29 C34:D34 C36:D36 C39:D39 C43:D43 C47:D47 C50:D50 C53:D53 C55:D55 C26:D26 C24:D24 C57:C68 E65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2021-09-01T01:22:59Z</cp:lastPrinted>
  <dcterms:created xsi:type="dcterms:W3CDTF">1997-01-08T22:48:59Z</dcterms:created>
  <dcterms:modified xsi:type="dcterms:W3CDTF">2021-10-13T03:18:14Z</dcterms:modified>
  <cp:category/>
  <cp:version/>
  <cp:contentType/>
  <cp:contentStatus/>
</cp:coreProperties>
</file>