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06" activeTab="5"/>
  </bookViews>
  <sheets>
    <sheet name="㈱塩釜" sheetId="1" r:id="rId1"/>
    <sheet name="機船" sheetId="2" r:id="rId2"/>
    <sheet name="気仙沼漁協" sheetId="3" r:id="rId3"/>
    <sheet name="石巻" sheetId="4" r:id="rId4"/>
    <sheet name="女川" sheetId="5" r:id="rId5"/>
    <sheet name="南三陸" sheetId="6" r:id="rId6"/>
    <sheet name="閖上" sheetId="7" r:id="rId7"/>
    <sheet name="亘理" sheetId="8" r:id="rId8"/>
    <sheet name="七ヶ浜" sheetId="9" r:id="rId9"/>
    <sheet name="牡鹿" sheetId="10" r:id="rId10"/>
    <sheet name="総括表" sheetId="11" r:id="rId11"/>
    <sheet name="塩釜合計" sheetId="12" r:id="rId12"/>
  </sheets>
  <definedNames>
    <definedName name="_xlnm.Print_Area" localSheetId="11">'塩釜合計'!$A$1:$P$138</definedName>
    <definedName name="_xlnm.Print_Area" localSheetId="9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8">'七ヶ浜'!$A$1:$P$138</definedName>
    <definedName name="_xlnm.Print_Area" localSheetId="4">'女川'!$A$1:$P$138</definedName>
    <definedName name="_xlnm.Print_Area" localSheetId="10">'総括表'!$A$1:$P$138</definedName>
    <definedName name="_xlnm.Print_Area" localSheetId="5">'南三陸'!$A$1:$P$138</definedName>
    <definedName name="_xlnm.Print_Area" localSheetId="7">'亘理'!$A$1:$P$138</definedName>
    <definedName name="_xlnm.Print_Area" localSheetId="6">'閖上'!$A$1:$P$138</definedName>
  </definedNames>
  <calcPr fullCalcOnLoad="1"/>
</workbook>
</file>

<file path=xl/sharedStrings.xml><?xml version="1.0" encoding="utf-8"?>
<sst xmlns="http://schemas.openxmlformats.org/spreadsheetml/2006/main" count="3987" uniqueCount="220">
  <si>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</si>
  <si>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</si>
  <si>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</si>
  <si>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</si>
  <si>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</si>
  <si>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</si>
  <si>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</si>
  <si>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</si>
  <si>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</si>
  <si>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</si>
  <si>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</si>
  <si>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</si>
  <si>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</si>
  <si>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</si>
  <si>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</si>
  <si>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</si>
  <si>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</si>
  <si>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</si>
  <si>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</si>
  <si>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</si>
  <si>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</si>
  <si>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</si>
  <si>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</si>
  <si>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</si>
  <si>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</si>
  <si>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</si>
  <si>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</si>
  <si>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</si>
  <si>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</si>
  <si>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</si>
  <si>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</si>
  <si>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</si>
  <si>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</si>
  <si>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</si>
  <si>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</si>
  <si>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</si>
  <si>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</si>
  <si>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</si>
  <si>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</si>
  <si>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</si>
  <si>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</si>
  <si>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</si>
  <si>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</si>
  <si>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</si>
  <si>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</si>
  <si>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</si>
  <si>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</si>
  <si>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</si>
  <si>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</si>
  <si>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</si>
  <si>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</si>
  <si>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</si>
  <si>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</si>
  <si>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</si>
  <si>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</si>
  <si>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</si>
  <si>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</si>
  <si>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</si>
  <si>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</si>
  <si>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</si>
  <si>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</si>
  <si>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</si>
  <si>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</si>
  <si>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</si>
  <si>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</si>
  <si>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</si>
  <si>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</si>
  <si>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</si>
  <si>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</si>
  <si>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</si>
  <si>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</si>
  <si>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</si>
  <si>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</si>
  <si>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</si>
  <si>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</si>
  <si>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</si>
  <si>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</si>
  <si>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</si>
  <si>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</si>
  <si>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</si>
  <si>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</si>
  <si>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</si>
  <si>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</si>
  <si>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>牡鹿漁業協同組合</t>
  </si>
  <si>
    <t>総括表</t>
  </si>
  <si>
    <t>塩釜合計（㈱塩釜魚市場＋塩釜地区機船漁協）</t>
  </si>
  <si>
    <t>１月</t>
  </si>
  <si>
    <t>（単位：トン，千円）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</si>
  <si>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</si>
  <si>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</si>
  <si>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</si>
  <si>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</si>
  <si>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</si>
  <si>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</si>
  <si>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</si>
  <si>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</si>
  <si>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</si>
  <si>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</si>
  <si>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</si>
  <si>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</si>
  <si>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</si>
  <si>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</si>
  <si>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</si>
  <si>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</si>
  <si>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</si>
  <si>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</si>
  <si>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</si>
  <si>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</si>
  <si>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</si>
  <si>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</si>
  <si>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</si>
  <si>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</si>
  <si>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</si>
  <si>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</si>
  <si>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</si>
  <si>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</si>
  <si>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</si>
  <si>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</si>
  <si>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</si>
  <si>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</si>
  <si>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</si>
  <si>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</si>
  <si>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</si>
  <si>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</si>
  <si>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</si>
  <si>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</si>
  <si>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</si>
  <si>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</si>
  <si>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</si>
  <si>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</si>
  <si>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</si>
  <si>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</si>
  <si>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</si>
  <si>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</si>
  <si>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</si>
  <si>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</si>
  <si>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</si>
  <si>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</si>
  <si>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</si>
  <si>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</si>
  <si>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</si>
  <si>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</si>
  <si>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</si>
  <si>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</si>
  <si>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</si>
  <si>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</si>
  <si>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</si>
  <si>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</si>
  <si>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</si>
  <si>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</si>
  <si>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</si>
  <si>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</si>
  <si>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</si>
  <si>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</si>
  <si>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</si>
  <si>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</si>
  <si>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</si>
  <si>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</si>
  <si>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</si>
  <si>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</si>
  <si>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</si>
  <si>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</si>
  <si>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</si>
  <si>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</si>
  <si>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</si>
  <si>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</si>
  <si>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</si>
  <si>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</si>
  <si>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</si>
  <si>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</si>
  <si>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</si>
  <si>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</si>
  <si>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</si>
  <si>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</si>
  <si>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</si>
  <si>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</si>
  <si>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</si>
  <si>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</si>
  <si>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</si>
  <si>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</si>
  <si>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</si>
  <si>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</si>
  <si>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</si>
  <si>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</si>
  <si>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</si>
  <si>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</si>
  <si>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</si>
  <si>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</si>
  <si>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</si>
  <si>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</si>
  <si>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</si>
  <si>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</si>
  <si>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</si>
  <si>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</si>
  <si>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</si>
  <si>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</si>
  <si>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</si>
  <si>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</si>
  <si>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</si>
  <si>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</si>
  <si>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</si>
  <si>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</si>
  <si>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</si>
  <si>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</si>
  <si>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</si>
  <si>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</si>
  <si>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</si>
  <si>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</si>
  <si>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</si>
  <si>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</si>
  <si>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</si>
  <si>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</si>
  <si>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</si>
  <si>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</si>
  <si>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</si>
  <si>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合　  　計</t>
  </si>
  <si>
    <t>１月</t>
  </si>
  <si>
    <t>2月</t>
  </si>
  <si>
    <t>ま  ぐ  ろ</t>
  </si>
  <si>
    <t>　ま  ぐ  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</si>
</sst>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 * #,##0.0_ ;_ * \-#,##0.0_ ;_ * &quot;-&quot;?_ ;_ @_ "/>
    <numFmt numFmtId="216" formatCode="_ * #,##0.000000_ ;_ * \-#,##0.000000_ ;_ * &quot;-&quot;_ ;_ @_ 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6"/>
      <color indexed="8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hair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/>
      <bottom style="hair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/>
      <bottom style="hair"/>
    </border>
    <border>
      <left style="medium">
        <color indexed="8"/>
      </left>
      <right/>
      <top/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>
        <color indexed="8"/>
      </left>
      <right style="medium"/>
      <top/>
      <bottom style="hair"/>
    </border>
    <border>
      <left style="medium"/>
      <right>
        <color indexed="63"/>
      </right>
      <top style="thin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37" fontId="1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41" fontId="1" fillId="0" borderId="10" xfId="49" applyNumberFormat="1" applyFont="1" applyBorder="1" applyAlignment="1" applyProtection="1">
      <alignment/>
      <protection/>
    </xf>
    <xf numFmtId="41" fontId="1" fillId="0" borderId="11" xfId="49" applyNumberFormat="1" applyFont="1" applyBorder="1" applyAlignment="1" applyProtection="1">
      <alignment/>
      <protection/>
    </xf>
    <xf numFmtId="41" fontId="1" fillId="0" borderId="12" xfId="49" applyNumberFormat="1" applyFont="1" applyBorder="1" applyAlignment="1" applyProtection="1">
      <alignment/>
      <protection/>
    </xf>
    <xf numFmtId="41" fontId="1" fillId="0" borderId="12" xfId="49" applyNumberFormat="1" applyFont="1" applyFill="1" applyBorder="1" applyAlignment="1" applyProtection="1">
      <alignment/>
      <protection/>
    </xf>
    <xf numFmtId="41" fontId="1" fillId="0" borderId="10" xfId="49" applyNumberFormat="1" applyFont="1" applyFill="1" applyBorder="1" applyAlignment="1" applyProtection="1">
      <alignment/>
      <protection/>
    </xf>
    <xf numFmtId="41" fontId="1" fillId="0" borderId="13" xfId="49" applyNumberFormat="1" applyFont="1" applyFill="1" applyBorder="1" applyAlignment="1" applyProtection="1">
      <alignment/>
      <protection/>
    </xf>
    <xf numFmtId="41" fontId="1" fillId="0" borderId="14" xfId="49" applyNumberFormat="1" applyFont="1" applyFill="1" applyBorder="1" applyAlignment="1" applyProtection="1">
      <alignment/>
      <protection/>
    </xf>
    <xf numFmtId="41" fontId="1" fillId="0" borderId="15" xfId="49" applyNumberFormat="1" applyFont="1" applyBorder="1" applyAlignment="1" applyProtection="1">
      <alignment/>
      <protection/>
    </xf>
    <xf numFmtId="41" fontId="1" fillId="0" borderId="16" xfId="49" applyNumberFormat="1" applyFont="1" applyBorder="1" applyAlignment="1" applyProtection="1">
      <alignment/>
      <protection/>
    </xf>
    <xf numFmtId="41" fontId="1" fillId="0" borderId="14" xfId="49" applyNumberFormat="1" applyFont="1" applyBorder="1" applyAlignment="1" applyProtection="1">
      <alignment/>
      <protection/>
    </xf>
    <xf numFmtId="41" fontId="1" fillId="0" borderId="0" xfId="49" applyNumberFormat="1" applyFont="1" applyAlignment="1" applyProtection="1">
      <alignment/>
      <protection/>
    </xf>
    <xf numFmtId="41" fontId="1" fillId="0" borderId="17" xfId="49" applyNumberFormat="1" applyFont="1" applyBorder="1" applyAlignment="1" applyProtection="1">
      <alignment/>
      <protection/>
    </xf>
    <xf numFmtId="41" fontId="1" fillId="0" borderId="18" xfId="49" applyNumberFormat="1" applyFont="1" applyBorder="1" applyAlignment="1" applyProtection="1">
      <alignment/>
      <protection/>
    </xf>
    <xf numFmtId="41" fontId="1" fillId="0" borderId="18" xfId="49" applyNumberFormat="1" applyFont="1" applyFill="1" applyBorder="1" applyAlignment="1" applyProtection="1">
      <alignment/>
      <protection/>
    </xf>
    <xf numFmtId="41" fontId="1" fillId="0" borderId="15" xfId="49" applyNumberFormat="1" applyFont="1" applyFill="1" applyBorder="1" applyAlignment="1" applyProtection="1">
      <alignment/>
      <protection/>
    </xf>
    <xf numFmtId="41" fontId="1" fillId="0" borderId="13" xfId="49" applyNumberFormat="1" applyFont="1" applyBorder="1" applyAlignment="1" applyProtection="1">
      <alignment/>
      <protection/>
    </xf>
    <xf numFmtId="41" fontId="1" fillId="0" borderId="19" xfId="49" applyNumberFormat="1" applyFont="1" applyBorder="1" applyAlignment="1" applyProtection="1">
      <alignment/>
      <protection/>
    </xf>
    <xf numFmtId="41" fontId="1" fillId="0" borderId="20" xfId="49" applyNumberFormat="1" applyFont="1" applyBorder="1" applyAlignment="1" applyProtection="1">
      <alignment/>
      <protection/>
    </xf>
    <xf numFmtId="41" fontId="1" fillId="0" borderId="21" xfId="49" applyNumberFormat="1" applyFont="1" applyBorder="1" applyAlignment="1" applyProtection="1">
      <alignment/>
      <protection/>
    </xf>
    <xf numFmtId="41" fontId="1" fillId="0" borderId="22" xfId="49" applyNumberFormat="1" applyFont="1" applyBorder="1" applyAlignment="1" applyProtection="1">
      <alignment/>
      <protection/>
    </xf>
    <xf numFmtId="41" fontId="1" fillId="0" borderId="23" xfId="49" applyNumberFormat="1" applyFont="1" applyBorder="1" applyAlignment="1" applyProtection="1">
      <alignment/>
      <protection/>
    </xf>
    <xf numFmtId="204" fontId="1" fillId="0" borderId="10" xfId="49" applyNumberFormat="1" applyFont="1" applyBorder="1" applyAlignment="1" applyProtection="1">
      <alignment/>
      <protection/>
    </xf>
    <xf numFmtId="204" fontId="1" fillId="0" borderId="15" xfId="49" applyNumberFormat="1" applyFont="1" applyBorder="1" applyAlignment="1" applyProtection="1">
      <alignment/>
      <protection/>
    </xf>
    <xf numFmtId="204" fontId="1" fillId="0" borderId="15" xfId="49" applyNumberFormat="1" applyFont="1" applyFill="1" applyBorder="1" applyAlignment="1" applyProtection="1">
      <alignment/>
      <protection/>
    </xf>
    <xf numFmtId="41" fontId="1" fillId="0" borderId="0" xfId="49" applyNumberFormat="1" applyFont="1" applyFill="1" applyBorder="1" applyAlignment="1" applyProtection="1">
      <alignment/>
      <protection/>
    </xf>
    <xf numFmtId="41" fontId="1" fillId="0" borderId="24" xfId="49" applyNumberFormat="1" applyFont="1" applyBorder="1" applyAlignment="1" applyProtection="1">
      <alignment/>
      <protection/>
    </xf>
    <xf numFmtId="41" fontId="1" fillId="0" borderId="25" xfId="49" applyNumberFormat="1" applyFont="1" applyBorder="1" applyAlignment="1" applyProtection="1">
      <alignment/>
      <protection/>
    </xf>
    <xf numFmtId="41" fontId="1" fillId="0" borderId="26" xfId="49" applyNumberFormat="1" applyFont="1" applyBorder="1" applyAlignment="1" applyProtection="1">
      <alignment/>
      <protection/>
    </xf>
    <xf numFmtId="41" fontId="1" fillId="0" borderId="26" xfId="49" applyNumberFormat="1" applyFont="1" applyFill="1" applyBorder="1" applyAlignment="1" applyProtection="1">
      <alignment/>
      <protection/>
    </xf>
    <xf numFmtId="41" fontId="1" fillId="0" borderId="21" xfId="49" applyNumberFormat="1" applyFont="1" applyFill="1" applyBorder="1" applyAlignment="1" applyProtection="1">
      <alignment/>
      <protection/>
    </xf>
    <xf numFmtId="41" fontId="1" fillId="0" borderId="27" xfId="49" applyNumberFormat="1" applyFont="1" applyFill="1" applyBorder="1" applyAlignment="1" applyProtection="1">
      <alignment/>
      <protection/>
    </xf>
    <xf numFmtId="41" fontId="1" fillId="0" borderId="28" xfId="49" applyNumberFormat="1" applyFont="1" applyFill="1" applyBorder="1" applyAlignment="1" applyProtection="1">
      <alignment/>
      <protection/>
    </xf>
    <xf numFmtId="41" fontId="1" fillId="0" borderId="0" xfId="49" applyNumberFormat="1" applyFont="1" applyAlignment="1">
      <alignment vertical="center" shrinkToFit="1"/>
    </xf>
    <xf numFmtId="41" fontId="1" fillId="0" borderId="29" xfId="49" applyNumberFormat="1" applyFont="1" applyBorder="1" applyAlignment="1">
      <alignment vertical="center" shrinkToFit="1"/>
    </xf>
    <xf numFmtId="41" fontId="1" fillId="0" borderId="11" xfId="49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0" xfId="49" applyNumberFormat="1" applyFont="1" applyAlignment="1" applyProtection="1">
      <alignment horizontal="left"/>
      <protection/>
    </xf>
    <xf numFmtId="41" fontId="3" fillId="0" borderId="0" xfId="49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9" applyNumberFormat="1" applyFont="1" applyBorder="1" applyAlignment="1" applyProtection="1">
      <alignment horizontal="left"/>
      <protection/>
    </xf>
    <xf numFmtId="41" fontId="1" fillId="0" borderId="30" xfId="49" applyNumberFormat="1" applyFont="1" applyBorder="1" applyAlignment="1" applyProtection="1">
      <alignment horizontal="center"/>
      <protection/>
    </xf>
    <xf numFmtId="41" fontId="1" fillId="0" borderId="31" xfId="49" applyNumberFormat="1" applyFont="1" applyBorder="1" applyAlignment="1" applyProtection="1">
      <alignment horizontal="center"/>
      <protection/>
    </xf>
    <xf numFmtId="41" fontId="1" fillId="0" borderId="32" xfId="49" applyNumberFormat="1" applyFont="1" applyBorder="1" applyAlignment="1" applyProtection="1">
      <alignment horizontal="center"/>
      <protection/>
    </xf>
    <xf numFmtId="41" fontId="1" fillId="0" borderId="33" xfId="49" applyNumberFormat="1" applyFont="1" applyBorder="1" applyAlignment="1" applyProtection="1">
      <alignment horizontal="center"/>
      <protection/>
    </xf>
    <xf numFmtId="41" fontId="1" fillId="0" borderId="34" xfId="49" applyNumberFormat="1" applyFont="1" applyBorder="1" applyAlignment="1" applyProtection="1">
      <alignment horizontal="left"/>
      <protection/>
    </xf>
    <xf numFmtId="41" fontId="1" fillId="0" borderId="34" xfId="49" applyNumberFormat="1" applyFont="1" applyBorder="1" applyAlignment="1" applyProtection="1">
      <alignment horizontal="center"/>
      <protection/>
    </xf>
    <xf numFmtId="41" fontId="1" fillId="0" borderId="25" xfId="49" applyNumberFormat="1" applyFont="1" applyBorder="1" applyAlignment="1" applyProtection="1">
      <alignment horizontal="center"/>
      <protection/>
    </xf>
    <xf numFmtId="41" fontId="1" fillId="0" borderId="12" xfId="49" applyNumberFormat="1" applyFont="1" applyBorder="1" applyAlignment="1" applyProtection="1">
      <alignment horizontal="center"/>
      <protection/>
    </xf>
    <xf numFmtId="41" fontId="1" fillId="0" borderId="26" xfId="49" applyNumberFormat="1" applyFont="1" applyBorder="1" applyAlignment="1" applyProtection="1">
      <alignment horizontal="center"/>
      <protection/>
    </xf>
    <xf numFmtId="41" fontId="1" fillId="0" borderId="11" xfId="49" applyNumberFormat="1" applyFont="1" applyBorder="1" applyAlignment="1" applyProtection="1">
      <alignment horizontal="center"/>
      <protection/>
    </xf>
    <xf numFmtId="41" fontId="1" fillId="0" borderId="30" xfId="49" applyNumberFormat="1" applyFont="1" applyBorder="1" applyAlignment="1" applyProtection="1">
      <alignment/>
      <protection/>
    </xf>
    <xf numFmtId="41" fontId="1" fillId="0" borderId="34" xfId="49" applyNumberFormat="1" applyFont="1" applyBorder="1" applyAlignment="1" applyProtection="1">
      <alignment/>
      <protection/>
    </xf>
    <xf numFmtId="41" fontId="1" fillId="0" borderId="35" xfId="49" applyNumberFormat="1" applyFont="1" applyBorder="1" applyAlignment="1" applyProtection="1">
      <alignment horizontal="left"/>
      <protection/>
    </xf>
    <xf numFmtId="41" fontId="1" fillId="0" borderId="13" xfId="49" applyNumberFormat="1" applyFont="1" applyBorder="1" applyAlignment="1" applyProtection="1">
      <alignment horizontal="center"/>
      <protection/>
    </xf>
    <xf numFmtId="41" fontId="1" fillId="0" borderId="21" xfId="49" applyNumberFormat="1" applyFont="1" applyBorder="1" applyAlignment="1" applyProtection="1">
      <alignment horizontal="center"/>
      <protection/>
    </xf>
    <xf numFmtId="41" fontId="1" fillId="0" borderId="31" xfId="49" applyNumberFormat="1" applyFont="1" applyBorder="1" applyAlignment="1" applyProtection="1">
      <alignment/>
      <protection/>
    </xf>
    <xf numFmtId="41" fontId="1" fillId="0" borderId="10" xfId="49" applyNumberFormat="1" applyFont="1" applyBorder="1" applyAlignment="1" applyProtection="1">
      <alignment horizontal="center"/>
      <protection/>
    </xf>
    <xf numFmtId="41" fontId="1" fillId="0" borderId="12" xfId="49" applyNumberFormat="1" applyFont="1" applyBorder="1" applyAlignment="1" applyProtection="1">
      <alignment horizontal="left"/>
      <protection/>
    </xf>
    <xf numFmtId="41" fontId="4" fillId="0" borderId="12" xfId="49" applyNumberFormat="1" applyFont="1" applyBorder="1" applyAlignment="1" applyProtection="1">
      <alignment horizontal="center"/>
      <protection/>
    </xf>
    <xf numFmtId="41" fontId="1" fillId="0" borderId="34" xfId="49" applyNumberFormat="1" applyFont="1" applyFill="1" applyBorder="1" applyAlignment="1" applyProtection="1">
      <alignment/>
      <protection/>
    </xf>
    <xf numFmtId="41" fontId="1" fillId="0" borderId="0" xfId="49" applyNumberFormat="1" applyFont="1" applyFill="1" applyAlignment="1" applyProtection="1">
      <alignment horizontal="left"/>
      <protection/>
    </xf>
    <xf numFmtId="41" fontId="1" fillId="0" borderId="12" xfId="49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9" applyNumberFormat="1" applyFont="1" applyFill="1" applyAlignment="1" applyProtection="1">
      <alignment horizontal="left"/>
      <protection/>
    </xf>
    <xf numFmtId="41" fontId="1" fillId="0" borderId="10" xfId="49" applyNumberFormat="1" applyFont="1" applyFill="1" applyBorder="1" applyAlignment="1" applyProtection="1">
      <alignment horizontal="center"/>
      <protection/>
    </xf>
    <xf numFmtId="41" fontId="1" fillId="0" borderId="35" xfId="49" applyNumberFormat="1" applyFont="1" applyFill="1" applyBorder="1" applyAlignment="1" applyProtection="1">
      <alignment/>
      <protection/>
    </xf>
    <xf numFmtId="41" fontId="1" fillId="0" borderId="17" xfId="49" applyNumberFormat="1" applyFont="1" applyFill="1" applyBorder="1" applyAlignment="1" applyProtection="1">
      <alignment/>
      <protection/>
    </xf>
    <xf numFmtId="41" fontId="1" fillId="0" borderId="13" xfId="49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9" applyNumberFormat="1" applyFont="1" applyBorder="1" applyAlignment="1" applyProtection="1">
      <alignment/>
      <protection/>
    </xf>
    <xf numFmtId="41" fontId="1" fillId="0" borderId="36" xfId="49" applyNumberFormat="1" applyFont="1" applyBorder="1" applyAlignment="1" applyProtection="1">
      <alignment horizontal="center"/>
      <protection/>
    </xf>
    <xf numFmtId="41" fontId="1" fillId="0" borderId="30" xfId="49" applyNumberFormat="1" applyFont="1" applyBorder="1" applyAlignment="1" applyProtection="1">
      <alignment horizontal="left"/>
      <protection/>
    </xf>
    <xf numFmtId="41" fontId="1" fillId="0" borderId="0" xfId="49" applyNumberFormat="1" applyFont="1" applyFill="1" applyAlignment="1" applyProtection="1">
      <alignment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Fill="1" applyAlignment="1" applyProtection="1">
      <alignment/>
      <protection/>
    </xf>
    <xf numFmtId="41" fontId="1" fillId="0" borderId="37" xfId="49" applyNumberFormat="1" applyFont="1" applyBorder="1" applyAlignment="1" applyProtection="1">
      <alignment/>
      <protection/>
    </xf>
    <xf numFmtId="206" fontId="1" fillId="0" borderId="0" xfId="49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1" fillId="0" borderId="32" xfId="49" applyNumberFormat="1" applyFont="1" applyFill="1" applyBorder="1" applyAlignment="1" applyProtection="1">
      <alignment horizontal="center"/>
      <protection/>
    </xf>
    <xf numFmtId="41" fontId="1" fillId="0" borderId="23" xfId="49" applyNumberFormat="1" applyFont="1" applyFill="1" applyBorder="1" applyAlignment="1" applyProtection="1">
      <alignment/>
      <protection/>
    </xf>
    <xf numFmtId="204" fontId="1" fillId="0" borderId="10" xfId="49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1" fontId="1" fillId="0" borderId="25" xfId="49" applyNumberFormat="1" applyFont="1" applyFill="1" applyBorder="1" applyAlignment="1" applyProtection="1">
      <alignment/>
      <protection/>
    </xf>
    <xf numFmtId="204" fontId="1" fillId="0" borderId="26" xfId="49" applyNumberFormat="1" applyFont="1" applyFill="1" applyBorder="1" applyAlignment="1" applyProtection="1">
      <alignment/>
      <protection/>
    </xf>
    <xf numFmtId="41" fontId="1" fillId="0" borderId="38" xfId="49" applyNumberFormat="1" applyFont="1" applyFill="1" applyBorder="1" applyAlignment="1" applyProtection="1">
      <alignment/>
      <protection/>
    </xf>
    <xf numFmtId="41" fontId="1" fillId="0" borderId="34" xfId="49" applyNumberFormat="1" applyFont="1" applyFill="1" applyBorder="1" applyAlignment="1" applyProtection="1">
      <alignment horizontal="left"/>
      <protection/>
    </xf>
    <xf numFmtId="41" fontId="1" fillId="0" borderId="30" xfId="49" applyNumberFormat="1" applyFont="1" applyFill="1" applyBorder="1" applyAlignment="1" applyProtection="1">
      <alignment/>
      <protection/>
    </xf>
    <xf numFmtId="41" fontId="1" fillId="0" borderId="11" xfId="49" applyNumberFormat="1" applyFont="1" applyFill="1" applyBorder="1" applyAlignment="1" applyProtection="1">
      <alignment horizontal="center"/>
      <protection/>
    </xf>
    <xf numFmtId="41" fontId="1" fillId="0" borderId="16" xfId="49" applyNumberFormat="1" applyFont="1" applyFill="1" applyBorder="1" applyAlignment="1" applyProtection="1">
      <alignment/>
      <protection/>
    </xf>
    <xf numFmtId="41" fontId="1" fillId="0" borderId="12" xfId="49" applyNumberFormat="1" applyFont="1" applyFill="1" applyBorder="1" applyAlignment="1" applyProtection="1">
      <alignment horizontal="left"/>
      <protection/>
    </xf>
    <xf numFmtId="41" fontId="4" fillId="0" borderId="12" xfId="49" applyNumberFormat="1" applyFont="1" applyFill="1" applyBorder="1" applyAlignment="1" applyProtection="1">
      <alignment horizontal="center"/>
      <protection/>
    </xf>
    <xf numFmtId="41" fontId="1" fillId="0" borderId="34" xfId="49" applyNumberFormat="1" applyFont="1" applyFill="1" applyBorder="1" applyAlignment="1" applyProtection="1">
      <alignment horizontal="center"/>
      <protection/>
    </xf>
    <xf numFmtId="41" fontId="1" fillId="0" borderId="30" xfId="49" applyNumberFormat="1" applyFont="1" applyFill="1" applyBorder="1" applyAlignment="1" applyProtection="1">
      <alignment horizontal="center"/>
      <protection/>
    </xf>
    <xf numFmtId="41" fontId="1" fillId="0" borderId="20" xfId="49" applyNumberFormat="1" applyFont="1" applyFill="1" applyBorder="1" applyAlignment="1" applyProtection="1">
      <alignment/>
      <protection/>
    </xf>
    <xf numFmtId="206" fontId="1" fillId="0" borderId="0" xfId="49" applyNumberFormat="1" applyFont="1" applyFill="1" applyAlignment="1" applyProtection="1">
      <alignment/>
      <protection/>
    </xf>
    <xf numFmtId="41" fontId="8" fillId="0" borderId="39" xfId="0" applyNumberFormat="1" applyFont="1" applyBorder="1" applyAlignment="1" applyProtection="1">
      <alignment/>
      <protection locked="0"/>
    </xf>
    <xf numFmtId="41" fontId="8" fillId="0" borderId="40" xfId="0" applyNumberFormat="1" applyFont="1" applyBorder="1" applyAlignment="1" applyProtection="1">
      <alignment/>
      <protection locked="0"/>
    </xf>
    <xf numFmtId="41" fontId="8" fillId="0" borderId="41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8" fillId="0" borderId="39" xfId="49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8" fillId="0" borderId="41" xfId="49" applyNumberFormat="1" applyFont="1" applyFill="1" applyBorder="1" applyAlignment="1" applyProtection="1">
      <alignment/>
      <protection/>
    </xf>
    <xf numFmtId="41" fontId="10" fillId="0" borderId="27" xfId="49" applyNumberFormat="1" applyFont="1" applyBorder="1" applyAlignment="1" applyProtection="1">
      <alignment/>
      <protection locked="0"/>
    </xf>
    <xf numFmtId="41" fontId="10" fillId="0" borderId="38" xfId="49" applyNumberFormat="1" applyFont="1" applyBorder="1" applyAlignment="1" applyProtection="1">
      <alignment/>
      <protection locked="0"/>
    </xf>
    <xf numFmtId="41" fontId="9" fillId="0" borderId="27" xfId="0" applyNumberFormat="1" applyFont="1" applyBorder="1" applyAlignment="1" applyProtection="1">
      <alignment/>
      <protection/>
    </xf>
    <xf numFmtId="41" fontId="9" fillId="0" borderId="27" xfId="49" applyNumberFormat="1" applyFont="1" applyBorder="1" applyAlignment="1" applyProtection="1">
      <alignment/>
      <protection/>
    </xf>
    <xf numFmtId="41" fontId="10" fillId="0" borderId="28" xfId="49" applyNumberFormat="1" applyFont="1" applyBorder="1" applyAlignment="1" applyProtection="1">
      <alignment/>
      <protection locked="0"/>
    </xf>
    <xf numFmtId="41" fontId="9" fillId="0" borderId="0" xfId="49" applyNumberFormat="1" applyFont="1" applyBorder="1" applyAlignment="1" applyProtection="1">
      <alignment/>
      <protection/>
    </xf>
    <xf numFmtId="41" fontId="9" fillId="0" borderId="42" xfId="49" applyNumberFormat="1" applyFont="1" applyBorder="1" applyAlignment="1" applyProtection="1">
      <alignment/>
      <protection/>
    </xf>
    <xf numFmtId="41" fontId="9" fillId="0" borderId="38" xfId="49" applyNumberFormat="1" applyFont="1" applyBorder="1" applyAlignment="1" applyProtection="1">
      <alignment horizontal="center"/>
      <protection/>
    </xf>
    <xf numFmtId="41" fontId="13" fillId="0" borderId="29" xfId="49" applyNumberFormat="1" applyFont="1" applyBorder="1" applyAlignment="1">
      <alignment vertical="center" shrinkToFit="1"/>
    </xf>
    <xf numFmtId="41" fontId="9" fillId="0" borderId="43" xfId="49" applyNumberFormat="1" applyFont="1" applyBorder="1" applyAlignment="1" applyProtection="1">
      <alignment/>
      <protection/>
    </xf>
    <xf numFmtId="41" fontId="9" fillId="0" borderId="28" xfId="49" applyNumberFormat="1" applyFont="1" applyBorder="1" applyAlignment="1" applyProtection="1">
      <alignment/>
      <protection/>
    </xf>
    <xf numFmtId="196" fontId="11" fillId="0" borderId="27" xfId="49" applyNumberFormat="1" applyFont="1" applyBorder="1" applyAlignment="1" applyProtection="1">
      <alignment/>
      <protection/>
    </xf>
    <xf numFmtId="194" fontId="11" fillId="0" borderId="28" xfId="49" applyNumberFormat="1" applyFont="1" applyBorder="1" applyAlignment="1" applyProtection="1">
      <alignment/>
      <protection/>
    </xf>
    <xf numFmtId="41" fontId="10" fillId="0" borderId="44" xfId="49" applyNumberFormat="1" applyFont="1" applyBorder="1" applyAlignment="1" applyProtection="1">
      <alignment/>
      <protection locked="0"/>
    </xf>
    <xf numFmtId="41" fontId="10" fillId="0" borderId="45" xfId="49" applyNumberFormat="1" applyFont="1" applyBorder="1" applyAlignment="1" applyProtection="1">
      <alignment/>
      <protection locked="0"/>
    </xf>
    <xf numFmtId="41" fontId="9" fillId="0" borderId="44" xfId="49" applyNumberFormat="1" applyFont="1" applyBorder="1" applyAlignment="1" applyProtection="1">
      <alignment/>
      <protection/>
    </xf>
    <xf numFmtId="41" fontId="1" fillId="0" borderId="46" xfId="49" applyNumberFormat="1" applyFont="1" applyBorder="1" applyAlignment="1">
      <alignment vertical="center" shrinkToFit="1"/>
    </xf>
    <xf numFmtId="41" fontId="1" fillId="0" borderId="47" xfId="49" applyNumberFormat="1" applyFont="1" applyBorder="1" applyAlignment="1">
      <alignment vertical="center" shrinkToFit="1"/>
    </xf>
    <xf numFmtId="41" fontId="9" fillId="0" borderId="48" xfId="49" applyNumberFormat="1" applyFont="1" applyBorder="1" applyAlignment="1" applyProtection="1">
      <alignment/>
      <protection/>
    </xf>
    <xf numFmtId="41" fontId="9" fillId="0" borderId="27" xfId="49" applyNumberFormat="1" applyFont="1" applyBorder="1" applyAlignment="1" applyProtection="1">
      <alignment/>
      <protection locked="0"/>
    </xf>
    <xf numFmtId="41" fontId="11" fillId="0" borderId="38" xfId="49" applyNumberFormat="1" applyFont="1" applyBorder="1" applyAlignment="1">
      <alignment vertical="center" shrinkToFit="1"/>
    </xf>
    <xf numFmtId="41" fontId="9" fillId="0" borderId="38" xfId="49" applyNumberFormat="1" applyFont="1" applyBorder="1" applyAlignment="1" applyProtection="1">
      <alignment/>
      <protection locked="0"/>
    </xf>
    <xf numFmtId="41" fontId="11" fillId="0" borderId="28" xfId="49" applyNumberFormat="1" applyFont="1" applyBorder="1" applyAlignment="1">
      <alignment vertical="center" shrinkToFit="1"/>
    </xf>
    <xf numFmtId="41" fontId="10" fillId="0" borderId="27" xfId="49" applyNumberFormat="1" applyFont="1" applyFill="1" applyBorder="1" applyAlignment="1" applyProtection="1">
      <alignment/>
      <protection locked="0"/>
    </xf>
    <xf numFmtId="41" fontId="10" fillId="0" borderId="38" xfId="49" applyNumberFormat="1" applyFont="1" applyFill="1" applyBorder="1" applyAlignment="1" applyProtection="1">
      <alignment/>
      <protection locked="0"/>
    </xf>
    <xf numFmtId="41" fontId="9" fillId="0" borderId="27" xfId="0" applyNumberFormat="1" applyFont="1" applyFill="1" applyBorder="1" applyAlignment="1" applyProtection="1">
      <alignment/>
      <protection/>
    </xf>
    <xf numFmtId="41" fontId="9" fillId="0" borderId="27" xfId="49" applyNumberFormat="1" applyFont="1" applyFill="1" applyBorder="1" applyAlignment="1" applyProtection="1">
      <alignment/>
      <protection/>
    </xf>
    <xf numFmtId="41" fontId="10" fillId="0" borderId="28" xfId="49" applyNumberFormat="1" applyFont="1" applyFill="1" applyBorder="1" applyAlignment="1" applyProtection="1">
      <alignment/>
      <protection locked="0"/>
    </xf>
    <xf numFmtId="41" fontId="9" fillId="0" borderId="0" xfId="49" applyNumberFormat="1" applyFont="1" applyFill="1" applyBorder="1" applyAlignment="1" applyProtection="1">
      <alignment/>
      <protection/>
    </xf>
    <xf numFmtId="41" fontId="9" fillId="0" borderId="42" xfId="49" applyNumberFormat="1" applyFont="1" applyFill="1" applyBorder="1" applyAlignment="1" applyProtection="1">
      <alignment/>
      <protection/>
    </xf>
    <xf numFmtId="41" fontId="9" fillId="0" borderId="38" xfId="49" applyNumberFormat="1" applyFont="1" applyFill="1" applyBorder="1" applyAlignment="1" applyProtection="1">
      <alignment horizontal="center"/>
      <protection/>
    </xf>
    <xf numFmtId="41" fontId="9" fillId="0" borderId="28" xfId="49" applyNumberFormat="1" applyFont="1" applyFill="1" applyBorder="1" applyAlignment="1" applyProtection="1">
      <alignment/>
      <protection/>
    </xf>
    <xf numFmtId="41" fontId="13" fillId="0" borderId="49" xfId="51" applyNumberFormat="1" applyFont="1" applyBorder="1" applyAlignment="1">
      <alignment vertical="center" shrinkToFit="1"/>
    </xf>
    <xf numFmtId="41" fontId="13" fillId="0" borderId="49" xfId="51" applyNumberFormat="1" applyFont="1" applyBorder="1" applyAlignment="1">
      <alignment vertical="center"/>
    </xf>
    <xf numFmtId="41" fontId="13" fillId="0" borderId="45" xfId="49" applyNumberFormat="1" applyFont="1" applyBorder="1" applyAlignment="1">
      <alignment vertical="center" shrinkToFit="1"/>
    </xf>
    <xf numFmtId="41" fontId="13" fillId="0" borderId="50" xfId="51" applyNumberFormat="1" applyFont="1" applyBorder="1" applyAlignment="1">
      <alignment vertical="center"/>
    </xf>
    <xf numFmtId="41" fontId="9" fillId="0" borderId="51" xfId="49" applyNumberFormat="1" applyFont="1" applyBorder="1" applyAlignment="1" applyProtection="1">
      <alignment horizontal="center"/>
      <protection/>
    </xf>
    <xf numFmtId="41" fontId="9" fillId="0" borderId="52" xfId="49" applyNumberFormat="1" applyFont="1" applyBorder="1" applyAlignment="1" applyProtection="1">
      <alignment/>
      <protection/>
    </xf>
    <xf numFmtId="38" fontId="10" fillId="0" borderId="53" xfId="49" applyFont="1" applyBorder="1" applyAlignment="1" applyProtection="1">
      <alignment/>
      <protection locked="0"/>
    </xf>
    <xf numFmtId="41" fontId="10" fillId="0" borderId="54" xfId="49" applyNumberFormat="1" applyFont="1" applyBorder="1" applyAlignment="1" applyProtection="1">
      <alignment shrinkToFit="1"/>
      <protection locked="0"/>
    </xf>
    <xf numFmtId="41" fontId="10" fillId="0" borderId="45" xfId="49" applyNumberFormat="1" applyFont="1" applyBorder="1" applyAlignment="1" applyProtection="1">
      <alignment shrinkToFit="1"/>
      <protection locked="0"/>
    </xf>
    <xf numFmtId="41" fontId="10" fillId="0" borderId="44" xfId="49" applyNumberFormat="1" applyFont="1" applyBorder="1" applyAlignment="1" applyProtection="1">
      <alignment shrinkToFit="1"/>
      <protection locked="0"/>
    </xf>
    <xf numFmtId="41" fontId="10" fillId="0" borderId="52" xfId="49" applyNumberFormat="1" applyFont="1" applyBorder="1" applyAlignment="1" applyProtection="1">
      <alignment shrinkToFit="1"/>
      <protection locked="0"/>
    </xf>
    <xf numFmtId="41" fontId="9" fillId="0" borderId="27" xfId="49" applyNumberFormat="1" applyFont="1" applyBorder="1" applyAlignment="1" applyProtection="1">
      <alignment shrinkToFit="1"/>
      <protection/>
    </xf>
    <xf numFmtId="41" fontId="9" fillId="0" borderId="28" xfId="49" applyNumberFormat="1" applyFont="1" applyBorder="1" applyAlignment="1" applyProtection="1">
      <alignment shrinkToFit="1"/>
      <protection/>
    </xf>
    <xf numFmtId="41" fontId="10" fillId="0" borderId="55" xfId="49" applyNumberFormat="1" applyFont="1" applyBorder="1" applyAlignment="1" applyProtection="1">
      <alignment/>
      <protection locked="0"/>
    </xf>
    <xf numFmtId="41" fontId="10" fillId="0" borderId="56" xfId="49" applyNumberFormat="1" applyFont="1" applyBorder="1" applyAlignment="1" applyProtection="1">
      <alignment/>
      <protection locked="0"/>
    </xf>
    <xf numFmtId="41" fontId="10" fillId="0" borderId="57" xfId="49" applyNumberFormat="1" applyFont="1" applyBorder="1" applyAlignment="1" applyProtection="1">
      <alignment/>
      <protection locked="0"/>
    </xf>
    <xf numFmtId="41" fontId="10" fillId="0" borderId="0" xfId="49" applyNumberFormat="1" applyFont="1" applyBorder="1" applyAlignment="1" applyProtection="1">
      <alignment/>
      <protection locked="0"/>
    </xf>
    <xf numFmtId="41" fontId="9" fillId="0" borderId="28" xfId="49" applyNumberFormat="1" applyFont="1" applyBorder="1" applyAlignment="1" applyProtection="1">
      <alignment/>
      <protection locked="0"/>
    </xf>
    <xf numFmtId="41" fontId="10" fillId="0" borderId="58" xfId="49" applyNumberFormat="1" applyFont="1" applyFill="1" applyBorder="1" applyAlignment="1" applyProtection="1">
      <alignment/>
      <protection locked="0"/>
    </xf>
    <xf numFmtId="41" fontId="9" fillId="0" borderId="42" xfId="0" applyNumberFormat="1" applyFont="1" applyBorder="1" applyAlignment="1" applyProtection="1">
      <alignment/>
      <protection/>
    </xf>
    <xf numFmtId="41" fontId="9" fillId="0" borderId="42" xfId="0" applyNumberFormat="1" applyFont="1" applyFill="1" applyBorder="1" applyAlignment="1" applyProtection="1">
      <alignment/>
      <protection/>
    </xf>
    <xf numFmtId="41" fontId="8" fillId="0" borderId="4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8" fillId="0" borderId="56" xfId="0" applyNumberFormat="1" applyFont="1" applyBorder="1" applyAlignment="1" applyProtection="1">
      <alignment/>
      <protection locked="0"/>
    </xf>
    <xf numFmtId="41" fontId="8" fillId="0" borderId="59" xfId="0" applyNumberFormat="1" applyFont="1" applyBorder="1" applyAlignment="1" applyProtection="1">
      <alignment/>
      <protection locked="0"/>
    </xf>
    <xf numFmtId="41" fontId="8" fillId="0" borderId="60" xfId="0" applyNumberFormat="1" applyFont="1" applyBorder="1" applyAlignment="1" applyProtection="1">
      <alignment/>
      <protection locked="0"/>
    </xf>
    <xf numFmtId="41" fontId="9" fillId="0" borderId="61" xfId="0" applyNumberFormat="1" applyFont="1" applyBorder="1" applyAlignment="1" applyProtection="1">
      <alignment/>
      <protection locked="0"/>
    </xf>
    <xf numFmtId="41" fontId="9" fillId="0" borderId="62" xfId="0" applyNumberFormat="1" applyFont="1" applyBorder="1" applyAlignment="1" applyProtection="1">
      <alignment/>
      <protection locked="0"/>
    </xf>
    <xf numFmtId="41" fontId="9" fillId="0" borderId="63" xfId="0" applyNumberFormat="1" applyFont="1" applyBorder="1" applyAlignment="1" applyProtection="1">
      <alignment/>
      <protection locked="0"/>
    </xf>
    <xf numFmtId="41" fontId="8" fillId="0" borderId="64" xfId="0" applyNumberFormat="1" applyFont="1" applyBorder="1" applyAlignment="1" applyProtection="1">
      <alignment/>
      <protection locked="0"/>
    </xf>
    <xf numFmtId="41" fontId="8" fillId="0" borderId="65" xfId="0" applyNumberFormat="1" applyFont="1" applyBorder="1" applyAlignment="1" applyProtection="1">
      <alignment/>
      <protection locked="0"/>
    </xf>
    <xf numFmtId="41" fontId="8" fillId="0" borderId="61" xfId="0" applyNumberFormat="1" applyFont="1" applyBorder="1" applyAlignment="1" applyProtection="1">
      <alignment/>
      <protection locked="0"/>
    </xf>
    <xf numFmtId="41" fontId="8" fillId="0" borderId="62" xfId="0" applyNumberFormat="1" applyFont="1" applyBorder="1" applyAlignment="1" applyProtection="1">
      <alignment/>
      <protection locked="0"/>
    </xf>
    <xf numFmtId="41" fontId="8" fillId="0" borderId="63" xfId="0" applyNumberFormat="1" applyFont="1" applyBorder="1" applyAlignment="1" applyProtection="1">
      <alignment/>
      <protection locked="0"/>
    </xf>
    <xf numFmtId="41" fontId="8" fillId="0" borderId="55" xfId="0" applyNumberFormat="1" applyFont="1" applyBorder="1" applyAlignment="1" applyProtection="1">
      <alignment/>
      <protection locked="0"/>
    </xf>
    <xf numFmtId="41" fontId="8" fillId="0" borderId="56" xfId="0" applyNumberFormat="1" applyFont="1" applyFill="1" applyBorder="1" applyAlignment="1" applyProtection="1">
      <alignment/>
      <protection locked="0"/>
    </xf>
    <xf numFmtId="41" fontId="8" fillId="0" borderId="55" xfId="0" applyNumberFormat="1" applyFont="1" applyFill="1" applyBorder="1" applyAlignment="1" applyProtection="1">
      <alignment/>
      <protection locked="0"/>
    </xf>
    <xf numFmtId="41" fontId="8" fillId="0" borderId="61" xfId="0" applyNumberFormat="1" applyFont="1" applyFill="1" applyBorder="1" applyAlignment="1" applyProtection="1">
      <alignment/>
      <protection locked="0"/>
    </xf>
    <xf numFmtId="41" fontId="8" fillId="0" borderId="62" xfId="0" applyNumberFormat="1" applyFont="1" applyFill="1" applyBorder="1" applyAlignment="1" applyProtection="1">
      <alignment/>
      <protection locked="0"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62" xfId="0" applyNumberFormat="1" applyFont="1" applyBorder="1" applyAlignment="1" applyProtection="1">
      <alignment/>
      <protection locked="0"/>
    </xf>
    <xf numFmtId="41" fontId="1" fillId="0" borderId="37" xfId="49" applyNumberFormat="1" applyFont="1" applyBorder="1" applyAlignment="1" applyProtection="1">
      <alignment horizontal="center"/>
      <protection/>
    </xf>
    <xf numFmtId="41" fontId="1" fillId="0" borderId="66" xfId="49" applyNumberFormat="1" applyFont="1" applyBorder="1" applyAlignment="1" applyProtection="1">
      <alignment horizontal="center"/>
      <protection/>
    </xf>
    <xf numFmtId="41" fontId="1" fillId="0" borderId="67" xfId="49" applyNumberFormat="1" applyFont="1" applyBorder="1" applyAlignment="1" applyProtection="1">
      <alignment horizontal="center"/>
      <protection/>
    </xf>
    <xf numFmtId="41" fontId="1" fillId="0" borderId="61" xfId="0" applyNumberFormat="1" applyFont="1" applyBorder="1" applyAlignment="1" applyProtection="1">
      <alignment/>
      <protection locked="0"/>
    </xf>
    <xf numFmtId="41" fontId="1" fillId="0" borderId="68" xfId="0" applyNumberFormat="1" applyFont="1" applyBorder="1" applyAlignment="1" applyProtection="1">
      <alignment/>
      <protection locked="0"/>
    </xf>
    <xf numFmtId="41" fontId="10" fillId="0" borderId="63" xfId="0" applyNumberFormat="1" applyFont="1" applyBorder="1" applyAlignment="1" applyProtection="1">
      <alignment shrinkToFit="1"/>
      <protection locked="0"/>
    </xf>
    <xf numFmtId="41" fontId="10" fillId="0" borderId="62" xfId="0" applyNumberFormat="1" applyFont="1" applyBorder="1" applyAlignment="1" applyProtection="1">
      <alignment shrinkToFit="1"/>
      <protection locked="0"/>
    </xf>
    <xf numFmtId="41" fontId="10" fillId="0" borderId="55" xfId="0" applyNumberFormat="1" applyFont="1" applyBorder="1" applyAlignment="1" applyProtection="1">
      <alignment/>
      <protection locked="0"/>
    </xf>
    <xf numFmtId="41" fontId="10" fillId="0" borderId="56" xfId="0" applyNumberFormat="1" applyFont="1" applyBorder="1" applyAlignment="1" applyProtection="1">
      <alignment/>
      <protection locked="0"/>
    </xf>
    <xf numFmtId="41" fontId="1" fillId="0" borderId="69" xfId="0" applyNumberFormat="1" applyFont="1" applyBorder="1" applyAlignment="1" applyProtection="1">
      <alignment/>
      <protection locked="0"/>
    </xf>
    <xf numFmtId="196" fontId="12" fillId="0" borderId="62" xfId="49" applyNumberFormat="1" applyFont="1" applyBorder="1" applyAlignment="1" applyProtection="1">
      <alignment/>
      <protection/>
    </xf>
    <xf numFmtId="194" fontId="12" fillId="0" borderId="70" xfId="49" applyNumberFormat="1" applyFont="1" applyBorder="1" applyAlignment="1" applyProtection="1">
      <alignment/>
      <protection/>
    </xf>
    <xf numFmtId="41" fontId="8" fillId="0" borderId="71" xfId="0" applyNumberFormat="1" applyFont="1" applyBorder="1" applyAlignment="1" applyProtection="1">
      <alignment/>
      <protection locked="0"/>
    </xf>
    <xf numFmtId="41" fontId="10" fillId="0" borderId="55" xfId="49" applyNumberFormat="1" applyFont="1" applyBorder="1" applyAlignment="1" applyProtection="1">
      <alignment/>
      <protection/>
    </xf>
    <xf numFmtId="41" fontId="10" fillId="0" borderId="42" xfId="49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62" xfId="49" applyNumberFormat="1" applyFont="1" applyBorder="1" applyAlignment="1" applyProtection="1">
      <alignment shrinkToFit="1"/>
      <protection/>
    </xf>
    <xf numFmtId="41" fontId="8" fillId="0" borderId="70" xfId="49" applyNumberFormat="1" applyFont="1" applyBorder="1" applyAlignment="1" applyProtection="1">
      <alignment shrinkToFit="1"/>
      <protection/>
    </xf>
    <xf numFmtId="41" fontId="1" fillId="0" borderId="72" xfId="49" applyNumberFormat="1" applyFont="1" applyBorder="1" applyAlignment="1" applyProtection="1">
      <alignment horizontal="center"/>
      <protection/>
    </xf>
    <xf numFmtId="41" fontId="1" fillId="0" borderId="73" xfId="49" applyNumberFormat="1" applyFont="1" applyBorder="1" applyAlignment="1" applyProtection="1">
      <alignment/>
      <protection/>
    </xf>
    <xf numFmtId="41" fontId="1" fillId="0" borderId="74" xfId="49" applyNumberFormat="1" applyFont="1" applyBorder="1" applyAlignment="1" applyProtection="1">
      <alignment/>
      <protection/>
    </xf>
    <xf numFmtId="41" fontId="1" fillId="0" borderId="73" xfId="49" applyNumberFormat="1" applyFont="1" applyFill="1" applyBorder="1" applyAlignment="1" applyProtection="1">
      <alignment/>
      <protection/>
    </xf>
    <xf numFmtId="41" fontId="1" fillId="0" borderId="75" xfId="49" applyNumberFormat="1" applyFont="1" applyFill="1" applyBorder="1" applyAlignment="1" applyProtection="1">
      <alignment/>
      <protection/>
    </xf>
    <xf numFmtId="41" fontId="9" fillId="0" borderId="56" xfId="0" applyNumberFormat="1" applyFont="1" applyBorder="1" applyAlignment="1" applyProtection="1">
      <alignment horizontal="center"/>
      <protection/>
    </xf>
    <xf numFmtId="41" fontId="9" fillId="0" borderId="76" xfId="49" applyNumberFormat="1" applyFont="1" applyBorder="1" applyAlignment="1" applyProtection="1">
      <alignment/>
      <protection/>
    </xf>
    <xf numFmtId="41" fontId="9" fillId="0" borderId="77" xfId="49" applyNumberFormat="1" applyFont="1" applyBorder="1" applyAlignment="1" applyProtection="1">
      <alignment/>
      <protection/>
    </xf>
    <xf numFmtId="41" fontId="10" fillId="0" borderId="62" xfId="0" applyNumberFormat="1" applyFont="1" applyBorder="1" applyAlignment="1" applyProtection="1">
      <alignment/>
      <protection locked="0"/>
    </xf>
    <xf numFmtId="41" fontId="1" fillId="0" borderId="15" xfId="49" applyNumberFormat="1" applyFont="1" applyBorder="1" applyAlignment="1" applyProtection="1">
      <alignment horizontal="center"/>
      <protection/>
    </xf>
    <xf numFmtId="41" fontId="1" fillId="0" borderId="19" xfId="49" applyNumberFormat="1" applyFont="1" applyBorder="1" applyAlignment="1" applyProtection="1">
      <alignment horizontal="center"/>
      <protection/>
    </xf>
    <xf numFmtId="41" fontId="9" fillId="0" borderId="78" xfId="0" applyNumberFormat="1" applyFont="1" applyBorder="1" applyAlignment="1" applyProtection="1">
      <alignment horizontal="center"/>
      <protection/>
    </xf>
    <xf numFmtId="41" fontId="10" fillId="0" borderId="61" xfId="0" applyNumberFormat="1" applyFont="1" applyBorder="1" applyAlignment="1" applyProtection="1">
      <alignment shrinkToFit="1"/>
      <protection locked="0"/>
    </xf>
    <xf numFmtId="41" fontId="10" fillId="0" borderId="62" xfId="0" applyNumberFormat="1" applyFont="1" applyFill="1" applyBorder="1" applyAlignment="1" applyProtection="1">
      <alignment/>
      <protection locked="0"/>
    </xf>
    <xf numFmtId="41" fontId="9" fillId="0" borderId="56" xfId="49" applyNumberFormat="1" applyFont="1" applyBorder="1" applyAlignment="1" applyProtection="1">
      <alignment horizontal="center"/>
      <protection/>
    </xf>
    <xf numFmtId="41" fontId="10" fillId="0" borderId="79" xfId="49" applyNumberFormat="1" applyFont="1" applyBorder="1" applyAlignment="1" applyProtection="1">
      <alignment/>
      <protection locked="0"/>
    </xf>
    <xf numFmtId="41" fontId="10" fillId="0" borderId="80" xfId="49" applyNumberFormat="1" applyFont="1" applyBorder="1" applyAlignment="1" applyProtection="1">
      <alignment/>
      <protection locked="0"/>
    </xf>
    <xf numFmtId="41" fontId="1" fillId="0" borderId="81" xfId="49" applyNumberFormat="1" applyFont="1" applyBorder="1" applyAlignment="1">
      <alignment vertical="center" shrinkToFit="1"/>
    </xf>
    <xf numFmtId="41" fontId="9" fillId="0" borderId="82" xfId="49" applyNumberFormat="1" applyFont="1" applyBorder="1" applyAlignment="1" applyProtection="1">
      <alignment horizontal="center"/>
      <protection/>
    </xf>
    <xf numFmtId="41" fontId="10" fillId="0" borderId="83" xfId="49" applyNumberFormat="1" applyFont="1" applyBorder="1" applyAlignment="1" applyProtection="1">
      <alignment shrinkToFit="1"/>
      <protection locked="0"/>
    </xf>
    <xf numFmtId="41" fontId="10" fillId="0" borderId="84" xfId="49" applyNumberFormat="1" applyFont="1" applyBorder="1" applyAlignment="1" applyProtection="1">
      <alignment shrinkToFit="1"/>
      <protection locked="0"/>
    </xf>
    <xf numFmtId="41" fontId="10" fillId="0" borderId="85" xfId="49" applyNumberFormat="1" applyFont="1" applyBorder="1" applyAlignment="1" applyProtection="1">
      <alignment shrinkToFit="1"/>
      <protection locked="0"/>
    </xf>
    <xf numFmtId="41" fontId="10" fillId="0" borderId="86" xfId="49" applyNumberFormat="1" applyFont="1" applyBorder="1" applyAlignment="1" applyProtection="1">
      <alignment shrinkToFit="1"/>
      <protection locked="0"/>
    </xf>
    <xf numFmtId="41" fontId="10" fillId="0" borderId="61" xfId="0" applyNumberFormat="1" applyFont="1" applyBorder="1" applyAlignment="1" applyProtection="1">
      <alignment/>
      <protection locked="0"/>
    </xf>
    <xf numFmtId="41" fontId="10" fillId="0" borderId="27" xfId="49" applyNumberFormat="1" applyFont="1" applyBorder="1" applyAlignment="1" applyProtection="1">
      <alignment shrinkToFit="1"/>
      <protection locked="0"/>
    </xf>
    <xf numFmtId="41" fontId="10" fillId="0" borderId="38" xfId="49" applyNumberFormat="1" applyFont="1" applyBorder="1" applyAlignment="1" applyProtection="1">
      <alignment shrinkToFit="1"/>
      <protection locked="0"/>
    </xf>
    <xf numFmtId="41" fontId="9" fillId="0" borderId="55" xfId="49" applyNumberFormat="1" applyFont="1" applyBorder="1" applyAlignment="1" applyProtection="1">
      <alignment/>
      <protection locked="0"/>
    </xf>
    <xf numFmtId="41" fontId="9" fillId="0" borderId="56" xfId="49" applyNumberFormat="1" applyFont="1" applyBorder="1" applyAlignment="1" applyProtection="1">
      <alignment/>
      <protection locked="0"/>
    </xf>
    <xf numFmtId="41" fontId="10" fillId="0" borderId="87" xfId="49" applyNumberFormat="1" applyFont="1" applyBorder="1" applyAlignment="1" applyProtection="1">
      <alignment/>
      <protection locked="0"/>
    </xf>
    <xf numFmtId="41" fontId="10" fillId="0" borderId="88" xfId="49" applyNumberFormat="1" applyFont="1" applyBorder="1" applyAlignment="1" applyProtection="1">
      <alignment/>
      <protection locked="0"/>
    </xf>
    <xf numFmtId="41" fontId="10" fillId="0" borderId="89" xfId="49" applyNumberFormat="1" applyFont="1" applyBorder="1" applyAlignment="1" applyProtection="1">
      <alignment/>
      <protection locked="0"/>
    </xf>
    <xf numFmtId="41" fontId="10" fillId="0" borderId="90" xfId="49" applyNumberFormat="1" applyFont="1" applyBorder="1" applyAlignment="1" applyProtection="1">
      <alignment/>
      <protection locked="0"/>
    </xf>
    <xf numFmtId="41" fontId="10" fillId="0" borderId="91" xfId="49" applyNumberFormat="1" applyFont="1" applyBorder="1" applyAlignment="1" applyProtection="1">
      <alignment/>
      <protection locked="0"/>
    </xf>
    <xf numFmtId="41" fontId="1" fillId="0" borderId="92" xfId="49" applyNumberFormat="1" applyFont="1" applyBorder="1" applyAlignment="1" applyProtection="1">
      <alignment/>
      <protection/>
    </xf>
    <xf numFmtId="41" fontId="1" fillId="0" borderId="16" xfId="49" applyNumberFormat="1" applyFont="1" applyBorder="1" applyAlignment="1" applyProtection="1">
      <alignment horizontal="center"/>
      <protection/>
    </xf>
    <xf numFmtId="41" fontId="1" fillId="0" borderId="93" xfId="49" applyNumberFormat="1" applyFont="1" applyBorder="1" applyAlignment="1" applyProtection="1">
      <alignment/>
      <protection/>
    </xf>
    <xf numFmtId="41" fontId="1" fillId="0" borderId="94" xfId="49" applyNumberFormat="1" applyFont="1" applyBorder="1" applyAlignment="1" applyProtection="1">
      <alignment/>
      <protection/>
    </xf>
    <xf numFmtId="41" fontId="8" fillId="0" borderId="70" xfId="0" applyNumberFormat="1" applyFont="1" applyBorder="1" applyAlignment="1" applyProtection="1">
      <alignment/>
      <protection locked="0"/>
    </xf>
    <xf numFmtId="41" fontId="1" fillId="0" borderId="95" xfId="49" applyNumberFormat="1" applyFont="1" applyBorder="1" applyAlignment="1" applyProtection="1">
      <alignment horizontal="center"/>
      <protection/>
    </xf>
    <xf numFmtId="41" fontId="8" fillId="0" borderId="96" xfId="0" applyNumberFormat="1" applyFont="1" applyBorder="1" applyAlignment="1" applyProtection="1">
      <alignment/>
      <protection locked="0"/>
    </xf>
    <xf numFmtId="41" fontId="10" fillId="0" borderId="63" xfId="0" applyNumberFormat="1" applyFont="1" applyFill="1" applyBorder="1" applyAlignment="1" applyProtection="1">
      <alignment/>
      <protection locked="0"/>
    </xf>
    <xf numFmtId="41" fontId="10" fillId="0" borderId="70" xfId="0" applyNumberFormat="1" applyFont="1" applyFill="1" applyBorder="1" applyAlignment="1" applyProtection="1">
      <alignment/>
      <protection locked="0"/>
    </xf>
    <xf numFmtId="41" fontId="12" fillId="0" borderId="78" xfId="0" applyNumberFormat="1" applyFont="1" applyFill="1" applyBorder="1" applyAlignment="1" applyProtection="1">
      <alignment horizontal="center"/>
      <protection/>
    </xf>
    <xf numFmtId="41" fontId="10" fillId="0" borderId="68" xfId="0" applyNumberFormat="1" applyFont="1" applyFill="1" applyBorder="1" applyAlignment="1" applyProtection="1">
      <alignment/>
      <protection locked="0"/>
    </xf>
    <xf numFmtId="41" fontId="1" fillId="0" borderId="69" xfId="49" applyNumberFormat="1" applyFont="1" applyBorder="1" applyAlignment="1" applyProtection="1">
      <alignment/>
      <protection/>
    </xf>
    <xf numFmtId="196" fontId="12" fillId="0" borderId="62" xfId="49" applyNumberFormat="1" applyFont="1" applyFill="1" applyBorder="1" applyAlignment="1" applyProtection="1">
      <alignment shrinkToFit="1"/>
      <protection/>
    </xf>
    <xf numFmtId="194" fontId="12" fillId="0" borderId="70" xfId="49" applyNumberFormat="1" applyFont="1" applyFill="1" applyBorder="1" applyAlignment="1" applyProtection="1">
      <alignment shrinkToFit="1"/>
      <protection/>
    </xf>
    <xf numFmtId="41" fontId="10" fillId="0" borderId="42" xfId="0" applyNumberFormat="1" applyFont="1" applyBorder="1" applyAlignment="1" applyProtection="1">
      <alignment/>
      <protection locked="0"/>
    </xf>
    <xf numFmtId="41" fontId="10" fillId="0" borderId="70" xfId="0" applyNumberFormat="1" applyFont="1" applyBorder="1" applyAlignment="1" applyProtection="1">
      <alignment shrinkToFit="1"/>
      <protection locked="0"/>
    </xf>
    <xf numFmtId="41" fontId="8" fillId="0" borderId="97" xfId="0" applyNumberFormat="1" applyFont="1" applyBorder="1" applyAlignment="1" applyProtection="1">
      <alignment horizontal="center"/>
      <protection/>
    </xf>
    <xf numFmtId="41" fontId="8" fillId="0" borderId="55" xfId="49" applyNumberFormat="1" applyFont="1" applyBorder="1" applyAlignment="1" applyProtection="1">
      <alignment/>
      <protection/>
    </xf>
    <xf numFmtId="41" fontId="8" fillId="0" borderId="42" xfId="49" applyNumberFormat="1" applyFont="1" applyFill="1" applyBorder="1" applyAlignment="1" applyProtection="1">
      <alignment/>
      <protection/>
    </xf>
    <xf numFmtId="41" fontId="8" fillId="0" borderId="78" xfId="0" applyNumberFormat="1" applyFont="1" applyBorder="1" applyAlignment="1" applyProtection="1">
      <alignment horizontal="center"/>
      <protection/>
    </xf>
    <xf numFmtId="41" fontId="8" fillId="0" borderId="70" xfId="49" applyNumberFormat="1" applyFont="1" applyFill="1" applyBorder="1" applyAlignment="1" applyProtection="1">
      <alignment shrinkToFit="1"/>
      <protection/>
    </xf>
    <xf numFmtId="41" fontId="9" fillId="0" borderId="55" xfId="0" applyNumberFormat="1" applyFont="1" applyBorder="1" applyAlignment="1" applyProtection="1">
      <alignment/>
      <protection/>
    </xf>
    <xf numFmtId="41" fontId="8" fillId="0" borderId="42" xfId="0" applyNumberFormat="1" applyFont="1" applyBorder="1" applyAlignment="1" applyProtection="1">
      <alignment/>
      <protection locked="0"/>
    </xf>
    <xf numFmtId="41" fontId="8" fillId="0" borderId="56" xfId="0" applyNumberFormat="1" applyFont="1" applyBorder="1" applyAlignment="1" applyProtection="1">
      <alignment horizontal="center"/>
      <protection/>
    </xf>
    <xf numFmtId="41" fontId="9" fillId="0" borderId="70" xfId="49" applyNumberFormat="1" applyFont="1" applyFill="1" applyBorder="1" applyAlignment="1" applyProtection="1">
      <alignment/>
      <protection/>
    </xf>
    <xf numFmtId="41" fontId="1" fillId="0" borderId="92" xfId="49" applyNumberFormat="1" applyFont="1" applyFill="1" applyBorder="1" applyAlignment="1" applyProtection="1">
      <alignment/>
      <protection/>
    </xf>
    <xf numFmtId="41" fontId="1" fillId="0" borderId="31" xfId="49" applyNumberFormat="1" applyFont="1" applyFill="1" applyBorder="1" applyAlignment="1" applyProtection="1">
      <alignment/>
      <protection/>
    </xf>
    <xf numFmtId="41" fontId="1" fillId="0" borderId="74" xfId="49" applyNumberFormat="1" applyFont="1" applyFill="1" applyBorder="1" applyAlignment="1" applyProtection="1">
      <alignment/>
      <protection/>
    </xf>
    <xf numFmtId="41" fontId="1" fillId="0" borderId="98" xfId="49" applyNumberFormat="1" applyFont="1" applyFill="1" applyBorder="1" applyAlignment="1" applyProtection="1">
      <alignment/>
      <protection/>
    </xf>
    <xf numFmtId="41" fontId="8" fillId="0" borderId="62" xfId="49" applyNumberFormat="1" applyFont="1" applyBorder="1" applyAlignment="1" applyProtection="1">
      <alignment/>
      <protection/>
    </xf>
    <xf numFmtId="41" fontId="8" fillId="0" borderId="70" xfId="49" applyNumberFormat="1" applyFont="1" applyFill="1" applyBorder="1" applyAlignment="1" applyProtection="1">
      <alignment/>
      <protection/>
    </xf>
    <xf numFmtId="41" fontId="8" fillId="0" borderId="42" xfId="0" applyNumberFormat="1" applyFont="1" applyFill="1" applyBorder="1" applyAlignment="1" applyProtection="1">
      <alignment/>
      <protection locked="0"/>
    </xf>
    <xf numFmtId="41" fontId="8" fillId="0" borderId="63" xfId="0" applyNumberFormat="1" applyFont="1" applyFill="1" applyBorder="1" applyAlignment="1" applyProtection="1">
      <alignment/>
      <protection locked="0"/>
    </xf>
    <xf numFmtId="41" fontId="8" fillId="0" borderId="70" xfId="0" applyNumberFormat="1" applyFont="1" applyFill="1" applyBorder="1" applyAlignment="1" applyProtection="1">
      <alignment/>
      <protection locked="0"/>
    </xf>
    <xf numFmtId="41" fontId="8" fillId="0" borderId="56" xfId="0" applyNumberFormat="1" applyFont="1" applyFill="1" applyBorder="1" applyAlignment="1" applyProtection="1">
      <alignment horizontal="center"/>
      <protection/>
    </xf>
    <xf numFmtId="41" fontId="1" fillId="0" borderId="99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41" fontId="8" fillId="0" borderId="55" xfId="49" applyNumberFormat="1" applyFont="1" applyFill="1" applyBorder="1" applyAlignment="1" applyProtection="1">
      <alignment/>
      <protection/>
    </xf>
    <xf numFmtId="41" fontId="8" fillId="0" borderId="78" xfId="0" applyNumberFormat="1" applyFont="1" applyFill="1" applyBorder="1" applyAlignment="1" applyProtection="1">
      <alignment horizontal="center"/>
      <protection/>
    </xf>
    <xf numFmtId="41" fontId="8" fillId="0" borderId="62" xfId="49" applyNumberFormat="1" applyFont="1" applyFill="1" applyBorder="1" applyAlignment="1" applyProtection="1">
      <alignment/>
      <protection/>
    </xf>
    <xf numFmtId="41" fontId="1" fillId="0" borderId="75" xfId="49" applyNumberFormat="1" applyFont="1" applyBorder="1" applyAlignment="1" applyProtection="1">
      <alignment/>
      <protection/>
    </xf>
    <xf numFmtId="41" fontId="1" fillId="0" borderId="67" xfId="49" applyNumberFormat="1" applyFont="1" applyFill="1" applyBorder="1" applyAlignment="1" applyProtection="1">
      <alignment horizontal="center"/>
      <protection/>
    </xf>
    <xf numFmtId="41" fontId="9" fillId="0" borderId="62" xfId="0" applyNumberFormat="1" applyFont="1" applyFill="1" applyBorder="1" applyAlignment="1" applyProtection="1">
      <alignment/>
      <protection locked="0"/>
    </xf>
    <xf numFmtId="41" fontId="9" fillId="0" borderId="63" xfId="0" applyNumberFormat="1" applyFont="1" applyFill="1" applyBorder="1" applyAlignment="1" applyProtection="1">
      <alignment/>
      <protection locked="0"/>
    </xf>
    <xf numFmtId="41" fontId="9" fillId="0" borderId="70" xfId="0" applyNumberFormat="1" applyFont="1" applyFill="1" applyBorder="1" applyAlignment="1" applyProtection="1">
      <alignment/>
      <protection locked="0"/>
    </xf>
    <xf numFmtId="41" fontId="9" fillId="0" borderId="78" xfId="0" applyNumberFormat="1" applyFont="1" applyFill="1" applyBorder="1" applyAlignment="1" applyProtection="1">
      <alignment horizontal="center"/>
      <protection/>
    </xf>
    <xf numFmtId="41" fontId="9" fillId="0" borderId="62" xfId="49" applyNumberFormat="1" applyFont="1" applyFill="1" applyBorder="1" applyAlignment="1" applyProtection="1">
      <alignment/>
      <protection/>
    </xf>
    <xf numFmtId="41" fontId="1" fillId="0" borderId="100" xfId="49" applyNumberFormat="1" applyFont="1" applyBorder="1" applyAlignment="1" applyProtection="1">
      <alignment horizontal="center"/>
      <protection/>
    </xf>
    <xf numFmtId="41" fontId="10" fillId="0" borderId="63" xfId="0" applyNumberFormat="1" applyFont="1" applyBorder="1" applyAlignment="1" applyProtection="1">
      <alignment/>
      <protection locked="0"/>
    </xf>
    <xf numFmtId="41" fontId="10" fillId="0" borderId="70" xfId="0" applyNumberFormat="1" applyFont="1" applyBorder="1" applyAlignment="1" applyProtection="1">
      <alignment/>
      <protection locked="0"/>
    </xf>
    <xf numFmtId="41" fontId="9" fillId="0" borderId="69" xfId="0" applyNumberFormat="1" applyFont="1" applyBorder="1" applyAlignment="1" applyProtection="1">
      <alignment/>
      <protection/>
    </xf>
    <xf numFmtId="41" fontId="9" fillId="0" borderId="62" xfId="0" applyNumberFormat="1" applyFont="1" applyBorder="1" applyAlignment="1" applyProtection="1">
      <alignment/>
      <protection/>
    </xf>
    <xf numFmtId="41" fontId="9" fillId="0" borderId="70" xfId="0" applyNumberFormat="1" applyFont="1" applyBorder="1" applyAlignment="1" applyProtection="1">
      <alignment/>
      <protection/>
    </xf>
    <xf numFmtId="41" fontId="10" fillId="0" borderId="71" xfId="0" applyNumberFormat="1" applyFont="1" applyBorder="1" applyAlignment="1" applyProtection="1">
      <alignment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9" fillId="0" borderId="97" xfId="0" applyNumberFormat="1" applyFont="1" applyBorder="1" applyAlignment="1" applyProtection="1">
      <alignment horizontal="center"/>
      <protection/>
    </xf>
    <xf numFmtId="41" fontId="11" fillId="0" borderId="78" xfId="0" applyNumberFormat="1" applyFont="1" applyBorder="1" applyAlignment="1" applyProtection="1">
      <alignment horizontal="center"/>
      <protection/>
    </xf>
    <xf numFmtId="194" fontId="11" fillId="0" borderId="70" xfId="0" applyNumberFormat="1" applyFont="1" applyBorder="1" applyAlignment="1" applyProtection="1">
      <alignment/>
      <protection/>
    </xf>
    <xf numFmtId="41" fontId="9" fillId="0" borderId="70" xfId="0" applyNumberFormat="1" applyFont="1" applyBorder="1" applyAlignment="1" applyProtection="1">
      <alignment/>
      <protection locked="0"/>
    </xf>
    <xf numFmtId="41" fontId="1" fillId="0" borderId="37" xfId="49" applyNumberFormat="1" applyFont="1" applyFill="1" applyBorder="1" applyAlignment="1" applyProtection="1">
      <alignment horizontal="center"/>
      <protection/>
    </xf>
    <xf numFmtId="41" fontId="10" fillId="0" borderId="55" xfId="0" applyNumberFormat="1" applyFont="1" applyFill="1" applyBorder="1" applyAlignment="1" applyProtection="1">
      <alignment/>
      <protection locked="0"/>
    </xf>
    <xf numFmtId="41" fontId="10" fillId="0" borderId="56" xfId="0" applyNumberFormat="1" applyFont="1" applyFill="1" applyBorder="1" applyAlignment="1" applyProtection="1">
      <alignment/>
      <protection locked="0"/>
    </xf>
    <xf numFmtId="41" fontId="10" fillId="0" borderId="71" xfId="0" applyNumberFormat="1" applyFont="1" applyFill="1" applyBorder="1" applyAlignment="1" applyProtection="1">
      <alignment/>
      <protection locked="0"/>
    </xf>
    <xf numFmtId="41" fontId="10" fillId="0" borderId="42" xfId="0" applyNumberFormat="1" applyFont="1" applyFill="1" applyBorder="1" applyAlignment="1" applyProtection="1">
      <alignment/>
      <protection locked="0"/>
    </xf>
    <xf numFmtId="41" fontId="9" fillId="0" borderId="56" xfId="0" applyNumberFormat="1" applyFont="1" applyFill="1" applyBorder="1" applyAlignment="1" applyProtection="1">
      <alignment horizontal="center"/>
      <protection/>
    </xf>
    <xf numFmtId="41" fontId="9" fillId="0" borderId="55" xfId="0" applyNumberFormat="1" applyFont="1" applyFill="1" applyBorder="1" applyAlignment="1" applyProtection="1">
      <alignment/>
      <protection/>
    </xf>
    <xf numFmtId="41" fontId="10" fillId="0" borderId="61" xfId="0" applyNumberFormat="1" applyFont="1" applyFill="1" applyBorder="1" applyAlignment="1" applyProtection="1">
      <alignment/>
      <protection locked="0"/>
    </xf>
    <xf numFmtId="41" fontId="9" fillId="0" borderId="69" xfId="0" applyNumberFormat="1" applyFont="1" applyFill="1" applyBorder="1" applyAlignment="1" applyProtection="1">
      <alignment/>
      <protection/>
    </xf>
    <xf numFmtId="41" fontId="9" fillId="0" borderId="62" xfId="0" applyNumberFormat="1" applyFont="1" applyFill="1" applyBorder="1" applyAlignment="1" applyProtection="1">
      <alignment/>
      <protection/>
    </xf>
    <xf numFmtId="41" fontId="9" fillId="0" borderId="70" xfId="0" applyNumberFormat="1" applyFont="1" applyFill="1" applyBorder="1" applyAlignment="1" applyProtection="1">
      <alignment/>
      <protection/>
    </xf>
    <xf numFmtId="41" fontId="1" fillId="0" borderId="101" xfId="0" applyNumberFormat="1" applyFont="1" applyBorder="1" applyAlignment="1" applyProtection="1">
      <alignment/>
      <protection locked="0"/>
    </xf>
    <xf numFmtId="41" fontId="10" fillId="0" borderId="101" xfId="0" applyNumberFormat="1" applyFont="1" applyBorder="1" applyAlignment="1" applyProtection="1">
      <alignment/>
      <protection locked="0"/>
    </xf>
    <xf numFmtId="41" fontId="1" fillId="0" borderId="102" xfId="49" applyNumberFormat="1" applyFont="1" applyBorder="1" applyAlignment="1" applyProtection="1">
      <alignment horizontal="center"/>
      <protection/>
    </xf>
    <xf numFmtId="41" fontId="10" fillId="0" borderId="103" xfId="0" applyNumberFormat="1" applyFont="1" applyBorder="1" applyAlignment="1" applyProtection="1">
      <alignment/>
      <protection locked="0"/>
    </xf>
    <xf numFmtId="41" fontId="10" fillId="0" borderId="104" xfId="0" applyNumberFormat="1" applyFont="1" applyBorder="1" applyAlignment="1" applyProtection="1">
      <alignment shrinkToFit="1"/>
      <protection locked="0"/>
    </xf>
    <xf numFmtId="41" fontId="8" fillId="0" borderId="71" xfId="0" applyNumberFormat="1" applyFont="1" applyFill="1" applyBorder="1" applyAlignment="1" applyProtection="1">
      <alignment/>
      <protection locked="0"/>
    </xf>
    <xf numFmtId="41" fontId="8" fillId="0" borderId="68" xfId="0" applyNumberFormat="1" applyFont="1" applyBorder="1" applyAlignment="1" applyProtection="1">
      <alignment/>
      <protection locked="0"/>
    </xf>
    <xf numFmtId="41" fontId="8" fillId="0" borderId="105" xfId="0" applyNumberFormat="1" applyFont="1" applyFill="1" applyBorder="1" applyAlignment="1" applyProtection="1">
      <alignment/>
      <protection locked="0"/>
    </xf>
    <xf numFmtId="41" fontId="8" fillId="0" borderId="106" xfId="0" applyNumberFormat="1" applyFont="1" applyBorder="1" applyAlignment="1" applyProtection="1">
      <alignment/>
      <protection locked="0"/>
    </xf>
    <xf numFmtId="41" fontId="8" fillId="0" borderId="42" xfId="49" applyNumberFormat="1" applyFont="1" applyBorder="1" applyAlignment="1" applyProtection="1">
      <alignment/>
      <protection/>
    </xf>
    <xf numFmtId="41" fontId="8" fillId="0" borderId="70" xfId="49" applyNumberFormat="1" applyFont="1" applyBorder="1" applyAlignment="1" applyProtection="1">
      <alignment/>
      <protection/>
    </xf>
    <xf numFmtId="41" fontId="10" fillId="0" borderId="42" xfId="0" applyNumberFormat="1" applyFont="1" applyBorder="1" applyAlignment="1" applyProtection="1">
      <alignment horizontal="right"/>
      <protection locked="0"/>
    </xf>
    <xf numFmtId="41" fontId="11" fillId="0" borderId="69" xfId="0" applyNumberFormat="1" applyFont="1" applyBorder="1" applyAlignment="1" applyProtection="1">
      <alignment/>
      <protection/>
    </xf>
    <xf numFmtId="41" fontId="1" fillId="0" borderId="69" xfId="0" applyNumberFormat="1" applyFont="1" applyBorder="1" applyAlignment="1" applyProtection="1">
      <alignment horizontal="right"/>
      <protection locked="0"/>
    </xf>
    <xf numFmtId="41" fontId="10" fillId="0" borderId="69" xfId="0" applyNumberFormat="1" applyFont="1" applyBorder="1" applyAlignment="1" applyProtection="1">
      <alignment horizontal="right"/>
      <protection locked="0"/>
    </xf>
    <xf numFmtId="41" fontId="10" fillId="0" borderId="42" xfId="0" applyNumberFormat="1" applyFont="1" applyFill="1" applyBorder="1" applyAlignment="1" applyProtection="1">
      <alignment horizontal="right"/>
      <protection locked="0"/>
    </xf>
    <xf numFmtId="41" fontId="9" fillId="0" borderId="107" xfId="0" applyNumberFormat="1" applyFont="1" applyBorder="1" applyAlignment="1" applyProtection="1">
      <alignment horizontal="right"/>
      <protection locked="0"/>
    </xf>
    <xf numFmtId="41" fontId="9" fillId="0" borderId="62" xfId="49" applyNumberFormat="1" applyFont="1" applyBorder="1" applyAlignment="1" applyProtection="1">
      <alignment/>
      <protection/>
    </xf>
    <xf numFmtId="41" fontId="9" fillId="0" borderId="70" xfId="49" applyNumberFormat="1" applyFont="1" applyBorder="1" applyAlignment="1" applyProtection="1">
      <alignment/>
      <protection/>
    </xf>
    <xf numFmtId="41" fontId="1" fillId="0" borderId="108" xfId="49" applyNumberFormat="1" applyFont="1" applyBorder="1" applyAlignment="1" applyProtection="1">
      <alignment horizontal="center"/>
      <protection/>
    </xf>
    <xf numFmtId="41" fontId="10" fillId="0" borderId="107" xfId="0" applyNumberFormat="1" applyFont="1" applyBorder="1" applyAlignment="1" applyProtection="1">
      <alignment horizontal="right"/>
      <protection locked="0"/>
    </xf>
    <xf numFmtId="41" fontId="10" fillId="0" borderId="107" xfId="0" applyNumberFormat="1" applyFont="1" applyFill="1" applyBorder="1" applyAlignment="1" applyProtection="1">
      <alignment horizontal="right"/>
      <protection locked="0"/>
    </xf>
    <xf numFmtId="41" fontId="1" fillId="0" borderId="70" xfId="49" applyNumberFormat="1" applyFont="1" applyBorder="1" applyAlignment="1" applyProtection="1">
      <alignment/>
      <protection/>
    </xf>
    <xf numFmtId="41" fontId="9" fillId="0" borderId="38" xfId="0" applyNumberFormat="1" applyFont="1" applyBorder="1" applyAlignment="1" applyProtection="1">
      <alignment/>
      <protection/>
    </xf>
    <xf numFmtId="41" fontId="9" fillId="0" borderId="38" xfId="49" applyNumberFormat="1" applyFont="1" applyBorder="1" applyAlignment="1" applyProtection="1">
      <alignment/>
      <protection/>
    </xf>
    <xf numFmtId="41" fontId="9" fillId="0" borderId="38" xfId="0" applyNumberFormat="1" applyFont="1" applyFill="1" applyBorder="1" applyAlignment="1" applyProtection="1">
      <alignment/>
      <protection/>
    </xf>
    <xf numFmtId="41" fontId="9" fillId="0" borderId="38" xfId="49" applyNumberFormat="1" applyFont="1" applyFill="1" applyBorder="1" applyAlignment="1" applyProtection="1">
      <alignment/>
      <protection/>
    </xf>
    <xf numFmtId="38" fontId="9" fillId="0" borderId="38" xfId="49" applyFont="1" applyBorder="1" applyAlignment="1" applyProtection="1">
      <alignment horizontal="center"/>
      <protection/>
    </xf>
    <xf numFmtId="41" fontId="10" fillId="0" borderId="109" xfId="49" applyNumberFormat="1" applyFont="1" applyBorder="1" applyAlignment="1" applyProtection="1">
      <alignment/>
      <protection locked="0"/>
    </xf>
    <xf numFmtId="41" fontId="10" fillId="0" borderId="46" xfId="49" applyNumberFormat="1" applyFont="1" applyBorder="1" applyAlignment="1" applyProtection="1">
      <alignment/>
      <protection locked="0"/>
    </xf>
    <xf numFmtId="41" fontId="1" fillId="0" borderId="25" xfId="49" applyNumberFormat="1" applyFont="1" applyBorder="1" applyAlignment="1">
      <alignment vertical="center" shrinkToFit="1"/>
    </xf>
    <xf numFmtId="41" fontId="11" fillId="0" borderId="56" xfId="49" applyNumberFormat="1" applyFont="1" applyBorder="1" applyAlignment="1">
      <alignment vertical="center" shrinkToFit="1"/>
    </xf>
    <xf numFmtId="41" fontId="1" fillId="0" borderId="110" xfId="49" applyNumberFormat="1" applyFont="1" applyFill="1" applyBorder="1" applyAlignment="1" applyProtection="1">
      <alignment/>
      <protection/>
    </xf>
    <xf numFmtId="41" fontId="1" fillId="0" borderId="111" xfId="49" applyNumberFormat="1" applyFont="1" applyBorder="1" applyAlignment="1" applyProtection="1">
      <alignment/>
      <protection/>
    </xf>
    <xf numFmtId="41" fontId="10" fillId="0" borderId="112" xfId="49" applyNumberFormat="1" applyFont="1" applyBorder="1" applyAlignment="1" applyProtection="1">
      <alignment/>
      <protection locked="0"/>
    </xf>
    <xf numFmtId="41" fontId="1" fillId="0" borderId="113" xfId="49" applyNumberFormat="1" applyFont="1" applyBorder="1" applyAlignment="1">
      <alignment vertical="center" shrinkToFit="1"/>
    </xf>
    <xf numFmtId="41" fontId="1" fillId="0" borderId="114" xfId="49" applyNumberFormat="1" applyFont="1" applyBorder="1" applyAlignment="1" applyProtection="1">
      <alignment horizontal="center"/>
      <protection/>
    </xf>
    <xf numFmtId="41" fontId="1" fillId="0" borderId="81" xfId="49" applyNumberFormat="1" applyFont="1" applyBorder="1" applyAlignment="1" applyProtection="1">
      <alignment horizontal="center"/>
      <protection/>
    </xf>
    <xf numFmtId="41" fontId="10" fillId="0" borderId="115" xfId="49" applyNumberFormat="1" applyFont="1" applyBorder="1" applyAlignment="1" applyProtection="1">
      <alignment/>
      <protection locked="0"/>
    </xf>
    <xf numFmtId="41" fontId="13" fillId="0" borderId="116" xfId="49" applyNumberFormat="1" applyFont="1" applyBorder="1" applyAlignment="1">
      <alignment vertical="center" shrinkToFit="1"/>
    </xf>
    <xf numFmtId="41" fontId="1" fillId="0" borderId="111" xfId="49" applyNumberFormat="1" applyFont="1" applyFill="1" applyBorder="1" applyAlignment="1" applyProtection="1">
      <alignment/>
      <protection/>
    </xf>
    <xf numFmtId="41" fontId="10" fillId="0" borderId="53" xfId="49" applyNumberFormat="1" applyFont="1" applyBorder="1" applyAlignment="1" applyProtection="1">
      <alignment/>
      <protection locked="0"/>
    </xf>
    <xf numFmtId="41" fontId="1" fillId="0" borderId="117" xfId="49" applyNumberFormat="1" applyFont="1" applyBorder="1" applyAlignment="1">
      <alignment vertical="center" shrinkToFit="1"/>
    </xf>
    <xf numFmtId="41" fontId="1" fillId="0" borderId="118" xfId="49" applyNumberFormat="1" applyFont="1" applyBorder="1" applyAlignment="1">
      <alignment vertical="center" shrinkToFit="1"/>
    </xf>
    <xf numFmtId="41" fontId="10" fillId="0" borderId="62" xfId="49" applyNumberFormat="1" applyFont="1" applyFill="1" applyBorder="1" applyAlignment="1" applyProtection="1">
      <alignment shrinkToFit="1"/>
      <protection/>
    </xf>
    <xf numFmtId="41" fontId="9" fillId="0" borderId="70" xfId="0" applyNumberFormat="1" applyFont="1" applyFill="1" applyBorder="1" applyAlignment="1" applyProtection="1">
      <alignment shrinkToFit="1"/>
      <protection/>
    </xf>
    <xf numFmtId="41" fontId="8" fillId="0" borderId="101" xfId="0" applyNumberFormat="1" applyFont="1" applyFill="1" applyBorder="1" applyAlignment="1" applyProtection="1">
      <alignment/>
      <protection locked="0"/>
    </xf>
    <xf numFmtId="41" fontId="1" fillId="0" borderId="100" xfId="49" applyNumberFormat="1" applyFont="1" applyFill="1" applyBorder="1" applyAlignment="1" applyProtection="1">
      <alignment/>
      <protection/>
    </xf>
    <xf numFmtId="41" fontId="10" fillId="0" borderId="87" xfId="49" applyNumberFormat="1" applyFont="1" applyFill="1" applyBorder="1" applyAlignment="1" applyProtection="1">
      <alignment shrinkToFit="1"/>
      <protection locked="0"/>
    </xf>
    <xf numFmtId="41" fontId="10" fillId="0" borderId="88" xfId="49" applyNumberFormat="1" applyFont="1" applyFill="1" applyBorder="1" applyAlignment="1" applyProtection="1">
      <alignment shrinkToFit="1"/>
      <protection locked="0"/>
    </xf>
    <xf numFmtId="41" fontId="10" fillId="0" borderId="89" xfId="49" applyNumberFormat="1" applyFont="1" applyFill="1" applyBorder="1" applyAlignment="1" applyProtection="1">
      <alignment shrinkToFit="1"/>
      <protection locked="0"/>
    </xf>
    <xf numFmtId="41" fontId="1" fillId="0" borderId="119" xfId="49" applyNumberFormat="1" applyFont="1" applyFill="1" applyBorder="1" applyAlignment="1">
      <alignment vertical="center" shrinkToFit="1"/>
    </xf>
    <xf numFmtId="41" fontId="1" fillId="0" borderId="81" xfId="49" applyNumberFormat="1" applyFont="1" applyFill="1" applyBorder="1" applyAlignment="1">
      <alignment vertical="center" shrinkToFit="1"/>
    </xf>
    <xf numFmtId="41" fontId="10" fillId="0" borderId="90" xfId="49" applyNumberFormat="1" applyFont="1" applyFill="1" applyBorder="1" applyAlignment="1" applyProtection="1">
      <alignment shrinkToFit="1"/>
      <protection locked="0"/>
    </xf>
    <xf numFmtId="41" fontId="1" fillId="0" borderId="88" xfId="49" applyNumberFormat="1" applyFont="1" applyFill="1" applyBorder="1" applyAlignment="1">
      <alignment vertical="center" shrinkToFit="1"/>
    </xf>
    <xf numFmtId="41" fontId="10" fillId="0" borderId="120" xfId="49" applyNumberFormat="1" applyFont="1" applyFill="1" applyBorder="1" applyAlignment="1" applyProtection="1">
      <alignment shrinkToFit="1"/>
      <protection locked="0"/>
    </xf>
    <xf numFmtId="41" fontId="1" fillId="0" borderId="121" xfId="49" applyNumberFormat="1" applyFont="1" applyFill="1" applyBorder="1" applyAlignment="1">
      <alignment vertical="center" shrinkToFit="1"/>
    </xf>
    <xf numFmtId="41" fontId="10" fillId="0" borderId="81" xfId="49" applyNumberFormat="1" applyFont="1" applyFill="1" applyBorder="1" applyAlignment="1" applyProtection="1">
      <alignment shrinkToFit="1"/>
      <protection locked="0"/>
    </xf>
    <xf numFmtId="41" fontId="9" fillId="0" borderId="122" xfId="49" applyNumberFormat="1" applyFont="1" applyFill="1" applyBorder="1" applyAlignment="1" applyProtection="1">
      <alignment/>
      <protection/>
    </xf>
    <xf numFmtId="41" fontId="9" fillId="0" borderId="123" xfId="49" applyNumberFormat="1" applyFont="1" applyFill="1" applyBorder="1" applyAlignment="1" applyProtection="1">
      <alignment horizontal="center"/>
      <protection/>
    </xf>
    <xf numFmtId="41" fontId="10" fillId="0" borderId="25" xfId="49" applyNumberFormat="1" applyFont="1" applyFill="1" applyBorder="1" applyAlignment="1" applyProtection="1">
      <alignment shrinkToFit="1"/>
      <protection locked="0"/>
    </xf>
    <xf numFmtId="41" fontId="10" fillId="0" borderId="119" xfId="49" applyNumberFormat="1" applyFont="1" applyFill="1" applyBorder="1" applyAlignment="1" applyProtection="1">
      <alignment shrinkToFit="1"/>
      <protection locked="0"/>
    </xf>
    <xf numFmtId="41" fontId="13" fillId="0" borderId="81" xfId="49" applyNumberFormat="1" applyFont="1" applyFill="1" applyBorder="1" applyAlignment="1">
      <alignment vertical="center" shrinkToFit="1"/>
    </xf>
    <xf numFmtId="41" fontId="1" fillId="0" borderId="25" xfId="49" applyNumberFormat="1" applyFont="1" applyFill="1" applyBorder="1" applyAlignment="1">
      <alignment vertical="center" shrinkToFit="1"/>
    </xf>
    <xf numFmtId="41" fontId="10" fillId="0" borderId="0" xfId="49" applyNumberFormat="1" applyFont="1" applyFill="1" applyBorder="1" applyAlignment="1" applyProtection="1">
      <alignment shrinkToFit="1"/>
      <protection/>
    </xf>
    <xf numFmtId="41" fontId="9" fillId="0" borderId="77" xfId="49" applyNumberFormat="1" applyFont="1" applyFill="1" applyBorder="1" applyAlignment="1" applyProtection="1">
      <alignment/>
      <protection/>
    </xf>
    <xf numFmtId="41" fontId="3" fillId="0" borderId="0" xfId="49" applyNumberFormat="1" applyFont="1" applyFill="1" applyAlignment="1" applyProtection="1">
      <alignment/>
      <protection/>
    </xf>
    <xf numFmtId="41" fontId="1" fillId="0" borderId="33" xfId="49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41" fontId="1" fillId="0" borderId="17" xfId="49" applyNumberFormat="1" applyFont="1" applyFill="1" applyBorder="1" applyAlignment="1" applyProtection="1">
      <alignment horizontal="left"/>
      <protection/>
    </xf>
    <xf numFmtId="41" fontId="1" fillId="0" borderId="31" xfId="49" applyNumberFormat="1" applyFont="1" applyFill="1" applyBorder="1" applyAlignment="1" applyProtection="1">
      <alignment horizontal="center"/>
      <protection/>
    </xf>
    <xf numFmtId="41" fontId="1" fillId="0" borderId="35" xfId="49" applyNumberFormat="1" applyFont="1" applyFill="1" applyBorder="1" applyAlignment="1" applyProtection="1">
      <alignment horizontal="left"/>
      <protection/>
    </xf>
    <xf numFmtId="41" fontId="1" fillId="0" borderId="114" xfId="49" applyNumberFormat="1" applyFont="1" applyFill="1" applyBorder="1" applyAlignment="1" applyProtection="1">
      <alignment horizontal="center"/>
      <protection/>
    </xf>
    <xf numFmtId="41" fontId="1" fillId="0" borderId="25" xfId="49" applyNumberFormat="1" applyFont="1" applyFill="1" applyBorder="1" applyAlignment="1" applyProtection="1">
      <alignment horizontal="center"/>
      <protection/>
    </xf>
    <xf numFmtId="41" fontId="1" fillId="0" borderId="81" xfId="49" applyNumberFormat="1" applyFont="1" applyFill="1" applyBorder="1" applyAlignment="1" applyProtection="1">
      <alignment horizontal="center"/>
      <protection/>
    </xf>
    <xf numFmtId="207" fontId="1" fillId="0" borderId="0" xfId="49" applyNumberFormat="1" applyFont="1" applyFill="1" applyAlignment="1" applyProtection="1">
      <alignment/>
      <protection/>
    </xf>
    <xf numFmtId="41" fontId="1" fillId="0" borderId="23" xfId="49" applyNumberFormat="1" applyFont="1" applyBorder="1" applyAlignment="1" applyProtection="1">
      <alignment horizontal="center"/>
      <protection/>
    </xf>
    <xf numFmtId="41" fontId="1" fillId="0" borderId="124" xfId="49" applyNumberFormat="1" applyFont="1" applyFill="1" applyBorder="1" applyAlignment="1" applyProtection="1">
      <alignment/>
      <protection/>
    </xf>
    <xf numFmtId="41" fontId="1" fillId="0" borderId="124" xfId="49" applyNumberFormat="1" applyFont="1" applyBorder="1" applyAlignment="1" applyProtection="1">
      <alignment/>
      <protection/>
    </xf>
    <xf numFmtId="41" fontId="1" fillId="0" borderId="125" xfId="49" applyNumberFormat="1" applyFont="1" applyBorder="1" applyAlignment="1" applyProtection="1">
      <alignment/>
      <protection/>
    </xf>
    <xf numFmtId="41" fontId="1" fillId="0" borderId="126" xfId="49" applyNumberFormat="1" applyFont="1" applyBorder="1" applyAlignment="1" applyProtection="1">
      <alignment/>
      <protection/>
    </xf>
    <xf numFmtId="41" fontId="1" fillId="0" borderId="126" xfId="49" applyNumberFormat="1" applyFont="1" applyFill="1" applyBorder="1" applyAlignment="1" applyProtection="1">
      <alignment/>
      <protection/>
    </xf>
    <xf numFmtId="41" fontId="9" fillId="0" borderId="127" xfId="49" applyNumberFormat="1" applyFont="1" applyFill="1" applyBorder="1" applyAlignment="1" applyProtection="1">
      <alignment/>
      <protection/>
    </xf>
    <xf numFmtId="41" fontId="9" fillId="0" borderId="128" xfId="49" applyNumberFormat="1" applyFont="1" applyBorder="1" applyAlignment="1" applyProtection="1">
      <alignment/>
      <protection/>
    </xf>
    <xf numFmtId="41" fontId="9" fillId="0" borderId="128" xfId="49" applyNumberFormat="1" applyFont="1" applyFill="1" applyBorder="1" applyAlignment="1" applyProtection="1">
      <alignment/>
      <protection/>
    </xf>
    <xf numFmtId="41" fontId="9" fillId="0" borderId="129" xfId="49" applyNumberFormat="1" applyFont="1" applyBorder="1" applyAlignment="1" applyProtection="1">
      <alignment/>
      <protection/>
    </xf>
    <xf numFmtId="41" fontId="9" fillId="0" borderId="130" xfId="49" applyNumberFormat="1" applyFont="1" applyFill="1" applyBorder="1" applyAlignment="1" applyProtection="1">
      <alignment shrinkToFit="1"/>
      <protection/>
    </xf>
    <xf numFmtId="41" fontId="9" fillId="0" borderId="131" xfId="49" applyNumberFormat="1" applyFont="1" applyBorder="1" applyAlignment="1" applyProtection="1">
      <alignment/>
      <protection/>
    </xf>
    <xf numFmtId="41" fontId="11" fillId="0" borderId="128" xfId="49" applyNumberFormat="1" applyFont="1" applyBorder="1" applyAlignment="1" applyProtection="1">
      <alignment/>
      <protection/>
    </xf>
    <xf numFmtId="41" fontId="1" fillId="0" borderId="132" xfId="49" applyNumberFormat="1" applyFont="1" applyFill="1" applyBorder="1" applyAlignment="1" applyProtection="1">
      <alignment horizontal="center"/>
      <protection/>
    </xf>
    <xf numFmtId="41" fontId="1" fillId="0" borderId="132" xfId="49" applyNumberFormat="1" applyFont="1" applyBorder="1" applyAlignment="1" applyProtection="1">
      <alignment horizontal="center"/>
      <protection/>
    </xf>
    <xf numFmtId="41" fontId="10" fillId="0" borderId="133" xfId="49" applyNumberFormat="1" applyFont="1" applyFill="1" applyBorder="1" applyAlignment="1" applyProtection="1">
      <alignment/>
      <protection locked="0"/>
    </xf>
    <xf numFmtId="41" fontId="10" fillId="0" borderId="133" xfId="49" applyNumberFormat="1" applyFont="1" applyBorder="1" applyAlignment="1" applyProtection="1">
      <alignment/>
      <protection locked="0"/>
    </xf>
    <xf numFmtId="41" fontId="10" fillId="0" borderId="125" xfId="49" applyNumberFormat="1" applyFont="1" applyFill="1" applyBorder="1" applyAlignment="1" applyProtection="1">
      <alignment shrinkToFit="1"/>
      <protection locked="0"/>
    </xf>
    <xf numFmtId="41" fontId="10" fillId="0" borderId="23" xfId="49" applyNumberFormat="1" applyFont="1" applyBorder="1" applyAlignment="1" applyProtection="1">
      <alignment/>
      <protection locked="0"/>
    </xf>
    <xf numFmtId="41" fontId="9" fillId="0" borderId="92" xfId="49" applyNumberFormat="1" applyFont="1" applyBorder="1" applyAlignment="1" applyProtection="1">
      <alignment/>
      <protection locked="0"/>
    </xf>
    <xf numFmtId="41" fontId="10" fillId="0" borderId="134" xfId="49" applyNumberFormat="1" applyFont="1" applyBorder="1" applyAlignment="1" applyProtection="1">
      <alignment/>
      <protection locked="0"/>
    </xf>
    <xf numFmtId="41" fontId="9" fillId="0" borderId="133" xfId="49" applyNumberFormat="1" applyFont="1" applyBorder="1" applyAlignment="1" applyProtection="1">
      <alignment/>
      <protection locked="0"/>
    </xf>
    <xf numFmtId="41" fontId="1" fillId="0" borderId="66" xfId="49" applyNumberFormat="1" applyFont="1" applyBorder="1" applyAlignment="1" applyProtection="1">
      <alignment/>
      <protection/>
    </xf>
    <xf numFmtId="41" fontId="10" fillId="0" borderId="135" xfId="49" applyNumberFormat="1" applyFont="1" applyBorder="1" applyAlignment="1" applyProtection="1">
      <alignment shrinkToFit="1"/>
      <protection locked="0"/>
    </xf>
    <xf numFmtId="41" fontId="10" fillId="0" borderId="92" xfId="49" applyNumberFormat="1" applyFont="1" applyBorder="1" applyAlignment="1" applyProtection="1">
      <alignment/>
      <protection locked="0"/>
    </xf>
    <xf numFmtId="41" fontId="8" fillId="0" borderId="136" xfId="0" applyNumberFormat="1" applyFont="1" applyBorder="1" applyAlignment="1" applyProtection="1">
      <alignment/>
      <protection locked="0"/>
    </xf>
    <xf numFmtId="41" fontId="10" fillId="0" borderId="73" xfId="0" applyNumberFormat="1" applyFont="1" applyFill="1" applyBorder="1" applyAlignment="1" applyProtection="1">
      <alignment/>
      <protection locked="0"/>
    </xf>
    <xf numFmtId="41" fontId="10" fillId="0" borderId="137" xfId="0" applyNumberFormat="1" applyFont="1" applyBorder="1" applyAlignment="1" applyProtection="1">
      <alignment/>
      <protection locked="0"/>
    </xf>
    <xf numFmtId="41" fontId="10" fillId="0" borderId="73" xfId="0" applyNumberFormat="1" applyFont="1" applyBorder="1" applyAlignment="1" applyProtection="1">
      <alignment shrinkToFit="1"/>
      <protection locked="0"/>
    </xf>
    <xf numFmtId="41" fontId="8" fillId="0" borderId="92" xfId="0" applyNumberFormat="1" applyFont="1" applyFill="1" applyBorder="1" applyAlignment="1" applyProtection="1">
      <alignment/>
      <protection locked="0"/>
    </xf>
    <xf numFmtId="41" fontId="9" fillId="0" borderId="73" xfId="0" applyNumberFormat="1" applyFont="1" applyFill="1" applyBorder="1" applyAlignment="1" applyProtection="1">
      <alignment/>
      <protection locked="0"/>
    </xf>
    <xf numFmtId="41" fontId="8" fillId="0" borderId="92" xfId="0" applyNumberFormat="1" applyFont="1" applyBorder="1" applyAlignment="1" applyProtection="1">
      <alignment/>
      <protection locked="0"/>
    </xf>
    <xf numFmtId="41" fontId="8" fillId="0" borderId="73" xfId="0" applyNumberFormat="1" applyFont="1" applyBorder="1" applyAlignment="1" applyProtection="1">
      <alignment/>
      <protection locked="0"/>
    </xf>
    <xf numFmtId="41" fontId="8" fillId="0" borderId="73" xfId="0" applyNumberFormat="1" applyFont="1" applyFill="1" applyBorder="1" applyAlignment="1" applyProtection="1">
      <alignment/>
      <protection locked="0"/>
    </xf>
    <xf numFmtId="41" fontId="1" fillId="0" borderId="98" xfId="49" applyNumberFormat="1" applyFont="1" applyBorder="1" applyAlignment="1" applyProtection="1">
      <alignment/>
      <protection/>
    </xf>
    <xf numFmtId="41" fontId="1" fillId="0" borderId="126" xfId="49" applyNumberFormat="1" applyFont="1" applyBorder="1" applyAlignment="1" applyProtection="1">
      <alignment horizontal="center"/>
      <protection/>
    </xf>
    <xf numFmtId="41" fontId="1" fillId="0" borderId="138" xfId="49" applyNumberFormat="1" applyFont="1" applyBorder="1" applyAlignment="1" applyProtection="1">
      <alignment/>
      <protection/>
    </xf>
    <xf numFmtId="41" fontId="1" fillId="0" borderId="139" xfId="49" applyNumberFormat="1" applyFont="1" applyBorder="1" applyAlignment="1" applyProtection="1">
      <alignment/>
      <protection/>
    </xf>
    <xf numFmtId="41" fontId="1" fillId="0" borderId="140" xfId="49" applyNumberFormat="1" applyFont="1" applyBorder="1" applyAlignment="1" applyProtection="1">
      <alignment/>
      <protection/>
    </xf>
    <xf numFmtId="41" fontId="1" fillId="0" borderId="139" xfId="49" applyNumberFormat="1" applyFont="1" applyFill="1" applyBorder="1" applyAlignment="1" applyProtection="1">
      <alignment/>
      <protection/>
    </xf>
    <xf numFmtId="41" fontId="1" fillId="0" borderId="140" xfId="49" applyNumberFormat="1" applyFont="1" applyFill="1" applyBorder="1" applyAlignment="1" applyProtection="1">
      <alignment/>
      <protection/>
    </xf>
    <xf numFmtId="41" fontId="8" fillId="0" borderId="141" xfId="49" applyNumberFormat="1" applyFont="1" applyBorder="1" applyAlignment="1" applyProtection="1">
      <alignment/>
      <protection/>
    </xf>
    <xf numFmtId="41" fontId="8" fillId="0" borderId="92" xfId="49" applyNumberFormat="1" applyFont="1" applyBorder="1" applyAlignment="1" applyProtection="1">
      <alignment/>
      <protection/>
    </xf>
    <xf numFmtId="196" fontId="12" fillId="0" borderId="73" xfId="49" applyNumberFormat="1" applyFont="1" applyFill="1" applyBorder="1" applyAlignment="1" applyProtection="1">
      <alignment shrinkToFit="1"/>
      <protection/>
    </xf>
    <xf numFmtId="41" fontId="10" fillId="0" borderId="73" xfId="49" applyNumberFormat="1" applyFont="1" applyBorder="1" applyAlignment="1" applyProtection="1">
      <alignment shrinkToFit="1"/>
      <protection/>
    </xf>
    <xf numFmtId="41" fontId="8" fillId="0" borderId="92" xfId="49" applyNumberFormat="1" applyFont="1" applyFill="1" applyBorder="1" applyAlignment="1" applyProtection="1">
      <alignment/>
      <protection/>
    </xf>
    <xf numFmtId="41" fontId="9" fillId="0" borderId="73" xfId="49" applyNumberFormat="1" applyFont="1" applyFill="1" applyBorder="1" applyAlignment="1" applyProtection="1">
      <alignment/>
      <protection/>
    </xf>
    <xf numFmtId="41" fontId="8" fillId="0" borderId="73" xfId="49" applyNumberFormat="1" applyFont="1" applyBorder="1" applyAlignment="1" applyProtection="1">
      <alignment/>
      <protection/>
    </xf>
    <xf numFmtId="41" fontId="8" fillId="0" borderId="73" xfId="49" applyNumberFormat="1" applyFont="1" applyFill="1" applyBorder="1" applyAlignment="1" applyProtection="1">
      <alignment/>
      <protection/>
    </xf>
    <xf numFmtId="41" fontId="1" fillId="0" borderId="102" xfId="49" applyNumberFormat="1" applyFont="1" applyFill="1" applyBorder="1" applyAlignment="1" applyProtection="1">
      <alignment horizontal="center"/>
      <protection/>
    </xf>
    <xf numFmtId="41" fontId="9" fillId="0" borderId="98" xfId="0" applyNumberFormat="1" applyFont="1" applyBorder="1" applyAlignment="1" applyProtection="1">
      <alignment/>
      <protection/>
    </xf>
    <xf numFmtId="41" fontId="9" fillId="0" borderId="99" xfId="0" applyNumberFormat="1" applyFont="1" applyBorder="1" applyAlignment="1" applyProtection="1">
      <alignment/>
      <protection/>
    </xf>
    <xf numFmtId="196" fontId="11" fillId="0" borderId="98" xfId="0" applyNumberFormat="1" applyFont="1" applyBorder="1" applyAlignment="1" applyProtection="1">
      <alignment/>
      <protection/>
    </xf>
    <xf numFmtId="41" fontId="10" fillId="0" borderId="98" xfId="49" applyNumberFormat="1" applyFont="1" applyFill="1" applyBorder="1" applyAlignment="1" applyProtection="1">
      <alignment shrinkToFit="1"/>
      <protection/>
    </xf>
    <xf numFmtId="41" fontId="9" fillId="0" borderId="99" xfId="0" applyNumberFormat="1" applyFont="1" applyFill="1" applyBorder="1" applyAlignment="1" applyProtection="1">
      <alignment/>
      <protection/>
    </xf>
    <xf numFmtId="41" fontId="9" fillId="0" borderId="98" xfId="0" applyNumberFormat="1" applyFont="1" applyFill="1" applyBorder="1" applyAlignment="1" applyProtection="1">
      <alignment/>
      <protection/>
    </xf>
    <xf numFmtId="41" fontId="10" fillId="0" borderId="73" xfId="0" applyNumberFormat="1" applyFont="1" applyBorder="1" applyAlignment="1" applyProtection="1">
      <alignment/>
      <protection locked="0"/>
    </xf>
    <xf numFmtId="41" fontId="10" fillId="0" borderId="92" xfId="0" applyNumberFormat="1" applyFont="1" applyBorder="1" applyAlignment="1" applyProtection="1">
      <alignment/>
      <protection locked="0"/>
    </xf>
    <xf numFmtId="41" fontId="1" fillId="0" borderId="73" xfId="0" applyNumberFormat="1" applyFont="1" applyBorder="1" applyAlignment="1" applyProtection="1">
      <alignment/>
      <protection locked="0"/>
    </xf>
    <xf numFmtId="41" fontId="10" fillId="0" borderId="92" xfId="0" applyNumberFormat="1" applyFont="1" applyFill="1" applyBorder="1" applyAlignment="1" applyProtection="1">
      <alignment/>
      <protection locked="0"/>
    </xf>
    <xf numFmtId="41" fontId="9" fillId="0" borderId="73" xfId="0" applyNumberFormat="1" applyFont="1" applyBorder="1" applyAlignment="1" applyProtection="1">
      <alignment/>
      <protection locked="0"/>
    </xf>
    <xf numFmtId="41" fontId="1" fillId="0" borderId="142" xfId="49" applyNumberFormat="1" applyFont="1" applyBorder="1" applyAlignment="1" applyProtection="1">
      <alignment/>
      <protection/>
    </xf>
    <xf numFmtId="41" fontId="8" fillId="0" borderId="98" xfId="49" applyNumberFormat="1" applyFont="1" applyBorder="1" applyAlignment="1" applyProtection="1">
      <alignment/>
      <protection/>
    </xf>
    <xf numFmtId="41" fontId="8" fillId="0" borderId="99" xfId="49" applyNumberFormat="1" applyFont="1" applyBorder="1" applyAlignment="1" applyProtection="1">
      <alignment/>
      <protection/>
    </xf>
    <xf numFmtId="196" fontId="12" fillId="0" borderId="98" xfId="49" applyNumberFormat="1" applyFont="1" applyBorder="1" applyAlignment="1" applyProtection="1">
      <alignment/>
      <protection/>
    </xf>
    <xf numFmtId="41" fontId="10" fillId="0" borderId="99" xfId="49" applyNumberFormat="1" applyFont="1" applyBorder="1" applyAlignment="1" applyProtection="1">
      <alignment/>
      <protection/>
    </xf>
    <xf numFmtId="41" fontId="10" fillId="0" borderId="98" xfId="49" applyNumberFormat="1" applyFont="1" applyBorder="1" applyAlignment="1" applyProtection="1">
      <alignment shrinkToFit="1"/>
      <protection/>
    </xf>
    <xf numFmtId="41" fontId="8" fillId="0" borderId="99" xfId="49" applyNumberFormat="1" applyFont="1" applyFill="1" applyBorder="1" applyAlignment="1" applyProtection="1">
      <alignment/>
      <protection/>
    </xf>
    <xf numFmtId="41" fontId="9" fillId="0" borderId="98" xfId="49" applyNumberFormat="1" applyFont="1" applyBorder="1" applyAlignment="1" applyProtection="1">
      <alignment/>
      <protection/>
    </xf>
    <xf numFmtId="41" fontId="8" fillId="0" borderId="98" xfId="49" applyNumberFormat="1" applyFont="1" applyFill="1" applyBorder="1" applyAlignment="1" applyProtection="1">
      <alignment/>
      <protection/>
    </xf>
    <xf numFmtId="41" fontId="1" fillId="0" borderId="102" xfId="49" applyNumberFormat="1" applyFont="1" applyFill="1" applyBorder="1" applyAlignment="1" applyProtection="1">
      <alignment/>
      <protection/>
    </xf>
    <xf numFmtId="41" fontId="1" fillId="0" borderId="66" xfId="49" applyNumberFormat="1" applyFont="1" applyFill="1" applyBorder="1" applyAlignment="1" applyProtection="1">
      <alignment/>
      <protection/>
    </xf>
    <xf numFmtId="41" fontId="1" fillId="0" borderId="102" xfId="49" applyNumberFormat="1" applyFont="1" applyBorder="1" applyAlignment="1" applyProtection="1">
      <alignment/>
      <protection/>
    </xf>
    <xf numFmtId="41" fontId="1" fillId="0" borderId="143" xfId="49" applyNumberFormat="1" applyFont="1" applyFill="1" applyBorder="1" applyAlignment="1" applyProtection="1">
      <alignment/>
      <protection/>
    </xf>
    <xf numFmtId="41" fontId="1" fillId="0" borderId="133" xfId="49" applyNumberFormat="1" applyFont="1" applyFill="1" applyBorder="1" applyAlignment="1" applyProtection="1">
      <alignment/>
      <protection/>
    </xf>
    <xf numFmtId="41" fontId="1" fillId="0" borderId="100" xfId="49" applyNumberFormat="1" applyFont="1" applyBorder="1" applyAlignment="1" applyProtection="1">
      <alignment/>
      <protection/>
    </xf>
    <xf numFmtId="41" fontId="1" fillId="0" borderId="144" xfId="49" applyNumberFormat="1" applyFont="1" applyFill="1" applyBorder="1" applyAlignment="1" applyProtection="1">
      <alignment/>
      <protection/>
    </xf>
    <xf numFmtId="41" fontId="9" fillId="0" borderId="144" xfId="49" applyNumberFormat="1" applyFont="1" applyBorder="1" applyAlignment="1" applyProtection="1">
      <alignment/>
      <protection/>
    </xf>
    <xf numFmtId="41" fontId="9" fillId="0" borderId="144" xfId="49" applyNumberFormat="1" applyFont="1" applyFill="1" applyBorder="1" applyAlignment="1" applyProtection="1">
      <alignment/>
      <protection/>
    </xf>
    <xf numFmtId="209" fontId="1" fillId="0" borderId="0" xfId="49" applyNumberFormat="1" applyFont="1" applyFill="1" applyAlignment="1" applyProtection="1">
      <alignment/>
      <protection/>
    </xf>
    <xf numFmtId="41" fontId="1" fillId="0" borderId="27" xfId="49" applyNumberFormat="1" applyFont="1" applyFill="1" applyBorder="1" applyAlignment="1" applyProtection="1">
      <alignment/>
      <protection locked="0"/>
    </xf>
    <xf numFmtId="41" fontId="1" fillId="0" borderId="38" xfId="49" applyNumberFormat="1" applyFont="1" applyFill="1" applyBorder="1" applyAlignment="1" applyProtection="1">
      <alignment/>
      <protection locked="0"/>
    </xf>
    <xf numFmtId="41" fontId="1" fillId="0" borderId="28" xfId="49" applyNumberFormat="1" applyFont="1" applyFill="1" applyBorder="1" applyAlignment="1" applyProtection="1">
      <alignment/>
      <protection locked="0"/>
    </xf>
    <xf numFmtId="41" fontId="11" fillId="0" borderId="0" xfId="49" applyNumberFormat="1" applyFont="1" applyFill="1" applyBorder="1" applyAlignment="1" applyProtection="1">
      <alignment/>
      <protection/>
    </xf>
    <xf numFmtId="41" fontId="11" fillId="0" borderId="42" xfId="49" applyNumberFormat="1" applyFont="1" applyFill="1" applyBorder="1" applyAlignment="1" applyProtection="1">
      <alignment/>
      <protection/>
    </xf>
    <xf numFmtId="41" fontId="11" fillId="0" borderId="38" xfId="49" applyNumberFormat="1" applyFont="1" applyFill="1" applyBorder="1" applyAlignment="1" applyProtection="1">
      <alignment horizontal="center"/>
      <protection/>
    </xf>
    <xf numFmtId="41" fontId="1" fillId="0" borderId="133" xfId="49" applyNumberFormat="1" applyFont="1" applyFill="1" applyBorder="1" applyAlignment="1" applyProtection="1">
      <alignment/>
      <protection locked="0"/>
    </xf>
    <xf numFmtId="196" fontId="11" fillId="0" borderId="27" xfId="49" applyNumberFormat="1" applyFont="1" applyFill="1" applyBorder="1" applyAlignment="1" applyProtection="1">
      <alignment shrinkToFit="1"/>
      <protection/>
    </xf>
    <xf numFmtId="194" fontId="11" fillId="0" borderId="28" xfId="49" applyNumberFormat="1" applyFont="1" applyFill="1" applyBorder="1" applyAlignment="1" applyProtection="1">
      <alignment shrinkToFit="1"/>
      <protection/>
    </xf>
    <xf numFmtId="196" fontId="11" fillId="0" borderId="144" xfId="49" applyNumberFormat="1" applyFont="1" applyFill="1" applyBorder="1" applyAlignment="1" applyProtection="1">
      <alignment shrinkToFit="1"/>
      <protection/>
    </xf>
    <xf numFmtId="41" fontId="10" fillId="0" borderId="144" xfId="49" applyNumberFormat="1" applyFont="1" applyBorder="1" applyAlignment="1" applyProtection="1">
      <alignment shrinkToFit="1"/>
      <protection/>
    </xf>
    <xf numFmtId="41" fontId="3" fillId="33" borderId="0" xfId="49" applyNumberFormat="1" applyFont="1" applyFill="1" applyAlignment="1" applyProtection="1">
      <alignment/>
      <protection/>
    </xf>
    <xf numFmtId="41" fontId="1" fillId="33" borderId="33" xfId="49" applyNumberFormat="1" applyFont="1" applyFill="1" applyBorder="1" applyAlignment="1" applyProtection="1">
      <alignment horizontal="center"/>
      <protection/>
    </xf>
    <xf numFmtId="41" fontId="1" fillId="33" borderId="15" xfId="49" applyNumberFormat="1" applyFont="1" applyFill="1" applyBorder="1" applyAlignment="1" applyProtection="1">
      <alignment/>
      <protection/>
    </xf>
    <xf numFmtId="41" fontId="1" fillId="33" borderId="16" xfId="49" applyNumberFormat="1" applyFont="1" applyFill="1" applyBorder="1" applyAlignment="1" applyProtection="1">
      <alignment/>
      <protection/>
    </xf>
    <xf numFmtId="41" fontId="1" fillId="33" borderId="14" xfId="49" applyNumberFormat="1" applyFont="1" applyFill="1" applyBorder="1" applyAlignment="1" applyProtection="1">
      <alignment/>
      <protection/>
    </xf>
    <xf numFmtId="41" fontId="1" fillId="33" borderId="0" xfId="49" applyNumberFormat="1" applyFont="1" applyFill="1" applyAlignment="1" applyProtection="1">
      <alignment/>
      <protection/>
    </xf>
    <xf numFmtId="41" fontId="1" fillId="33" borderId="17" xfId="49" applyNumberFormat="1" applyFont="1" applyFill="1" applyBorder="1" applyAlignment="1" applyProtection="1">
      <alignment/>
      <protection/>
    </xf>
    <xf numFmtId="41" fontId="1" fillId="33" borderId="66" xfId="49" applyNumberFormat="1" applyFont="1" applyFill="1" applyBorder="1" applyAlignment="1" applyProtection="1">
      <alignment/>
      <protection/>
    </xf>
    <xf numFmtId="41" fontId="1" fillId="33" borderId="19" xfId="49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right"/>
    </xf>
    <xf numFmtId="41" fontId="1" fillId="33" borderId="34" xfId="49" applyNumberFormat="1" applyFont="1" applyFill="1" applyBorder="1" applyAlignment="1" applyProtection="1">
      <alignment horizontal="center"/>
      <protection/>
    </xf>
    <xf numFmtId="41" fontId="1" fillId="33" borderId="10" xfId="49" applyNumberFormat="1" applyFont="1" applyFill="1" applyBorder="1" applyAlignment="1" applyProtection="1">
      <alignment horizontal="center"/>
      <protection/>
    </xf>
    <xf numFmtId="41" fontId="1" fillId="33" borderId="10" xfId="49" applyNumberFormat="1" applyFont="1" applyFill="1" applyBorder="1" applyAlignment="1" applyProtection="1">
      <alignment/>
      <protection/>
    </xf>
    <xf numFmtId="41" fontId="3" fillId="33" borderId="0" xfId="0" applyNumberFormat="1" applyFont="1" applyFill="1" applyAlignment="1" applyProtection="1">
      <alignment/>
      <protection/>
    </xf>
    <xf numFmtId="41" fontId="1" fillId="33" borderId="30" xfId="49" applyNumberFormat="1" applyFont="1" applyFill="1" applyBorder="1" applyAlignment="1" applyProtection="1">
      <alignment/>
      <protection/>
    </xf>
    <xf numFmtId="41" fontId="1" fillId="33" borderId="11" xfId="49" applyNumberFormat="1" applyFont="1" applyFill="1" applyBorder="1" applyAlignment="1" applyProtection="1">
      <alignment horizontal="center"/>
      <protection/>
    </xf>
    <xf numFmtId="41" fontId="1" fillId="33" borderId="11" xfId="49" applyNumberFormat="1" applyFont="1" applyFill="1" applyBorder="1" applyAlignment="1" applyProtection="1">
      <alignment/>
      <protection/>
    </xf>
    <xf numFmtId="41" fontId="1" fillId="33" borderId="30" xfId="49" applyNumberFormat="1" applyFont="1" applyFill="1" applyBorder="1" applyAlignment="1" applyProtection="1">
      <alignment horizontal="center"/>
      <protection/>
    </xf>
    <xf numFmtId="41" fontId="1" fillId="33" borderId="34" xfId="49" applyNumberFormat="1" applyFont="1" applyFill="1" applyBorder="1" applyAlignment="1" applyProtection="1">
      <alignment/>
      <protection/>
    </xf>
    <xf numFmtId="41" fontId="1" fillId="33" borderId="12" xfId="49" applyNumberFormat="1" applyFont="1" applyFill="1" applyBorder="1" applyAlignment="1" applyProtection="1">
      <alignment horizontal="left"/>
      <protection/>
    </xf>
    <xf numFmtId="41" fontId="1" fillId="33" borderId="102" xfId="49" applyNumberFormat="1" applyFont="1" applyFill="1" applyBorder="1" applyAlignment="1" applyProtection="1">
      <alignment horizontal="center"/>
      <protection/>
    </xf>
    <xf numFmtId="41" fontId="1" fillId="33" borderId="102" xfId="49" applyNumberFormat="1" applyFont="1" applyFill="1" applyBorder="1" applyAlignment="1" applyProtection="1">
      <alignment/>
      <protection/>
    </xf>
    <xf numFmtId="41" fontId="4" fillId="33" borderId="12" xfId="49" applyNumberFormat="1" applyFont="1" applyFill="1" applyBorder="1" applyAlignment="1" applyProtection="1">
      <alignment horizontal="center"/>
      <protection/>
    </xf>
    <xf numFmtId="41" fontId="1" fillId="33" borderId="100" xfId="49" applyNumberFormat="1" applyFont="1" applyFill="1" applyBorder="1" applyAlignment="1" applyProtection="1">
      <alignment horizontal="center"/>
      <protection/>
    </xf>
    <xf numFmtId="41" fontId="1" fillId="33" borderId="100" xfId="49" applyNumberFormat="1" applyFont="1" applyFill="1" applyBorder="1" applyAlignment="1" applyProtection="1">
      <alignment/>
      <protection/>
    </xf>
    <xf numFmtId="41" fontId="1" fillId="33" borderId="0" xfId="49" applyNumberFormat="1" applyFont="1" applyFill="1" applyAlignment="1" applyProtection="1">
      <alignment horizontal="left"/>
      <protection/>
    </xf>
    <xf numFmtId="41" fontId="4" fillId="33" borderId="0" xfId="49" applyNumberFormat="1" applyFont="1" applyFill="1" applyAlignment="1" applyProtection="1">
      <alignment horizontal="left"/>
      <protection/>
    </xf>
    <xf numFmtId="41" fontId="1" fillId="33" borderId="35" xfId="49" applyNumberFormat="1" applyFont="1" applyFill="1" applyBorder="1" applyAlignment="1" applyProtection="1">
      <alignment/>
      <protection/>
    </xf>
    <xf numFmtId="41" fontId="1" fillId="33" borderId="13" xfId="49" applyNumberFormat="1" applyFont="1" applyFill="1" applyBorder="1" applyAlignment="1" applyProtection="1">
      <alignment horizontal="center"/>
      <protection/>
    </xf>
    <xf numFmtId="41" fontId="1" fillId="33" borderId="13" xfId="49" applyNumberFormat="1" applyFont="1" applyFill="1" applyBorder="1" applyAlignment="1" applyProtection="1">
      <alignment/>
      <protection/>
    </xf>
    <xf numFmtId="41" fontId="10" fillId="0" borderId="105" xfId="0" applyNumberFormat="1" applyFont="1" applyFill="1" applyBorder="1" applyAlignment="1" applyProtection="1">
      <alignment/>
      <protection locked="0"/>
    </xf>
    <xf numFmtId="41" fontId="9" fillId="0" borderId="97" xfId="0" applyNumberFormat="1" applyFont="1" applyFill="1" applyBorder="1" applyAlignment="1" applyProtection="1">
      <alignment horizontal="center"/>
      <protection/>
    </xf>
    <xf numFmtId="41" fontId="10" fillId="0" borderId="27" xfId="49" applyNumberFormat="1" applyFont="1" applyFill="1" applyBorder="1" applyAlignment="1" applyProtection="1">
      <alignment/>
      <protection/>
    </xf>
    <xf numFmtId="41" fontId="10" fillId="0" borderId="38" xfId="49" applyNumberFormat="1" applyFont="1" applyFill="1" applyBorder="1" applyAlignment="1" applyProtection="1">
      <alignment/>
      <protection/>
    </xf>
    <xf numFmtId="41" fontId="9" fillId="0" borderId="27" xfId="64" applyNumberFormat="1" applyFont="1" applyFill="1" applyBorder="1" applyProtection="1">
      <alignment/>
      <protection/>
    </xf>
    <xf numFmtId="41" fontId="10" fillId="0" borderId="27" xfId="52" applyNumberFormat="1" applyFont="1" applyFill="1" applyBorder="1" applyAlignment="1" applyProtection="1">
      <alignment/>
      <protection locked="0"/>
    </xf>
    <xf numFmtId="41" fontId="9" fillId="0" borderId="38" xfId="64" applyNumberFormat="1" applyFont="1" applyFill="1" applyBorder="1" applyProtection="1">
      <alignment/>
      <protection/>
    </xf>
    <xf numFmtId="41" fontId="10" fillId="0" borderId="38" xfId="52" applyNumberFormat="1" applyFont="1" applyFill="1" applyBorder="1" applyAlignment="1" applyProtection="1">
      <alignment/>
      <protection locked="0"/>
    </xf>
    <xf numFmtId="41" fontId="9" fillId="0" borderId="27" xfId="52" applyNumberFormat="1" applyFont="1" applyFill="1" applyBorder="1" applyAlignment="1" applyProtection="1">
      <alignment/>
      <protection/>
    </xf>
    <xf numFmtId="41" fontId="9" fillId="0" borderId="38" xfId="52" applyNumberFormat="1" applyFont="1" applyFill="1" applyBorder="1" applyAlignment="1" applyProtection="1">
      <alignment/>
      <protection/>
    </xf>
    <xf numFmtId="41" fontId="9" fillId="0" borderId="0" xfId="52" applyNumberFormat="1" applyFont="1" applyFill="1" applyBorder="1" applyAlignment="1" applyProtection="1">
      <alignment/>
      <protection/>
    </xf>
    <xf numFmtId="41" fontId="10" fillId="0" borderId="27" xfId="52" applyNumberFormat="1" applyFont="1" applyFill="1" applyBorder="1" applyAlignment="1" applyProtection="1">
      <alignment/>
      <protection/>
    </xf>
    <xf numFmtId="41" fontId="10" fillId="0" borderId="28" xfId="52" applyNumberFormat="1" applyFont="1" applyFill="1" applyBorder="1" applyAlignment="1" applyProtection="1">
      <alignment/>
      <protection locked="0"/>
    </xf>
    <xf numFmtId="41" fontId="9" fillId="0" borderId="42" xfId="52" applyNumberFormat="1" applyFont="1" applyFill="1" applyBorder="1" applyAlignment="1" applyProtection="1">
      <alignment/>
      <protection/>
    </xf>
    <xf numFmtId="41" fontId="9" fillId="0" borderId="38" xfId="52" applyNumberFormat="1" applyFont="1" applyFill="1" applyBorder="1" applyAlignment="1" applyProtection="1">
      <alignment horizontal="center"/>
      <protection/>
    </xf>
    <xf numFmtId="41" fontId="9" fillId="0" borderId="28" xfId="52" applyNumberFormat="1" applyFont="1" applyFill="1" applyBorder="1" applyAlignment="1" applyProtection="1">
      <alignment/>
      <protection/>
    </xf>
    <xf numFmtId="41" fontId="13" fillId="0" borderId="29" xfId="52" applyNumberFormat="1" applyFont="1" applyFill="1" applyBorder="1" applyAlignment="1">
      <alignment vertical="center" shrinkToFit="1"/>
    </xf>
    <xf numFmtId="41" fontId="1" fillId="0" borderId="145" xfId="49" applyNumberFormat="1" applyFont="1" applyBorder="1" applyAlignment="1" applyProtection="1">
      <alignment horizontal="center"/>
      <protection/>
    </xf>
    <xf numFmtId="41" fontId="1" fillId="0" borderId="25" xfId="49" applyNumberFormat="1" applyFont="1" applyBorder="1" applyAlignment="1" applyProtection="1">
      <alignment horizontal="right"/>
      <protection/>
    </xf>
    <xf numFmtId="0" fontId="1" fillId="0" borderId="81" xfId="49" applyNumberFormat="1" applyFont="1" applyBorder="1" applyAlignment="1" applyProtection="1">
      <alignment horizontal="center"/>
      <protection/>
    </xf>
    <xf numFmtId="0" fontId="1" fillId="0" borderId="114" xfId="49" applyNumberFormat="1" applyFont="1" applyBorder="1" applyAlignment="1" applyProtection="1">
      <alignment horizontal="center"/>
      <protection/>
    </xf>
    <xf numFmtId="0" fontId="1" fillId="0" borderId="30" xfId="49" applyNumberFormat="1" applyFont="1" applyBorder="1" applyAlignment="1" applyProtection="1">
      <alignment horizontal="center"/>
      <protection/>
    </xf>
    <xf numFmtId="0" fontId="1" fillId="0" borderId="34" xfId="49" applyNumberFormat="1" applyFont="1" applyBorder="1" applyAlignment="1" applyProtection="1">
      <alignment horizontal="center"/>
      <protection/>
    </xf>
    <xf numFmtId="0" fontId="1" fillId="0" borderId="34" xfId="49" applyNumberFormat="1" applyFont="1" applyBorder="1" applyAlignment="1" applyProtection="1">
      <alignment/>
      <protection/>
    </xf>
    <xf numFmtId="0" fontId="1" fillId="0" borderId="34" xfId="49" applyNumberFormat="1" applyFont="1" applyBorder="1" applyAlignment="1" applyProtection="1">
      <alignment horizontal="left"/>
      <protection/>
    </xf>
    <xf numFmtId="0" fontId="1" fillId="0" borderId="34" xfId="49" applyNumberFormat="1" applyFont="1" applyFill="1" applyBorder="1" applyAlignment="1" applyProtection="1">
      <alignment/>
      <protection/>
    </xf>
    <xf numFmtId="0" fontId="1" fillId="0" borderId="30" xfId="49" applyNumberFormat="1" applyFont="1" applyFill="1" applyBorder="1" applyAlignment="1" applyProtection="1">
      <alignment/>
      <protection/>
    </xf>
    <xf numFmtId="41" fontId="1" fillId="0" borderId="49" xfId="51" applyNumberFormat="1" applyFont="1" applyBorder="1" applyAlignment="1">
      <alignment vertical="center"/>
    </xf>
    <xf numFmtId="41" fontId="1" fillId="0" borderId="114" xfId="49" applyNumberFormat="1" applyFont="1" applyBorder="1" applyAlignment="1" applyProtection="1">
      <alignment horizontal="center" vertical="center"/>
      <protection/>
    </xf>
    <xf numFmtId="41" fontId="1" fillId="0" borderId="25" xfId="49" applyNumberFormat="1" applyFont="1" applyBorder="1" applyAlignment="1" applyProtection="1">
      <alignment horizontal="center" vertical="center"/>
      <protection/>
    </xf>
    <xf numFmtId="41" fontId="4" fillId="0" borderId="114" xfId="49" applyNumberFormat="1" applyFont="1" applyBorder="1" applyAlignment="1" applyProtection="1">
      <alignment horizontal="center" vertical="center"/>
      <protection/>
    </xf>
    <xf numFmtId="41" fontId="4" fillId="0" borderId="25" xfId="49" applyNumberFormat="1" applyFont="1" applyBorder="1" applyAlignment="1" applyProtection="1">
      <alignment horizontal="center" vertical="center"/>
      <protection/>
    </xf>
    <xf numFmtId="41" fontId="1" fillId="0" borderId="146" xfId="49" applyNumberFormat="1" applyFont="1" applyBorder="1" applyAlignment="1" applyProtection="1">
      <alignment horizontal="center" vertical="center"/>
      <protection/>
    </xf>
    <xf numFmtId="41" fontId="1" fillId="0" borderId="147" xfId="49" applyNumberFormat="1" applyFont="1" applyBorder="1" applyAlignment="1" applyProtection="1">
      <alignment horizontal="center" vertical="center"/>
      <protection/>
    </xf>
    <xf numFmtId="41" fontId="1" fillId="0" borderId="30" xfId="49" applyNumberFormat="1" applyFont="1" applyBorder="1" applyAlignment="1" applyProtection="1">
      <alignment horizontal="center" vertical="center"/>
      <protection/>
    </xf>
    <xf numFmtId="41" fontId="1" fillId="0" borderId="91" xfId="49" applyNumberFormat="1" applyFont="1" applyBorder="1" applyAlignment="1" applyProtection="1">
      <alignment horizontal="center" vertical="center"/>
      <protection/>
    </xf>
    <xf numFmtId="41" fontId="4" fillId="0" borderId="146" xfId="49" applyNumberFormat="1" applyFont="1" applyBorder="1" applyAlignment="1" applyProtection="1">
      <alignment horizontal="center" vertical="center"/>
      <protection/>
    </xf>
    <xf numFmtId="41" fontId="4" fillId="0" borderId="147" xfId="49" applyNumberFormat="1" applyFont="1" applyBorder="1" applyAlignment="1" applyProtection="1">
      <alignment horizontal="center" vertical="center"/>
      <protection/>
    </xf>
    <xf numFmtId="41" fontId="4" fillId="0" borderId="30" xfId="49" applyNumberFormat="1" applyFont="1" applyBorder="1" applyAlignment="1" applyProtection="1">
      <alignment horizontal="center" vertical="center"/>
      <protection/>
    </xf>
    <xf numFmtId="41" fontId="4" fillId="0" borderId="91" xfId="49" applyNumberFormat="1" applyFont="1" applyBorder="1" applyAlignment="1" applyProtection="1">
      <alignment horizontal="center" vertical="center"/>
      <protection/>
    </xf>
    <xf numFmtId="41" fontId="6" fillId="0" borderId="0" xfId="49" applyNumberFormat="1" applyFont="1" applyAlignment="1" applyProtection="1">
      <alignment horizontal="center"/>
      <protection/>
    </xf>
    <xf numFmtId="41" fontId="4" fillId="0" borderId="114" xfId="49" applyNumberFormat="1" applyFont="1" applyFill="1" applyBorder="1" applyAlignment="1" applyProtection="1">
      <alignment horizontal="center" vertical="center"/>
      <protection/>
    </xf>
    <xf numFmtId="41" fontId="4" fillId="0" borderId="25" xfId="49" applyNumberFormat="1" applyFont="1" applyFill="1" applyBorder="1" applyAlignment="1" applyProtection="1">
      <alignment horizontal="center" vertical="center"/>
      <protection/>
    </xf>
    <xf numFmtId="41" fontId="4" fillId="0" borderId="146" xfId="49" applyNumberFormat="1" applyFont="1" applyFill="1" applyBorder="1" applyAlignment="1" applyProtection="1">
      <alignment horizontal="center" vertical="center"/>
      <protection/>
    </xf>
    <xf numFmtId="41" fontId="4" fillId="0" borderId="147" xfId="49" applyNumberFormat="1" applyFont="1" applyFill="1" applyBorder="1" applyAlignment="1" applyProtection="1">
      <alignment horizontal="center" vertical="center"/>
      <protection/>
    </xf>
    <xf numFmtId="41" fontId="4" fillId="0" borderId="30" xfId="49" applyNumberFormat="1" applyFont="1" applyFill="1" applyBorder="1" applyAlignment="1" applyProtection="1">
      <alignment horizontal="center" vertical="center"/>
      <protection/>
    </xf>
    <xf numFmtId="41" fontId="4" fillId="0" borderId="91" xfId="49" applyNumberFormat="1" applyFont="1" applyFill="1" applyBorder="1" applyAlignment="1" applyProtection="1">
      <alignment horizontal="center" vertical="center"/>
      <protection/>
    </xf>
    <xf numFmtId="41" fontId="1" fillId="0" borderId="114" xfId="49" applyNumberFormat="1" applyFont="1" applyFill="1" applyBorder="1" applyAlignment="1" applyProtection="1">
      <alignment horizontal="center" vertical="center"/>
      <protection/>
    </xf>
    <xf numFmtId="41" fontId="1" fillId="0" borderId="25" xfId="49" applyNumberFormat="1" applyFont="1" applyFill="1" applyBorder="1" applyAlignment="1" applyProtection="1">
      <alignment horizontal="center" vertical="center"/>
      <protection/>
    </xf>
    <xf numFmtId="41" fontId="1" fillId="0" borderId="146" xfId="49" applyNumberFormat="1" applyFont="1" applyFill="1" applyBorder="1" applyAlignment="1" applyProtection="1">
      <alignment horizontal="center" vertical="center"/>
      <protection/>
    </xf>
    <xf numFmtId="41" fontId="1" fillId="0" borderId="147" xfId="49" applyNumberFormat="1" applyFont="1" applyFill="1" applyBorder="1" applyAlignment="1" applyProtection="1">
      <alignment horizontal="center" vertical="center"/>
      <protection/>
    </xf>
    <xf numFmtId="41" fontId="1" fillId="0" borderId="30" xfId="49" applyNumberFormat="1" applyFont="1" applyFill="1" applyBorder="1" applyAlignment="1" applyProtection="1">
      <alignment horizontal="center" vertical="center"/>
      <protection/>
    </xf>
    <xf numFmtId="41" fontId="1" fillId="0" borderId="91" xfId="49" applyNumberFormat="1" applyFont="1" applyFill="1" applyBorder="1" applyAlignment="1" applyProtection="1">
      <alignment horizontal="center" vertical="center"/>
      <protection/>
    </xf>
    <xf numFmtId="41" fontId="4" fillId="33" borderId="114" xfId="49" applyNumberFormat="1" applyFont="1" applyFill="1" applyBorder="1" applyAlignment="1" applyProtection="1">
      <alignment horizontal="center" vertical="center"/>
      <protection/>
    </xf>
    <xf numFmtId="41" fontId="4" fillId="33" borderId="25" xfId="49" applyNumberFormat="1" applyFont="1" applyFill="1" applyBorder="1" applyAlignment="1" applyProtection="1">
      <alignment horizontal="center" vertical="center"/>
      <protection/>
    </xf>
    <xf numFmtId="41" fontId="4" fillId="33" borderId="146" xfId="49" applyNumberFormat="1" applyFont="1" applyFill="1" applyBorder="1" applyAlignment="1" applyProtection="1">
      <alignment horizontal="center" vertical="center"/>
      <protection/>
    </xf>
    <xf numFmtId="41" fontId="4" fillId="33" borderId="147" xfId="49" applyNumberFormat="1" applyFont="1" applyFill="1" applyBorder="1" applyAlignment="1" applyProtection="1">
      <alignment horizontal="center" vertical="center"/>
      <protection/>
    </xf>
    <xf numFmtId="41" fontId="4" fillId="33" borderId="30" xfId="49" applyNumberFormat="1" applyFont="1" applyFill="1" applyBorder="1" applyAlignment="1" applyProtection="1">
      <alignment horizontal="center" vertical="center"/>
      <protection/>
    </xf>
    <xf numFmtId="41" fontId="4" fillId="33" borderId="91" xfId="49" applyNumberFormat="1" applyFont="1" applyFill="1" applyBorder="1" applyAlignment="1" applyProtection="1">
      <alignment horizontal="center" vertical="center"/>
      <protection/>
    </xf>
    <xf numFmtId="41" fontId="7" fillId="0" borderId="0" xfId="49" applyNumberFormat="1" applyFont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="60" zoomScaleNormal="60" zoomScalePageLayoutView="0" workbookViewId="0" topLeftCell="A1">
      <pane xSplit="3" ySplit="3" topLeftCell="H13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L135" sqref="L135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74" customWidth="1"/>
    <col min="5" max="7" width="20.50390625" style="11" customWidth="1"/>
    <col min="8" max="8" width="20.50390625" style="74" customWidth="1"/>
    <col min="9" max="15" width="20.50390625" style="11" customWidth="1"/>
    <col min="16" max="16" width="23.00390625" style="38" customWidth="1"/>
    <col min="17" max="16384" width="9.00390625" style="11" customWidth="1"/>
  </cols>
  <sheetData>
    <row r="1" spans="1:16" ht="30.75">
      <c r="A1" s="540" t="s">
        <v>100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</row>
    <row r="2" spans="1:15" ht="19.5" thickBot="1">
      <c r="A2" s="12"/>
      <c r="B2" s="40" t="s">
        <v>1</v>
      </c>
      <c r="C2" s="12"/>
      <c r="O2" s="12" t="s">
        <v>87</v>
      </c>
    </row>
    <row r="3" spans="1:16" ht="18.75">
      <c r="A3" s="41"/>
      <c r="B3" s="42"/>
      <c r="C3" s="42"/>
      <c r="D3" s="84" t="s">
        <v>86</v>
      </c>
      <c r="E3" s="43" t="s">
        <v>3</v>
      </c>
      <c r="F3" s="43" t="s">
        <v>4</v>
      </c>
      <c r="G3" s="43" t="s">
        <v>5</v>
      </c>
      <c r="H3" s="84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505">
        <v>0.1377</v>
      </c>
      <c r="E4" s="109" t="s">
        <v>0</v>
      </c>
      <c r="F4" s="109">
        <v>252.863</v>
      </c>
      <c r="G4" s="331">
        <v>0.0339</v>
      </c>
      <c r="H4" s="351">
        <v>0.1892</v>
      </c>
      <c r="I4" s="156">
        <v>122.9306</v>
      </c>
      <c r="J4" s="128">
        <v>285.93</v>
      </c>
      <c r="K4" s="109">
        <v>1.042</v>
      </c>
      <c r="L4" s="109">
        <v>1.16</v>
      </c>
      <c r="M4" s="132">
        <v>0.732</v>
      </c>
      <c r="N4" s="122">
        <v>0.024</v>
      </c>
      <c r="O4" s="128"/>
      <c r="P4" s="8">
        <f aca="true" t="shared" si="0" ref="P4:P9">SUM(D4:O4)</f>
        <v>665.0423999999999</v>
      </c>
    </row>
    <row r="5" spans="1:16" ht="18.75">
      <c r="A5" s="46" t="s">
        <v>17</v>
      </c>
      <c r="B5" s="529"/>
      <c r="C5" s="50" t="s">
        <v>18</v>
      </c>
      <c r="D5" s="507">
        <v>26.297999759834855</v>
      </c>
      <c r="E5" s="110" t="s">
        <v>0</v>
      </c>
      <c r="F5" s="110">
        <v>10923.681537105678</v>
      </c>
      <c r="G5" s="110">
        <v>10.983600354948404</v>
      </c>
      <c r="H5" s="352">
        <v>38.95559979716125</v>
      </c>
      <c r="I5" s="34">
        <v>8550.46706283491</v>
      </c>
      <c r="J5" s="129">
        <v>14679.155294700346</v>
      </c>
      <c r="K5" s="110">
        <v>529.999198379385</v>
      </c>
      <c r="L5" s="110">
        <v>580.3919960961315</v>
      </c>
      <c r="M5" s="133">
        <v>363.85199953843005</v>
      </c>
      <c r="N5" s="123">
        <v>12.52799985888952</v>
      </c>
      <c r="O5" s="129"/>
      <c r="P5" s="9">
        <f t="shared" si="0"/>
        <v>35716.31228842571</v>
      </c>
    </row>
    <row r="6" spans="1:16" ht="18.75">
      <c r="A6" s="46" t="s">
        <v>19</v>
      </c>
      <c r="B6" s="48" t="s">
        <v>20</v>
      </c>
      <c r="C6" s="57" t="s">
        <v>16</v>
      </c>
      <c r="D6" s="505"/>
      <c r="E6" s="109" t="s">
        <v>0</v>
      </c>
      <c r="F6" s="109" t="s">
        <v>0</v>
      </c>
      <c r="G6" s="109" t="s">
        <v>0</v>
      </c>
      <c r="H6" s="353" t="s">
        <v>0</v>
      </c>
      <c r="I6" s="215" t="s">
        <v>0</v>
      </c>
      <c r="J6" s="128" t="s">
        <v>0</v>
      </c>
      <c r="K6" s="109" t="s">
        <v>0</v>
      </c>
      <c r="L6" s="109" t="s">
        <v>0</v>
      </c>
      <c r="M6" s="132" t="s">
        <v>0</v>
      </c>
      <c r="N6" s="122"/>
      <c r="O6" s="128"/>
      <c r="P6" s="8">
        <f t="shared" si="0"/>
        <v>0</v>
      </c>
    </row>
    <row r="7" spans="1:16" ht="18.75">
      <c r="A7" s="46" t="s">
        <v>21</v>
      </c>
      <c r="B7" s="50" t="s">
        <v>22</v>
      </c>
      <c r="C7" s="50" t="s">
        <v>18</v>
      </c>
      <c r="D7" s="507"/>
      <c r="E7" s="110" t="s">
        <v>0</v>
      </c>
      <c r="F7" s="110" t="s">
        <v>0</v>
      </c>
      <c r="G7" s="110" t="s">
        <v>0</v>
      </c>
      <c r="H7" s="352" t="s">
        <v>0</v>
      </c>
      <c r="I7" s="216" t="s">
        <v>0</v>
      </c>
      <c r="J7" s="130" t="s">
        <v>0</v>
      </c>
      <c r="K7" s="110" t="s">
        <v>0</v>
      </c>
      <c r="L7" s="110" t="s">
        <v>0</v>
      </c>
      <c r="M7" s="133" t="s">
        <v>0</v>
      </c>
      <c r="N7" s="123"/>
      <c r="O7" s="130"/>
      <c r="P7" s="9">
        <f t="shared" si="0"/>
        <v>0</v>
      </c>
    </row>
    <row r="8" spans="1:16" s="39" customFormat="1" ht="18.75">
      <c r="A8" s="45" t="s">
        <v>23</v>
      </c>
      <c r="B8" s="530" t="s">
        <v>110</v>
      </c>
      <c r="C8" s="57" t="s">
        <v>16</v>
      </c>
      <c r="D8" s="504">
        <v>0.1377</v>
      </c>
      <c r="E8" s="134">
        <v>0</v>
      </c>
      <c r="F8" s="111">
        <v>252.863</v>
      </c>
      <c r="G8" s="111">
        <v>0.0339</v>
      </c>
      <c r="H8" s="29">
        <v>0.1892</v>
      </c>
      <c r="I8" s="233">
        <v>122.9306</v>
      </c>
      <c r="J8" s="1">
        <v>285.93</v>
      </c>
      <c r="K8" s="1">
        <v>1.042</v>
      </c>
      <c r="L8" s="5">
        <v>1.16</v>
      </c>
      <c r="M8" s="5">
        <v>0.732</v>
      </c>
      <c r="N8" s="5">
        <f>N4+N6</f>
        <v>0.024</v>
      </c>
      <c r="O8" s="5">
        <f>O4+O6</f>
        <v>0</v>
      </c>
      <c r="P8" s="8">
        <f t="shared" si="0"/>
        <v>665.0423999999999</v>
      </c>
    </row>
    <row r="9" spans="1:16" s="39" customFormat="1" ht="18.75">
      <c r="A9" s="51"/>
      <c r="B9" s="531"/>
      <c r="C9" s="50" t="s">
        <v>18</v>
      </c>
      <c r="D9" s="506">
        <v>26.297999759834855</v>
      </c>
      <c r="E9" s="328">
        <v>0</v>
      </c>
      <c r="F9" s="326">
        <v>10923.681537105678</v>
      </c>
      <c r="G9" s="326">
        <v>10.983600354948404</v>
      </c>
      <c r="H9" s="88">
        <v>38.95559979716125</v>
      </c>
      <c r="I9" s="56">
        <v>8550.46706283491</v>
      </c>
      <c r="J9" s="2">
        <v>14679.155294700346</v>
      </c>
      <c r="K9" s="2">
        <v>529.999198379385</v>
      </c>
      <c r="L9" s="35">
        <v>580.3919960961315</v>
      </c>
      <c r="M9" s="35">
        <v>363.85199953843005</v>
      </c>
      <c r="N9" s="35">
        <f>N5+N7</f>
        <v>12.52799985888952</v>
      </c>
      <c r="O9" s="35">
        <f>O5+O7</f>
        <v>0</v>
      </c>
      <c r="P9" s="9">
        <f t="shared" si="0"/>
        <v>35716.31228842571</v>
      </c>
    </row>
    <row r="10" spans="1:16" ht="18.75">
      <c r="A10" s="532" t="s">
        <v>25</v>
      </c>
      <c r="B10" s="533"/>
      <c r="C10" s="57" t="s">
        <v>16</v>
      </c>
      <c r="D10" s="505">
        <v>135.621</v>
      </c>
      <c r="E10" s="109">
        <v>0.541</v>
      </c>
      <c r="F10" s="109">
        <v>113.062</v>
      </c>
      <c r="G10" s="109">
        <v>0.6637</v>
      </c>
      <c r="H10" s="353">
        <v>5.1777</v>
      </c>
      <c r="I10" s="215">
        <v>47.9719</v>
      </c>
      <c r="J10" s="128">
        <v>7.1926</v>
      </c>
      <c r="K10" s="109">
        <v>188.4463</v>
      </c>
      <c r="L10" s="109">
        <v>499.197</v>
      </c>
      <c r="M10" s="132">
        <v>156.652</v>
      </c>
      <c r="N10" s="122">
        <v>0.012</v>
      </c>
      <c r="O10" s="128">
        <v>0.1996</v>
      </c>
      <c r="P10" s="8">
        <f aca="true" t="shared" si="1" ref="P10:P35">SUM(D10:O10)</f>
        <v>1154.7368</v>
      </c>
    </row>
    <row r="11" spans="1:16" ht="18.75">
      <c r="A11" s="534"/>
      <c r="B11" s="535"/>
      <c r="C11" s="50" t="s">
        <v>18</v>
      </c>
      <c r="D11" s="507">
        <v>39809.71331643981</v>
      </c>
      <c r="E11" s="110">
        <v>29.214000164975733</v>
      </c>
      <c r="F11" s="110">
        <v>50553.33090893352</v>
      </c>
      <c r="G11" s="110">
        <v>174.8962856519862</v>
      </c>
      <c r="H11" s="354">
        <v>2086.4638691359464</v>
      </c>
      <c r="I11" s="125">
        <v>16724.505519381608</v>
      </c>
      <c r="J11" s="129">
        <v>2848.847646408345</v>
      </c>
      <c r="K11" s="110">
        <v>56411.46270750679</v>
      </c>
      <c r="L11" s="110">
        <v>180388.78510665783</v>
      </c>
      <c r="M11" s="133">
        <v>45457.877102333725</v>
      </c>
      <c r="N11" s="141">
        <v>2.5919999708047285</v>
      </c>
      <c r="O11" s="129">
        <v>17.161199982718788</v>
      </c>
      <c r="P11" s="9">
        <f t="shared" si="1"/>
        <v>394504.849662568</v>
      </c>
    </row>
    <row r="12" spans="1:16" ht="18.75">
      <c r="A12" s="52"/>
      <c r="B12" s="528" t="s">
        <v>26</v>
      </c>
      <c r="C12" s="57" t="s">
        <v>16</v>
      </c>
      <c r="D12" s="505">
        <v>3.9772</v>
      </c>
      <c r="E12" s="109">
        <v>2.3414</v>
      </c>
      <c r="F12" s="109">
        <v>4.5278</v>
      </c>
      <c r="G12" s="109">
        <v>5.2944</v>
      </c>
      <c r="H12" s="353">
        <v>129.2424</v>
      </c>
      <c r="I12" s="156">
        <v>317.0842</v>
      </c>
      <c r="J12" s="128">
        <v>4.3394</v>
      </c>
      <c r="K12" s="109">
        <v>345.4286</v>
      </c>
      <c r="L12" s="109">
        <v>0.734</v>
      </c>
      <c r="M12" s="132">
        <v>1.6976</v>
      </c>
      <c r="N12" s="122">
        <v>1.2334</v>
      </c>
      <c r="O12" s="128">
        <v>5.2971</v>
      </c>
      <c r="P12" s="8">
        <f t="shared" si="1"/>
        <v>821.1975</v>
      </c>
    </row>
    <row r="13" spans="1:16" ht="18.75">
      <c r="A13" s="45" t="s">
        <v>0</v>
      </c>
      <c r="B13" s="529"/>
      <c r="C13" s="50" t="s">
        <v>18</v>
      </c>
      <c r="D13" s="507">
        <v>13315.80587839408</v>
      </c>
      <c r="E13" s="110">
        <v>8423.179247566924</v>
      </c>
      <c r="F13" s="110">
        <v>17845.79029725086</v>
      </c>
      <c r="G13" s="110">
        <v>19089.000616884274</v>
      </c>
      <c r="H13" s="354">
        <v>150422.02121676435</v>
      </c>
      <c r="I13" s="125">
        <v>330229.380716457</v>
      </c>
      <c r="J13" s="129">
        <v>7794.786289199711</v>
      </c>
      <c r="K13" s="110">
        <v>390893.9028047368</v>
      </c>
      <c r="L13" s="110">
        <v>1567.1555894589012</v>
      </c>
      <c r="M13" s="133">
        <v>5490.007193035569</v>
      </c>
      <c r="N13" s="141">
        <v>4404.995950383853</v>
      </c>
      <c r="O13" s="129">
        <v>17078.056182802513</v>
      </c>
      <c r="P13" s="9">
        <f t="shared" si="1"/>
        <v>966554.0819829347</v>
      </c>
    </row>
    <row r="14" spans="1:16" ht="18.75">
      <c r="A14" s="46" t="s">
        <v>27</v>
      </c>
      <c r="B14" s="528" t="s">
        <v>28</v>
      </c>
      <c r="C14" s="57" t="s">
        <v>16</v>
      </c>
      <c r="D14" s="505">
        <v>6.6616</v>
      </c>
      <c r="E14" s="109">
        <v>5.8624</v>
      </c>
      <c r="F14" s="109">
        <v>8.8972</v>
      </c>
      <c r="G14" s="109">
        <v>15.3514</v>
      </c>
      <c r="H14" s="353">
        <v>5.8707</v>
      </c>
      <c r="I14" s="156">
        <v>2.75</v>
      </c>
      <c r="J14" s="128">
        <v>4.2058</v>
      </c>
      <c r="K14" s="109">
        <v>0.2826</v>
      </c>
      <c r="L14" s="109">
        <v>3.8328</v>
      </c>
      <c r="M14" s="132">
        <v>0.2378</v>
      </c>
      <c r="N14" s="122">
        <v>0.1488</v>
      </c>
      <c r="O14" s="128">
        <v>1.6468</v>
      </c>
      <c r="P14" s="8">
        <f t="shared" si="1"/>
        <v>55.747899999999994</v>
      </c>
    </row>
    <row r="15" spans="1:16" ht="18.75">
      <c r="A15" s="46" t="s">
        <v>0</v>
      </c>
      <c r="B15" s="529"/>
      <c r="C15" s="50" t="s">
        <v>18</v>
      </c>
      <c r="D15" s="507">
        <v>2343.1355786014337</v>
      </c>
      <c r="E15" s="110">
        <v>2942.1144166145505</v>
      </c>
      <c r="F15" s="110">
        <v>3524.545419707034</v>
      </c>
      <c r="G15" s="110">
        <v>8010.2479388609045</v>
      </c>
      <c r="H15" s="354">
        <v>2652.7456661873616</v>
      </c>
      <c r="I15" s="125">
        <v>1317.5741020099765</v>
      </c>
      <c r="J15" s="129">
        <v>2145.301114460746</v>
      </c>
      <c r="K15" s="110">
        <v>208.58039936220933</v>
      </c>
      <c r="L15" s="110">
        <v>1514.6405898121309</v>
      </c>
      <c r="M15" s="133">
        <v>139.70879982277032</v>
      </c>
      <c r="N15" s="141">
        <v>73.73159916951617</v>
      </c>
      <c r="O15" s="129">
        <v>533.7748794624923</v>
      </c>
      <c r="P15" s="9">
        <f t="shared" si="1"/>
        <v>25406.100504071124</v>
      </c>
    </row>
    <row r="16" spans="1:16" ht="18.75">
      <c r="A16" s="46" t="s">
        <v>29</v>
      </c>
      <c r="B16" s="528" t="s">
        <v>30</v>
      </c>
      <c r="C16" s="57" t="s">
        <v>16</v>
      </c>
      <c r="D16" s="505">
        <v>32.8338</v>
      </c>
      <c r="E16" s="109">
        <v>26.8804</v>
      </c>
      <c r="F16" s="109">
        <v>48.4822</v>
      </c>
      <c r="G16" s="109">
        <v>53.0416</v>
      </c>
      <c r="H16" s="353">
        <v>38.6798</v>
      </c>
      <c r="I16" s="156">
        <v>32.3506</v>
      </c>
      <c r="J16" s="128">
        <v>26.0414</v>
      </c>
      <c r="K16" s="109">
        <v>48.566</v>
      </c>
      <c r="L16" s="109">
        <v>190.7916</v>
      </c>
      <c r="M16" s="132">
        <v>232.5166</v>
      </c>
      <c r="N16" s="122">
        <v>149.5668</v>
      </c>
      <c r="O16" s="128">
        <v>115.9938</v>
      </c>
      <c r="P16" s="8">
        <f t="shared" si="1"/>
        <v>995.7446</v>
      </c>
    </row>
    <row r="17" spans="1:16" ht="18.75">
      <c r="A17" s="46"/>
      <c r="B17" s="529"/>
      <c r="C17" s="50" t="s">
        <v>18</v>
      </c>
      <c r="D17" s="507">
        <v>56148.33548722818</v>
      </c>
      <c r="E17" s="110">
        <v>45050.990654409536</v>
      </c>
      <c r="F17" s="110">
        <v>58804.574061426065</v>
      </c>
      <c r="G17" s="110">
        <v>70275.18323102802</v>
      </c>
      <c r="H17" s="354">
        <v>44481.843128386536</v>
      </c>
      <c r="I17" s="125">
        <v>34928.95234348552</v>
      </c>
      <c r="J17" s="129">
        <v>37822.18169192209</v>
      </c>
      <c r="K17" s="110">
        <v>73477.32457532332</v>
      </c>
      <c r="L17" s="110">
        <v>267093.3402034603</v>
      </c>
      <c r="M17" s="133">
        <v>372413.99112756865</v>
      </c>
      <c r="N17" s="141">
        <v>252462.75843635848</v>
      </c>
      <c r="O17" s="129">
        <v>195685.29484294623</v>
      </c>
      <c r="P17" s="9">
        <f t="shared" si="1"/>
        <v>1508644.769783543</v>
      </c>
    </row>
    <row r="18" spans="1:16" ht="18.75">
      <c r="A18" s="46" t="s">
        <v>31</v>
      </c>
      <c r="B18" s="48" t="s">
        <v>104</v>
      </c>
      <c r="C18" s="57" t="s">
        <v>16</v>
      </c>
      <c r="D18" s="505">
        <v>14.2226</v>
      </c>
      <c r="E18" s="109">
        <v>15.0988</v>
      </c>
      <c r="F18" s="109">
        <v>10.4758</v>
      </c>
      <c r="G18" s="109">
        <v>11.1866</v>
      </c>
      <c r="H18" s="353">
        <v>3.2238</v>
      </c>
      <c r="I18" s="156">
        <v>9.6534</v>
      </c>
      <c r="J18" s="128">
        <v>24.1604</v>
      </c>
      <c r="K18" s="109">
        <v>9.758</v>
      </c>
      <c r="L18" s="109">
        <v>50.5568</v>
      </c>
      <c r="M18" s="132">
        <v>5.951</v>
      </c>
      <c r="N18" s="122">
        <v>0.9178</v>
      </c>
      <c r="O18" s="128">
        <v>8.3026</v>
      </c>
      <c r="P18" s="8">
        <f t="shared" si="1"/>
        <v>163.5076</v>
      </c>
    </row>
    <row r="19" spans="1:16" ht="18.75">
      <c r="A19" s="46"/>
      <c r="B19" s="50" t="s">
        <v>105</v>
      </c>
      <c r="C19" s="50" t="s">
        <v>18</v>
      </c>
      <c r="D19" s="507">
        <v>18431.718311673267</v>
      </c>
      <c r="E19" s="110">
        <v>18449.208104185374</v>
      </c>
      <c r="F19" s="110">
        <v>10511.306219479975</v>
      </c>
      <c r="G19" s="110">
        <v>10259.352331543449</v>
      </c>
      <c r="H19" s="354">
        <v>2707.199265903826</v>
      </c>
      <c r="I19" s="125">
        <v>7016.284917206513</v>
      </c>
      <c r="J19" s="129">
        <v>20300.39199056566</v>
      </c>
      <c r="K19" s="110">
        <v>8096.273975243466</v>
      </c>
      <c r="L19" s="110">
        <v>45489.534894025484</v>
      </c>
      <c r="M19" s="133">
        <v>7773.788150138444</v>
      </c>
      <c r="N19" s="141">
        <v>1135.6847872080918</v>
      </c>
      <c r="O19" s="129">
        <v>11649.722388268809</v>
      </c>
      <c r="P19" s="9">
        <f t="shared" si="1"/>
        <v>161820.46533544236</v>
      </c>
    </row>
    <row r="20" spans="1:16" ht="18.75">
      <c r="A20" s="46" t="s">
        <v>23</v>
      </c>
      <c r="B20" s="528" t="s">
        <v>32</v>
      </c>
      <c r="C20" s="57" t="s">
        <v>16</v>
      </c>
      <c r="D20" s="505">
        <v>160.3505</v>
      </c>
      <c r="E20" s="109">
        <v>96.4243</v>
      </c>
      <c r="F20" s="109">
        <v>147.0006</v>
      </c>
      <c r="G20" s="109">
        <v>119.2499</v>
      </c>
      <c r="H20" s="353">
        <v>180.4559</v>
      </c>
      <c r="I20" s="156">
        <v>244.7786</v>
      </c>
      <c r="J20" s="128">
        <v>19.1834</v>
      </c>
      <c r="K20" s="109">
        <v>89.4466</v>
      </c>
      <c r="L20" s="109">
        <v>2.3392</v>
      </c>
      <c r="M20" s="132">
        <v>18.3504</v>
      </c>
      <c r="N20" s="122">
        <v>96.3409</v>
      </c>
      <c r="O20" s="128">
        <v>192.6975</v>
      </c>
      <c r="P20" s="8">
        <f t="shared" si="1"/>
        <v>1366.6178</v>
      </c>
    </row>
    <row r="21" spans="1:16" ht="18.75">
      <c r="A21" s="46"/>
      <c r="B21" s="529"/>
      <c r="C21" s="50" t="s">
        <v>18</v>
      </c>
      <c r="D21" s="507">
        <v>85254.82338141467</v>
      </c>
      <c r="E21" s="110">
        <v>49267.96947822343</v>
      </c>
      <c r="F21" s="110">
        <v>62434.934640523854</v>
      </c>
      <c r="G21" s="110">
        <v>48689.44177345853</v>
      </c>
      <c r="H21" s="355">
        <v>55419.4447914353</v>
      </c>
      <c r="I21" s="125">
        <v>88308.88959519337</v>
      </c>
      <c r="J21" s="129">
        <v>8109.469116652412</v>
      </c>
      <c r="K21" s="110">
        <v>30326.877267267417</v>
      </c>
      <c r="L21" s="110">
        <v>1433.458070358186</v>
      </c>
      <c r="M21" s="133">
        <v>12098.548784652205</v>
      </c>
      <c r="N21" s="142">
        <v>46470.092596579096</v>
      </c>
      <c r="O21" s="129">
        <v>71973.3642475233</v>
      </c>
      <c r="P21" s="9">
        <f t="shared" si="1"/>
        <v>559787.3137432819</v>
      </c>
    </row>
    <row r="22" spans="1:16" s="39" customFormat="1" ht="18.75">
      <c r="A22" s="52"/>
      <c r="B22" s="530" t="s">
        <v>110</v>
      </c>
      <c r="C22" s="57" t="s">
        <v>16</v>
      </c>
      <c r="D22" s="508">
        <v>218.0457</v>
      </c>
      <c r="E22" s="135">
        <v>146.6073</v>
      </c>
      <c r="F22" s="112">
        <v>219.3836</v>
      </c>
      <c r="G22" s="112">
        <v>204.1239</v>
      </c>
      <c r="H22" s="85">
        <v>357.47260000000006</v>
      </c>
      <c r="I22" s="21">
        <v>606.6168</v>
      </c>
      <c r="J22" s="1">
        <v>77.93039999999999</v>
      </c>
      <c r="K22" s="1">
        <v>493.48179999999996</v>
      </c>
      <c r="L22" s="5">
        <v>248.2544</v>
      </c>
      <c r="M22" s="5">
        <v>258.7534</v>
      </c>
      <c r="N22" s="5">
        <f>+N12+N14+N16+N18+N20</f>
        <v>248.20770000000002</v>
      </c>
      <c r="O22" s="5">
        <f>+O12+O14+O16+O18+O20</f>
        <v>323.9378</v>
      </c>
      <c r="P22" s="8">
        <f>SUM(D22:O22)</f>
        <v>3402.8154</v>
      </c>
    </row>
    <row r="23" spans="1:16" s="39" customFormat="1" ht="18.75">
      <c r="A23" s="51"/>
      <c r="B23" s="531"/>
      <c r="C23" s="50" t="s">
        <v>18</v>
      </c>
      <c r="D23" s="509">
        <v>175493.81863731163</v>
      </c>
      <c r="E23" s="329">
        <v>124133.46190099981</v>
      </c>
      <c r="F23" s="327">
        <v>153121.1506383878</v>
      </c>
      <c r="G23" s="327">
        <v>156323.22589177516</v>
      </c>
      <c r="H23" s="88">
        <v>255683.25406867737</v>
      </c>
      <c r="I23" s="56">
        <v>461801.08167435235</v>
      </c>
      <c r="J23" s="2">
        <v>76172.13020280062</v>
      </c>
      <c r="K23" s="2">
        <v>503002.9590219332</v>
      </c>
      <c r="L23" s="35">
        <v>317098.129347115</v>
      </c>
      <c r="M23" s="35">
        <v>397916.04405521764</v>
      </c>
      <c r="N23" s="35">
        <f>+N13+N15+N17+N19+N21</f>
        <v>304547.26336969907</v>
      </c>
      <c r="O23" s="35">
        <f>+O13+O15+O17+O19+O21</f>
        <v>296920.21254100336</v>
      </c>
      <c r="P23" s="9">
        <f>SUM(D23:O23)</f>
        <v>3222212.731349273</v>
      </c>
    </row>
    <row r="24" spans="1:16" ht="18.75">
      <c r="A24" s="46" t="s">
        <v>0</v>
      </c>
      <c r="B24" s="528" t="s">
        <v>33</v>
      </c>
      <c r="C24" s="57" t="s">
        <v>16</v>
      </c>
      <c r="D24" s="505">
        <v>9.634</v>
      </c>
      <c r="E24" s="109">
        <v>4.6979</v>
      </c>
      <c r="F24" s="109">
        <v>11.2072</v>
      </c>
      <c r="G24" s="109">
        <v>10.958</v>
      </c>
      <c r="H24" s="356">
        <v>10.4146</v>
      </c>
      <c r="I24" s="215">
        <v>3.047</v>
      </c>
      <c r="J24" s="128">
        <v>4.687</v>
      </c>
      <c r="K24" s="109">
        <v>9.862</v>
      </c>
      <c r="L24" s="109">
        <v>14.818</v>
      </c>
      <c r="M24" s="132">
        <v>21.117</v>
      </c>
      <c r="N24" s="122">
        <v>35.506</v>
      </c>
      <c r="O24" s="128">
        <v>31.373</v>
      </c>
      <c r="P24" s="8">
        <f t="shared" si="1"/>
        <v>167.3217</v>
      </c>
    </row>
    <row r="25" spans="1:16" ht="18.75">
      <c r="A25" s="46" t="s">
        <v>34</v>
      </c>
      <c r="B25" s="529"/>
      <c r="C25" s="50" t="s">
        <v>18</v>
      </c>
      <c r="D25" s="507">
        <v>8443.385922891208</v>
      </c>
      <c r="E25" s="110">
        <v>4841.607627341267</v>
      </c>
      <c r="F25" s="110">
        <v>13082.914724673648</v>
      </c>
      <c r="G25" s="110">
        <v>12666.18640932322</v>
      </c>
      <c r="H25" s="357">
        <v>10306.353546335626</v>
      </c>
      <c r="I25" s="125">
        <v>2136.9960356983584</v>
      </c>
      <c r="J25" s="129">
        <v>3404.267864262162</v>
      </c>
      <c r="K25" s="110">
        <v>7997.50797554547</v>
      </c>
      <c r="L25" s="110">
        <v>10119.988731930307</v>
      </c>
      <c r="M25" s="133">
        <v>19080.197975795527</v>
      </c>
      <c r="N25" s="142">
        <v>33301.11922490925</v>
      </c>
      <c r="O25" s="129">
        <v>26944.12077286745</v>
      </c>
      <c r="P25" s="9">
        <f t="shared" si="1"/>
        <v>152324.64681157348</v>
      </c>
    </row>
    <row r="26" spans="1:16" ht="18.75">
      <c r="A26" s="46" t="s">
        <v>35</v>
      </c>
      <c r="B26" s="48" t="s">
        <v>20</v>
      </c>
      <c r="C26" s="57" t="s">
        <v>16</v>
      </c>
      <c r="D26" s="505">
        <v>12.473</v>
      </c>
      <c r="E26" s="109">
        <v>8.361</v>
      </c>
      <c r="F26" s="109">
        <v>5.838</v>
      </c>
      <c r="G26" s="109">
        <v>7.761</v>
      </c>
      <c r="H26" s="356">
        <v>6.457</v>
      </c>
      <c r="I26" s="156">
        <v>6.23</v>
      </c>
      <c r="J26" s="128">
        <v>3.236</v>
      </c>
      <c r="K26" s="109">
        <v>2.733</v>
      </c>
      <c r="L26" s="109">
        <v>15.28</v>
      </c>
      <c r="M26" s="132">
        <v>40.364</v>
      </c>
      <c r="N26" s="122">
        <v>13.997</v>
      </c>
      <c r="O26" s="128">
        <v>10.202</v>
      </c>
      <c r="P26" s="8">
        <f t="shared" si="1"/>
        <v>132.93200000000002</v>
      </c>
    </row>
    <row r="27" spans="1:16" ht="18.75">
      <c r="A27" s="46" t="s">
        <v>36</v>
      </c>
      <c r="B27" s="50" t="s">
        <v>106</v>
      </c>
      <c r="C27" s="50" t="s">
        <v>18</v>
      </c>
      <c r="D27" s="507">
        <v>6255.089942875709</v>
      </c>
      <c r="E27" s="110">
        <v>3328.4952187964996</v>
      </c>
      <c r="F27" s="110">
        <v>3096.9647821688773</v>
      </c>
      <c r="G27" s="110">
        <v>5378.3029738064015</v>
      </c>
      <c r="H27" s="357">
        <v>3138.8687836561567</v>
      </c>
      <c r="I27" s="338">
        <v>2298.9528384038344</v>
      </c>
      <c r="J27" s="129">
        <v>1205.5067519330187</v>
      </c>
      <c r="K27" s="110">
        <v>888.8831972820007</v>
      </c>
      <c r="L27" s="110">
        <v>5316.785964237906</v>
      </c>
      <c r="M27" s="133">
        <v>14545.029581548684</v>
      </c>
      <c r="N27" s="142">
        <v>6709.0355244320535</v>
      </c>
      <c r="O27" s="129">
        <v>5887.997994070826</v>
      </c>
      <c r="P27" s="9">
        <f t="shared" si="1"/>
        <v>58049.91355321197</v>
      </c>
    </row>
    <row r="28" spans="1:16" s="39" customFormat="1" ht="18.75">
      <c r="A28" s="45" t="s">
        <v>23</v>
      </c>
      <c r="B28" s="530" t="s">
        <v>110</v>
      </c>
      <c r="C28" s="57" t="s">
        <v>16</v>
      </c>
      <c r="D28" s="508">
        <v>22.107</v>
      </c>
      <c r="E28" s="502">
        <v>13.0589</v>
      </c>
      <c r="F28" s="112">
        <v>17.0452</v>
      </c>
      <c r="G28" s="112">
        <v>18.719</v>
      </c>
      <c r="H28" s="29">
        <v>16.8716</v>
      </c>
      <c r="I28" s="233">
        <v>9.277000000000001</v>
      </c>
      <c r="J28" s="1">
        <v>7.923</v>
      </c>
      <c r="K28" s="1">
        <v>12.595</v>
      </c>
      <c r="L28" s="5">
        <v>30.098</v>
      </c>
      <c r="M28" s="5">
        <v>61.480999999999995</v>
      </c>
      <c r="N28" s="5">
        <f>+N24+N26</f>
        <v>49.503</v>
      </c>
      <c r="O28" s="5">
        <f>+O24+O26</f>
        <v>41.575</v>
      </c>
      <c r="P28" s="8">
        <f>SUM(D28:O28)</f>
        <v>300.2537</v>
      </c>
    </row>
    <row r="29" spans="1:16" s="39" customFormat="1" ht="18.75">
      <c r="A29" s="51"/>
      <c r="B29" s="531"/>
      <c r="C29" s="50" t="s">
        <v>18</v>
      </c>
      <c r="D29" s="509">
        <v>14698.475865766917</v>
      </c>
      <c r="E29" s="503">
        <v>8170.102846137766</v>
      </c>
      <c r="F29" s="327">
        <v>16179.879506842526</v>
      </c>
      <c r="G29" s="327">
        <v>18044.48938312962</v>
      </c>
      <c r="H29" s="88">
        <v>13445.222329991782</v>
      </c>
      <c r="I29" s="56">
        <v>4435.948874102192</v>
      </c>
      <c r="J29" s="2">
        <v>4609.774616195181</v>
      </c>
      <c r="K29" s="2">
        <v>8886.39117282747</v>
      </c>
      <c r="L29" s="35">
        <v>15436.774696168213</v>
      </c>
      <c r="M29" s="35">
        <v>33625.22755734421</v>
      </c>
      <c r="N29" s="35">
        <f>+N25+N27</f>
        <v>40010.1547493413</v>
      </c>
      <c r="O29" s="35">
        <f>+O25+O27</f>
        <v>32832.11876693828</v>
      </c>
      <c r="P29" s="9">
        <f>SUM(D29:O29)</f>
        <v>210374.56036478546</v>
      </c>
    </row>
    <row r="30" spans="1:16" ht="18.75">
      <c r="A30" s="46" t="s">
        <v>0</v>
      </c>
      <c r="B30" s="528" t="s">
        <v>37</v>
      </c>
      <c r="C30" s="57" t="s">
        <v>16</v>
      </c>
      <c r="D30" s="505">
        <v>1.9938</v>
      </c>
      <c r="E30" s="109">
        <v>0.6803</v>
      </c>
      <c r="F30" s="109">
        <v>0.2547</v>
      </c>
      <c r="G30" s="109">
        <v>0.382</v>
      </c>
      <c r="H30" s="356">
        <v>0.3962</v>
      </c>
      <c r="I30" s="215">
        <v>0.0347</v>
      </c>
      <c r="J30" s="128" t="s">
        <v>0</v>
      </c>
      <c r="K30" s="109" t="s">
        <v>0</v>
      </c>
      <c r="L30" s="109">
        <v>0.1385</v>
      </c>
      <c r="M30" s="132">
        <v>0.0336</v>
      </c>
      <c r="N30" s="122">
        <v>0.0058</v>
      </c>
      <c r="O30" s="128">
        <v>0.035</v>
      </c>
      <c r="P30" s="8">
        <f t="shared" si="1"/>
        <v>3.9546</v>
      </c>
    </row>
    <row r="31" spans="1:16" ht="18.75">
      <c r="A31" s="46" t="s">
        <v>38</v>
      </c>
      <c r="B31" s="529"/>
      <c r="C31" s="50" t="s">
        <v>18</v>
      </c>
      <c r="D31" s="507">
        <v>795.1089527387079</v>
      </c>
      <c r="E31" s="110">
        <v>225.28584127222211</v>
      </c>
      <c r="F31" s="110">
        <v>55.07783968288315</v>
      </c>
      <c r="G31" s="110">
        <v>39.80340128629532</v>
      </c>
      <c r="H31" s="357">
        <v>16.322039915012418</v>
      </c>
      <c r="I31" s="125">
        <v>3.9204000654899884</v>
      </c>
      <c r="J31" s="130" t="s">
        <v>0</v>
      </c>
      <c r="K31" s="110" t="s">
        <v>0</v>
      </c>
      <c r="L31" s="110">
        <v>29.84039979928566</v>
      </c>
      <c r="M31" s="133">
        <v>12.268799984436228</v>
      </c>
      <c r="N31" s="142">
        <v>8.423999905115368</v>
      </c>
      <c r="O31" s="129">
        <v>32.756399967014524</v>
      </c>
      <c r="P31" s="9">
        <f t="shared" si="1"/>
        <v>1218.8080746164628</v>
      </c>
    </row>
    <row r="32" spans="1:16" ht="18.75">
      <c r="A32" s="46" t="s">
        <v>0</v>
      </c>
      <c r="B32" s="528" t="s">
        <v>39</v>
      </c>
      <c r="C32" s="57" t="s">
        <v>16</v>
      </c>
      <c r="D32" s="505">
        <v>0.2369</v>
      </c>
      <c r="E32" s="109">
        <v>0.1369</v>
      </c>
      <c r="F32" s="109">
        <v>0.3682</v>
      </c>
      <c r="G32" s="109">
        <v>0.1039</v>
      </c>
      <c r="H32" s="353">
        <v>0.0679</v>
      </c>
      <c r="I32" s="156">
        <v>0.0053</v>
      </c>
      <c r="J32" s="128" t="s">
        <v>0</v>
      </c>
      <c r="K32" s="109" t="s">
        <v>0</v>
      </c>
      <c r="L32" s="109">
        <v>0.0197</v>
      </c>
      <c r="M32" s="132">
        <v>0.0015</v>
      </c>
      <c r="N32" s="122">
        <v>0.002</v>
      </c>
      <c r="O32" s="128">
        <v>0.105</v>
      </c>
      <c r="P32" s="8">
        <f t="shared" si="1"/>
        <v>1.0473</v>
      </c>
    </row>
    <row r="33" spans="1:16" ht="18.75">
      <c r="A33" s="46" t="s">
        <v>40</v>
      </c>
      <c r="B33" s="529"/>
      <c r="C33" s="50" t="s">
        <v>18</v>
      </c>
      <c r="D33" s="507">
        <v>50.149799542009504</v>
      </c>
      <c r="E33" s="110">
        <v>19.911960112445755</v>
      </c>
      <c r="F33" s="110">
        <v>56.964599672019915</v>
      </c>
      <c r="G33" s="110">
        <v>12.131640392048716</v>
      </c>
      <c r="H33" s="352">
        <v>6.347159966950836</v>
      </c>
      <c r="I33" s="216">
        <v>0.7678800128273778</v>
      </c>
      <c r="J33" s="130" t="s">
        <v>0</v>
      </c>
      <c r="K33" s="110" t="s">
        <v>0</v>
      </c>
      <c r="L33" s="110">
        <v>3.785399974538409</v>
      </c>
      <c r="M33" s="133">
        <v>0.4859999993834774</v>
      </c>
      <c r="N33" s="527">
        <v>0.32399999635059107</v>
      </c>
      <c r="O33" s="129">
        <v>51.062399948580506</v>
      </c>
      <c r="P33" s="9">
        <f t="shared" si="1"/>
        <v>201.93083961715507</v>
      </c>
    </row>
    <row r="34" spans="1:16" ht="18.75">
      <c r="A34" s="46"/>
      <c r="B34" s="48" t="s">
        <v>20</v>
      </c>
      <c r="C34" s="57" t="s">
        <v>16</v>
      </c>
      <c r="D34" s="505" t="s">
        <v>0</v>
      </c>
      <c r="E34" s="109" t="s">
        <v>0</v>
      </c>
      <c r="F34" s="109" t="s">
        <v>0</v>
      </c>
      <c r="G34" s="109" t="s">
        <v>0</v>
      </c>
      <c r="H34" s="353" t="s">
        <v>0</v>
      </c>
      <c r="I34" s="215" t="s">
        <v>0</v>
      </c>
      <c r="J34" s="128" t="s">
        <v>0</v>
      </c>
      <c r="K34" s="109" t="s">
        <v>0</v>
      </c>
      <c r="L34" s="109" t="s">
        <v>0</v>
      </c>
      <c r="M34" s="132" t="s">
        <v>0</v>
      </c>
      <c r="N34" s="122" t="s">
        <v>0</v>
      </c>
      <c r="O34" s="128" t="s">
        <v>0</v>
      </c>
      <c r="P34" s="8">
        <f t="shared" si="1"/>
        <v>0</v>
      </c>
    </row>
    <row r="35" spans="1:16" ht="18.75">
      <c r="A35" s="46" t="s">
        <v>23</v>
      </c>
      <c r="B35" s="50" t="s">
        <v>107</v>
      </c>
      <c r="C35" s="50" t="s">
        <v>18</v>
      </c>
      <c r="D35" s="507" t="s">
        <v>0</v>
      </c>
      <c r="E35" s="110" t="s">
        <v>0</v>
      </c>
      <c r="F35" s="110" t="s">
        <v>0</v>
      </c>
      <c r="G35" s="110" t="s">
        <v>0</v>
      </c>
      <c r="H35" s="352" t="s">
        <v>0</v>
      </c>
      <c r="I35" s="216" t="s">
        <v>0</v>
      </c>
      <c r="J35" s="130" t="s">
        <v>0</v>
      </c>
      <c r="K35" s="110" t="s">
        <v>0</v>
      </c>
      <c r="L35" s="110" t="s">
        <v>0</v>
      </c>
      <c r="M35" s="133" t="s">
        <v>0</v>
      </c>
      <c r="N35" s="123" t="s">
        <v>0</v>
      </c>
      <c r="O35" s="130" t="s">
        <v>0</v>
      </c>
      <c r="P35" s="9">
        <f t="shared" si="1"/>
        <v>0</v>
      </c>
    </row>
    <row r="36" spans="1:16" s="39" customFormat="1" ht="18.75">
      <c r="A36" s="52"/>
      <c r="B36" s="530" t="s">
        <v>103</v>
      </c>
      <c r="C36" s="57" t="s">
        <v>16</v>
      </c>
      <c r="D36" s="508">
        <v>2.2307</v>
      </c>
      <c r="E36" s="135">
        <v>0.8172</v>
      </c>
      <c r="F36" s="112">
        <v>0.6229</v>
      </c>
      <c r="G36" s="112">
        <v>0.4859</v>
      </c>
      <c r="H36" s="29">
        <v>0.4641</v>
      </c>
      <c r="I36" s="233">
        <v>0.04</v>
      </c>
      <c r="J36" s="1">
        <v>0</v>
      </c>
      <c r="K36" s="1">
        <v>0</v>
      </c>
      <c r="L36" s="5">
        <v>0.1582</v>
      </c>
      <c r="M36" s="5">
        <v>0.0351</v>
      </c>
      <c r="N36" s="5">
        <f>SUM(N30,N32,N34)</f>
        <v>0.0078</v>
      </c>
      <c r="O36" s="5">
        <f>SUM(O30,O32,O34)</f>
        <v>0.14</v>
      </c>
      <c r="P36" s="8">
        <f>SUM(D36:O36)</f>
        <v>5.0019</v>
      </c>
    </row>
    <row r="37" spans="1:16" s="39" customFormat="1" ht="18.75">
      <c r="A37" s="51"/>
      <c r="B37" s="531"/>
      <c r="C37" s="50" t="s">
        <v>18</v>
      </c>
      <c r="D37" s="509">
        <v>845.2587522807174</v>
      </c>
      <c r="E37" s="329">
        <v>245.19780138466786</v>
      </c>
      <c r="F37" s="327">
        <v>112.04243935490307</v>
      </c>
      <c r="G37" s="327">
        <v>51.935041678344035</v>
      </c>
      <c r="H37" s="88">
        <v>22.669199881963255</v>
      </c>
      <c r="I37" s="56">
        <v>4.688280078317367</v>
      </c>
      <c r="J37" s="2">
        <v>0</v>
      </c>
      <c r="K37" s="2">
        <v>0</v>
      </c>
      <c r="L37" s="35">
        <v>33.62579977382407</v>
      </c>
      <c r="M37" s="35">
        <v>12.754799983819705</v>
      </c>
      <c r="N37" s="35">
        <f>SUM(N31,N33,N35)</f>
        <v>8.74799990146596</v>
      </c>
      <c r="O37" s="35">
        <f>SUM(O31,O33,O35)</f>
        <v>83.81879991559504</v>
      </c>
      <c r="P37" s="9">
        <f>SUM(D37:O37)</f>
        <v>1420.738914233618</v>
      </c>
    </row>
    <row r="38" spans="1:16" ht="18.75">
      <c r="A38" s="532" t="s">
        <v>41</v>
      </c>
      <c r="B38" s="533"/>
      <c r="C38" s="57" t="s">
        <v>16</v>
      </c>
      <c r="D38" s="505">
        <v>0.0767</v>
      </c>
      <c r="E38" s="109">
        <v>0.0114</v>
      </c>
      <c r="F38" s="109" t="s">
        <v>0</v>
      </c>
      <c r="G38" s="109">
        <v>0.001</v>
      </c>
      <c r="H38" s="356">
        <v>0.0559</v>
      </c>
      <c r="I38" s="215">
        <v>0.2679</v>
      </c>
      <c r="J38" s="128" t="s">
        <v>0</v>
      </c>
      <c r="K38" s="109">
        <v>0.0035</v>
      </c>
      <c r="L38" s="109">
        <v>0.3004</v>
      </c>
      <c r="M38" s="132">
        <v>0.0261</v>
      </c>
      <c r="N38" s="122">
        <v>0.0363</v>
      </c>
      <c r="O38" s="128">
        <v>0.0127</v>
      </c>
      <c r="P38" s="8">
        <f aca="true" t="shared" si="2" ref="P38:P53">SUM(D38:O38)</f>
        <v>0.7919000000000002</v>
      </c>
    </row>
    <row r="39" spans="1:16" ht="18.75">
      <c r="A39" s="534"/>
      <c r="B39" s="535"/>
      <c r="C39" s="50" t="s">
        <v>18</v>
      </c>
      <c r="D39" s="507">
        <v>32.42699970386207</v>
      </c>
      <c r="E39" s="110">
        <v>5.65920003195833</v>
      </c>
      <c r="F39" s="110" t="s">
        <v>0</v>
      </c>
      <c r="G39" s="110">
        <v>0.5400000174507573</v>
      </c>
      <c r="H39" s="357">
        <v>22.582799882413134</v>
      </c>
      <c r="I39" s="216">
        <v>84.0780014045167</v>
      </c>
      <c r="J39" s="129" t="s">
        <v>0</v>
      </c>
      <c r="K39" s="110">
        <v>6.263999980846136</v>
      </c>
      <c r="L39" s="110">
        <v>65.18879956152307</v>
      </c>
      <c r="M39" s="133">
        <v>18.597599976407732</v>
      </c>
      <c r="N39" s="142">
        <v>13.618799846603178</v>
      </c>
      <c r="O39" s="129">
        <v>3.2291999967482177</v>
      </c>
      <c r="P39" s="9">
        <f t="shared" si="2"/>
        <v>252.18540040232932</v>
      </c>
    </row>
    <row r="40" spans="1:16" ht="18.75">
      <c r="A40" s="532" t="s">
        <v>42</v>
      </c>
      <c r="B40" s="533"/>
      <c r="C40" s="57" t="s">
        <v>16</v>
      </c>
      <c r="D40" s="505">
        <v>2.2149</v>
      </c>
      <c r="E40" s="109">
        <v>1.816</v>
      </c>
      <c r="F40" s="109">
        <v>1.9164</v>
      </c>
      <c r="G40" s="109">
        <v>1.3074</v>
      </c>
      <c r="H40" s="356">
        <v>0.4938</v>
      </c>
      <c r="I40" s="215">
        <v>0.3236</v>
      </c>
      <c r="J40" s="128">
        <v>0.4437</v>
      </c>
      <c r="K40" s="109">
        <v>0.3618</v>
      </c>
      <c r="L40" s="109">
        <v>0.7006</v>
      </c>
      <c r="M40" s="132">
        <v>1.0181</v>
      </c>
      <c r="N40" s="122">
        <v>1.2003</v>
      </c>
      <c r="O40" s="128">
        <v>1.916</v>
      </c>
      <c r="P40" s="8">
        <f t="shared" si="2"/>
        <v>13.712600000000002</v>
      </c>
    </row>
    <row r="41" spans="1:16" ht="18.75">
      <c r="A41" s="534"/>
      <c r="B41" s="535"/>
      <c r="C41" s="50" t="s">
        <v>18</v>
      </c>
      <c r="D41" s="507">
        <v>2068.1427411127916</v>
      </c>
      <c r="E41" s="110">
        <v>1691.7800495537294</v>
      </c>
      <c r="F41" s="110">
        <v>1607.0702307471126</v>
      </c>
      <c r="G41" s="110">
        <v>1130.5245965342772</v>
      </c>
      <c r="H41" s="357">
        <v>443.7871176892353</v>
      </c>
      <c r="I41" s="125">
        <v>295.11756492991674</v>
      </c>
      <c r="J41" s="129">
        <v>453.6799019104925</v>
      </c>
      <c r="K41" s="110">
        <v>406.18259875798753</v>
      </c>
      <c r="L41" s="110">
        <v>727.2341951084325</v>
      </c>
      <c r="M41" s="133">
        <v>1056.373918659921</v>
      </c>
      <c r="N41" s="142">
        <v>1219.8394662602066</v>
      </c>
      <c r="O41" s="129">
        <v>2019.9283179659458</v>
      </c>
      <c r="P41" s="9">
        <f t="shared" si="2"/>
        <v>13119.660699230048</v>
      </c>
    </row>
    <row r="42" spans="1:16" ht="18.75">
      <c r="A42" s="532" t="s">
        <v>43</v>
      </c>
      <c r="B42" s="533"/>
      <c r="C42" s="57" t="s">
        <v>16</v>
      </c>
      <c r="D42" s="505"/>
      <c r="E42" s="109" t="s">
        <v>0</v>
      </c>
      <c r="F42" s="109" t="s">
        <v>0</v>
      </c>
      <c r="G42" s="109" t="s">
        <v>0</v>
      </c>
      <c r="H42" s="353" t="s">
        <v>0</v>
      </c>
      <c r="I42" s="156" t="s">
        <v>0</v>
      </c>
      <c r="J42" s="128" t="s">
        <v>0</v>
      </c>
      <c r="K42" s="109" t="s">
        <v>0</v>
      </c>
      <c r="L42" s="109" t="s">
        <v>0</v>
      </c>
      <c r="M42" s="132" t="s">
        <v>0</v>
      </c>
      <c r="N42" s="122" t="s">
        <v>0</v>
      </c>
      <c r="O42" s="128" t="s">
        <v>0</v>
      </c>
      <c r="P42" s="8">
        <f t="shared" si="2"/>
        <v>0</v>
      </c>
    </row>
    <row r="43" spans="1:16" ht="18.75">
      <c r="A43" s="534"/>
      <c r="B43" s="535"/>
      <c r="C43" s="50" t="s">
        <v>18</v>
      </c>
      <c r="D43" s="507"/>
      <c r="E43" s="110" t="s">
        <v>0</v>
      </c>
      <c r="F43" s="110" t="s">
        <v>0</v>
      </c>
      <c r="G43" s="110" t="s">
        <v>0</v>
      </c>
      <c r="H43" s="352" t="s">
        <v>0</v>
      </c>
      <c r="I43" s="216" t="s">
        <v>0</v>
      </c>
      <c r="J43" s="130" t="s">
        <v>0</v>
      </c>
      <c r="K43" s="110" t="s">
        <v>0</v>
      </c>
      <c r="L43" s="110" t="s">
        <v>0</v>
      </c>
      <c r="M43" s="133" t="s">
        <v>0</v>
      </c>
      <c r="N43" s="123" t="s">
        <v>0</v>
      </c>
      <c r="O43" s="130" t="s">
        <v>0</v>
      </c>
      <c r="P43" s="9">
        <f t="shared" si="2"/>
        <v>0</v>
      </c>
    </row>
    <row r="44" spans="1:16" ht="18.75">
      <c r="A44" s="532" t="s">
        <v>44</v>
      </c>
      <c r="B44" s="533"/>
      <c r="C44" s="57" t="s">
        <v>16</v>
      </c>
      <c r="D44" s="505"/>
      <c r="E44" s="109" t="s">
        <v>0</v>
      </c>
      <c r="F44" s="109" t="s">
        <v>0</v>
      </c>
      <c r="G44" s="109" t="s">
        <v>0</v>
      </c>
      <c r="H44" s="356" t="s">
        <v>0</v>
      </c>
      <c r="I44" s="215" t="s">
        <v>0</v>
      </c>
      <c r="J44" s="128" t="s">
        <v>0</v>
      </c>
      <c r="K44" s="109" t="s">
        <v>0</v>
      </c>
      <c r="L44" s="109" t="s">
        <v>0</v>
      </c>
      <c r="M44" s="132" t="s">
        <v>0</v>
      </c>
      <c r="N44" s="122" t="s">
        <v>0</v>
      </c>
      <c r="O44" s="128" t="s">
        <v>0</v>
      </c>
      <c r="P44" s="8">
        <f t="shared" si="2"/>
        <v>0</v>
      </c>
    </row>
    <row r="45" spans="1:16" ht="18.75">
      <c r="A45" s="534"/>
      <c r="B45" s="535"/>
      <c r="C45" s="50" t="s">
        <v>18</v>
      </c>
      <c r="D45" s="507"/>
      <c r="E45" s="110" t="s">
        <v>0</v>
      </c>
      <c r="F45" s="110" t="s">
        <v>0</v>
      </c>
      <c r="G45" s="110" t="s">
        <v>0</v>
      </c>
      <c r="H45" s="357" t="s">
        <v>0</v>
      </c>
      <c r="I45" s="125" t="s">
        <v>0</v>
      </c>
      <c r="J45" s="129" t="s">
        <v>0</v>
      </c>
      <c r="K45" s="110" t="s">
        <v>0</v>
      </c>
      <c r="L45" s="110" t="s">
        <v>0</v>
      </c>
      <c r="M45" s="133" t="s">
        <v>0</v>
      </c>
      <c r="N45" s="142" t="s">
        <v>0</v>
      </c>
      <c r="O45" s="129" t="s">
        <v>0</v>
      </c>
      <c r="P45" s="9">
        <f t="shared" si="2"/>
        <v>0</v>
      </c>
    </row>
    <row r="46" spans="1:16" ht="18.75">
      <c r="A46" s="532" t="s">
        <v>45</v>
      </c>
      <c r="B46" s="533"/>
      <c r="C46" s="57" t="s">
        <v>16</v>
      </c>
      <c r="D46" s="505"/>
      <c r="E46" s="109">
        <v>0.052</v>
      </c>
      <c r="F46" s="109">
        <v>0.064</v>
      </c>
      <c r="G46" s="109" t="s">
        <v>0</v>
      </c>
      <c r="H46" s="356" t="s">
        <v>0</v>
      </c>
      <c r="I46" s="156" t="s">
        <v>0</v>
      </c>
      <c r="J46" s="128" t="s">
        <v>0</v>
      </c>
      <c r="K46" s="109" t="s">
        <v>0</v>
      </c>
      <c r="L46" s="109">
        <v>0.0016</v>
      </c>
      <c r="M46" s="132" t="s">
        <v>0</v>
      </c>
      <c r="N46" s="122" t="s">
        <v>0</v>
      </c>
      <c r="O46" s="128" t="s">
        <v>0</v>
      </c>
      <c r="P46" s="8">
        <f t="shared" si="2"/>
        <v>0.1176</v>
      </c>
    </row>
    <row r="47" spans="1:16" ht="18.75">
      <c r="A47" s="534"/>
      <c r="B47" s="535"/>
      <c r="C47" s="50" t="s">
        <v>18</v>
      </c>
      <c r="D47" s="507"/>
      <c r="E47" s="110">
        <v>31.536000178088408</v>
      </c>
      <c r="F47" s="110">
        <v>47.087999728885556</v>
      </c>
      <c r="G47" s="110" t="s">
        <v>0</v>
      </c>
      <c r="H47" s="357" t="s">
        <v>0</v>
      </c>
      <c r="I47" s="34" t="s">
        <v>0</v>
      </c>
      <c r="J47" s="130" t="s">
        <v>0</v>
      </c>
      <c r="K47" s="110" t="s">
        <v>0</v>
      </c>
      <c r="L47" s="110">
        <v>2.073599986052424</v>
      </c>
      <c r="M47" s="133" t="s">
        <v>0</v>
      </c>
      <c r="N47" s="123" t="s">
        <v>0</v>
      </c>
      <c r="O47" s="129" t="s">
        <v>0</v>
      </c>
      <c r="P47" s="9">
        <f t="shared" si="2"/>
        <v>80.69759989302639</v>
      </c>
    </row>
    <row r="48" spans="1:16" ht="18.75">
      <c r="A48" s="532" t="s">
        <v>46</v>
      </c>
      <c r="B48" s="533"/>
      <c r="C48" s="57" t="s">
        <v>16</v>
      </c>
      <c r="D48" s="505">
        <v>875.6672</v>
      </c>
      <c r="E48" s="109">
        <v>916.3525</v>
      </c>
      <c r="F48" s="109">
        <v>653.5715</v>
      </c>
      <c r="G48" s="109">
        <v>0.0427</v>
      </c>
      <c r="H48" s="356">
        <v>0.2252</v>
      </c>
      <c r="I48" s="215">
        <v>0.2292</v>
      </c>
      <c r="J48" s="128">
        <v>0.3094</v>
      </c>
      <c r="K48" s="109">
        <v>0.017</v>
      </c>
      <c r="L48" s="109">
        <v>0.0604</v>
      </c>
      <c r="M48" s="132">
        <v>0.0115</v>
      </c>
      <c r="N48" s="122">
        <v>1286.5186</v>
      </c>
      <c r="O48" s="128">
        <v>1202.517</v>
      </c>
      <c r="P48" s="8">
        <f t="shared" si="2"/>
        <v>4935.522199999999</v>
      </c>
    </row>
    <row r="49" spans="1:16" ht="18.75">
      <c r="A49" s="534"/>
      <c r="B49" s="535"/>
      <c r="C49" s="50" t="s">
        <v>18</v>
      </c>
      <c r="D49" s="507">
        <v>76473.76574160723</v>
      </c>
      <c r="E49" s="110">
        <v>64400.956563681626</v>
      </c>
      <c r="F49" s="110">
        <v>48375.96128146997</v>
      </c>
      <c r="G49" s="110">
        <v>5.508000177997724</v>
      </c>
      <c r="H49" s="357">
        <v>19.328759899356662</v>
      </c>
      <c r="I49" s="125">
        <v>41.48280069296707</v>
      </c>
      <c r="J49" s="129">
        <v>49.65515802010768</v>
      </c>
      <c r="K49" s="110">
        <v>11.663999964334185</v>
      </c>
      <c r="L49" s="110">
        <v>20.62691986125794</v>
      </c>
      <c r="M49" s="133">
        <v>2.7971999964515697</v>
      </c>
      <c r="N49" s="142">
        <v>125710.14206405025</v>
      </c>
      <c r="O49" s="129">
        <v>105599.34133366217</v>
      </c>
      <c r="P49" s="9">
        <f t="shared" si="2"/>
        <v>420711.22982308373</v>
      </c>
    </row>
    <row r="50" spans="1:16" ht="18.75">
      <c r="A50" s="532" t="s">
        <v>47</v>
      </c>
      <c r="B50" s="533"/>
      <c r="C50" s="57" t="s">
        <v>16</v>
      </c>
      <c r="D50" s="505">
        <v>0</v>
      </c>
      <c r="E50" s="109">
        <v>0</v>
      </c>
      <c r="F50" s="109">
        <v>0</v>
      </c>
      <c r="G50" s="109">
        <v>0</v>
      </c>
      <c r="H50" s="356" t="s">
        <v>0</v>
      </c>
      <c r="I50" s="156" t="s">
        <v>0</v>
      </c>
      <c r="J50" s="128" t="s">
        <v>0</v>
      </c>
      <c r="K50" s="109">
        <v>1.771</v>
      </c>
      <c r="L50" s="109">
        <v>3.9906</v>
      </c>
      <c r="M50" s="132">
        <v>2.512</v>
      </c>
      <c r="N50" s="122" t="s">
        <v>0</v>
      </c>
      <c r="O50" s="128" t="s">
        <v>0</v>
      </c>
      <c r="P50" s="8">
        <f t="shared" si="2"/>
        <v>8.2736</v>
      </c>
    </row>
    <row r="51" spans="1:16" ht="18.75">
      <c r="A51" s="534"/>
      <c r="B51" s="535"/>
      <c r="C51" s="50" t="s">
        <v>18</v>
      </c>
      <c r="D51" s="507">
        <v>0</v>
      </c>
      <c r="E51" s="110">
        <v>0</v>
      </c>
      <c r="F51" s="110">
        <v>0</v>
      </c>
      <c r="G51" s="110">
        <v>0</v>
      </c>
      <c r="H51" s="357" t="s">
        <v>0</v>
      </c>
      <c r="I51" s="216" t="s">
        <v>0</v>
      </c>
      <c r="J51" s="129" t="s">
        <v>0</v>
      </c>
      <c r="K51" s="110">
        <v>2034.3311937794856</v>
      </c>
      <c r="L51" s="110">
        <v>5084.467165800544</v>
      </c>
      <c r="M51" s="133">
        <v>1769.1479977557206</v>
      </c>
      <c r="N51" s="142" t="s">
        <v>0</v>
      </c>
      <c r="O51" s="130" t="s">
        <v>0</v>
      </c>
      <c r="P51" s="9">
        <f t="shared" si="2"/>
        <v>8887.94635733575</v>
      </c>
    </row>
    <row r="52" spans="1:16" ht="18.75">
      <c r="A52" s="532" t="s">
        <v>48</v>
      </c>
      <c r="B52" s="533"/>
      <c r="C52" s="57" t="s">
        <v>16</v>
      </c>
      <c r="D52" s="505">
        <v>0</v>
      </c>
      <c r="E52" s="109">
        <v>0</v>
      </c>
      <c r="F52" s="109">
        <v>0</v>
      </c>
      <c r="G52" s="109">
        <v>0.0047</v>
      </c>
      <c r="H52" s="353">
        <v>0.1406</v>
      </c>
      <c r="I52" s="215">
        <v>0.0282</v>
      </c>
      <c r="J52" s="128" t="s">
        <v>0</v>
      </c>
      <c r="K52" s="109" t="s">
        <v>0</v>
      </c>
      <c r="L52" s="109" t="s">
        <v>0</v>
      </c>
      <c r="M52" s="132">
        <v>0.0271</v>
      </c>
      <c r="N52" s="122">
        <v>0.1396</v>
      </c>
      <c r="O52" s="128" t="s">
        <v>0</v>
      </c>
      <c r="P52" s="8">
        <f t="shared" si="2"/>
        <v>0.3402</v>
      </c>
    </row>
    <row r="53" spans="1:16" ht="18.75">
      <c r="A53" s="534"/>
      <c r="B53" s="535"/>
      <c r="C53" s="50" t="s">
        <v>18</v>
      </c>
      <c r="D53" s="507">
        <v>0</v>
      </c>
      <c r="E53" s="110">
        <v>0</v>
      </c>
      <c r="F53" s="110">
        <v>0</v>
      </c>
      <c r="G53" s="110">
        <v>7.614000246055679</v>
      </c>
      <c r="H53" s="352">
        <v>136.59839928874285</v>
      </c>
      <c r="I53" s="216">
        <v>15.73560026286202</v>
      </c>
      <c r="J53" s="129" t="s">
        <v>0</v>
      </c>
      <c r="K53" s="110" t="s">
        <v>0</v>
      </c>
      <c r="L53" s="110" t="s">
        <v>0</v>
      </c>
      <c r="M53" s="133">
        <v>34.07399995677491</v>
      </c>
      <c r="N53" s="142">
        <v>181.76939795262078</v>
      </c>
      <c r="O53" s="129" t="s">
        <v>0</v>
      </c>
      <c r="P53" s="9">
        <f t="shared" si="2"/>
        <v>375.79139770705626</v>
      </c>
    </row>
    <row r="54" spans="1:16" ht="18.75">
      <c r="A54" s="46" t="s">
        <v>0</v>
      </c>
      <c r="B54" s="528" t="s">
        <v>128</v>
      </c>
      <c r="C54" s="57" t="s">
        <v>16</v>
      </c>
      <c r="D54" s="505">
        <v>0.7192</v>
      </c>
      <c r="E54" s="109">
        <v>0.4317</v>
      </c>
      <c r="F54" s="109">
        <v>0.6314</v>
      </c>
      <c r="G54" s="109">
        <v>0.5805</v>
      </c>
      <c r="H54" s="356">
        <v>0.6048</v>
      </c>
      <c r="I54" s="215">
        <v>0.5989</v>
      </c>
      <c r="J54" s="128">
        <v>0.6251</v>
      </c>
      <c r="K54" s="109">
        <v>0.4858</v>
      </c>
      <c r="L54" s="109">
        <v>0.5289</v>
      </c>
      <c r="M54" s="132">
        <v>0.7272</v>
      </c>
      <c r="N54" s="122">
        <v>0.4015</v>
      </c>
      <c r="O54" s="128">
        <v>0.6124</v>
      </c>
      <c r="P54" s="8">
        <f aca="true" t="shared" si="3" ref="P54:P67">SUM(D54:O54)</f>
        <v>6.947400000000001</v>
      </c>
    </row>
    <row r="55" spans="1:16" ht="18.75">
      <c r="A55" s="46" t="s">
        <v>38</v>
      </c>
      <c r="B55" s="529"/>
      <c r="C55" s="50" t="s">
        <v>18</v>
      </c>
      <c r="D55" s="507">
        <v>669.070793889745</v>
      </c>
      <c r="E55" s="110">
        <v>396.63540223985814</v>
      </c>
      <c r="F55" s="110">
        <v>580.3973966582968</v>
      </c>
      <c r="G55" s="110">
        <v>532.8990172212799</v>
      </c>
      <c r="H55" s="357">
        <v>632.4047967071178</v>
      </c>
      <c r="I55" s="125">
        <v>607.9590101559095</v>
      </c>
      <c r="J55" s="129">
        <v>543.4840583297455</v>
      </c>
      <c r="K55" s="110">
        <v>462.31559858634574</v>
      </c>
      <c r="L55" s="110">
        <v>555.8025562615264</v>
      </c>
      <c r="M55" s="133">
        <v>761.8935590334884</v>
      </c>
      <c r="N55" s="142">
        <v>444.4955949933759</v>
      </c>
      <c r="O55" s="129">
        <v>662.2343993331343</v>
      </c>
      <c r="P55" s="9">
        <f t="shared" si="3"/>
        <v>6849.5921834098235</v>
      </c>
    </row>
    <row r="56" spans="1:16" ht="18.75">
      <c r="A56" s="46" t="s">
        <v>17</v>
      </c>
      <c r="B56" s="48" t="s">
        <v>20</v>
      </c>
      <c r="C56" s="57" t="s">
        <v>16</v>
      </c>
      <c r="D56" s="505">
        <v>1.1132</v>
      </c>
      <c r="E56" s="109">
        <v>0.9517</v>
      </c>
      <c r="F56" s="109">
        <v>1.6168</v>
      </c>
      <c r="G56" s="109">
        <v>4.2353</v>
      </c>
      <c r="H56" s="358">
        <v>2.758</v>
      </c>
      <c r="I56" s="337">
        <v>3.1424</v>
      </c>
      <c r="J56" s="128">
        <v>2.0247</v>
      </c>
      <c r="K56" s="109">
        <v>0.6172</v>
      </c>
      <c r="L56" s="109">
        <v>5.43</v>
      </c>
      <c r="M56" s="132">
        <v>4.0233</v>
      </c>
      <c r="N56" s="122">
        <v>2.6316</v>
      </c>
      <c r="O56" s="128">
        <v>2.9655</v>
      </c>
      <c r="P56" s="8">
        <f t="shared" si="3"/>
        <v>31.5097</v>
      </c>
    </row>
    <row r="57" spans="1:16" ht="18.75">
      <c r="A57" s="46" t="s">
        <v>23</v>
      </c>
      <c r="B57" s="50" t="s">
        <v>109</v>
      </c>
      <c r="C57" s="50" t="s">
        <v>18</v>
      </c>
      <c r="D57" s="507">
        <v>106.89839902375581</v>
      </c>
      <c r="E57" s="110">
        <v>57.213000323090185</v>
      </c>
      <c r="F57" s="110">
        <v>77.73839955241245</v>
      </c>
      <c r="G57" s="110">
        <v>282.5766091318068</v>
      </c>
      <c r="H57" s="359">
        <v>163.47959914877455</v>
      </c>
      <c r="I57" s="333">
        <v>174.46752291446688</v>
      </c>
      <c r="J57" s="334">
        <v>135.2051946089845</v>
      </c>
      <c r="K57" s="110">
        <v>56.39759982754917</v>
      </c>
      <c r="L57" s="110">
        <v>506.6225965923239</v>
      </c>
      <c r="M57" s="133">
        <v>353.06279955211687</v>
      </c>
      <c r="N57" s="142">
        <v>252.77615715282846</v>
      </c>
      <c r="O57" s="129">
        <v>241.27307975703962</v>
      </c>
      <c r="P57" s="9">
        <f t="shared" si="3"/>
        <v>2407.7109575851496</v>
      </c>
    </row>
    <row r="58" spans="1:16" s="39" customFormat="1" ht="18.75">
      <c r="A58" s="52"/>
      <c r="B58" s="530" t="s">
        <v>103</v>
      </c>
      <c r="C58" s="57" t="s">
        <v>16</v>
      </c>
      <c r="D58" s="508">
        <v>1.8323999999999998</v>
      </c>
      <c r="E58" s="502">
        <v>1.3834</v>
      </c>
      <c r="F58" s="112">
        <v>2.2481999999999998</v>
      </c>
      <c r="G58" s="112">
        <v>4.815799999999999</v>
      </c>
      <c r="H58" s="29">
        <v>3.3628</v>
      </c>
      <c r="I58" s="233">
        <v>3.7413</v>
      </c>
      <c r="J58" s="1">
        <v>2.6498</v>
      </c>
      <c r="K58" s="1">
        <v>1.103</v>
      </c>
      <c r="L58" s="5">
        <v>5.9589</v>
      </c>
      <c r="M58" s="5">
        <v>4.7505</v>
      </c>
      <c r="N58" s="5">
        <f>+N54+N56</f>
        <v>3.0331</v>
      </c>
      <c r="O58" s="5">
        <f>+O54+O56</f>
        <v>3.5779</v>
      </c>
      <c r="P58" s="8">
        <f>SUM(D58:O58)</f>
        <v>38.4571</v>
      </c>
    </row>
    <row r="59" spans="1:16" s="39" customFormat="1" ht="18.75">
      <c r="A59" s="51"/>
      <c r="B59" s="531"/>
      <c r="C59" s="50" t="s">
        <v>18</v>
      </c>
      <c r="D59" s="509">
        <v>775.9691929135008</v>
      </c>
      <c r="E59" s="503">
        <v>453.8484025629483</v>
      </c>
      <c r="F59" s="327">
        <v>658.1357962107093</v>
      </c>
      <c r="G59" s="327">
        <v>815.4756263530867</v>
      </c>
      <c r="H59" s="88">
        <v>795.8843958558924</v>
      </c>
      <c r="I59" s="56">
        <v>782.4265330703763</v>
      </c>
      <c r="J59" s="2">
        <v>678.68925293873</v>
      </c>
      <c r="K59" s="2">
        <v>518.7131984138949</v>
      </c>
      <c r="L59" s="35">
        <v>1062.4251528538502</v>
      </c>
      <c r="M59" s="35">
        <v>1114.9563585856054</v>
      </c>
      <c r="N59" s="35">
        <f>+N55+N57</f>
        <v>697.2717521462043</v>
      </c>
      <c r="O59" s="35">
        <f>+O55+O57</f>
        <v>903.507479090174</v>
      </c>
      <c r="P59" s="9">
        <f>SUM(D59:O59)</f>
        <v>9257.30314099497</v>
      </c>
    </row>
    <row r="60" spans="1:16" ht="18.75">
      <c r="A60" s="46" t="s">
        <v>0</v>
      </c>
      <c r="B60" s="528" t="s">
        <v>111</v>
      </c>
      <c r="C60" s="57" t="s">
        <v>16</v>
      </c>
      <c r="D60" s="505">
        <v>0.2758</v>
      </c>
      <c r="E60" s="109">
        <v>0.0038</v>
      </c>
      <c r="F60" s="109" t="s">
        <v>0</v>
      </c>
      <c r="G60" s="109">
        <v>0.0205</v>
      </c>
      <c r="H60" s="356">
        <v>0.0273</v>
      </c>
      <c r="I60" s="215">
        <v>0.014</v>
      </c>
      <c r="J60" s="128">
        <v>0.003</v>
      </c>
      <c r="K60" s="109">
        <v>0</v>
      </c>
      <c r="L60" s="109">
        <v>0.03</v>
      </c>
      <c r="M60" s="132">
        <v>0.089</v>
      </c>
      <c r="N60" s="122" t="s">
        <v>0</v>
      </c>
      <c r="O60" s="128" t="s">
        <v>0</v>
      </c>
      <c r="P60" s="8">
        <f t="shared" si="3"/>
        <v>0.46340000000000003</v>
      </c>
    </row>
    <row r="61" spans="1:16" ht="18.75">
      <c r="A61" s="46" t="s">
        <v>49</v>
      </c>
      <c r="B61" s="529"/>
      <c r="C61" s="50" t="s">
        <v>18</v>
      </c>
      <c r="D61" s="507">
        <v>24.591599775418466</v>
      </c>
      <c r="E61" s="110">
        <v>0.32832000185407106</v>
      </c>
      <c r="F61" s="110" t="s">
        <v>0</v>
      </c>
      <c r="G61" s="110">
        <v>1.458000047117045</v>
      </c>
      <c r="H61" s="357">
        <v>0.48923999745256574</v>
      </c>
      <c r="I61" s="216">
        <v>0.734400012268097</v>
      </c>
      <c r="J61" s="129">
        <v>0.32399998708119937</v>
      </c>
      <c r="K61" s="110">
        <v>0</v>
      </c>
      <c r="L61" s="110">
        <v>3.239999978206912</v>
      </c>
      <c r="M61" s="133">
        <v>9.611999987806552</v>
      </c>
      <c r="N61" s="142" t="s">
        <v>0</v>
      </c>
      <c r="O61" s="129" t="s">
        <v>0</v>
      </c>
      <c r="P61" s="9">
        <f t="shared" si="3"/>
        <v>40.77755978720491</v>
      </c>
    </row>
    <row r="62" spans="1:16" ht="18.75">
      <c r="A62" s="46" t="s">
        <v>0</v>
      </c>
      <c r="B62" s="48" t="s">
        <v>50</v>
      </c>
      <c r="C62" s="57" t="s">
        <v>16</v>
      </c>
      <c r="D62" s="505">
        <v>9.868</v>
      </c>
      <c r="E62" s="109">
        <v>0.901</v>
      </c>
      <c r="F62" s="109">
        <v>10.904</v>
      </c>
      <c r="G62" s="109">
        <v>16.093</v>
      </c>
      <c r="H62" s="353">
        <v>10.933</v>
      </c>
      <c r="I62" s="215">
        <v>8.29</v>
      </c>
      <c r="J62" s="128">
        <v>7.22</v>
      </c>
      <c r="K62" s="109">
        <v>14.443</v>
      </c>
      <c r="L62" s="109">
        <v>48.83</v>
      </c>
      <c r="M62" s="132">
        <v>57.91</v>
      </c>
      <c r="N62" s="122">
        <v>49.054</v>
      </c>
      <c r="O62" s="128">
        <v>49.98</v>
      </c>
      <c r="P62" s="8">
        <f t="shared" si="3"/>
        <v>284.426</v>
      </c>
    </row>
    <row r="63" spans="1:16" ht="18.75">
      <c r="A63" s="46" t="s">
        <v>51</v>
      </c>
      <c r="B63" s="50" t="s">
        <v>112</v>
      </c>
      <c r="C63" s="50" t="s">
        <v>18</v>
      </c>
      <c r="D63" s="507">
        <v>1067.3639902523526</v>
      </c>
      <c r="E63" s="110">
        <v>98.38800055561143</v>
      </c>
      <c r="F63" s="110">
        <v>1050.5159939515363</v>
      </c>
      <c r="G63" s="110">
        <v>1560.772850438273</v>
      </c>
      <c r="H63" s="352">
        <v>1135.8791940855663</v>
      </c>
      <c r="I63" s="125">
        <v>842.8320140794455</v>
      </c>
      <c r="J63" s="130">
        <v>758.4839697570877</v>
      </c>
      <c r="K63" s="110">
        <v>1559.8439952303577</v>
      </c>
      <c r="L63" s="110">
        <v>5144.471965396935</v>
      </c>
      <c r="M63" s="133">
        <v>6040.547992337172</v>
      </c>
      <c r="N63" s="142">
        <v>4788.395946065385</v>
      </c>
      <c r="O63" s="129">
        <v>4864.859995101118</v>
      </c>
      <c r="P63" s="9">
        <f t="shared" si="3"/>
        <v>28912.355907250843</v>
      </c>
    </row>
    <row r="64" spans="1:16" ht="18.75">
      <c r="A64" s="46" t="s">
        <v>0</v>
      </c>
      <c r="B64" s="528" t="s">
        <v>53</v>
      </c>
      <c r="C64" s="57" t="s">
        <v>16</v>
      </c>
      <c r="D64" s="505" t="s">
        <v>0</v>
      </c>
      <c r="E64" s="109" t="s">
        <v>0</v>
      </c>
      <c r="F64" s="109">
        <v>0</v>
      </c>
      <c r="G64" s="109" t="s">
        <v>0</v>
      </c>
      <c r="H64" s="353">
        <v>0</v>
      </c>
      <c r="I64" s="156">
        <v>0</v>
      </c>
      <c r="J64" s="128">
        <v>0</v>
      </c>
      <c r="K64" s="109">
        <v>0</v>
      </c>
      <c r="L64" s="109" t="s">
        <v>0</v>
      </c>
      <c r="M64" s="132">
        <v>0.116</v>
      </c>
      <c r="N64" s="122">
        <v>0.149</v>
      </c>
      <c r="O64" s="128" t="s">
        <v>0</v>
      </c>
      <c r="P64" s="8">
        <f t="shared" si="3"/>
        <v>0.265</v>
      </c>
    </row>
    <row r="65" spans="1:16" ht="18.75">
      <c r="A65" s="46" t="s">
        <v>23</v>
      </c>
      <c r="B65" s="529"/>
      <c r="C65" s="50" t="s">
        <v>18</v>
      </c>
      <c r="D65" s="507" t="s">
        <v>0</v>
      </c>
      <c r="E65" s="110" t="s">
        <v>0</v>
      </c>
      <c r="F65" s="110">
        <v>0</v>
      </c>
      <c r="G65" s="110" t="s">
        <v>0</v>
      </c>
      <c r="H65" s="352">
        <v>0</v>
      </c>
      <c r="I65" s="216">
        <v>0</v>
      </c>
      <c r="J65" s="130">
        <v>0</v>
      </c>
      <c r="K65" s="110">
        <v>0</v>
      </c>
      <c r="L65" s="110" t="s">
        <v>0</v>
      </c>
      <c r="M65" s="133">
        <v>2.073599997369503</v>
      </c>
      <c r="N65" s="143">
        <v>4.913999944650631</v>
      </c>
      <c r="O65" s="129" t="s">
        <v>0</v>
      </c>
      <c r="P65" s="9">
        <f t="shared" si="3"/>
        <v>6.987599942020134</v>
      </c>
    </row>
    <row r="66" spans="1:16" ht="18.75">
      <c r="A66" s="46"/>
      <c r="B66" s="48" t="s">
        <v>20</v>
      </c>
      <c r="C66" s="57" t="s">
        <v>16</v>
      </c>
      <c r="D66" s="505">
        <v>0.108</v>
      </c>
      <c r="E66" s="109">
        <v>0.704</v>
      </c>
      <c r="F66" s="109">
        <v>0.335</v>
      </c>
      <c r="G66" s="109">
        <v>0.488</v>
      </c>
      <c r="H66" s="353">
        <v>0.247</v>
      </c>
      <c r="I66" s="215">
        <v>0.341</v>
      </c>
      <c r="J66" s="128">
        <v>1.28</v>
      </c>
      <c r="K66" s="109">
        <v>0</v>
      </c>
      <c r="L66" s="109">
        <v>0.404</v>
      </c>
      <c r="M66" s="132">
        <v>0.493</v>
      </c>
      <c r="N66" s="122">
        <v>0.799</v>
      </c>
      <c r="O66" s="128">
        <v>0.369</v>
      </c>
      <c r="P66" s="8">
        <f t="shared" si="3"/>
        <v>5.5680000000000005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512">
        <v>3.682799966367017</v>
      </c>
      <c r="E67" s="113">
        <v>7.053480039832033</v>
      </c>
      <c r="F67" s="113">
        <v>7.416359957299475</v>
      </c>
      <c r="G67" s="113">
        <v>17.86320057727105</v>
      </c>
      <c r="H67" s="360">
        <v>3.952799979418081</v>
      </c>
      <c r="I67" s="126">
        <v>16.297200272243504</v>
      </c>
      <c r="J67" s="131">
        <v>73.75319705925037</v>
      </c>
      <c r="K67" s="113">
        <v>1.0799999966976097</v>
      </c>
      <c r="L67" s="113">
        <v>305.1863979472364</v>
      </c>
      <c r="M67" s="136">
        <v>20.044799974571866</v>
      </c>
      <c r="N67" s="144">
        <v>34.030799616690416</v>
      </c>
      <c r="O67" s="131">
        <v>5.098679994865663</v>
      </c>
      <c r="P67" s="10">
        <f t="shared" si="3"/>
        <v>495.4597153817435</v>
      </c>
    </row>
    <row r="68" spans="4:16" ht="18.75">
      <c r="D68" s="510"/>
      <c r="E68" s="114"/>
      <c r="F68" s="114"/>
      <c r="G68" s="114"/>
      <c r="H68" s="361"/>
      <c r="I68" s="127"/>
      <c r="J68" s="114"/>
      <c r="K68" s="114"/>
      <c r="L68" s="114"/>
      <c r="M68" s="137"/>
      <c r="N68" s="114"/>
      <c r="O68" s="114"/>
      <c r="P68" s="11"/>
    </row>
    <row r="69" spans="1:16" ht="19.5" thickBot="1">
      <c r="A69" s="12"/>
      <c r="B69" s="40" t="s">
        <v>1</v>
      </c>
      <c r="C69" s="12"/>
      <c r="D69" s="513"/>
      <c r="E69" s="115"/>
      <c r="F69" s="115"/>
      <c r="G69" s="115"/>
      <c r="H69" s="137"/>
      <c r="I69" s="115"/>
      <c r="J69" s="115"/>
      <c r="K69" s="115"/>
      <c r="L69" s="115"/>
      <c r="M69" s="138"/>
      <c r="N69" s="115"/>
      <c r="O69" s="115"/>
      <c r="P69" s="12"/>
    </row>
    <row r="70" spans="1:16" ht="18.75">
      <c r="A70" s="51"/>
      <c r="B70" s="56"/>
      <c r="C70" s="56"/>
      <c r="D70" s="514" t="s">
        <v>216</v>
      </c>
      <c r="E70" s="116" t="s">
        <v>217</v>
      </c>
      <c r="F70" s="116" t="s">
        <v>4</v>
      </c>
      <c r="G70" s="330" t="s">
        <v>5</v>
      </c>
      <c r="H70" s="362" t="s">
        <v>6</v>
      </c>
      <c r="I70" s="116" t="s">
        <v>7</v>
      </c>
      <c r="J70" s="116" t="s">
        <v>8</v>
      </c>
      <c r="K70" s="116" t="s">
        <v>9</v>
      </c>
      <c r="L70" s="116" t="s">
        <v>10</v>
      </c>
      <c r="M70" s="139" t="s">
        <v>11</v>
      </c>
      <c r="N70" s="145" t="s">
        <v>12</v>
      </c>
      <c r="O70" s="116" t="s">
        <v>13</v>
      </c>
      <c r="P70" s="44" t="s">
        <v>14</v>
      </c>
    </row>
    <row r="71" spans="1:16" s="39" customFormat="1" ht="18.75">
      <c r="A71" s="45" t="s">
        <v>49</v>
      </c>
      <c r="B71" s="530" t="s">
        <v>110</v>
      </c>
      <c r="C71" s="57" t="s">
        <v>16</v>
      </c>
      <c r="D71" s="508">
        <v>10.251800000000001</v>
      </c>
      <c r="E71" s="135">
        <v>1.6088</v>
      </c>
      <c r="F71" s="112">
        <v>11.239</v>
      </c>
      <c r="G71" s="112">
        <v>16.601499999999998</v>
      </c>
      <c r="H71" s="29">
        <f aca="true" t="shared" si="4" ref="H71:K72">H60+H62+H64+H66</f>
        <v>11.2073</v>
      </c>
      <c r="I71" s="233">
        <f t="shared" si="4"/>
        <v>8.644999999999998</v>
      </c>
      <c r="J71" s="1">
        <f t="shared" si="4"/>
        <v>8.503</v>
      </c>
      <c r="K71" s="1">
        <f t="shared" si="4"/>
        <v>14.443</v>
      </c>
      <c r="L71" s="5">
        <v>49.264</v>
      </c>
      <c r="M71" s="5">
        <v>58.608</v>
      </c>
      <c r="N71" s="5">
        <f>SUM(N60,N62,N64,N66)</f>
        <v>50.002</v>
      </c>
      <c r="O71" s="5">
        <f>SUM(O60,O62,O64,O66)</f>
        <v>50.349</v>
      </c>
      <c r="P71" s="8">
        <f>+P60+P62+P64+P66</f>
        <v>290.72239999999994</v>
      </c>
    </row>
    <row r="72" spans="1:16" s="39" customFormat="1" ht="18.75">
      <c r="A72" s="73" t="s">
        <v>51</v>
      </c>
      <c r="B72" s="531"/>
      <c r="C72" s="50" t="s">
        <v>18</v>
      </c>
      <c r="D72" s="509">
        <v>1095.638389994138</v>
      </c>
      <c r="E72" s="329">
        <v>105.76980059729753</v>
      </c>
      <c r="F72" s="327">
        <v>1057.9323539088357</v>
      </c>
      <c r="G72" s="327">
        <v>1580.0940510626613</v>
      </c>
      <c r="H72" s="88">
        <f t="shared" si="4"/>
        <v>1140.321234062437</v>
      </c>
      <c r="I72" s="56">
        <f t="shared" si="4"/>
        <v>859.863614363957</v>
      </c>
      <c r="J72" s="2">
        <f t="shared" si="4"/>
        <v>832.5611668034193</v>
      </c>
      <c r="K72" s="2">
        <f t="shared" si="4"/>
        <v>1560.9239952270552</v>
      </c>
      <c r="L72" s="99">
        <v>5452.898363322378</v>
      </c>
      <c r="M72" s="99">
        <v>6072.27839229692</v>
      </c>
      <c r="N72" s="35">
        <f>SUM(N61,N63,N65,N67)</f>
        <v>4827.340745626726</v>
      </c>
      <c r="O72" s="35">
        <f>SUM(O61,O63,O65,O67)</f>
        <v>4869.958675095984</v>
      </c>
      <c r="P72" s="9">
        <f>+P61+P63+P65+P67</f>
        <v>29455.580782361816</v>
      </c>
    </row>
    <row r="73" spans="1:16" ht="18.75">
      <c r="A73" s="46" t="s">
        <v>0</v>
      </c>
      <c r="B73" s="528" t="s">
        <v>54</v>
      </c>
      <c r="C73" s="57" t="s">
        <v>16</v>
      </c>
      <c r="D73" s="505">
        <v>0.2986</v>
      </c>
      <c r="E73" s="109">
        <v>0.2389</v>
      </c>
      <c r="F73" s="109">
        <v>0.4172</v>
      </c>
      <c r="G73" s="109">
        <v>0.814</v>
      </c>
      <c r="H73" s="360">
        <v>9.3874</v>
      </c>
      <c r="I73" s="215">
        <v>15.9148</v>
      </c>
      <c r="J73" s="128">
        <v>8.3825</v>
      </c>
      <c r="K73" s="109">
        <v>0.9042</v>
      </c>
      <c r="L73" s="109">
        <v>0.5407</v>
      </c>
      <c r="M73" s="132">
        <v>0.7952</v>
      </c>
      <c r="N73" s="122">
        <v>1.7765</v>
      </c>
      <c r="O73" s="128">
        <v>1.062</v>
      </c>
      <c r="P73" s="8">
        <f>SUM(D73:O73)</f>
        <v>40.532000000000004</v>
      </c>
    </row>
    <row r="74" spans="1:16" ht="18.75">
      <c r="A74" s="46" t="s">
        <v>34</v>
      </c>
      <c r="B74" s="529"/>
      <c r="C74" s="50" t="s">
        <v>18</v>
      </c>
      <c r="D74" s="507">
        <v>610.9451944205741</v>
      </c>
      <c r="E74" s="110">
        <v>394.5996022283617</v>
      </c>
      <c r="F74" s="110">
        <v>719.2583958587891</v>
      </c>
      <c r="G74" s="110">
        <v>1104.3594356887183</v>
      </c>
      <c r="H74" s="354">
        <v>5416.319851797648</v>
      </c>
      <c r="I74" s="34">
        <v>11160.495546435239</v>
      </c>
      <c r="J74" s="129">
        <v>8124.573996050137</v>
      </c>
      <c r="K74" s="110">
        <v>1977.5609939530757</v>
      </c>
      <c r="L74" s="110">
        <v>1316.60207114419</v>
      </c>
      <c r="M74" s="133">
        <v>1308.8681983396154</v>
      </c>
      <c r="N74" s="142">
        <v>2104.228776298792</v>
      </c>
      <c r="O74" s="129">
        <v>2531.9519974503414</v>
      </c>
      <c r="P74" s="9">
        <f>SUM(D74:O74)</f>
        <v>36769.76405966548</v>
      </c>
    </row>
    <row r="75" spans="1:16" ht="18.75">
      <c r="A75" s="46" t="s">
        <v>0</v>
      </c>
      <c r="B75" s="528" t="s">
        <v>55</v>
      </c>
      <c r="C75" s="57" t="s">
        <v>16</v>
      </c>
      <c r="D75" s="505" t="s">
        <v>0</v>
      </c>
      <c r="E75" s="109" t="s">
        <v>0</v>
      </c>
      <c r="F75" s="109" t="s">
        <v>0</v>
      </c>
      <c r="G75" s="109" t="s">
        <v>0</v>
      </c>
      <c r="H75" s="353" t="s">
        <v>0</v>
      </c>
      <c r="I75" s="215" t="s">
        <v>0</v>
      </c>
      <c r="J75" s="128" t="s">
        <v>0</v>
      </c>
      <c r="K75" s="109" t="s">
        <v>0</v>
      </c>
      <c r="L75" s="109" t="s">
        <v>0</v>
      </c>
      <c r="M75" s="132" t="s">
        <v>0</v>
      </c>
      <c r="N75" s="122" t="s">
        <v>0</v>
      </c>
      <c r="O75" s="128" t="s">
        <v>0</v>
      </c>
      <c r="P75" s="8">
        <f aca="true" t="shared" si="5" ref="P75:P80">SUM(D75:O75)</f>
        <v>0</v>
      </c>
    </row>
    <row r="76" spans="1:16" ht="18.75">
      <c r="A76" s="46" t="s">
        <v>0</v>
      </c>
      <c r="B76" s="529"/>
      <c r="C76" s="50" t="s">
        <v>18</v>
      </c>
      <c r="D76" s="507" t="s">
        <v>0</v>
      </c>
      <c r="E76" s="110" t="s">
        <v>0</v>
      </c>
      <c r="F76" s="110" t="s">
        <v>0</v>
      </c>
      <c r="G76" s="110" t="s">
        <v>0</v>
      </c>
      <c r="H76" s="352" t="s">
        <v>0</v>
      </c>
      <c r="I76" s="216" t="s">
        <v>0</v>
      </c>
      <c r="J76" s="130" t="s">
        <v>0</v>
      </c>
      <c r="K76" s="110" t="s">
        <v>0</v>
      </c>
      <c r="L76" s="110" t="s">
        <v>0</v>
      </c>
      <c r="M76" s="133" t="s">
        <v>0</v>
      </c>
      <c r="N76" s="123" t="s">
        <v>0</v>
      </c>
      <c r="O76" s="130" t="s">
        <v>0</v>
      </c>
      <c r="P76" s="9">
        <f t="shared" si="5"/>
        <v>0</v>
      </c>
    </row>
    <row r="77" spans="1:16" ht="18.75">
      <c r="A77" s="46" t="s">
        <v>56</v>
      </c>
      <c r="B77" s="48" t="s">
        <v>57</v>
      </c>
      <c r="C77" s="57" t="s">
        <v>16</v>
      </c>
      <c r="D77" s="505" t="s">
        <v>0</v>
      </c>
      <c r="E77" s="109" t="s">
        <v>0</v>
      </c>
      <c r="F77" s="109" t="s">
        <v>0</v>
      </c>
      <c r="G77" s="109" t="s">
        <v>0</v>
      </c>
      <c r="H77" s="356" t="s">
        <v>0</v>
      </c>
      <c r="I77" s="215" t="s">
        <v>0</v>
      </c>
      <c r="J77" s="128" t="s">
        <v>0</v>
      </c>
      <c r="K77" s="109" t="s">
        <v>0</v>
      </c>
      <c r="L77" s="109" t="s">
        <v>0</v>
      </c>
      <c r="M77" s="132" t="s">
        <v>0</v>
      </c>
      <c r="N77" s="122" t="s">
        <v>0</v>
      </c>
      <c r="O77" s="128" t="s">
        <v>0</v>
      </c>
      <c r="P77" s="8">
        <f t="shared" si="5"/>
        <v>0</v>
      </c>
    </row>
    <row r="78" spans="1:16" ht="18.75">
      <c r="A78" s="46"/>
      <c r="B78" s="50" t="s">
        <v>58</v>
      </c>
      <c r="C78" s="50" t="s">
        <v>18</v>
      </c>
      <c r="D78" s="507" t="s">
        <v>0</v>
      </c>
      <c r="E78" s="110" t="s">
        <v>0</v>
      </c>
      <c r="F78" s="110" t="s">
        <v>0</v>
      </c>
      <c r="G78" s="110" t="s">
        <v>0</v>
      </c>
      <c r="H78" s="357" t="s">
        <v>0</v>
      </c>
      <c r="I78" s="125" t="s">
        <v>0</v>
      </c>
      <c r="J78" s="130" t="s">
        <v>0</v>
      </c>
      <c r="K78" s="110" t="s">
        <v>0</v>
      </c>
      <c r="L78" s="110" t="s">
        <v>0</v>
      </c>
      <c r="M78" s="133" t="s">
        <v>0</v>
      </c>
      <c r="N78" s="123" t="s">
        <v>0</v>
      </c>
      <c r="O78" s="130" t="s">
        <v>0</v>
      </c>
      <c r="P78" s="9">
        <f t="shared" si="5"/>
        <v>0</v>
      </c>
    </row>
    <row r="79" spans="1:16" ht="18.75">
      <c r="A79" s="46"/>
      <c r="B79" s="528" t="s">
        <v>59</v>
      </c>
      <c r="C79" s="57" t="s">
        <v>16</v>
      </c>
      <c r="D79" s="505" t="s">
        <v>0</v>
      </c>
      <c r="E79" s="109" t="s">
        <v>0</v>
      </c>
      <c r="F79" s="109" t="s">
        <v>0</v>
      </c>
      <c r="G79" s="109" t="s">
        <v>0</v>
      </c>
      <c r="H79" s="353" t="s">
        <v>0</v>
      </c>
      <c r="I79" s="156" t="s">
        <v>0</v>
      </c>
      <c r="J79" s="128" t="s">
        <v>0</v>
      </c>
      <c r="K79" s="109" t="s">
        <v>0</v>
      </c>
      <c r="L79" s="109" t="s">
        <v>0</v>
      </c>
      <c r="M79" s="132" t="s">
        <v>0</v>
      </c>
      <c r="N79" s="122" t="s">
        <v>0</v>
      </c>
      <c r="O79" s="128" t="s">
        <v>0</v>
      </c>
      <c r="P79" s="8">
        <f t="shared" si="5"/>
        <v>0</v>
      </c>
    </row>
    <row r="80" spans="1:16" ht="18.75">
      <c r="A80" s="46" t="s">
        <v>17</v>
      </c>
      <c r="B80" s="529"/>
      <c r="C80" s="50" t="s">
        <v>18</v>
      </c>
      <c r="D80" s="507" t="s">
        <v>0</v>
      </c>
      <c r="E80" s="110" t="s">
        <v>0</v>
      </c>
      <c r="F80" s="110" t="s">
        <v>0</v>
      </c>
      <c r="G80" s="110" t="s">
        <v>0</v>
      </c>
      <c r="H80" s="352" t="s">
        <v>0</v>
      </c>
      <c r="I80" s="216" t="s">
        <v>0</v>
      </c>
      <c r="J80" s="130" t="s">
        <v>0</v>
      </c>
      <c r="K80" s="110" t="s">
        <v>0</v>
      </c>
      <c r="L80" s="110" t="s">
        <v>0</v>
      </c>
      <c r="M80" s="133" t="s">
        <v>0</v>
      </c>
      <c r="N80" s="123" t="s">
        <v>0</v>
      </c>
      <c r="O80" s="130" t="s">
        <v>0</v>
      </c>
      <c r="P80" s="9">
        <f t="shared" si="5"/>
        <v>0</v>
      </c>
    </row>
    <row r="81" spans="1:16" ht="18.75">
      <c r="A81" s="46"/>
      <c r="B81" s="48" t="s">
        <v>20</v>
      </c>
      <c r="C81" s="57" t="s">
        <v>16</v>
      </c>
      <c r="D81" s="505">
        <v>1.6224</v>
      </c>
      <c r="E81" s="109">
        <v>1.0531</v>
      </c>
      <c r="F81" s="109">
        <v>1.036</v>
      </c>
      <c r="G81" s="109">
        <v>1.7062</v>
      </c>
      <c r="H81" s="356">
        <v>5.699</v>
      </c>
      <c r="I81" s="341">
        <v>2.7799</v>
      </c>
      <c r="J81" s="128">
        <v>1.854</v>
      </c>
      <c r="K81" s="109">
        <v>0.4261</v>
      </c>
      <c r="L81" s="109">
        <v>1.3011</v>
      </c>
      <c r="M81" s="132">
        <v>2.6351</v>
      </c>
      <c r="N81" s="122">
        <v>3.7047</v>
      </c>
      <c r="O81" s="128">
        <v>8.4758</v>
      </c>
      <c r="P81" s="8">
        <f aca="true" t="shared" si="6" ref="P81:P98">SUM(D81:O81)</f>
        <v>32.293400000000005</v>
      </c>
    </row>
    <row r="82" spans="1:16" ht="18.75">
      <c r="A82" s="46"/>
      <c r="B82" s="50" t="s">
        <v>60</v>
      </c>
      <c r="C82" s="50" t="s">
        <v>18</v>
      </c>
      <c r="D82" s="507">
        <v>1226.3345888005615</v>
      </c>
      <c r="E82" s="110">
        <v>828.871924680761</v>
      </c>
      <c r="F82" s="110">
        <v>752.8345156654707</v>
      </c>
      <c r="G82" s="110">
        <v>1090.1574352297635</v>
      </c>
      <c r="H82" s="357">
        <v>3124.92706372875</v>
      </c>
      <c r="I82" s="342">
        <v>3702.0985818432787</v>
      </c>
      <c r="J82" s="129">
        <v>3312.7864679097856</v>
      </c>
      <c r="K82" s="110">
        <v>1037.7503968267993</v>
      </c>
      <c r="L82" s="110">
        <v>1227.5657917430713</v>
      </c>
      <c r="M82" s="133">
        <v>1592.1748779802226</v>
      </c>
      <c r="N82" s="142">
        <v>2955.278486712902</v>
      </c>
      <c r="O82" s="129">
        <v>8383.75919155761</v>
      </c>
      <c r="P82" s="9">
        <f t="shared" si="6"/>
        <v>29234.539322678975</v>
      </c>
    </row>
    <row r="83" spans="1:16" s="39" customFormat="1" ht="18.75">
      <c r="A83" s="45" t="s">
        <v>23</v>
      </c>
      <c r="B83" s="530" t="s">
        <v>110</v>
      </c>
      <c r="C83" s="57" t="s">
        <v>16</v>
      </c>
      <c r="D83" s="508">
        <v>1.921</v>
      </c>
      <c r="E83" s="135">
        <v>1.2919999999999998</v>
      </c>
      <c r="F83" s="112">
        <v>1.4532</v>
      </c>
      <c r="G83" s="112">
        <v>2.5202</v>
      </c>
      <c r="H83" s="29">
        <v>15.0864</v>
      </c>
      <c r="I83" s="233">
        <v>18.6947</v>
      </c>
      <c r="J83" s="1">
        <v>10.2365</v>
      </c>
      <c r="K83" s="1">
        <v>1.3303</v>
      </c>
      <c r="L83" s="5">
        <v>1.8417999999999999</v>
      </c>
      <c r="M83" s="5">
        <v>3.4303</v>
      </c>
      <c r="N83" s="5">
        <f>SUM(N73,N75,N77,N79,N81)</f>
        <v>5.481199999999999</v>
      </c>
      <c r="O83" s="5">
        <f>SUM(O73,O75,O77,O79,O81)</f>
        <v>9.537799999999999</v>
      </c>
      <c r="P83" s="8">
        <f>SUM(D83:O83)</f>
        <v>72.8254</v>
      </c>
    </row>
    <row r="84" spans="1:16" s="39" customFormat="1" ht="18.75">
      <c r="A84" s="51"/>
      <c r="B84" s="531"/>
      <c r="C84" s="50" t="s">
        <v>18</v>
      </c>
      <c r="D84" s="509">
        <v>1837.2797832211356</v>
      </c>
      <c r="E84" s="329">
        <v>1223.4715269091228</v>
      </c>
      <c r="F84" s="327">
        <v>1472.0929115242598</v>
      </c>
      <c r="G84" s="327">
        <v>2194.516870918482</v>
      </c>
      <c r="H84" s="88">
        <v>8541.246915526397</v>
      </c>
      <c r="I84" s="56">
        <v>14862.594128278517</v>
      </c>
      <c r="J84" s="2">
        <v>11437.360463959922</v>
      </c>
      <c r="K84" s="2">
        <v>3015.311390779875</v>
      </c>
      <c r="L84" s="35">
        <v>2544.1678628872614</v>
      </c>
      <c r="M84" s="35">
        <v>2901.0430763198383</v>
      </c>
      <c r="N84" s="35">
        <f>SUM(N74,N76,N78,N80,N82)</f>
        <v>5059.507263011694</v>
      </c>
      <c r="O84" s="35">
        <f>SUM(O74,O76,O78,O80,O82)</f>
        <v>10915.711189007952</v>
      </c>
      <c r="P84" s="9">
        <f>SUM(D84:O84)</f>
        <v>66004.30338234446</v>
      </c>
    </row>
    <row r="85" spans="1:16" ht="18.75">
      <c r="A85" s="532" t="s">
        <v>114</v>
      </c>
      <c r="B85" s="533"/>
      <c r="C85" s="57" t="s">
        <v>16</v>
      </c>
      <c r="D85" s="505">
        <v>0.8452</v>
      </c>
      <c r="E85" s="109">
        <v>0.2784</v>
      </c>
      <c r="F85" s="109">
        <v>0.1985</v>
      </c>
      <c r="G85" s="109">
        <v>0.1441</v>
      </c>
      <c r="H85" s="353">
        <v>0.315</v>
      </c>
      <c r="I85" s="215">
        <v>0.5085</v>
      </c>
      <c r="J85" s="128">
        <v>0.296</v>
      </c>
      <c r="K85" s="109">
        <v>0.1211</v>
      </c>
      <c r="L85" s="109">
        <v>0.186</v>
      </c>
      <c r="M85" s="132">
        <v>0.8654</v>
      </c>
      <c r="N85" s="122">
        <v>1.6904</v>
      </c>
      <c r="O85" s="128">
        <v>2.3532</v>
      </c>
      <c r="P85" s="8">
        <f t="shared" si="6"/>
        <v>7.801799999999999</v>
      </c>
    </row>
    <row r="86" spans="1:16" ht="18.75">
      <c r="A86" s="534"/>
      <c r="B86" s="535"/>
      <c r="C86" s="50" t="s">
        <v>18</v>
      </c>
      <c r="D86" s="507">
        <v>1548.9575858542237</v>
      </c>
      <c r="E86" s="110">
        <v>635.7852035903721</v>
      </c>
      <c r="F86" s="110">
        <v>656.2727962214357</v>
      </c>
      <c r="G86" s="110">
        <v>436.12561409392964</v>
      </c>
      <c r="H86" s="363">
        <v>688.850996413207</v>
      </c>
      <c r="I86" s="216">
        <v>808.6500135084377</v>
      </c>
      <c r="J86" s="129">
        <v>538.5959785246471</v>
      </c>
      <c r="K86" s="110">
        <v>231.2927992927601</v>
      </c>
      <c r="L86" s="110">
        <v>297.87479799641613</v>
      </c>
      <c r="M86" s="133">
        <v>1283.5853983716886</v>
      </c>
      <c r="N86" s="142">
        <v>1859.9241390505438</v>
      </c>
      <c r="O86" s="130">
        <v>2900.561397079154</v>
      </c>
      <c r="P86" s="9">
        <f t="shared" si="6"/>
        <v>11886.476719996816</v>
      </c>
    </row>
    <row r="87" spans="1:16" ht="18.75">
      <c r="A87" s="532" t="s">
        <v>61</v>
      </c>
      <c r="B87" s="533"/>
      <c r="C87" s="57" t="s">
        <v>16</v>
      </c>
      <c r="D87" s="505"/>
      <c r="E87" s="109" t="s">
        <v>0</v>
      </c>
      <c r="F87" s="109" t="s">
        <v>0</v>
      </c>
      <c r="G87" s="109" t="s">
        <v>0</v>
      </c>
      <c r="H87" s="351" t="s">
        <v>0</v>
      </c>
      <c r="I87" s="215" t="s">
        <v>0</v>
      </c>
      <c r="J87" s="128" t="s">
        <v>0</v>
      </c>
      <c r="K87" s="109" t="s">
        <v>0</v>
      </c>
      <c r="L87" s="109" t="s">
        <v>0</v>
      </c>
      <c r="M87" s="132" t="s">
        <v>0</v>
      </c>
      <c r="N87" s="122" t="s">
        <v>0</v>
      </c>
      <c r="O87" s="128" t="s">
        <v>0</v>
      </c>
      <c r="P87" s="8">
        <f t="shared" si="6"/>
        <v>0</v>
      </c>
    </row>
    <row r="88" spans="1:16" ht="18.75">
      <c r="A88" s="534"/>
      <c r="B88" s="535"/>
      <c r="C88" s="50" t="s">
        <v>18</v>
      </c>
      <c r="D88" s="507"/>
      <c r="E88" s="110" t="s">
        <v>0</v>
      </c>
      <c r="F88" s="110" t="s">
        <v>0</v>
      </c>
      <c r="G88" s="110" t="s">
        <v>0</v>
      </c>
      <c r="H88" s="357" t="s">
        <v>0</v>
      </c>
      <c r="I88" s="216" t="s">
        <v>0</v>
      </c>
      <c r="J88" s="130" t="s">
        <v>0</v>
      </c>
      <c r="K88" s="110" t="s">
        <v>0</v>
      </c>
      <c r="L88" s="110" t="s">
        <v>0</v>
      </c>
      <c r="M88" s="133" t="s">
        <v>0</v>
      </c>
      <c r="N88" s="123" t="s">
        <v>0</v>
      </c>
      <c r="O88" s="130" t="s">
        <v>0</v>
      </c>
      <c r="P88" s="9">
        <f t="shared" si="6"/>
        <v>0</v>
      </c>
    </row>
    <row r="89" spans="1:16" ht="18.75">
      <c r="A89" s="532" t="s">
        <v>115</v>
      </c>
      <c r="B89" s="533"/>
      <c r="C89" s="57" t="s">
        <v>16</v>
      </c>
      <c r="D89" s="505" t="s">
        <v>0</v>
      </c>
      <c r="E89" s="109" t="s">
        <v>0</v>
      </c>
      <c r="F89" s="109" t="s">
        <v>0</v>
      </c>
      <c r="G89" s="109" t="s">
        <v>0</v>
      </c>
      <c r="H89" s="356" t="s">
        <v>0</v>
      </c>
      <c r="I89" s="215" t="s">
        <v>0</v>
      </c>
      <c r="J89" s="128" t="s">
        <v>0</v>
      </c>
      <c r="K89" s="109" t="s">
        <v>0</v>
      </c>
      <c r="L89" s="109" t="s">
        <v>0</v>
      </c>
      <c r="M89" s="132" t="s">
        <v>0</v>
      </c>
      <c r="N89" s="122" t="s">
        <v>0</v>
      </c>
      <c r="O89" s="128" t="s">
        <v>0</v>
      </c>
      <c r="P89" s="8">
        <f t="shared" si="6"/>
        <v>0</v>
      </c>
    </row>
    <row r="90" spans="1:16" ht="18.75">
      <c r="A90" s="534"/>
      <c r="B90" s="535"/>
      <c r="C90" s="50" t="s">
        <v>18</v>
      </c>
      <c r="D90" s="507" t="s">
        <v>0</v>
      </c>
      <c r="E90" s="110" t="s">
        <v>0</v>
      </c>
      <c r="F90" s="110" t="s">
        <v>0</v>
      </c>
      <c r="G90" s="110" t="s">
        <v>0</v>
      </c>
      <c r="H90" s="357" t="s">
        <v>0</v>
      </c>
      <c r="I90" s="216" t="s">
        <v>0</v>
      </c>
      <c r="J90" s="130" t="s">
        <v>0</v>
      </c>
      <c r="K90" s="110" t="s">
        <v>0</v>
      </c>
      <c r="L90" s="110" t="s">
        <v>0</v>
      </c>
      <c r="M90" s="133" t="s">
        <v>0</v>
      </c>
      <c r="N90" s="123" t="s">
        <v>0</v>
      </c>
      <c r="O90" s="129" t="s">
        <v>0</v>
      </c>
      <c r="P90" s="9">
        <f t="shared" si="6"/>
        <v>0</v>
      </c>
    </row>
    <row r="91" spans="1:16" ht="18.75">
      <c r="A91" s="532" t="s">
        <v>135</v>
      </c>
      <c r="B91" s="533"/>
      <c r="C91" s="57" t="s">
        <v>16</v>
      </c>
      <c r="D91" s="505"/>
      <c r="E91" s="109" t="s">
        <v>0</v>
      </c>
      <c r="F91" s="109" t="s">
        <v>0</v>
      </c>
      <c r="G91" s="109" t="s">
        <v>0</v>
      </c>
      <c r="H91" s="353" t="s">
        <v>0</v>
      </c>
      <c r="I91" s="215" t="s">
        <v>0</v>
      </c>
      <c r="J91" s="128" t="s">
        <v>0</v>
      </c>
      <c r="K91" s="109" t="s">
        <v>0</v>
      </c>
      <c r="L91" s="109" t="s">
        <v>0</v>
      </c>
      <c r="M91" s="132" t="s">
        <v>0</v>
      </c>
      <c r="N91" s="122" t="s">
        <v>0</v>
      </c>
      <c r="O91" s="128" t="s">
        <v>0</v>
      </c>
      <c r="P91" s="8">
        <f t="shared" si="6"/>
        <v>0</v>
      </c>
    </row>
    <row r="92" spans="1:16" ht="18.75">
      <c r="A92" s="534"/>
      <c r="B92" s="535"/>
      <c r="C92" s="50" t="s">
        <v>18</v>
      </c>
      <c r="D92" s="507"/>
      <c r="E92" s="110" t="s">
        <v>0</v>
      </c>
      <c r="F92" s="110" t="s">
        <v>0</v>
      </c>
      <c r="G92" s="110" t="s">
        <v>0</v>
      </c>
      <c r="H92" s="357" t="s">
        <v>0</v>
      </c>
      <c r="I92" s="117" t="s">
        <v>0</v>
      </c>
      <c r="J92" s="129" t="s">
        <v>0</v>
      </c>
      <c r="K92" s="110" t="s">
        <v>0</v>
      </c>
      <c r="L92" s="110" t="s">
        <v>0</v>
      </c>
      <c r="M92" s="133" t="s">
        <v>0</v>
      </c>
      <c r="N92" s="142" t="s">
        <v>0</v>
      </c>
      <c r="O92" s="129" t="s">
        <v>0</v>
      </c>
      <c r="P92" s="9">
        <f t="shared" si="6"/>
        <v>0</v>
      </c>
    </row>
    <row r="93" spans="1:16" ht="18.75">
      <c r="A93" s="532" t="s">
        <v>63</v>
      </c>
      <c r="B93" s="533"/>
      <c r="C93" s="57" t="s">
        <v>16</v>
      </c>
      <c r="D93" s="505"/>
      <c r="E93" s="109" t="s">
        <v>0</v>
      </c>
      <c r="F93" s="109" t="s">
        <v>0</v>
      </c>
      <c r="G93" s="109" t="s">
        <v>0</v>
      </c>
      <c r="H93" s="353" t="s">
        <v>0</v>
      </c>
      <c r="I93" s="215" t="s">
        <v>0</v>
      </c>
      <c r="J93" s="128" t="s">
        <v>0</v>
      </c>
      <c r="K93" s="109" t="s">
        <v>0</v>
      </c>
      <c r="L93" s="109" t="s">
        <v>0</v>
      </c>
      <c r="M93" s="132" t="s">
        <v>0</v>
      </c>
      <c r="N93" s="122" t="s">
        <v>0</v>
      </c>
      <c r="O93" s="128" t="s">
        <v>0</v>
      </c>
      <c r="P93" s="8">
        <f>SUM(D93:O93)</f>
        <v>0</v>
      </c>
    </row>
    <row r="94" spans="1:16" ht="18.75">
      <c r="A94" s="534"/>
      <c r="B94" s="535"/>
      <c r="C94" s="50" t="s">
        <v>18</v>
      </c>
      <c r="D94" s="507"/>
      <c r="E94" s="110" t="s">
        <v>0</v>
      </c>
      <c r="F94" s="110" t="s">
        <v>0</v>
      </c>
      <c r="G94" s="110" t="s">
        <v>0</v>
      </c>
      <c r="H94" s="352" t="s">
        <v>0</v>
      </c>
      <c r="I94" s="125" t="s">
        <v>0</v>
      </c>
      <c r="J94" s="130" t="s">
        <v>0</v>
      </c>
      <c r="K94" s="110" t="s">
        <v>0</v>
      </c>
      <c r="L94" s="110" t="s">
        <v>0</v>
      </c>
      <c r="M94" s="133" t="s">
        <v>0</v>
      </c>
      <c r="N94" s="123" t="s">
        <v>0</v>
      </c>
      <c r="O94" s="130" t="s">
        <v>0</v>
      </c>
      <c r="P94" s="9">
        <f>SUM(D94:O94)</f>
        <v>0</v>
      </c>
    </row>
    <row r="95" spans="1:16" ht="18.75">
      <c r="A95" s="532" t="s">
        <v>136</v>
      </c>
      <c r="B95" s="533"/>
      <c r="C95" s="57" t="s">
        <v>16</v>
      </c>
      <c r="D95" s="505">
        <v>0</v>
      </c>
      <c r="E95" s="109" t="s">
        <v>0</v>
      </c>
      <c r="F95" s="109">
        <v>0.01</v>
      </c>
      <c r="G95" s="109">
        <v>0.0883</v>
      </c>
      <c r="H95" s="353">
        <v>0.041</v>
      </c>
      <c r="I95" s="156">
        <v>0.1423</v>
      </c>
      <c r="J95" s="128">
        <v>0.077</v>
      </c>
      <c r="K95" s="109">
        <v>0.0079</v>
      </c>
      <c r="L95" s="109">
        <v>0.0084</v>
      </c>
      <c r="M95" s="132">
        <v>0.029</v>
      </c>
      <c r="N95" s="122">
        <v>0.0522</v>
      </c>
      <c r="O95" s="128">
        <v>0.2356</v>
      </c>
      <c r="P95" s="8">
        <f t="shared" si="6"/>
        <v>0.6917000000000001</v>
      </c>
    </row>
    <row r="96" spans="1:16" ht="18.75">
      <c r="A96" s="534"/>
      <c r="B96" s="535"/>
      <c r="C96" s="50" t="s">
        <v>18</v>
      </c>
      <c r="D96" s="507">
        <v>0</v>
      </c>
      <c r="E96" s="110" t="s">
        <v>0</v>
      </c>
      <c r="F96" s="110">
        <v>7.019999959581562</v>
      </c>
      <c r="G96" s="110">
        <v>51.11100165171419</v>
      </c>
      <c r="H96" s="355">
        <v>20.90879989112952</v>
      </c>
      <c r="I96" s="125">
        <v>117.38520196091098</v>
      </c>
      <c r="J96" s="129">
        <v>62.16479752131279</v>
      </c>
      <c r="K96" s="110">
        <v>17.690399945906844</v>
      </c>
      <c r="L96" s="110">
        <v>16.19999989103456</v>
      </c>
      <c r="M96" s="133">
        <v>14.439599981682427</v>
      </c>
      <c r="N96" s="142">
        <v>22.48559974673102</v>
      </c>
      <c r="O96" s="129">
        <v>82.92779991649226</v>
      </c>
      <c r="P96" s="9">
        <f t="shared" si="6"/>
        <v>412.3332004664961</v>
      </c>
    </row>
    <row r="97" spans="1:16" ht="18.75">
      <c r="A97" s="532" t="s">
        <v>64</v>
      </c>
      <c r="B97" s="533"/>
      <c r="C97" s="57" t="s">
        <v>16</v>
      </c>
      <c r="D97" s="505">
        <v>3.0018</v>
      </c>
      <c r="E97" s="109">
        <v>3.3293</v>
      </c>
      <c r="F97" s="109">
        <v>3.7255</v>
      </c>
      <c r="G97" s="109">
        <v>3.8651</v>
      </c>
      <c r="H97" s="356">
        <v>4.3279</v>
      </c>
      <c r="I97" s="156">
        <v>2.8412</v>
      </c>
      <c r="J97" s="128">
        <v>2.3691</v>
      </c>
      <c r="K97" s="109">
        <v>1.9732</v>
      </c>
      <c r="L97" s="109">
        <v>5.126</v>
      </c>
      <c r="M97" s="132">
        <v>4.67013</v>
      </c>
      <c r="N97" s="122">
        <v>2.30004</v>
      </c>
      <c r="O97" s="128">
        <v>3.22812</v>
      </c>
      <c r="P97" s="8">
        <f t="shared" si="6"/>
        <v>40.75739</v>
      </c>
    </row>
    <row r="98" spans="1:16" ht="18.75">
      <c r="A98" s="534"/>
      <c r="B98" s="535"/>
      <c r="C98" s="50" t="s">
        <v>18</v>
      </c>
      <c r="D98" s="507">
        <v>5451.1476702176715</v>
      </c>
      <c r="E98" s="110">
        <v>4186.981823644499</v>
      </c>
      <c r="F98" s="110">
        <v>5113.142250560509</v>
      </c>
      <c r="G98" s="110">
        <v>4130.618893485974</v>
      </c>
      <c r="H98" s="357">
        <v>4663.861175715641</v>
      </c>
      <c r="I98" s="338">
        <v>4180.6746698378565</v>
      </c>
      <c r="J98" s="129">
        <v>4906.223804374909</v>
      </c>
      <c r="K98" s="110">
        <v>5398.512823492595</v>
      </c>
      <c r="L98" s="110">
        <v>4521.348689588225</v>
      </c>
      <c r="M98" s="133">
        <v>6034.002112345475</v>
      </c>
      <c r="N98" s="142">
        <v>6263.809849446901</v>
      </c>
      <c r="O98" s="129">
        <v>7463.289232484518</v>
      </c>
      <c r="P98" s="9">
        <f t="shared" si="6"/>
        <v>62313.612995194766</v>
      </c>
    </row>
    <row r="99" spans="1:16" s="39" customFormat="1" ht="18.75">
      <c r="A99" s="536" t="s">
        <v>65</v>
      </c>
      <c r="B99" s="537"/>
      <c r="C99" s="57" t="s">
        <v>16</v>
      </c>
      <c r="D99" s="508">
        <v>1273.9531</v>
      </c>
      <c r="E99" s="135">
        <v>1087.1482</v>
      </c>
      <c r="F99" s="112">
        <v>1277.403</v>
      </c>
      <c r="G99" s="112">
        <v>253.4172</v>
      </c>
      <c r="H99" s="29">
        <v>415.4311</v>
      </c>
      <c r="I99" s="233">
        <v>822.2582000000001</v>
      </c>
      <c r="J99" s="1">
        <v>403.86049999999994</v>
      </c>
      <c r="K99" s="1">
        <v>716.6968999999999</v>
      </c>
      <c r="L99" s="5">
        <v>846.3063</v>
      </c>
      <c r="M99" s="5">
        <v>553.6016299999999</v>
      </c>
      <c r="N99" s="5">
        <f>SUM(N8,N10,N22,N28,N36,N38,N40,N42,N44,N46,N48,N50,N52,N58,N71,N83,N85,N87,N89,N91,N93,N95,N97)</f>
        <v>1648.2082400000002</v>
      </c>
      <c r="O99" s="5">
        <f>SUM(O8,O10,O22,O28,O36,O38,O40,O42,O44,O46,O48,O50,O52,O58,O71,O83,O85,O87,O89,O91,O93,O95,O97)</f>
        <v>1639.57972</v>
      </c>
      <c r="P99" s="8">
        <f>SUM(D99:O99)</f>
        <v>10937.864090000001</v>
      </c>
    </row>
    <row r="100" spans="1:16" s="39" customFormat="1" ht="18.75">
      <c r="A100" s="538"/>
      <c r="B100" s="539"/>
      <c r="C100" s="50" t="s">
        <v>18</v>
      </c>
      <c r="D100" s="509">
        <v>320156.89267618355</v>
      </c>
      <c r="E100" s="329">
        <v>205313.7651194369</v>
      </c>
      <c r="F100" s="327">
        <v>289884.8006509557</v>
      </c>
      <c r="G100" s="327">
        <v>184957.6588571317</v>
      </c>
      <c r="H100" s="88">
        <v>287749.9356617086</v>
      </c>
      <c r="I100" s="56">
        <v>513564.6995390598</v>
      </c>
      <c r="J100" s="2">
        <v>117268.83828415803</v>
      </c>
      <c r="K100" s="2">
        <v>582031.6985002817</v>
      </c>
      <c r="L100" s="35">
        <v>533332.2124926678</v>
      </c>
      <c r="M100" s="35">
        <v>497677.05116866436</v>
      </c>
      <c r="N100" s="35">
        <f>SUM(N9,N11,N23,N29,N37,N39,N41,N43,N45,N47,N49,N51,N53,N59,N72,N84,N86,N88,N90,N92,N94,N96,N98)</f>
        <v>490436.99519591</v>
      </c>
      <c r="O100" s="35">
        <f>SUM(O9,O11,O23,O29,O37,O39,O41,O43,O45,O47,O49,O51,O53,O59,O72,O84,O86,O88,O90,O92,O94,O96,O98)</f>
        <v>464611.7659321391</v>
      </c>
      <c r="P100" s="9">
        <f>SUM(D100:O100)</f>
        <v>4486986.3140782975</v>
      </c>
    </row>
    <row r="101" spans="1:16" ht="18.75">
      <c r="A101" s="45" t="s">
        <v>0</v>
      </c>
      <c r="B101" s="528" t="s">
        <v>130</v>
      </c>
      <c r="C101" s="57" t="s">
        <v>16</v>
      </c>
      <c r="D101" s="505" t="s">
        <v>0</v>
      </c>
      <c r="E101" s="109" t="s">
        <v>0</v>
      </c>
      <c r="F101" s="109" t="s">
        <v>0</v>
      </c>
      <c r="G101" s="109" t="s">
        <v>0</v>
      </c>
      <c r="H101" s="353" t="s">
        <v>0</v>
      </c>
      <c r="I101" s="215" t="s">
        <v>0</v>
      </c>
      <c r="J101" s="128" t="s">
        <v>0</v>
      </c>
      <c r="K101" s="109" t="s">
        <v>0</v>
      </c>
      <c r="L101" s="109" t="s">
        <v>0</v>
      </c>
      <c r="M101" s="132" t="s">
        <v>0</v>
      </c>
      <c r="N101" s="122" t="s">
        <v>0</v>
      </c>
      <c r="O101" s="128" t="s">
        <v>0</v>
      </c>
      <c r="P101" s="8"/>
    </row>
    <row r="102" spans="1:16" ht="18.75">
      <c r="A102" s="45" t="s">
        <v>0</v>
      </c>
      <c r="B102" s="529"/>
      <c r="C102" s="50" t="s">
        <v>18</v>
      </c>
      <c r="D102" s="507" t="s">
        <v>0</v>
      </c>
      <c r="E102" s="110" t="s">
        <v>0</v>
      </c>
      <c r="F102" s="110" t="s">
        <v>0</v>
      </c>
      <c r="G102" s="110" t="s">
        <v>0</v>
      </c>
      <c r="H102" s="352" t="s">
        <v>0</v>
      </c>
      <c r="I102" s="216" t="s">
        <v>0</v>
      </c>
      <c r="J102" s="130" t="s">
        <v>0</v>
      </c>
      <c r="K102" s="110" t="s">
        <v>0</v>
      </c>
      <c r="L102" s="110" t="s">
        <v>0</v>
      </c>
      <c r="M102" s="133" t="s">
        <v>0</v>
      </c>
      <c r="N102" s="123" t="s">
        <v>0</v>
      </c>
      <c r="O102" s="130" t="s">
        <v>0</v>
      </c>
      <c r="P102" s="9"/>
    </row>
    <row r="103" spans="1:16" ht="18.75">
      <c r="A103" s="45" t="s">
        <v>66</v>
      </c>
      <c r="B103" s="528" t="s">
        <v>137</v>
      </c>
      <c r="C103" s="57" t="s">
        <v>16</v>
      </c>
      <c r="D103" s="505">
        <v>2.1541</v>
      </c>
      <c r="E103" s="109">
        <v>2.4011</v>
      </c>
      <c r="F103" s="109">
        <v>2.8047</v>
      </c>
      <c r="G103" s="109">
        <v>2.7904</v>
      </c>
      <c r="H103" s="356">
        <v>4.3875</v>
      </c>
      <c r="I103" s="215">
        <v>3.9085</v>
      </c>
      <c r="J103" s="128">
        <v>0.0926</v>
      </c>
      <c r="K103" s="109">
        <v>0.0615</v>
      </c>
      <c r="L103" s="109">
        <v>1.2479</v>
      </c>
      <c r="M103" s="132">
        <v>2.8777</v>
      </c>
      <c r="N103" s="122">
        <v>2.8522</v>
      </c>
      <c r="O103" s="128">
        <v>5.4932</v>
      </c>
      <c r="P103" s="8">
        <f aca="true" t="shared" si="7" ref="P103:P110">SUM(D103:O103)</f>
        <v>31.071400000000004</v>
      </c>
    </row>
    <row r="104" spans="1:16" ht="18.75">
      <c r="A104" s="45" t="s">
        <v>0</v>
      </c>
      <c r="B104" s="529"/>
      <c r="C104" s="50" t="s">
        <v>18</v>
      </c>
      <c r="D104" s="507">
        <v>1283.7203882764888</v>
      </c>
      <c r="E104" s="110">
        <v>1541.9570487076571</v>
      </c>
      <c r="F104" s="110">
        <v>1884.772789148209</v>
      </c>
      <c r="G104" s="110">
        <v>1955.8131032044794</v>
      </c>
      <c r="H104" s="357">
        <v>2428.331387355869</v>
      </c>
      <c r="I104" s="125">
        <v>2099.1917150668396</v>
      </c>
      <c r="J104" s="129">
        <v>54.950397808971424</v>
      </c>
      <c r="K104" s="110">
        <v>75.5459997689978</v>
      </c>
      <c r="L104" s="110">
        <v>602.2565959490645</v>
      </c>
      <c r="M104" s="133">
        <v>1119.8606385793837</v>
      </c>
      <c r="N104" s="142">
        <v>1444.1932637331731</v>
      </c>
      <c r="O104" s="129">
        <v>3681.013676293244</v>
      </c>
      <c r="P104" s="9">
        <f t="shared" si="7"/>
        <v>18171.60700389238</v>
      </c>
    </row>
    <row r="105" spans="1:16" ht="18.75">
      <c r="A105" s="45" t="s">
        <v>0</v>
      </c>
      <c r="B105" s="528" t="s">
        <v>120</v>
      </c>
      <c r="C105" s="57" t="s">
        <v>16</v>
      </c>
      <c r="D105" s="505">
        <v>2.4166</v>
      </c>
      <c r="E105" s="109">
        <v>1.4082</v>
      </c>
      <c r="F105" s="109">
        <v>0.5548</v>
      </c>
      <c r="G105" s="109">
        <v>0.609</v>
      </c>
      <c r="H105" s="356">
        <v>0.2835</v>
      </c>
      <c r="I105" s="156">
        <v>0.634</v>
      </c>
      <c r="J105" s="128">
        <v>0.0045</v>
      </c>
      <c r="K105" s="109">
        <v>0.0299</v>
      </c>
      <c r="L105" s="109">
        <v>3.755</v>
      </c>
      <c r="M105" s="132">
        <v>2.3464</v>
      </c>
      <c r="N105" s="122">
        <v>0.8619</v>
      </c>
      <c r="O105" s="128">
        <v>2.8482</v>
      </c>
      <c r="P105" s="8">
        <f t="shared" si="7"/>
        <v>15.751999999999999</v>
      </c>
    </row>
    <row r="106" spans="1:16" ht="18.75">
      <c r="A106" s="52"/>
      <c r="B106" s="529"/>
      <c r="C106" s="50" t="s">
        <v>18</v>
      </c>
      <c r="D106" s="507">
        <v>1533.0059859999008</v>
      </c>
      <c r="E106" s="110">
        <v>956.2482054000735</v>
      </c>
      <c r="F106" s="110">
        <v>361.65419791773536</v>
      </c>
      <c r="G106" s="110">
        <v>531.2520171680551</v>
      </c>
      <c r="H106" s="357">
        <v>256.4783986645371</v>
      </c>
      <c r="I106" s="125">
        <v>322.42860538614565</v>
      </c>
      <c r="J106" s="129">
        <v>7.289999709326986</v>
      </c>
      <c r="K106" s="110">
        <v>54.377999833724644</v>
      </c>
      <c r="L106" s="110">
        <v>1706.6915885203457</v>
      </c>
      <c r="M106" s="133">
        <v>1186.028998495445</v>
      </c>
      <c r="N106" s="142">
        <v>389.771995609761</v>
      </c>
      <c r="O106" s="129">
        <v>2168.5967978162375</v>
      </c>
      <c r="P106" s="9">
        <f t="shared" si="7"/>
        <v>9473.824790521288</v>
      </c>
    </row>
    <row r="107" spans="1:16" ht="18.75">
      <c r="A107" s="45" t="s">
        <v>67</v>
      </c>
      <c r="B107" s="528" t="s">
        <v>121</v>
      </c>
      <c r="C107" s="57" t="s">
        <v>16</v>
      </c>
      <c r="D107" s="505">
        <v>0</v>
      </c>
      <c r="E107" s="109" t="s">
        <v>0</v>
      </c>
      <c r="F107" s="109" t="s">
        <v>0</v>
      </c>
      <c r="G107" s="109" t="s">
        <v>0</v>
      </c>
      <c r="H107" s="353" t="s">
        <v>0</v>
      </c>
      <c r="I107" s="156" t="s">
        <v>0</v>
      </c>
      <c r="J107" s="128">
        <v>0.0054</v>
      </c>
      <c r="K107" s="109" t="s">
        <v>0</v>
      </c>
      <c r="L107" s="109" t="s">
        <v>0</v>
      </c>
      <c r="M107" s="132">
        <v>0.025</v>
      </c>
      <c r="N107" s="122">
        <v>0.0226</v>
      </c>
      <c r="O107" s="128">
        <v>0.0005</v>
      </c>
      <c r="P107" s="8">
        <f t="shared" si="7"/>
        <v>0.053500000000000006</v>
      </c>
    </row>
    <row r="108" spans="1:16" ht="18.75">
      <c r="A108" s="52"/>
      <c r="B108" s="529"/>
      <c r="C108" s="50" t="s">
        <v>18</v>
      </c>
      <c r="D108" s="507">
        <v>0</v>
      </c>
      <c r="E108" s="110" t="s">
        <v>0</v>
      </c>
      <c r="F108" s="110" t="s">
        <v>0</v>
      </c>
      <c r="G108" s="110" t="s">
        <v>0</v>
      </c>
      <c r="H108" s="363" t="s">
        <v>0</v>
      </c>
      <c r="I108" s="216" t="s">
        <v>0</v>
      </c>
      <c r="J108" s="129">
        <v>25.703998975108487</v>
      </c>
      <c r="K108" s="110" t="s">
        <v>0</v>
      </c>
      <c r="L108" s="110" t="s">
        <v>0</v>
      </c>
      <c r="M108" s="133">
        <v>27.647999964926715</v>
      </c>
      <c r="N108" s="143">
        <v>19.375199781765346</v>
      </c>
      <c r="O108" s="129">
        <v>1.0799999989124474</v>
      </c>
      <c r="P108" s="9">
        <f t="shared" si="7"/>
        <v>73.80719872071299</v>
      </c>
    </row>
    <row r="109" spans="1:16" ht="18.75">
      <c r="A109" s="52"/>
      <c r="B109" s="528" t="s">
        <v>122</v>
      </c>
      <c r="C109" s="57" t="s">
        <v>16</v>
      </c>
      <c r="D109" s="505">
        <v>0.0861</v>
      </c>
      <c r="E109" s="109">
        <v>0.033</v>
      </c>
      <c r="F109" s="109">
        <v>0.2837</v>
      </c>
      <c r="G109" s="109">
        <v>0.7189</v>
      </c>
      <c r="H109" s="351">
        <v>2.6565</v>
      </c>
      <c r="I109" s="215">
        <v>3.3698</v>
      </c>
      <c r="J109" s="128">
        <v>4.0629</v>
      </c>
      <c r="K109" s="109">
        <v>1.0852</v>
      </c>
      <c r="L109" s="109">
        <v>1.2524</v>
      </c>
      <c r="M109" s="132">
        <v>0.7574</v>
      </c>
      <c r="N109" s="122">
        <v>0.3301</v>
      </c>
      <c r="O109" s="128">
        <v>0.6982</v>
      </c>
      <c r="P109" s="8">
        <f t="shared" si="7"/>
        <v>15.3342</v>
      </c>
    </row>
    <row r="110" spans="1:16" ht="18.75">
      <c r="A110" s="52"/>
      <c r="B110" s="529"/>
      <c r="C110" s="50" t="s">
        <v>18</v>
      </c>
      <c r="D110" s="507">
        <v>122.10479888488413</v>
      </c>
      <c r="E110" s="110">
        <v>40.17600022687975</v>
      </c>
      <c r="F110" s="110">
        <v>424.42919755630123</v>
      </c>
      <c r="G110" s="110">
        <v>966.6594312387751</v>
      </c>
      <c r="H110" s="357">
        <v>2264.101188211003</v>
      </c>
      <c r="I110" s="125">
        <v>2834.5788473514267</v>
      </c>
      <c r="J110" s="129">
        <v>2307.601347989374</v>
      </c>
      <c r="K110" s="110">
        <v>460.9807185904275</v>
      </c>
      <c r="L110" s="110">
        <v>574.3137561370154</v>
      </c>
      <c r="M110" s="133">
        <v>340.9829995674409</v>
      </c>
      <c r="N110" s="142">
        <v>198.19079776765653</v>
      </c>
      <c r="O110" s="129">
        <v>1058.0651989345356</v>
      </c>
      <c r="P110" s="9">
        <f t="shared" si="7"/>
        <v>11592.184282455719</v>
      </c>
    </row>
    <row r="111" spans="1:16" ht="18.75">
      <c r="A111" s="45" t="s">
        <v>68</v>
      </c>
      <c r="B111" s="528" t="s">
        <v>123</v>
      </c>
      <c r="C111" s="57" t="s">
        <v>16</v>
      </c>
      <c r="D111" s="505" t="s">
        <v>0</v>
      </c>
      <c r="E111" s="109" t="s">
        <v>0</v>
      </c>
      <c r="F111" s="109" t="s">
        <v>0</v>
      </c>
      <c r="G111" s="109" t="s">
        <v>0</v>
      </c>
      <c r="H111" s="353" t="s">
        <v>0</v>
      </c>
      <c r="I111" s="156" t="s">
        <v>0</v>
      </c>
      <c r="J111" s="128" t="s">
        <v>0</v>
      </c>
      <c r="K111" s="109" t="s">
        <v>0</v>
      </c>
      <c r="L111" s="109" t="s">
        <v>0</v>
      </c>
      <c r="M111" s="132" t="s">
        <v>0</v>
      </c>
      <c r="N111" s="122" t="s">
        <v>0</v>
      </c>
      <c r="O111" s="128" t="s">
        <v>0</v>
      </c>
      <c r="P111" s="8">
        <f>SUM(D111:O111)</f>
        <v>0</v>
      </c>
    </row>
    <row r="112" spans="1:16" ht="18.75">
      <c r="A112" s="52"/>
      <c r="B112" s="529"/>
      <c r="C112" s="50" t="s">
        <v>18</v>
      </c>
      <c r="D112" s="507" t="s">
        <v>0</v>
      </c>
      <c r="E112" s="110" t="s">
        <v>0</v>
      </c>
      <c r="F112" s="110" t="s">
        <v>0</v>
      </c>
      <c r="G112" s="110" t="s">
        <v>0</v>
      </c>
      <c r="H112" s="364" t="s">
        <v>0</v>
      </c>
      <c r="I112" s="216" t="s">
        <v>0</v>
      </c>
      <c r="J112" s="130" t="s">
        <v>0</v>
      </c>
      <c r="K112" s="110" t="s">
        <v>0</v>
      </c>
      <c r="L112" s="110" t="s">
        <v>0</v>
      </c>
      <c r="M112" s="133" t="s">
        <v>0</v>
      </c>
      <c r="N112" s="123" t="s">
        <v>0</v>
      </c>
      <c r="O112" s="130" t="s">
        <v>0</v>
      </c>
      <c r="P112" s="9">
        <f>SUM(D112:O112)</f>
        <v>0</v>
      </c>
    </row>
    <row r="113" spans="1:16" ht="18.75">
      <c r="A113" s="52"/>
      <c r="B113" s="528" t="s">
        <v>124</v>
      </c>
      <c r="C113" s="57" t="s">
        <v>16</v>
      </c>
      <c r="D113" s="505">
        <v>0.003</v>
      </c>
      <c r="E113" s="109">
        <v>0.0093</v>
      </c>
      <c r="F113" s="109">
        <v>0.0145</v>
      </c>
      <c r="G113" s="109">
        <v>0.0116</v>
      </c>
      <c r="H113" s="353">
        <v>0.0288</v>
      </c>
      <c r="I113" s="215">
        <v>0.01</v>
      </c>
      <c r="J113" s="128">
        <v>0.0005</v>
      </c>
      <c r="K113" s="109">
        <v>0.0207</v>
      </c>
      <c r="L113" s="109">
        <v>0.0025</v>
      </c>
      <c r="M113" s="132">
        <v>0.001</v>
      </c>
      <c r="N113" s="122">
        <v>0.001</v>
      </c>
      <c r="O113" s="128">
        <v>0.0005</v>
      </c>
      <c r="P113" s="8">
        <f aca="true" t="shared" si="8" ref="P113:P129">SUM(D113:O113)</f>
        <v>0.10339999999999999</v>
      </c>
    </row>
    <row r="114" spans="1:16" ht="18.75">
      <c r="A114" s="52"/>
      <c r="B114" s="529"/>
      <c r="C114" s="50" t="s">
        <v>18</v>
      </c>
      <c r="D114" s="507">
        <v>1.295999988164346</v>
      </c>
      <c r="E114" s="110">
        <v>9.115200051474869</v>
      </c>
      <c r="F114" s="110">
        <v>14.471999916675836</v>
      </c>
      <c r="G114" s="110">
        <v>9.536400308180374</v>
      </c>
      <c r="H114" s="352">
        <v>14.353199925264013</v>
      </c>
      <c r="I114" s="125">
        <v>4.104000068557013</v>
      </c>
      <c r="J114" s="129">
        <v>1.0799999569373313</v>
      </c>
      <c r="K114" s="110">
        <v>13.510799958687096</v>
      </c>
      <c r="L114" s="110">
        <v>0.8639999941885099</v>
      </c>
      <c r="M114" s="133">
        <v>0.3239999995889849</v>
      </c>
      <c r="N114" s="142">
        <v>0.5399999939176517</v>
      </c>
      <c r="O114" s="129">
        <v>0.7559999992387131</v>
      </c>
      <c r="P114" s="9">
        <f t="shared" si="8"/>
        <v>69.95160016087473</v>
      </c>
    </row>
    <row r="115" spans="1:16" ht="18.75">
      <c r="A115" s="45" t="s">
        <v>70</v>
      </c>
      <c r="B115" s="528" t="s">
        <v>138</v>
      </c>
      <c r="C115" s="57" t="s">
        <v>16</v>
      </c>
      <c r="D115" s="505">
        <v>0</v>
      </c>
      <c r="E115" s="109">
        <v>0.0012</v>
      </c>
      <c r="F115" s="109">
        <v>0.015</v>
      </c>
      <c r="G115" s="109">
        <v>0.2143</v>
      </c>
      <c r="H115" s="356">
        <v>0.8241</v>
      </c>
      <c r="I115" s="156">
        <v>0.928</v>
      </c>
      <c r="J115" s="128">
        <v>1.494</v>
      </c>
      <c r="K115" s="109">
        <v>1.0249</v>
      </c>
      <c r="L115" s="109">
        <v>0.0032</v>
      </c>
      <c r="M115" s="132">
        <v>0.006</v>
      </c>
      <c r="N115" s="122">
        <v>0.008</v>
      </c>
      <c r="O115" s="128">
        <v>0.0124</v>
      </c>
      <c r="P115" s="8">
        <f t="shared" si="8"/>
        <v>4.5311</v>
      </c>
    </row>
    <row r="116" spans="1:16" ht="18.75">
      <c r="A116" s="52"/>
      <c r="B116" s="529"/>
      <c r="C116" s="50" t="s">
        <v>18</v>
      </c>
      <c r="D116" s="507">
        <v>0</v>
      </c>
      <c r="E116" s="110">
        <v>3.240000018296754</v>
      </c>
      <c r="F116" s="110">
        <v>5.507999968287072</v>
      </c>
      <c r="G116" s="110">
        <v>63.22320204313467</v>
      </c>
      <c r="H116" s="357">
        <v>481.06439749513544</v>
      </c>
      <c r="I116" s="125">
        <v>558.8028093347589</v>
      </c>
      <c r="J116" s="129">
        <v>886.4639646541615</v>
      </c>
      <c r="K116" s="110">
        <v>592.9955981867566</v>
      </c>
      <c r="L116" s="110">
        <v>3.1103999790786356</v>
      </c>
      <c r="M116" s="133">
        <v>1.6199999979449244</v>
      </c>
      <c r="N116" s="142">
        <v>3.4559999610729717</v>
      </c>
      <c r="O116" s="129">
        <v>5.183999994779747</v>
      </c>
      <c r="P116" s="9">
        <f t="shared" si="8"/>
        <v>2604.668371633407</v>
      </c>
    </row>
    <row r="117" spans="1:16" ht="18.75">
      <c r="A117" s="52"/>
      <c r="B117" s="528" t="s">
        <v>72</v>
      </c>
      <c r="C117" s="57" t="s">
        <v>16</v>
      </c>
      <c r="D117" s="505">
        <v>5.175</v>
      </c>
      <c r="E117" s="109">
        <v>4.363</v>
      </c>
      <c r="F117" s="109">
        <v>6.2512</v>
      </c>
      <c r="G117" s="109">
        <v>5.2594</v>
      </c>
      <c r="H117" s="356">
        <v>5.0547</v>
      </c>
      <c r="I117" s="156">
        <v>4.4352</v>
      </c>
      <c r="J117" s="128">
        <v>4.9781</v>
      </c>
      <c r="K117" s="109">
        <v>4.8658</v>
      </c>
      <c r="L117" s="109">
        <v>4.411</v>
      </c>
      <c r="M117" s="132">
        <v>3.9472</v>
      </c>
      <c r="N117" s="122">
        <v>3.9856</v>
      </c>
      <c r="O117" s="128">
        <v>4.5338</v>
      </c>
      <c r="P117" s="8">
        <f t="shared" si="8"/>
        <v>57.26</v>
      </c>
    </row>
    <row r="118" spans="1:16" ht="18.75">
      <c r="A118" s="52"/>
      <c r="B118" s="529"/>
      <c r="C118" s="50" t="s">
        <v>18</v>
      </c>
      <c r="D118" s="507">
        <v>4197.668361665007</v>
      </c>
      <c r="E118" s="110">
        <v>3315.3624187223368</v>
      </c>
      <c r="F118" s="110">
        <v>4240.576775584403</v>
      </c>
      <c r="G118" s="110">
        <v>4264.979537828001</v>
      </c>
      <c r="H118" s="357">
        <v>4201.658978122292</v>
      </c>
      <c r="I118" s="125">
        <v>3378.137456431533</v>
      </c>
      <c r="J118" s="129">
        <v>3788.9098489253925</v>
      </c>
      <c r="K118" s="110">
        <v>3955.683587904434</v>
      </c>
      <c r="L118" s="110">
        <v>3448.261776806089</v>
      </c>
      <c r="M118" s="133">
        <v>2976.7391962238125</v>
      </c>
      <c r="N118" s="142">
        <v>3295.1771628844167</v>
      </c>
      <c r="O118" s="129">
        <v>4105.852195865435</v>
      </c>
      <c r="P118" s="9">
        <f t="shared" si="8"/>
        <v>45169.007296963144</v>
      </c>
    </row>
    <row r="119" spans="1:16" ht="18.75">
      <c r="A119" s="45" t="s">
        <v>23</v>
      </c>
      <c r="B119" s="528" t="s">
        <v>126</v>
      </c>
      <c r="C119" s="57" t="s">
        <v>16</v>
      </c>
      <c r="D119" s="505">
        <v>0.4107</v>
      </c>
      <c r="E119" s="109">
        <v>0.733</v>
      </c>
      <c r="F119" s="109">
        <v>0.9507</v>
      </c>
      <c r="G119" s="109">
        <v>0.8576</v>
      </c>
      <c r="H119" s="356">
        <v>0.9169</v>
      </c>
      <c r="I119" s="156">
        <v>0.4264</v>
      </c>
      <c r="J119" s="128">
        <v>0.2355</v>
      </c>
      <c r="K119" s="109">
        <v>0.2272</v>
      </c>
      <c r="L119" s="109">
        <v>0.3397</v>
      </c>
      <c r="M119" s="132">
        <v>0.226</v>
      </c>
      <c r="N119" s="122">
        <v>0.3262</v>
      </c>
      <c r="O119" s="128">
        <v>0.2827</v>
      </c>
      <c r="P119" s="8">
        <f t="shared" si="8"/>
        <v>5.9326</v>
      </c>
    </row>
    <row r="120" spans="1:16" ht="18.75">
      <c r="A120" s="52"/>
      <c r="B120" s="529"/>
      <c r="C120" s="50" t="s">
        <v>18</v>
      </c>
      <c r="D120" s="516">
        <v>1104.8291899102035</v>
      </c>
      <c r="E120" s="117">
        <v>1204.2540068005985</v>
      </c>
      <c r="F120" s="117">
        <v>1533.2813911719602</v>
      </c>
      <c r="G120" s="110">
        <v>1296.4104418950803</v>
      </c>
      <c r="H120" s="365">
        <v>1572.0317918145538</v>
      </c>
      <c r="I120" s="125">
        <v>1055.8620176380957</v>
      </c>
      <c r="J120" s="129">
        <v>934.0271627576817</v>
      </c>
      <c r="K120" s="110">
        <v>1206.0467963121878</v>
      </c>
      <c r="L120" s="110">
        <v>1388.858390658175</v>
      </c>
      <c r="M120" s="133">
        <v>1162.7279985250038</v>
      </c>
      <c r="N120" s="142">
        <v>1388.6963843582682</v>
      </c>
      <c r="O120" s="129">
        <v>1034.2241989585432</v>
      </c>
      <c r="P120" s="9">
        <f t="shared" si="8"/>
        <v>14881.249770800354</v>
      </c>
    </row>
    <row r="121" spans="1:16" ht="18.75">
      <c r="A121" s="52"/>
      <c r="B121" s="48" t="s">
        <v>20</v>
      </c>
      <c r="C121" s="57" t="s">
        <v>16</v>
      </c>
      <c r="D121" s="505">
        <v>0.02</v>
      </c>
      <c r="E121" s="109" t="s">
        <v>0</v>
      </c>
      <c r="F121" s="109">
        <v>0.819</v>
      </c>
      <c r="G121" s="109">
        <v>0.661</v>
      </c>
      <c r="H121" s="356">
        <v>1.3126</v>
      </c>
      <c r="I121" s="228">
        <v>1.1346</v>
      </c>
      <c r="J121" s="226">
        <v>0.2506</v>
      </c>
      <c r="K121" s="109">
        <v>0.275</v>
      </c>
      <c r="L121" s="109">
        <v>0.0824</v>
      </c>
      <c r="M121" s="132" t="s">
        <v>0</v>
      </c>
      <c r="N121" s="122" t="s">
        <v>0</v>
      </c>
      <c r="O121" s="128" t="s">
        <v>0</v>
      </c>
      <c r="P121" s="8">
        <f t="shared" si="8"/>
        <v>4.5552</v>
      </c>
    </row>
    <row r="122" spans="1:16" ht="18.75">
      <c r="A122" s="52"/>
      <c r="B122" s="50" t="s">
        <v>73</v>
      </c>
      <c r="C122" s="50" t="s">
        <v>18</v>
      </c>
      <c r="D122" s="507">
        <v>10.875599900679138</v>
      </c>
      <c r="E122" s="110" t="s">
        <v>0</v>
      </c>
      <c r="F122" s="110">
        <v>298.51199828128364</v>
      </c>
      <c r="G122" s="110">
        <v>262.2240084740878</v>
      </c>
      <c r="H122" s="357">
        <v>633.2579967026753</v>
      </c>
      <c r="I122" s="333">
        <v>578.4480096629305</v>
      </c>
      <c r="J122" s="334">
        <v>123.76799506501817</v>
      </c>
      <c r="K122" s="110">
        <v>115.34399964730471</v>
      </c>
      <c r="L122" s="110">
        <v>40.39199972831284</v>
      </c>
      <c r="M122" s="133" t="s">
        <v>0</v>
      </c>
      <c r="N122" s="143" t="s">
        <v>0</v>
      </c>
      <c r="O122" s="129" t="s">
        <v>0</v>
      </c>
      <c r="P122" s="9">
        <f t="shared" si="8"/>
        <v>2062.821607462292</v>
      </c>
    </row>
    <row r="123" spans="1:16" s="39" customFormat="1" ht="18.75">
      <c r="A123" s="52"/>
      <c r="B123" s="530" t="s">
        <v>103</v>
      </c>
      <c r="C123" s="57" t="s">
        <v>16</v>
      </c>
      <c r="D123" s="508">
        <v>10.265500000000001</v>
      </c>
      <c r="E123" s="135">
        <v>8.9488</v>
      </c>
      <c r="F123" s="112">
        <v>11.6936</v>
      </c>
      <c r="G123" s="112">
        <v>11.1222</v>
      </c>
      <c r="H123" s="29">
        <v>15.4646</v>
      </c>
      <c r="I123" s="233">
        <v>14.8465</v>
      </c>
      <c r="J123" s="1">
        <v>11.1241</v>
      </c>
      <c r="K123" s="1">
        <v>7.5902</v>
      </c>
      <c r="L123" s="85">
        <v>11.094100000000001</v>
      </c>
      <c r="M123" s="85">
        <v>10.186700000000002</v>
      </c>
      <c r="N123" s="85">
        <f>SUM(N101,N103,N105,N107,N109,N111,N113,N115,N117,N119,N121)</f>
        <v>8.387599999999999</v>
      </c>
      <c r="O123" s="85">
        <f>SUM(O101,O103,O105,O107,O109,O111,O113,O115,O117,O119,O121)</f>
        <v>13.8695</v>
      </c>
      <c r="P123" s="8">
        <f>SUM(D123:O123)</f>
        <v>134.5934</v>
      </c>
    </row>
    <row r="124" spans="1:16" s="39" customFormat="1" ht="18.75">
      <c r="A124" s="51"/>
      <c r="B124" s="531"/>
      <c r="C124" s="50" t="s">
        <v>18</v>
      </c>
      <c r="D124" s="509">
        <v>8253.500324625329</v>
      </c>
      <c r="E124" s="329">
        <v>7070.352879927317</v>
      </c>
      <c r="F124" s="327">
        <v>8763.206349544855</v>
      </c>
      <c r="G124" s="327">
        <v>9350.098142159795</v>
      </c>
      <c r="H124" s="88">
        <v>11851.27733829133</v>
      </c>
      <c r="I124" s="56">
        <v>10831.553460940288</v>
      </c>
      <c r="J124" s="2">
        <v>8129.794715841972</v>
      </c>
      <c r="K124" s="2">
        <v>6474.48550020252</v>
      </c>
      <c r="L124" s="35">
        <v>7764.7485077722695</v>
      </c>
      <c r="M124" s="35">
        <v>6815.931831353548</v>
      </c>
      <c r="N124" s="35">
        <f>SUM(N102,N104,N106,N108,N110,N112,N114,N116,N118,N120,N122)</f>
        <v>6739.400804090031</v>
      </c>
      <c r="O124" s="35">
        <f>SUM(O102,O104,O106,O108,O110,O112,O114,O116,O118,O120,O122)</f>
        <v>12054.772067860928</v>
      </c>
      <c r="P124" s="9">
        <f>SUM(D124:O124)</f>
        <v>104099.12192261018</v>
      </c>
    </row>
    <row r="125" spans="1:16" ht="18.75">
      <c r="A125" s="520" t="s">
        <v>0</v>
      </c>
      <c r="B125" s="528" t="s">
        <v>74</v>
      </c>
      <c r="C125" s="57" t="s">
        <v>16</v>
      </c>
      <c r="D125" s="505" t="s">
        <v>0</v>
      </c>
      <c r="E125" s="109" t="s">
        <v>0</v>
      </c>
      <c r="F125" s="109" t="s">
        <v>0</v>
      </c>
      <c r="G125" s="109" t="s">
        <v>0</v>
      </c>
      <c r="H125" s="353">
        <v>0</v>
      </c>
      <c r="I125" s="215" t="s">
        <v>0</v>
      </c>
      <c r="J125" s="128" t="s">
        <v>0</v>
      </c>
      <c r="K125" s="109" t="s">
        <v>0</v>
      </c>
      <c r="L125" s="109" t="s">
        <v>0</v>
      </c>
      <c r="M125" s="132" t="s">
        <v>0</v>
      </c>
      <c r="N125" s="122"/>
      <c r="O125" s="128"/>
      <c r="P125" s="8"/>
    </row>
    <row r="126" spans="1:16" ht="18.75">
      <c r="A126" s="519" t="s">
        <v>0</v>
      </c>
      <c r="B126" s="529"/>
      <c r="C126" s="50" t="s">
        <v>18</v>
      </c>
      <c r="D126" s="507" t="s">
        <v>0</v>
      </c>
      <c r="E126" s="110" t="s">
        <v>0</v>
      </c>
      <c r="F126" s="110" t="s">
        <v>0</v>
      </c>
      <c r="G126" s="110" t="s">
        <v>0</v>
      </c>
      <c r="H126" s="352">
        <v>0</v>
      </c>
      <c r="I126" s="216" t="s">
        <v>0</v>
      </c>
      <c r="J126" s="130" t="s">
        <v>0</v>
      </c>
      <c r="K126" s="110" t="s">
        <v>0</v>
      </c>
      <c r="L126" s="110" t="s">
        <v>0</v>
      </c>
      <c r="M126" s="133" t="s">
        <v>0</v>
      </c>
      <c r="N126" s="123"/>
      <c r="O126" s="130"/>
      <c r="P126" s="9"/>
    </row>
    <row r="127" spans="1:16" ht="18.75">
      <c r="A127" s="519" t="s">
        <v>75</v>
      </c>
      <c r="B127" s="528" t="s">
        <v>76</v>
      </c>
      <c r="C127" s="57" t="s">
        <v>16</v>
      </c>
      <c r="D127" s="505">
        <v>0.15</v>
      </c>
      <c r="E127" s="109">
        <v>0.19</v>
      </c>
      <c r="F127" s="109">
        <v>0.1835</v>
      </c>
      <c r="G127" s="109">
        <v>0.08</v>
      </c>
      <c r="H127" s="353">
        <v>0</v>
      </c>
      <c r="I127" s="215" t="s">
        <v>0</v>
      </c>
      <c r="J127" s="128" t="s">
        <v>0</v>
      </c>
      <c r="K127" s="109">
        <v>0.137</v>
      </c>
      <c r="L127" s="109">
        <v>0.051</v>
      </c>
      <c r="M127" s="132">
        <v>0.013</v>
      </c>
      <c r="N127" s="122"/>
      <c r="O127" s="128"/>
      <c r="P127" s="8">
        <f t="shared" si="8"/>
        <v>0.8045</v>
      </c>
    </row>
    <row r="128" spans="1:16" ht="18.75">
      <c r="A128" s="519"/>
      <c r="B128" s="529"/>
      <c r="C128" s="50" t="s">
        <v>18</v>
      </c>
      <c r="D128" s="507">
        <v>49.031999552217755</v>
      </c>
      <c r="E128" s="110">
        <v>39.69000022413524</v>
      </c>
      <c r="F128" s="110">
        <v>38.12399978049679</v>
      </c>
      <c r="G128" s="110">
        <v>17.280000558424234</v>
      </c>
      <c r="H128" s="352">
        <v>0</v>
      </c>
      <c r="I128" s="332" t="s">
        <v>0</v>
      </c>
      <c r="J128" s="130" t="s">
        <v>0</v>
      </c>
      <c r="K128" s="110">
        <v>158.32799951586958</v>
      </c>
      <c r="L128" s="110">
        <v>65.44799955977963</v>
      </c>
      <c r="M128" s="133">
        <v>14.039999982189347</v>
      </c>
      <c r="N128" s="123"/>
      <c r="O128" s="130"/>
      <c r="P128" s="9">
        <f t="shared" si="8"/>
        <v>381.94199917311255</v>
      </c>
    </row>
    <row r="129" spans="1:16" ht="18.75">
      <c r="A129" s="519" t="s">
        <v>77</v>
      </c>
      <c r="B129" s="339" t="s">
        <v>20</v>
      </c>
      <c r="C129" s="393" t="s">
        <v>16</v>
      </c>
      <c r="D129" s="505">
        <v>0.048</v>
      </c>
      <c r="E129" s="395">
        <v>0.1185</v>
      </c>
      <c r="F129" s="395">
        <v>0.1445</v>
      </c>
      <c r="G129" s="395">
        <v>0.022</v>
      </c>
      <c r="H129" s="396">
        <v>0</v>
      </c>
      <c r="I129" s="397" t="s">
        <v>0</v>
      </c>
      <c r="J129" s="398" t="s">
        <v>0</v>
      </c>
      <c r="K129" s="395" t="s">
        <v>0</v>
      </c>
      <c r="L129" s="395" t="s">
        <v>0</v>
      </c>
      <c r="M129" s="394" t="s">
        <v>0</v>
      </c>
      <c r="N129" s="399"/>
      <c r="O129" s="400"/>
      <c r="P129" s="401">
        <f t="shared" si="8"/>
        <v>0.33299999999999996</v>
      </c>
    </row>
    <row r="130" spans="1:16" ht="18.75">
      <c r="A130" s="519"/>
      <c r="B130" s="340" t="s">
        <v>78</v>
      </c>
      <c r="C130" s="57" t="s">
        <v>79</v>
      </c>
      <c r="D130" s="505" t="s">
        <v>0</v>
      </c>
      <c r="E130" s="109" t="s">
        <v>0</v>
      </c>
      <c r="F130" s="109" t="s">
        <v>0</v>
      </c>
      <c r="G130" s="109" t="s">
        <v>0</v>
      </c>
      <c r="H130" s="353" t="s">
        <v>0</v>
      </c>
      <c r="I130" s="230" t="s">
        <v>0</v>
      </c>
      <c r="J130" s="226" t="s">
        <v>0</v>
      </c>
      <c r="K130" s="109" t="s">
        <v>0</v>
      </c>
      <c r="L130" s="109" t="s">
        <v>0</v>
      </c>
      <c r="M130" s="132" t="s">
        <v>0</v>
      </c>
      <c r="N130" s="122"/>
      <c r="O130" s="128"/>
      <c r="P130" s="8"/>
    </row>
    <row r="131" spans="1:16" ht="18.75">
      <c r="A131" s="519" t="s">
        <v>23</v>
      </c>
      <c r="B131" s="27"/>
      <c r="C131" s="50" t="s">
        <v>18</v>
      </c>
      <c r="D131" s="507">
        <v>39.527999639012556</v>
      </c>
      <c r="E131" s="110">
        <v>72.90000041167697</v>
      </c>
      <c r="F131" s="110">
        <v>48.8159997189364</v>
      </c>
      <c r="G131" s="110">
        <v>4.644000150076513</v>
      </c>
      <c r="H131" s="366">
        <v>0</v>
      </c>
      <c r="I131" s="333" t="s">
        <v>0</v>
      </c>
      <c r="J131" s="334" t="s">
        <v>0</v>
      </c>
      <c r="K131" s="110" t="s">
        <v>0</v>
      </c>
      <c r="L131" s="110" t="s">
        <v>0</v>
      </c>
      <c r="M131" s="133" t="s">
        <v>0</v>
      </c>
      <c r="N131" s="142"/>
      <c r="O131" s="129"/>
      <c r="P131" s="9">
        <f aca="true" t="shared" si="9" ref="P131:P137">SUM(D131:O131)</f>
        <v>165.88799991970245</v>
      </c>
    </row>
    <row r="132" spans="1:16" s="39" customFormat="1" ht="18.75">
      <c r="A132" s="519"/>
      <c r="B132" s="58" t="s">
        <v>0</v>
      </c>
      <c r="C132" s="379" t="s">
        <v>16</v>
      </c>
      <c r="D132" s="511">
        <v>0.198</v>
      </c>
      <c r="E132" s="3">
        <v>0.3085</v>
      </c>
      <c r="F132" s="3">
        <v>0.32799999999999996</v>
      </c>
      <c r="G132" s="3">
        <v>0.10200000000000001</v>
      </c>
      <c r="H132" s="4">
        <f>+H125+H127+H129</f>
        <v>0</v>
      </c>
      <c r="I132" s="21"/>
      <c r="J132" s="382"/>
      <c r="K132" s="382">
        <v>0.137</v>
      </c>
      <c r="L132" s="4">
        <v>0.051</v>
      </c>
      <c r="M132" s="4">
        <v>0.013</v>
      </c>
      <c r="N132" s="4"/>
      <c r="O132" s="4"/>
      <c r="P132" s="13">
        <f t="shared" si="9"/>
        <v>1.1374999999999997</v>
      </c>
    </row>
    <row r="133" spans="1:16" s="39" customFormat="1" ht="18.75">
      <c r="A133" s="519"/>
      <c r="B133" s="59" t="s">
        <v>103</v>
      </c>
      <c r="C133" s="57" t="s">
        <v>79</v>
      </c>
      <c r="D133" s="511" t="s">
        <v>0</v>
      </c>
      <c r="E133" s="381" t="s">
        <v>0</v>
      </c>
      <c r="F133" s="381" t="s">
        <v>0</v>
      </c>
      <c r="G133" s="381"/>
      <c r="H133" s="380"/>
      <c r="I133" s="28"/>
      <c r="J133" s="233"/>
      <c r="K133" s="1" t="s">
        <v>0</v>
      </c>
      <c r="L133" s="380" t="s">
        <v>0</v>
      </c>
      <c r="M133" s="380"/>
      <c r="N133" s="380"/>
      <c r="O133" s="380"/>
      <c r="P133" s="383"/>
    </row>
    <row r="134" spans="1:16" s="39" customFormat="1" ht="18.75">
      <c r="A134" s="521"/>
      <c r="B134" s="2"/>
      <c r="C134" s="50" t="s">
        <v>18</v>
      </c>
      <c r="D134" s="509">
        <v>88.5599991912303</v>
      </c>
      <c r="E134" s="2">
        <v>112.5900006358122</v>
      </c>
      <c r="F134" s="2">
        <v>86.93999949943318</v>
      </c>
      <c r="G134" s="2">
        <v>21.92400070850075</v>
      </c>
      <c r="H134" s="35">
        <f>+H126+H128+H131</f>
        <v>0</v>
      </c>
      <c r="I134" s="27"/>
      <c r="J134" s="56"/>
      <c r="K134" s="2">
        <v>158.32799951586958</v>
      </c>
      <c r="L134" s="35">
        <v>65.44799955977963</v>
      </c>
      <c r="M134" s="35">
        <v>14.039999982189347</v>
      </c>
      <c r="N134" s="35"/>
      <c r="O134" s="35"/>
      <c r="P134" s="9">
        <f t="shared" si="9"/>
        <v>547.8299990928149</v>
      </c>
    </row>
    <row r="135" spans="1:16" s="74" customFormat="1" ht="18.75">
      <c r="A135" s="60"/>
      <c r="B135" s="61" t="s">
        <v>0</v>
      </c>
      <c r="C135" s="392" t="s">
        <v>16</v>
      </c>
      <c r="D135" s="511">
        <v>1284.4166</v>
      </c>
      <c r="E135" s="386">
        <v>1096.4055</v>
      </c>
      <c r="F135" s="391">
        <v>1289.4246</v>
      </c>
      <c r="G135" s="206">
        <f aca="true" t="shared" si="10" ref="G135:O135">G132+G123+G99</f>
        <v>264.64140000000003</v>
      </c>
      <c r="H135" s="367">
        <f>H132+H123+H99</f>
        <v>430.89570000000003</v>
      </c>
      <c r="I135" s="118">
        <f>I132+I123+I99</f>
        <v>837.1047000000001</v>
      </c>
      <c r="J135" s="386">
        <f>J132+J123+J99</f>
        <v>414.98459999999994</v>
      </c>
      <c r="K135" s="386">
        <f t="shared" si="10"/>
        <v>724.4241</v>
      </c>
      <c r="L135" s="387">
        <f t="shared" si="10"/>
        <v>857.4513999999999</v>
      </c>
      <c r="M135" s="387">
        <f t="shared" si="10"/>
        <v>563.8013299999999</v>
      </c>
      <c r="N135" s="386">
        <f t="shared" si="10"/>
        <v>1656.5958400000002</v>
      </c>
      <c r="O135" s="385">
        <f t="shared" si="10"/>
        <v>1653.44922</v>
      </c>
      <c r="P135" s="14">
        <f t="shared" si="9"/>
        <v>11073.594990000001</v>
      </c>
    </row>
    <row r="136" spans="1:16" s="74" customFormat="1" ht="18.75">
      <c r="A136" s="60"/>
      <c r="B136" s="64" t="s">
        <v>215</v>
      </c>
      <c r="C136" s="65" t="s">
        <v>79</v>
      </c>
      <c r="D136" s="508" t="s">
        <v>0</v>
      </c>
      <c r="E136" s="112" t="s">
        <v>0</v>
      </c>
      <c r="F136" s="120" t="s">
        <v>0</v>
      </c>
      <c r="G136" s="390"/>
      <c r="H136" s="389"/>
      <c r="I136" s="388"/>
      <c r="J136" s="112"/>
      <c r="K136" s="112"/>
      <c r="L136" s="112" t="s">
        <v>0</v>
      </c>
      <c r="M136" s="135"/>
      <c r="N136" s="124"/>
      <c r="O136" s="135"/>
      <c r="P136" s="384"/>
    </row>
    <row r="137" spans="1:16" s="74" customFormat="1" ht="19.5" thickBot="1">
      <c r="A137" s="66"/>
      <c r="B137" s="67"/>
      <c r="C137" s="68" t="s">
        <v>18</v>
      </c>
      <c r="D137" s="515">
        <v>328498.9530000001</v>
      </c>
      <c r="E137" s="119">
        <v>212496.708</v>
      </c>
      <c r="F137" s="121">
        <v>298734.947</v>
      </c>
      <c r="G137" s="207">
        <f aca="true" t="shared" si="11" ref="G137:O137">G134+G124+G100</f>
        <v>194329.68099999998</v>
      </c>
      <c r="H137" s="368">
        <f t="shared" si="11"/>
        <v>299601.21299999993</v>
      </c>
      <c r="I137" s="119">
        <f>I134+I124+I100</f>
        <v>524396.253</v>
      </c>
      <c r="J137" s="119">
        <f>J134+J124+J100</f>
        <v>125398.633</v>
      </c>
      <c r="K137" s="119">
        <f t="shared" si="11"/>
        <v>588664.5120000001</v>
      </c>
      <c r="L137" s="140">
        <f t="shared" si="11"/>
        <v>541162.4089999999</v>
      </c>
      <c r="M137" s="140">
        <f t="shared" si="11"/>
        <v>504507.0230000001</v>
      </c>
      <c r="N137" s="146">
        <f t="shared" si="11"/>
        <v>497176.396</v>
      </c>
      <c r="O137" s="140">
        <f t="shared" si="11"/>
        <v>476666.53800000006</v>
      </c>
      <c r="P137" s="7">
        <f t="shared" si="9"/>
        <v>4591633.266</v>
      </c>
    </row>
    <row r="138" ht="18.75">
      <c r="O138" s="69"/>
    </row>
  </sheetData>
  <sheetProtection/>
  <mergeCells count="52"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  <mergeCell ref="B32:B33"/>
    <mergeCell ref="A42:B43"/>
    <mergeCell ref="A87:B88"/>
    <mergeCell ref="A89:B90"/>
    <mergeCell ref="B64:B65"/>
    <mergeCell ref="B60:B61"/>
    <mergeCell ref="A52:B53"/>
    <mergeCell ref="A85:B86"/>
    <mergeCell ref="B127:B128"/>
    <mergeCell ref="B115:B116"/>
    <mergeCell ref="B117:B118"/>
    <mergeCell ref="B119:B120"/>
    <mergeCell ref="B123:B124"/>
    <mergeCell ref="B125:B126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3"/>
  <sheetViews>
    <sheetView zoomScale="70" zoomScaleNormal="70" zoomScalePageLayoutView="0" workbookViewId="0" topLeftCell="A1">
      <pane xSplit="3" ySplit="3" topLeftCell="I130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N146" sqref="N146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5" width="20.50390625" style="74" customWidth="1"/>
    <col min="16" max="16" width="23.00390625" style="369" customWidth="1"/>
    <col min="17" max="16384" width="9.00390625" style="79" customWidth="1"/>
  </cols>
  <sheetData>
    <row r="1" spans="1:16" s="80" customFormat="1" ht="18.75">
      <c r="A1" s="74"/>
      <c r="B1" s="61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69"/>
    </row>
    <row r="2" spans="1:16" s="80" customFormat="1" ht="19.5" thickBot="1">
      <c r="A2" s="67" t="s">
        <v>83</v>
      </c>
      <c r="B2" s="372"/>
      <c r="C2" s="67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7" t="s">
        <v>87</v>
      </c>
      <c r="P2" s="369"/>
    </row>
    <row r="3" spans="1:16" s="80" customFormat="1" ht="18.75">
      <c r="A3" s="98"/>
      <c r="B3" s="373"/>
      <c r="C3" s="373"/>
      <c r="D3" s="84" t="s">
        <v>86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12</v>
      </c>
      <c r="O3" s="84" t="s">
        <v>13</v>
      </c>
      <c r="P3" s="370" t="s">
        <v>14</v>
      </c>
    </row>
    <row r="4" spans="1:16" s="80" customFormat="1" ht="18.75">
      <c r="A4" s="91" t="s">
        <v>0</v>
      </c>
      <c r="B4" s="547" t="s">
        <v>15</v>
      </c>
      <c r="C4" s="6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5">
        <f aca="true" t="shared" si="0" ref="P4:P9">SUM(D4:O4)</f>
        <v>0</v>
      </c>
    </row>
    <row r="5" spans="1:16" s="80" customFormat="1" ht="18.75">
      <c r="A5" s="97" t="s">
        <v>17</v>
      </c>
      <c r="B5" s="548"/>
      <c r="C5" s="93" t="s">
        <v>18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94">
        <f t="shared" si="0"/>
        <v>0</v>
      </c>
    </row>
    <row r="6" spans="1:16" s="80" customFormat="1" ht="18.75">
      <c r="A6" s="97" t="s">
        <v>19</v>
      </c>
      <c r="B6" s="62" t="s">
        <v>20</v>
      </c>
      <c r="C6" s="65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>
        <f t="shared" si="0"/>
        <v>0</v>
      </c>
    </row>
    <row r="7" spans="1:16" s="80" customFormat="1" ht="18.75">
      <c r="A7" s="97" t="s">
        <v>21</v>
      </c>
      <c r="B7" s="93" t="s">
        <v>149</v>
      </c>
      <c r="C7" s="93" t="s">
        <v>18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94">
        <f t="shared" si="0"/>
        <v>0</v>
      </c>
    </row>
    <row r="8" spans="1:16" s="80" customFormat="1" ht="18.75">
      <c r="A8" s="97" t="s">
        <v>23</v>
      </c>
      <c r="B8" s="541" t="s">
        <v>103</v>
      </c>
      <c r="C8" s="65" t="s">
        <v>16</v>
      </c>
      <c r="D8" s="5"/>
      <c r="E8" s="5"/>
      <c r="F8" s="5"/>
      <c r="G8" s="5"/>
      <c r="H8" s="5"/>
      <c r="I8" s="5"/>
      <c r="J8" s="5"/>
      <c r="K8" s="5"/>
      <c r="L8" s="5"/>
      <c r="M8" s="5">
        <f aca="true" t="shared" si="1" ref="M8:O9">M4+M6</f>
        <v>0</v>
      </c>
      <c r="N8" s="5">
        <f t="shared" si="1"/>
        <v>0</v>
      </c>
      <c r="O8" s="5">
        <f t="shared" si="1"/>
        <v>0</v>
      </c>
      <c r="P8" s="15">
        <f t="shared" si="0"/>
        <v>0</v>
      </c>
    </row>
    <row r="9" spans="1:16" s="80" customFormat="1" ht="18.75">
      <c r="A9" s="92"/>
      <c r="B9" s="542"/>
      <c r="C9" s="93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>
        <f t="shared" si="1"/>
        <v>0</v>
      </c>
      <c r="N9" s="35">
        <f t="shared" si="1"/>
        <v>0</v>
      </c>
      <c r="O9" s="35">
        <f t="shared" si="1"/>
        <v>0</v>
      </c>
      <c r="P9" s="94">
        <f t="shared" si="0"/>
        <v>0</v>
      </c>
    </row>
    <row r="10" spans="1:16" s="80" customFormat="1" ht="18.75">
      <c r="A10" s="549" t="s">
        <v>25</v>
      </c>
      <c r="B10" s="550"/>
      <c r="C10" s="65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5">
        <f aca="true" t="shared" si="2" ref="P10:P21">SUM(D10:O10)</f>
        <v>0</v>
      </c>
    </row>
    <row r="11" spans="1:16" s="80" customFormat="1" ht="18.75">
      <c r="A11" s="551"/>
      <c r="B11" s="552"/>
      <c r="C11" s="93" t="s">
        <v>18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94">
        <f t="shared" si="2"/>
        <v>0</v>
      </c>
    </row>
    <row r="12" spans="1:16" s="80" customFormat="1" ht="18.75">
      <c r="A12" s="60"/>
      <c r="B12" s="547" t="s">
        <v>26</v>
      </c>
      <c r="C12" s="65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>
        <f t="shared" si="2"/>
        <v>0</v>
      </c>
    </row>
    <row r="13" spans="1:16" s="80" customFormat="1" ht="18.75">
      <c r="A13" s="91" t="s">
        <v>0</v>
      </c>
      <c r="B13" s="548"/>
      <c r="C13" s="93" t="s">
        <v>18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94">
        <f t="shared" si="2"/>
        <v>0</v>
      </c>
    </row>
    <row r="14" spans="1:16" s="80" customFormat="1" ht="18.75">
      <c r="A14" s="97" t="s">
        <v>27</v>
      </c>
      <c r="B14" s="547" t="s">
        <v>28</v>
      </c>
      <c r="C14" s="65" t="s">
        <v>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>
        <f t="shared" si="2"/>
        <v>0</v>
      </c>
    </row>
    <row r="15" spans="1:16" s="80" customFormat="1" ht="18.75">
      <c r="A15" s="97" t="s">
        <v>0</v>
      </c>
      <c r="B15" s="548"/>
      <c r="C15" s="93" t="s">
        <v>18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94">
        <f t="shared" si="2"/>
        <v>0</v>
      </c>
    </row>
    <row r="16" spans="1:16" s="80" customFormat="1" ht="18.75">
      <c r="A16" s="97" t="s">
        <v>29</v>
      </c>
      <c r="B16" s="547" t="s">
        <v>30</v>
      </c>
      <c r="C16" s="65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5">
        <f t="shared" si="2"/>
        <v>0</v>
      </c>
    </row>
    <row r="17" spans="1:16" s="80" customFormat="1" ht="18.75">
      <c r="A17" s="97"/>
      <c r="B17" s="548"/>
      <c r="C17" s="93" t="s">
        <v>18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94">
        <f t="shared" si="2"/>
        <v>0</v>
      </c>
    </row>
    <row r="18" spans="1:16" s="80" customFormat="1" ht="18.75">
      <c r="A18" s="97" t="s">
        <v>31</v>
      </c>
      <c r="B18" s="62" t="s">
        <v>104</v>
      </c>
      <c r="C18" s="65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>
        <f t="shared" si="2"/>
        <v>0</v>
      </c>
    </row>
    <row r="19" spans="1:16" s="80" customFormat="1" ht="18.75">
      <c r="A19" s="97"/>
      <c r="B19" s="93" t="s">
        <v>105</v>
      </c>
      <c r="C19" s="93" t="s">
        <v>18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94">
        <f t="shared" si="2"/>
        <v>0</v>
      </c>
    </row>
    <row r="20" spans="1:16" s="80" customFormat="1" ht="18.75">
      <c r="A20" s="97" t="s">
        <v>23</v>
      </c>
      <c r="B20" s="547" t="s">
        <v>32</v>
      </c>
      <c r="C20" s="65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5">
        <f t="shared" si="2"/>
        <v>0</v>
      </c>
    </row>
    <row r="21" spans="1:16" s="80" customFormat="1" ht="18.75">
      <c r="A21" s="97"/>
      <c r="B21" s="548"/>
      <c r="C21" s="93" t="s">
        <v>18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94">
        <f t="shared" si="2"/>
        <v>0</v>
      </c>
    </row>
    <row r="22" spans="1:16" s="80" customFormat="1" ht="18.75">
      <c r="A22" s="60"/>
      <c r="B22" s="541" t="s">
        <v>103</v>
      </c>
      <c r="C22" s="65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>
        <f aca="true" t="shared" si="3" ref="M22:O23">M12+M14+M16+M18+M20</f>
        <v>0</v>
      </c>
      <c r="N22" s="5">
        <f t="shared" si="3"/>
        <v>0</v>
      </c>
      <c r="O22" s="5">
        <f t="shared" si="3"/>
        <v>0</v>
      </c>
      <c r="P22" s="15">
        <f aca="true" t="shared" si="4" ref="P22:P35">SUM(D22:O22)</f>
        <v>0</v>
      </c>
    </row>
    <row r="23" spans="1:16" s="80" customFormat="1" ht="18.75">
      <c r="A23" s="92"/>
      <c r="B23" s="542"/>
      <c r="C23" s="93" t="s">
        <v>18</v>
      </c>
      <c r="D23" s="35"/>
      <c r="E23" s="35"/>
      <c r="F23" s="35"/>
      <c r="G23" s="35"/>
      <c r="H23" s="35"/>
      <c r="I23" s="35"/>
      <c r="J23" s="35"/>
      <c r="K23" s="35"/>
      <c r="L23" s="35"/>
      <c r="M23" s="35">
        <f t="shared" si="3"/>
        <v>0</v>
      </c>
      <c r="N23" s="35">
        <f t="shared" si="3"/>
        <v>0</v>
      </c>
      <c r="O23" s="35">
        <f t="shared" si="3"/>
        <v>0</v>
      </c>
      <c r="P23" s="94">
        <f t="shared" si="4"/>
        <v>0</v>
      </c>
    </row>
    <row r="24" spans="1:16" s="80" customFormat="1" ht="18.75">
      <c r="A24" s="91" t="s">
        <v>0</v>
      </c>
      <c r="B24" s="547" t="s">
        <v>33</v>
      </c>
      <c r="C24" s="65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>
        <f t="shared" si="4"/>
        <v>0</v>
      </c>
    </row>
    <row r="25" spans="1:16" s="80" customFormat="1" ht="18.75">
      <c r="A25" s="97" t="s">
        <v>34</v>
      </c>
      <c r="B25" s="548"/>
      <c r="C25" s="93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94">
        <f t="shared" si="4"/>
        <v>0</v>
      </c>
    </row>
    <row r="26" spans="1:16" s="80" customFormat="1" ht="18.75">
      <c r="A26" s="97" t="s">
        <v>35</v>
      </c>
      <c r="B26" s="62" t="s">
        <v>20</v>
      </c>
      <c r="C26" s="65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>
        <f t="shared" si="4"/>
        <v>0</v>
      </c>
    </row>
    <row r="27" spans="1:16" s="80" customFormat="1" ht="18.75">
      <c r="A27" s="97" t="s">
        <v>36</v>
      </c>
      <c r="B27" s="93" t="s">
        <v>158</v>
      </c>
      <c r="C27" s="93" t="s">
        <v>18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94">
        <f t="shared" si="4"/>
        <v>0</v>
      </c>
    </row>
    <row r="28" spans="1:16" s="80" customFormat="1" ht="18.75">
      <c r="A28" s="97" t="s">
        <v>23</v>
      </c>
      <c r="B28" s="541" t="s">
        <v>110</v>
      </c>
      <c r="C28" s="65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>
        <f t="shared" si="4"/>
        <v>0</v>
      </c>
    </row>
    <row r="29" spans="1:16" s="80" customFormat="1" ht="18.75">
      <c r="A29" s="92"/>
      <c r="B29" s="542"/>
      <c r="C29" s="93" t="s">
        <v>18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94">
        <f t="shared" si="4"/>
        <v>0</v>
      </c>
    </row>
    <row r="30" spans="1:16" s="80" customFormat="1" ht="18.75">
      <c r="A30" s="91" t="s">
        <v>0</v>
      </c>
      <c r="B30" s="547" t="s">
        <v>37</v>
      </c>
      <c r="C30" s="65" t="s">
        <v>16</v>
      </c>
      <c r="D30" s="5">
        <v>0.8124</v>
      </c>
      <c r="E30" s="5">
        <v>0.5518</v>
      </c>
      <c r="F30" s="5">
        <v>0.078</v>
      </c>
      <c r="G30" s="5"/>
      <c r="H30" s="5"/>
      <c r="I30" s="5"/>
      <c r="J30" s="5"/>
      <c r="K30" s="5"/>
      <c r="L30" s="5"/>
      <c r="M30" s="5"/>
      <c r="N30" s="5"/>
      <c r="O30" s="5">
        <v>0.033</v>
      </c>
      <c r="P30" s="15">
        <f t="shared" si="4"/>
        <v>1.4751999999999998</v>
      </c>
    </row>
    <row r="31" spans="1:16" s="80" customFormat="1" ht="18.75">
      <c r="A31" s="97" t="s">
        <v>38</v>
      </c>
      <c r="B31" s="548"/>
      <c r="C31" s="93" t="s">
        <v>18</v>
      </c>
      <c r="D31" s="35">
        <v>286.064</v>
      </c>
      <c r="E31" s="35">
        <v>106.81</v>
      </c>
      <c r="F31" s="35">
        <v>5.508</v>
      </c>
      <c r="G31" s="35"/>
      <c r="H31" s="35"/>
      <c r="I31" s="35"/>
      <c r="J31" s="35"/>
      <c r="K31" s="35"/>
      <c r="L31" s="35"/>
      <c r="M31" s="35"/>
      <c r="N31" s="35"/>
      <c r="O31" s="35">
        <v>18.382</v>
      </c>
      <c r="P31" s="94">
        <f t="shared" si="4"/>
        <v>416.764</v>
      </c>
    </row>
    <row r="32" spans="1:16" s="80" customFormat="1" ht="18.75">
      <c r="A32" s="97" t="s">
        <v>0</v>
      </c>
      <c r="B32" s="547" t="s">
        <v>39</v>
      </c>
      <c r="C32" s="65" t="s">
        <v>16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5">
        <f t="shared" si="4"/>
        <v>0</v>
      </c>
    </row>
    <row r="33" spans="1:16" s="80" customFormat="1" ht="18.75">
      <c r="A33" s="97" t="s">
        <v>40</v>
      </c>
      <c r="B33" s="548"/>
      <c r="C33" s="93" t="s">
        <v>18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94">
        <f t="shared" si="4"/>
        <v>0</v>
      </c>
    </row>
    <row r="34" spans="1:16" s="80" customFormat="1" ht="18.75">
      <c r="A34" s="97"/>
      <c r="B34" s="62" t="s">
        <v>20</v>
      </c>
      <c r="C34" s="65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5">
        <f t="shared" si="4"/>
        <v>0</v>
      </c>
    </row>
    <row r="35" spans="1:16" s="80" customFormat="1" ht="18.75">
      <c r="A35" s="97" t="s">
        <v>23</v>
      </c>
      <c r="B35" s="93" t="s">
        <v>107</v>
      </c>
      <c r="C35" s="93" t="s">
        <v>18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94">
        <f t="shared" si="4"/>
        <v>0</v>
      </c>
    </row>
    <row r="36" spans="1:16" s="80" customFormat="1" ht="18.75">
      <c r="A36" s="60"/>
      <c r="B36" s="541" t="s">
        <v>110</v>
      </c>
      <c r="C36" s="65" t="s">
        <v>16</v>
      </c>
      <c r="D36" s="5">
        <f aca="true" t="shared" si="5" ref="D36:F37">+D30+D32+D34</f>
        <v>0.8124</v>
      </c>
      <c r="E36" s="5">
        <f t="shared" si="5"/>
        <v>0.5518</v>
      </c>
      <c r="F36" s="5">
        <f t="shared" si="5"/>
        <v>0.078</v>
      </c>
      <c r="G36" s="5">
        <f aca="true" t="shared" si="6" ref="G36:N36">+G30+G32+G34</f>
        <v>0</v>
      </c>
      <c r="H36" s="5">
        <f t="shared" si="6"/>
        <v>0</v>
      </c>
      <c r="I36" s="5"/>
      <c r="J36" s="5"/>
      <c r="K36" s="5"/>
      <c r="L36" s="5"/>
      <c r="M36" s="5">
        <f t="shared" si="6"/>
        <v>0</v>
      </c>
      <c r="N36" s="5">
        <f t="shared" si="6"/>
        <v>0</v>
      </c>
      <c r="O36" s="5">
        <f>+O30+O32+O34</f>
        <v>0.033</v>
      </c>
      <c r="P36" s="15">
        <f aca="true" t="shared" si="7" ref="P36:P67">SUM(D36:O36)</f>
        <v>1.4751999999999998</v>
      </c>
    </row>
    <row r="37" spans="1:16" s="80" customFormat="1" ht="18.75">
      <c r="A37" s="92"/>
      <c r="B37" s="542"/>
      <c r="C37" s="93" t="s">
        <v>18</v>
      </c>
      <c r="D37" s="35">
        <f t="shared" si="5"/>
        <v>286.064</v>
      </c>
      <c r="E37" s="35">
        <f t="shared" si="5"/>
        <v>106.81</v>
      </c>
      <c r="F37" s="35">
        <f t="shared" si="5"/>
        <v>5.508</v>
      </c>
      <c r="G37" s="35">
        <f aca="true" t="shared" si="8" ref="G37:N37">+G31+G33+G35</f>
        <v>0</v>
      </c>
      <c r="H37" s="35">
        <f t="shared" si="8"/>
        <v>0</v>
      </c>
      <c r="I37" s="35"/>
      <c r="J37" s="35"/>
      <c r="K37" s="35"/>
      <c r="L37" s="35"/>
      <c r="M37" s="35">
        <f t="shared" si="8"/>
        <v>0</v>
      </c>
      <c r="N37" s="35">
        <f t="shared" si="8"/>
        <v>0</v>
      </c>
      <c r="O37" s="35">
        <f>+O31+O33+O35</f>
        <v>18.382</v>
      </c>
      <c r="P37" s="94">
        <f t="shared" si="7"/>
        <v>416.764</v>
      </c>
    </row>
    <row r="38" spans="1:16" s="80" customFormat="1" ht="18.75">
      <c r="A38" s="549" t="s">
        <v>41</v>
      </c>
      <c r="B38" s="550"/>
      <c r="C38" s="65" t="s">
        <v>16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5">
        <f t="shared" si="7"/>
        <v>0</v>
      </c>
    </row>
    <row r="39" spans="1:16" s="80" customFormat="1" ht="18.75">
      <c r="A39" s="551"/>
      <c r="B39" s="552"/>
      <c r="C39" s="93" t="s">
        <v>18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94">
        <f t="shared" si="7"/>
        <v>0</v>
      </c>
    </row>
    <row r="40" spans="1:16" s="80" customFormat="1" ht="18.75">
      <c r="A40" s="549" t="s">
        <v>42</v>
      </c>
      <c r="B40" s="550"/>
      <c r="C40" s="65" t="s">
        <v>16</v>
      </c>
      <c r="D40" s="5"/>
      <c r="E40" s="5"/>
      <c r="F40" s="5"/>
      <c r="G40" s="5"/>
      <c r="H40" s="5">
        <v>0.0584</v>
      </c>
      <c r="I40" s="5">
        <v>0.037</v>
      </c>
      <c r="J40" s="5">
        <v>0.0296</v>
      </c>
      <c r="K40" s="5">
        <v>0.0304</v>
      </c>
      <c r="L40" s="5">
        <v>0.0238</v>
      </c>
      <c r="M40" s="5">
        <v>0.0056</v>
      </c>
      <c r="N40" s="5"/>
      <c r="O40" s="5">
        <v>0.0014</v>
      </c>
      <c r="P40" s="15">
        <f t="shared" si="7"/>
        <v>0.18620000000000003</v>
      </c>
    </row>
    <row r="41" spans="1:16" s="80" customFormat="1" ht="18.75">
      <c r="A41" s="551"/>
      <c r="B41" s="552"/>
      <c r="C41" s="93" t="s">
        <v>18</v>
      </c>
      <c r="D41" s="35"/>
      <c r="E41" s="35"/>
      <c r="F41" s="35"/>
      <c r="G41" s="35"/>
      <c r="H41" s="35">
        <v>6.501</v>
      </c>
      <c r="I41" s="35">
        <v>2.216</v>
      </c>
      <c r="J41" s="35">
        <v>1.868</v>
      </c>
      <c r="K41" s="35">
        <v>2.415</v>
      </c>
      <c r="L41" s="35">
        <v>1.681</v>
      </c>
      <c r="M41" s="35">
        <v>0.242</v>
      </c>
      <c r="N41" s="35"/>
      <c r="O41" s="35">
        <v>0.076</v>
      </c>
      <c r="P41" s="94">
        <f t="shared" si="7"/>
        <v>14.999000000000002</v>
      </c>
    </row>
    <row r="42" spans="1:16" s="80" customFormat="1" ht="18.75">
      <c r="A42" s="549" t="s">
        <v>43</v>
      </c>
      <c r="B42" s="550"/>
      <c r="C42" s="65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>
        <f t="shared" si="7"/>
        <v>0</v>
      </c>
    </row>
    <row r="43" spans="1:16" s="80" customFormat="1" ht="18.75">
      <c r="A43" s="551"/>
      <c r="B43" s="552"/>
      <c r="C43" s="93" t="s">
        <v>18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4">
        <f t="shared" si="7"/>
        <v>0</v>
      </c>
    </row>
    <row r="44" spans="1:16" s="80" customFormat="1" ht="18.75">
      <c r="A44" s="549" t="s">
        <v>44</v>
      </c>
      <c r="B44" s="550"/>
      <c r="C44" s="65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5">
        <f t="shared" si="7"/>
        <v>0</v>
      </c>
    </row>
    <row r="45" spans="1:16" s="80" customFormat="1" ht="18.75">
      <c r="A45" s="551"/>
      <c r="B45" s="552"/>
      <c r="C45" s="93" t="s">
        <v>18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94">
        <f t="shared" si="7"/>
        <v>0</v>
      </c>
    </row>
    <row r="46" spans="1:16" s="80" customFormat="1" ht="18.75">
      <c r="A46" s="549" t="s">
        <v>45</v>
      </c>
      <c r="B46" s="550"/>
      <c r="C46" s="65" t="s">
        <v>16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5">
        <f t="shared" si="7"/>
        <v>0</v>
      </c>
    </row>
    <row r="47" spans="1:16" s="80" customFormat="1" ht="18.75">
      <c r="A47" s="551"/>
      <c r="B47" s="552"/>
      <c r="C47" s="93" t="s">
        <v>18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94">
        <f t="shared" si="7"/>
        <v>0</v>
      </c>
    </row>
    <row r="48" spans="1:16" s="80" customFormat="1" ht="18.75">
      <c r="A48" s="549" t="s">
        <v>46</v>
      </c>
      <c r="B48" s="550"/>
      <c r="C48" s="65" t="s">
        <v>16</v>
      </c>
      <c r="D48" s="5"/>
      <c r="E48" s="5"/>
      <c r="F48" s="5"/>
      <c r="G48" s="5"/>
      <c r="H48" s="5">
        <v>0.002</v>
      </c>
      <c r="I48" s="5"/>
      <c r="J48" s="5"/>
      <c r="K48" s="5"/>
      <c r="L48" s="5"/>
      <c r="M48" s="5"/>
      <c r="N48" s="5"/>
      <c r="O48" s="5"/>
      <c r="P48" s="15">
        <f t="shared" si="7"/>
        <v>0.002</v>
      </c>
    </row>
    <row r="49" spans="1:16" s="80" customFormat="1" ht="18.75">
      <c r="A49" s="551"/>
      <c r="B49" s="552"/>
      <c r="C49" s="93" t="s">
        <v>18</v>
      </c>
      <c r="D49" s="35"/>
      <c r="E49" s="35"/>
      <c r="F49" s="35"/>
      <c r="G49" s="35"/>
      <c r="H49" s="35">
        <v>0.648</v>
      </c>
      <c r="I49" s="35"/>
      <c r="J49" s="35"/>
      <c r="K49" s="35"/>
      <c r="L49" s="35"/>
      <c r="M49" s="35"/>
      <c r="N49" s="35"/>
      <c r="O49" s="35"/>
      <c r="P49" s="94">
        <f t="shared" si="7"/>
        <v>0.648</v>
      </c>
    </row>
    <row r="50" spans="1:16" s="80" customFormat="1" ht="18.75">
      <c r="A50" s="549" t="s">
        <v>47</v>
      </c>
      <c r="B50" s="550"/>
      <c r="C50" s="65" t="s">
        <v>16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5">
        <f t="shared" si="7"/>
        <v>0</v>
      </c>
    </row>
    <row r="51" spans="1:16" s="80" customFormat="1" ht="18.75">
      <c r="A51" s="551"/>
      <c r="B51" s="552"/>
      <c r="C51" s="93" t="s">
        <v>18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94">
        <f t="shared" si="7"/>
        <v>0</v>
      </c>
    </row>
    <row r="52" spans="1:16" s="80" customFormat="1" ht="18.75">
      <c r="A52" s="549" t="s">
        <v>48</v>
      </c>
      <c r="B52" s="550"/>
      <c r="C52" s="65" t="s">
        <v>16</v>
      </c>
      <c r="D52" s="5"/>
      <c r="E52" s="5"/>
      <c r="F52" s="5"/>
      <c r="G52" s="5">
        <v>0.0066</v>
      </c>
      <c r="H52" s="5">
        <v>0.0154</v>
      </c>
      <c r="I52" s="5">
        <v>0.0024</v>
      </c>
      <c r="J52" s="5"/>
      <c r="K52" s="5"/>
      <c r="L52" s="5">
        <v>0.0822</v>
      </c>
      <c r="M52" s="5">
        <v>0.1324</v>
      </c>
      <c r="N52" s="5">
        <v>0.0742</v>
      </c>
      <c r="O52" s="5"/>
      <c r="P52" s="15">
        <f t="shared" si="7"/>
        <v>0.3132</v>
      </c>
    </row>
    <row r="53" spans="1:16" s="80" customFormat="1" ht="18.75">
      <c r="A53" s="551"/>
      <c r="B53" s="552"/>
      <c r="C53" s="93" t="s">
        <v>18</v>
      </c>
      <c r="D53" s="35"/>
      <c r="E53" s="35"/>
      <c r="F53" s="35"/>
      <c r="G53" s="35">
        <v>15.336</v>
      </c>
      <c r="H53" s="35">
        <v>12.572</v>
      </c>
      <c r="I53" s="35">
        <v>0.259</v>
      </c>
      <c r="J53" s="35"/>
      <c r="K53" s="35"/>
      <c r="L53" s="35">
        <v>29.737</v>
      </c>
      <c r="M53" s="35">
        <v>72.076</v>
      </c>
      <c r="N53" s="35">
        <v>27.195</v>
      </c>
      <c r="O53" s="35"/>
      <c r="P53" s="94">
        <f t="shared" si="7"/>
        <v>157.17499999999998</v>
      </c>
    </row>
    <row r="54" spans="1:16" s="80" customFormat="1" ht="18.75">
      <c r="A54" s="91" t="s">
        <v>0</v>
      </c>
      <c r="B54" s="547" t="s">
        <v>128</v>
      </c>
      <c r="C54" s="65" t="s">
        <v>16</v>
      </c>
      <c r="D54" s="5">
        <v>0.0021</v>
      </c>
      <c r="E54" s="5"/>
      <c r="F54" s="5"/>
      <c r="G54" s="5">
        <v>0.0156</v>
      </c>
      <c r="H54" s="5">
        <v>0.145</v>
      </c>
      <c r="I54" s="5">
        <v>0.0443</v>
      </c>
      <c r="J54" s="5">
        <v>0.0912</v>
      </c>
      <c r="K54" s="5">
        <v>0.0429</v>
      </c>
      <c r="L54" s="5">
        <v>0.0245</v>
      </c>
      <c r="M54" s="5">
        <v>0.0205</v>
      </c>
      <c r="N54" s="5">
        <v>0.0093</v>
      </c>
      <c r="O54" s="5">
        <v>0.0139</v>
      </c>
      <c r="P54" s="15">
        <f t="shared" si="7"/>
        <v>0.40930000000000005</v>
      </c>
    </row>
    <row r="55" spans="1:16" s="80" customFormat="1" ht="18.75">
      <c r="A55" s="97" t="s">
        <v>38</v>
      </c>
      <c r="B55" s="548"/>
      <c r="C55" s="93" t="s">
        <v>18</v>
      </c>
      <c r="D55" s="35">
        <v>5.216</v>
      </c>
      <c r="E55" s="35"/>
      <c r="F55" s="35"/>
      <c r="G55" s="35">
        <v>40.695</v>
      </c>
      <c r="H55" s="35">
        <v>138.377</v>
      </c>
      <c r="I55" s="35">
        <v>40.003</v>
      </c>
      <c r="J55" s="35">
        <v>69.206</v>
      </c>
      <c r="K55" s="35">
        <v>33.026</v>
      </c>
      <c r="L55" s="35">
        <v>22.343</v>
      </c>
      <c r="M55" s="35">
        <v>28.221</v>
      </c>
      <c r="N55" s="35">
        <v>8.144</v>
      </c>
      <c r="O55" s="35">
        <v>34.819</v>
      </c>
      <c r="P55" s="94">
        <f t="shared" si="7"/>
        <v>420.05000000000007</v>
      </c>
    </row>
    <row r="56" spans="1:16" s="80" customFormat="1" ht="18.75">
      <c r="A56" s="97" t="s">
        <v>17</v>
      </c>
      <c r="B56" s="62" t="s">
        <v>20</v>
      </c>
      <c r="C56" s="65" t="s">
        <v>16</v>
      </c>
      <c r="D56" s="5"/>
      <c r="E56" s="5">
        <v>0.0006</v>
      </c>
      <c r="F56" s="5"/>
      <c r="G56" s="5"/>
      <c r="H56" s="5">
        <v>0.0077</v>
      </c>
      <c r="I56" s="5">
        <v>0.0121</v>
      </c>
      <c r="J56" s="5"/>
      <c r="K56" s="5">
        <v>0.0017</v>
      </c>
      <c r="L56" s="5"/>
      <c r="M56" s="5">
        <v>0.0022</v>
      </c>
      <c r="N56" s="5"/>
      <c r="O56" s="5"/>
      <c r="P56" s="15">
        <f t="shared" si="7"/>
        <v>0.024300000000000002</v>
      </c>
    </row>
    <row r="57" spans="1:16" s="80" customFormat="1" ht="18.75">
      <c r="A57" s="97" t="s">
        <v>23</v>
      </c>
      <c r="B57" s="93" t="s">
        <v>109</v>
      </c>
      <c r="C57" s="93" t="s">
        <v>18</v>
      </c>
      <c r="D57" s="35"/>
      <c r="E57" s="35">
        <v>0.648</v>
      </c>
      <c r="F57" s="35"/>
      <c r="G57" s="35"/>
      <c r="H57" s="35">
        <v>17.247</v>
      </c>
      <c r="I57" s="35">
        <v>28.534</v>
      </c>
      <c r="J57" s="35"/>
      <c r="K57" s="35">
        <v>3.532</v>
      </c>
      <c r="L57" s="35"/>
      <c r="M57" s="35">
        <v>2.279</v>
      </c>
      <c r="N57" s="35"/>
      <c r="O57" s="35"/>
      <c r="P57" s="94">
        <f t="shared" si="7"/>
        <v>52.239999999999995</v>
      </c>
    </row>
    <row r="58" spans="1:16" s="80" customFormat="1" ht="18.75">
      <c r="A58" s="60"/>
      <c r="B58" s="541" t="s">
        <v>110</v>
      </c>
      <c r="C58" s="65" t="s">
        <v>16</v>
      </c>
      <c r="D58" s="5">
        <v>0.0021</v>
      </c>
      <c r="E58" s="5">
        <f aca="true" t="shared" si="9" ref="E58:G59">+E54+E56</f>
        <v>0.0006</v>
      </c>
      <c r="F58" s="5">
        <f t="shared" si="9"/>
        <v>0</v>
      </c>
      <c r="G58" s="5">
        <f t="shared" si="9"/>
        <v>0.0156</v>
      </c>
      <c r="H58" s="5">
        <f aca="true" t="shared" si="10" ref="H58:N59">+H54+H56</f>
        <v>0.1527</v>
      </c>
      <c r="I58" s="5">
        <f>+I54+I56</f>
        <v>0.0564</v>
      </c>
      <c r="J58" s="5">
        <f>+J54+J56</f>
        <v>0.0912</v>
      </c>
      <c r="K58" s="5">
        <f t="shared" si="10"/>
        <v>0.0446</v>
      </c>
      <c r="L58" s="5">
        <f t="shared" si="10"/>
        <v>0.0245</v>
      </c>
      <c r="M58" s="5">
        <f t="shared" si="10"/>
        <v>0.0227</v>
      </c>
      <c r="N58" s="5">
        <f t="shared" si="10"/>
        <v>0.0093</v>
      </c>
      <c r="O58" s="5">
        <f>+O54+O56</f>
        <v>0.0139</v>
      </c>
      <c r="P58" s="15">
        <f t="shared" si="7"/>
        <v>0.4336</v>
      </c>
    </row>
    <row r="59" spans="1:16" s="80" customFormat="1" ht="18.75">
      <c r="A59" s="92"/>
      <c r="B59" s="542"/>
      <c r="C59" s="93" t="s">
        <v>18</v>
      </c>
      <c r="D59" s="35">
        <v>5.216</v>
      </c>
      <c r="E59" s="35">
        <f t="shared" si="9"/>
        <v>0.648</v>
      </c>
      <c r="F59" s="35">
        <f t="shared" si="9"/>
        <v>0</v>
      </c>
      <c r="G59" s="35">
        <f t="shared" si="9"/>
        <v>40.695</v>
      </c>
      <c r="H59" s="35">
        <f t="shared" si="10"/>
        <v>155.62400000000002</v>
      </c>
      <c r="I59" s="35">
        <f t="shared" si="10"/>
        <v>68.537</v>
      </c>
      <c r="J59" s="35">
        <f>+J55+J57</f>
        <v>69.206</v>
      </c>
      <c r="K59" s="35">
        <f t="shared" si="10"/>
        <v>36.55800000000001</v>
      </c>
      <c r="L59" s="35">
        <f t="shared" si="10"/>
        <v>22.343</v>
      </c>
      <c r="M59" s="35">
        <f t="shared" si="10"/>
        <v>30.5</v>
      </c>
      <c r="N59" s="35">
        <f t="shared" si="10"/>
        <v>8.144</v>
      </c>
      <c r="O59" s="35">
        <f>+O55+O57</f>
        <v>34.819</v>
      </c>
      <c r="P59" s="94">
        <f t="shared" si="7"/>
        <v>472.2900000000001</v>
      </c>
    </row>
    <row r="60" spans="1:16" s="80" customFormat="1" ht="18.75">
      <c r="A60" s="91" t="s">
        <v>0</v>
      </c>
      <c r="B60" s="547" t="s">
        <v>111</v>
      </c>
      <c r="C60" s="65" t="s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5">
        <f t="shared" si="7"/>
        <v>0</v>
      </c>
    </row>
    <row r="61" spans="1:16" s="80" customFormat="1" ht="18.75">
      <c r="A61" s="97" t="s">
        <v>49</v>
      </c>
      <c r="B61" s="548"/>
      <c r="C61" s="93" t="s">
        <v>18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4">
        <f t="shared" si="7"/>
        <v>0</v>
      </c>
    </row>
    <row r="62" spans="1:16" s="80" customFormat="1" ht="18.75">
      <c r="A62" s="97" t="s">
        <v>0</v>
      </c>
      <c r="B62" s="62" t="s">
        <v>50</v>
      </c>
      <c r="C62" s="65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5">
        <f t="shared" si="7"/>
        <v>0</v>
      </c>
    </row>
    <row r="63" spans="1:16" s="80" customFormat="1" ht="18.75">
      <c r="A63" s="97" t="s">
        <v>51</v>
      </c>
      <c r="B63" s="93" t="s">
        <v>112</v>
      </c>
      <c r="C63" s="93" t="s">
        <v>18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4">
        <f t="shared" si="7"/>
        <v>0</v>
      </c>
    </row>
    <row r="64" spans="1:16" s="80" customFormat="1" ht="18.75">
      <c r="A64" s="97" t="s">
        <v>0</v>
      </c>
      <c r="B64" s="547" t="s">
        <v>53</v>
      </c>
      <c r="C64" s="65" t="s">
        <v>16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5">
        <f t="shared" si="7"/>
        <v>0</v>
      </c>
    </row>
    <row r="65" spans="1:16" s="80" customFormat="1" ht="18.75">
      <c r="A65" s="97" t="s">
        <v>23</v>
      </c>
      <c r="B65" s="548"/>
      <c r="C65" s="93" t="s">
        <v>18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4">
        <f t="shared" si="7"/>
        <v>0</v>
      </c>
    </row>
    <row r="66" spans="1:16" s="80" customFormat="1" ht="18.75">
      <c r="A66" s="97"/>
      <c r="B66" s="62" t="s">
        <v>20</v>
      </c>
      <c r="C66" s="65" t="s">
        <v>16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5">
        <f t="shared" si="7"/>
        <v>0</v>
      </c>
    </row>
    <row r="67" spans="1:16" s="80" customFormat="1" ht="19.5" thickBot="1">
      <c r="A67" s="374" t="s">
        <v>0</v>
      </c>
      <c r="B67" s="68" t="s">
        <v>112</v>
      </c>
      <c r="C67" s="68" t="s">
        <v>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>
        <f t="shared" si="7"/>
        <v>0</v>
      </c>
    </row>
    <row r="68" spans="1:16" s="80" customFormat="1" ht="18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s="80" customFormat="1" ht="19.5" thickBot="1">
      <c r="A69" s="67" t="s">
        <v>83</v>
      </c>
      <c r="B69" s="372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 t="s">
        <v>142</v>
      </c>
      <c r="P69" s="67"/>
    </row>
    <row r="70" spans="1:16" s="80" customFormat="1" ht="18.75">
      <c r="A70" s="92"/>
      <c r="B70" s="259"/>
      <c r="C70" s="259"/>
      <c r="D70" s="84" t="s">
        <v>2</v>
      </c>
      <c r="E70" s="84" t="s">
        <v>3</v>
      </c>
      <c r="F70" s="84" t="s">
        <v>4</v>
      </c>
      <c r="G70" s="84" t="s">
        <v>5</v>
      </c>
      <c r="H70" s="84" t="s">
        <v>6</v>
      </c>
      <c r="I70" s="84" t="s">
        <v>7</v>
      </c>
      <c r="J70" s="84" t="s">
        <v>8</v>
      </c>
      <c r="K70" s="84" t="s">
        <v>9</v>
      </c>
      <c r="L70" s="84" t="s">
        <v>10</v>
      </c>
      <c r="M70" s="84" t="s">
        <v>11</v>
      </c>
      <c r="N70" s="84" t="s">
        <v>12</v>
      </c>
      <c r="O70" s="84" t="s">
        <v>13</v>
      </c>
      <c r="P70" s="370" t="s">
        <v>102</v>
      </c>
    </row>
    <row r="71" spans="1:16" s="80" customFormat="1" ht="18.75">
      <c r="A71" s="97" t="s">
        <v>49</v>
      </c>
      <c r="B71" s="541" t="s">
        <v>113</v>
      </c>
      <c r="C71" s="65" t="s">
        <v>16</v>
      </c>
      <c r="D71" s="5">
        <f aca="true" t="shared" si="11" ref="D71:L71">+D60+D62+D64+D66</f>
        <v>0</v>
      </c>
      <c r="E71" s="5">
        <f t="shared" si="11"/>
        <v>0</v>
      </c>
      <c r="F71" s="5">
        <f t="shared" si="11"/>
        <v>0</v>
      </c>
      <c r="G71" s="5">
        <f t="shared" si="11"/>
        <v>0</v>
      </c>
      <c r="H71" s="5">
        <f t="shared" si="11"/>
        <v>0</v>
      </c>
      <c r="I71" s="5">
        <f t="shared" si="11"/>
        <v>0</v>
      </c>
      <c r="J71" s="5">
        <f t="shared" si="11"/>
        <v>0</v>
      </c>
      <c r="K71" s="5">
        <f t="shared" si="11"/>
        <v>0</v>
      </c>
      <c r="L71" s="5">
        <f t="shared" si="11"/>
        <v>0</v>
      </c>
      <c r="M71" s="5">
        <f aca="true" t="shared" si="12" ref="M71:O72">+M60+M62+M64+M66</f>
        <v>0</v>
      </c>
      <c r="N71" s="5">
        <f t="shared" si="12"/>
        <v>0</v>
      </c>
      <c r="O71" s="5">
        <f t="shared" si="12"/>
        <v>0</v>
      </c>
      <c r="P71" s="15">
        <f>SUM(D71:O71)</f>
        <v>0</v>
      </c>
    </row>
    <row r="72" spans="1:16" s="80" customFormat="1" ht="18.75">
      <c r="A72" s="98" t="s">
        <v>51</v>
      </c>
      <c r="B72" s="542"/>
      <c r="C72" s="93" t="s">
        <v>18</v>
      </c>
      <c r="D72" s="35">
        <f aca="true" t="shared" si="13" ref="D72:L72">+D61+D63+D65+D67</f>
        <v>0</v>
      </c>
      <c r="E72" s="35">
        <f t="shared" si="13"/>
        <v>0</v>
      </c>
      <c r="F72" s="35">
        <f t="shared" si="13"/>
        <v>0</v>
      </c>
      <c r="G72" s="35">
        <f t="shared" si="13"/>
        <v>0</v>
      </c>
      <c r="H72" s="35">
        <f t="shared" si="13"/>
        <v>0</v>
      </c>
      <c r="I72" s="35">
        <f t="shared" si="13"/>
        <v>0</v>
      </c>
      <c r="J72" s="35">
        <f t="shared" si="13"/>
        <v>0</v>
      </c>
      <c r="K72" s="35">
        <f t="shared" si="13"/>
        <v>0</v>
      </c>
      <c r="L72" s="35">
        <f t="shared" si="13"/>
        <v>0</v>
      </c>
      <c r="M72" s="99">
        <f t="shared" si="12"/>
        <v>0</v>
      </c>
      <c r="N72" s="35">
        <f t="shared" si="12"/>
        <v>0</v>
      </c>
      <c r="O72" s="35">
        <f t="shared" si="12"/>
        <v>0</v>
      </c>
      <c r="P72" s="94">
        <f>SUM(D72:O72)</f>
        <v>0</v>
      </c>
    </row>
    <row r="73" spans="1:16" s="80" customFormat="1" ht="18.75">
      <c r="A73" s="97" t="s">
        <v>0</v>
      </c>
      <c r="B73" s="547" t="s">
        <v>54</v>
      </c>
      <c r="C73" s="65" t="s">
        <v>16</v>
      </c>
      <c r="D73" s="5">
        <v>0.293</v>
      </c>
      <c r="E73" s="5">
        <v>0.1221</v>
      </c>
      <c r="F73" s="5">
        <v>0.1011</v>
      </c>
      <c r="G73" s="5">
        <v>0.3674</v>
      </c>
      <c r="H73" s="5">
        <v>7.656</v>
      </c>
      <c r="I73" s="5">
        <v>19.0923</v>
      </c>
      <c r="J73" s="5">
        <v>8.9369</v>
      </c>
      <c r="K73" s="5">
        <v>3.1611</v>
      </c>
      <c r="L73" s="5">
        <v>1.6513</v>
      </c>
      <c r="M73" s="5">
        <v>0.682</v>
      </c>
      <c r="N73" s="5">
        <v>0.3233</v>
      </c>
      <c r="O73" s="5">
        <v>1.2224</v>
      </c>
      <c r="P73" s="15">
        <f>SUM(D73:O73)</f>
        <v>43.608900000000006</v>
      </c>
    </row>
    <row r="74" spans="1:16" s="80" customFormat="1" ht="18.75">
      <c r="A74" s="97" t="s">
        <v>34</v>
      </c>
      <c r="B74" s="548"/>
      <c r="C74" s="93" t="s">
        <v>18</v>
      </c>
      <c r="D74" s="35">
        <v>421.685</v>
      </c>
      <c r="E74" s="35">
        <v>178.519</v>
      </c>
      <c r="F74" s="35">
        <v>152.711</v>
      </c>
      <c r="G74" s="35">
        <v>412.061</v>
      </c>
      <c r="H74" s="35">
        <v>4535.462</v>
      </c>
      <c r="I74" s="35">
        <v>9848.83</v>
      </c>
      <c r="J74" s="35">
        <v>5518.428</v>
      </c>
      <c r="K74" s="35">
        <v>3056.88</v>
      </c>
      <c r="L74" s="35">
        <v>1695.85</v>
      </c>
      <c r="M74" s="35">
        <v>595.832</v>
      </c>
      <c r="N74" s="35">
        <v>284.129</v>
      </c>
      <c r="O74" s="35">
        <v>1273.458</v>
      </c>
      <c r="P74" s="94">
        <f>SUM(D74:O74)</f>
        <v>27973.844999999998</v>
      </c>
    </row>
    <row r="75" spans="1:16" s="80" customFormat="1" ht="18.75">
      <c r="A75" s="97" t="s">
        <v>0</v>
      </c>
      <c r="B75" s="547" t="s">
        <v>55</v>
      </c>
      <c r="C75" s="65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5">
        <f aca="true" t="shared" si="14" ref="P75:P80">SUM(D75:O75)</f>
        <v>0</v>
      </c>
    </row>
    <row r="76" spans="1:16" s="80" customFormat="1" ht="18.75">
      <c r="A76" s="97" t="s">
        <v>0</v>
      </c>
      <c r="B76" s="548"/>
      <c r="C76" s="93" t="s">
        <v>18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94">
        <f t="shared" si="14"/>
        <v>0</v>
      </c>
    </row>
    <row r="77" spans="1:16" s="80" customFormat="1" ht="18.75">
      <c r="A77" s="97" t="s">
        <v>56</v>
      </c>
      <c r="B77" s="375" t="s">
        <v>159</v>
      </c>
      <c r="C77" s="65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5">
        <f t="shared" si="14"/>
        <v>0</v>
      </c>
    </row>
    <row r="78" spans="1:16" s="80" customFormat="1" ht="18.75">
      <c r="A78" s="97"/>
      <c r="B78" s="376" t="s">
        <v>160</v>
      </c>
      <c r="C78" s="93" t="s">
        <v>18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94">
        <f t="shared" si="14"/>
        <v>0</v>
      </c>
    </row>
    <row r="79" spans="1:16" s="80" customFormat="1" ht="18.75">
      <c r="A79" s="97"/>
      <c r="B79" s="547" t="s">
        <v>59</v>
      </c>
      <c r="C79" s="65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5">
        <f t="shared" si="14"/>
        <v>0</v>
      </c>
    </row>
    <row r="80" spans="1:16" s="80" customFormat="1" ht="18.75">
      <c r="A80" s="97" t="s">
        <v>17</v>
      </c>
      <c r="B80" s="548"/>
      <c r="C80" s="93" t="s">
        <v>18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4">
        <f t="shared" si="14"/>
        <v>0</v>
      </c>
    </row>
    <row r="81" spans="1:16" s="80" customFormat="1" ht="18.75">
      <c r="A81" s="97"/>
      <c r="B81" s="377" t="s">
        <v>20</v>
      </c>
      <c r="C81" s="65" t="s">
        <v>16</v>
      </c>
      <c r="D81" s="5">
        <v>1.2305</v>
      </c>
      <c r="E81" s="5">
        <v>1.0076</v>
      </c>
      <c r="F81" s="5">
        <v>1.1816</v>
      </c>
      <c r="G81" s="5">
        <v>1.6469</v>
      </c>
      <c r="H81" s="5">
        <v>2.4611</v>
      </c>
      <c r="I81" s="5">
        <v>3.0499</v>
      </c>
      <c r="J81" s="5">
        <v>3.8201</v>
      </c>
      <c r="K81" s="5">
        <v>1.2708</v>
      </c>
      <c r="L81" s="5">
        <v>0.5959</v>
      </c>
      <c r="M81" s="5">
        <v>0.4727</v>
      </c>
      <c r="N81" s="5">
        <v>0.6481</v>
      </c>
      <c r="O81" s="5">
        <v>2.4537</v>
      </c>
      <c r="P81" s="15">
        <f aca="true" t="shared" si="15" ref="P81:P96">SUM(D81:O81)</f>
        <v>19.8389</v>
      </c>
    </row>
    <row r="82" spans="1:16" s="80" customFormat="1" ht="18.75">
      <c r="A82" s="97"/>
      <c r="B82" s="376" t="s">
        <v>151</v>
      </c>
      <c r="C82" s="93" t="s">
        <v>18</v>
      </c>
      <c r="D82" s="35">
        <v>446.284</v>
      </c>
      <c r="E82" s="35">
        <v>648.41</v>
      </c>
      <c r="F82" s="35">
        <v>672.218</v>
      </c>
      <c r="G82" s="35">
        <v>877.792</v>
      </c>
      <c r="H82" s="35">
        <v>1006.996</v>
      </c>
      <c r="I82" s="35">
        <v>2298.167</v>
      </c>
      <c r="J82" s="35">
        <v>3991.202</v>
      </c>
      <c r="K82" s="35">
        <v>1984.05</v>
      </c>
      <c r="L82" s="35">
        <v>724.49</v>
      </c>
      <c r="M82" s="35">
        <v>527.71</v>
      </c>
      <c r="N82" s="35">
        <v>418.898</v>
      </c>
      <c r="O82" s="35">
        <v>910.906</v>
      </c>
      <c r="P82" s="94">
        <f t="shared" si="15"/>
        <v>14507.123</v>
      </c>
    </row>
    <row r="83" spans="1:16" s="80" customFormat="1" ht="18.75">
      <c r="A83" s="97" t="s">
        <v>23</v>
      </c>
      <c r="B83" s="541" t="s">
        <v>110</v>
      </c>
      <c r="C83" s="65" t="s">
        <v>16</v>
      </c>
      <c r="D83" s="5">
        <f>+D73+D75+D77+D79+D81</f>
        <v>1.5234999999999999</v>
      </c>
      <c r="E83" s="5">
        <f aca="true" t="shared" si="16" ref="E83:G84">+E73+E75+E77+E79+E81</f>
        <v>1.1297000000000001</v>
      </c>
      <c r="F83" s="5">
        <f t="shared" si="16"/>
        <v>1.2827</v>
      </c>
      <c r="G83" s="5">
        <f t="shared" si="16"/>
        <v>2.0143</v>
      </c>
      <c r="H83" s="5">
        <f aca="true" t="shared" si="17" ref="H83:O84">+H73+H75+H77+H79+H81</f>
        <v>10.1171</v>
      </c>
      <c r="I83" s="5">
        <f t="shared" si="17"/>
        <v>22.142200000000003</v>
      </c>
      <c r="J83" s="5">
        <f>+J73+J75+J77+J79+J81</f>
        <v>12.757</v>
      </c>
      <c r="K83" s="5">
        <f t="shared" si="17"/>
        <v>4.4319</v>
      </c>
      <c r="L83" s="5">
        <f t="shared" si="17"/>
        <v>2.2472</v>
      </c>
      <c r="M83" s="5">
        <f t="shared" si="17"/>
        <v>1.1547</v>
      </c>
      <c r="N83" s="5">
        <f t="shared" si="17"/>
        <v>0.9714</v>
      </c>
      <c r="O83" s="5">
        <f t="shared" si="17"/>
        <v>3.6761</v>
      </c>
      <c r="P83" s="15">
        <f t="shared" si="15"/>
        <v>63.4478</v>
      </c>
    </row>
    <row r="84" spans="1:16" s="80" customFormat="1" ht="18.75">
      <c r="A84" s="92"/>
      <c r="B84" s="542"/>
      <c r="C84" s="93" t="s">
        <v>18</v>
      </c>
      <c r="D84" s="35">
        <f>+D74+D76+D78+D80+D82</f>
        <v>867.969</v>
      </c>
      <c r="E84" s="35">
        <f t="shared" si="16"/>
        <v>826.929</v>
      </c>
      <c r="F84" s="35">
        <f t="shared" si="16"/>
        <v>824.929</v>
      </c>
      <c r="G84" s="35">
        <f t="shared" si="16"/>
        <v>1289.853</v>
      </c>
      <c r="H84" s="35">
        <f t="shared" si="17"/>
        <v>5542.4580000000005</v>
      </c>
      <c r="I84" s="35">
        <f t="shared" si="17"/>
        <v>12146.997</v>
      </c>
      <c r="J84" s="35">
        <f>+J74+J76+J78+J80+J82</f>
        <v>9509.630000000001</v>
      </c>
      <c r="K84" s="35">
        <f t="shared" si="17"/>
        <v>5040.93</v>
      </c>
      <c r="L84" s="35">
        <f t="shared" si="17"/>
        <v>2420.34</v>
      </c>
      <c r="M84" s="35">
        <f t="shared" si="17"/>
        <v>1123.542</v>
      </c>
      <c r="N84" s="35">
        <f t="shared" si="17"/>
        <v>703.027</v>
      </c>
      <c r="O84" s="35">
        <f t="shared" si="17"/>
        <v>2184.364</v>
      </c>
      <c r="P84" s="94">
        <f t="shared" si="15"/>
        <v>42480.96800000001</v>
      </c>
    </row>
    <row r="85" spans="1:16" s="80" customFormat="1" ht="18.75">
      <c r="A85" s="549" t="s">
        <v>114</v>
      </c>
      <c r="B85" s="550"/>
      <c r="C85" s="65" t="s">
        <v>16</v>
      </c>
      <c r="D85" s="5">
        <v>0.0071</v>
      </c>
      <c r="E85" s="5">
        <v>0.0012</v>
      </c>
      <c r="F85" s="5">
        <v>0.0032</v>
      </c>
      <c r="G85" s="5">
        <v>0.002</v>
      </c>
      <c r="H85" s="5">
        <v>0.004</v>
      </c>
      <c r="I85" s="5">
        <v>0.0091</v>
      </c>
      <c r="J85" s="5">
        <v>0.0162</v>
      </c>
      <c r="K85" s="5">
        <v>0.0679</v>
      </c>
      <c r="L85" s="5">
        <v>0.1557</v>
      </c>
      <c r="M85" s="5">
        <v>0.263</v>
      </c>
      <c r="N85" s="5">
        <v>0.1551</v>
      </c>
      <c r="O85" s="5">
        <v>0.0552</v>
      </c>
      <c r="P85" s="15">
        <f t="shared" si="15"/>
        <v>0.7397000000000001</v>
      </c>
    </row>
    <row r="86" spans="1:16" s="80" customFormat="1" ht="18.75">
      <c r="A86" s="551"/>
      <c r="B86" s="552"/>
      <c r="C86" s="93" t="s">
        <v>18</v>
      </c>
      <c r="D86" s="35">
        <v>8.78</v>
      </c>
      <c r="E86" s="35">
        <v>0.939</v>
      </c>
      <c r="F86" s="35">
        <v>7.327</v>
      </c>
      <c r="G86" s="35">
        <v>2.7</v>
      </c>
      <c r="H86" s="35">
        <v>2.549</v>
      </c>
      <c r="I86" s="35">
        <v>5.8</v>
      </c>
      <c r="J86" s="35">
        <v>9.515</v>
      </c>
      <c r="K86" s="35">
        <v>60.156</v>
      </c>
      <c r="L86" s="35">
        <v>122.112</v>
      </c>
      <c r="M86" s="35">
        <v>168.037</v>
      </c>
      <c r="N86" s="35">
        <v>87.573</v>
      </c>
      <c r="O86" s="35">
        <v>29.302</v>
      </c>
      <c r="P86" s="94">
        <f t="shared" si="15"/>
        <v>504.78999999999996</v>
      </c>
    </row>
    <row r="87" spans="1:16" s="80" customFormat="1" ht="18.75">
      <c r="A87" s="549" t="s">
        <v>61</v>
      </c>
      <c r="B87" s="550"/>
      <c r="C87" s="65" t="s">
        <v>16</v>
      </c>
      <c r="D87" s="5"/>
      <c r="E87" s="5"/>
      <c r="F87" s="5"/>
      <c r="G87" s="5"/>
      <c r="H87" s="5"/>
      <c r="I87" s="5">
        <v>8.169</v>
      </c>
      <c r="J87" s="5">
        <v>7.1931</v>
      </c>
      <c r="K87" s="5"/>
      <c r="L87" s="5"/>
      <c r="M87" s="5"/>
      <c r="N87" s="5"/>
      <c r="O87" s="5"/>
      <c r="P87" s="15">
        <f t="shared" si="15"/>
        <v>15.362100000000002</v>
      </c>
    </row>
    <row r="88" spans="1:16" s="80" customFormat="1" ht="18.75">
      <c r="A88" s="551"/>
      <c r="B88" s="552"/>
      <c r="C88" s="93" t="s">
        <v>18</v>
      </c>
      <c r="D88" s="35"/>
      <c r="E88" s="35"/>
      <c r="F88" s="35"/>
      <c r="G88" s="35"/>
      <c r="H88" s="35"/>
      <c r="I88" s="35">
        <v>1015.512</v>
      </c>
      <c r="J88" s="35">
        <v>968.816</v>
      </c>
      <c r="K88" s="35"/>
      <c r="L88" s="35"/>
      <c r="M88" s="35"/>
      <c r="N88" s="35"/>
      <c r="O88" s="35"/>
      <c r="P88" s="94">
        <f t="shared" si="15"/>
        <v>1984.328</v>
      </c>
    </row>
    <row r="89" spans="1:16" s="80" customFormat="1" ht="18.75">
      <c r="A89" s="549" t="s">
        <v>115</v>
      </c>
      <c r="B89" s="550"/>
      <c r="C89" s="65" t="s">
        <v>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5">
        <f t="shared" si="15"/>
        <v>0</v>
      </c>
    </row>
    <row r="90" spans="1:16" s="80" customFormat="1" ht="18.75">
      <c r="A90" s="551"/>
      <c r="B90" s="552"/>
      <c r="C90" s="93" t="s">
        <v>18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94">
        <f t="shared" si="15"/>
        <v>0</v>
      </c>
    </row>
    <row r="91" spans="1:16" s="80" customFormat="1" ht="18.75">
      <c r="A91" s="549" t="s">
        <v>116</v>
      </c>
      <c r="B91" s="550"/>
      <c r="C91" s="65" t="s">
        <v>16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5">
        <f t="shared" si="15"/>
        <v>0</v>
      </c>
    </row>
    <row r="92" spans="1:16" s="80" customFormat="1" ht="18.75">
      <c r="A92" s="551"/>
      <c r="B92" s="552"/>
      <c r="C92" s="93" t="s">
        <v>18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94">
        <f t="shared" si="15"/>
        <v>0</v>
      </c>
    </row>
    <row r="93" spans="1:16" s="80" customFormat="1" ht="18.75">
      <c r="A93" s="549" t="s">
        <v>161</v>
      </c>
      <c r="B93" s="550"/>
      <c r="C93" s="65" t="s">
        <v>16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5">
        <f t="shared" si="15"/>
        <v>0</v>
      </c>
    </row>
    <row r="94" spans="1:16" s="80" customFormat="1" ht="18.75">
      <c r="A94" s="551"/>
      <c r="B94" s="552"/>
      <c r="C94" s="93" t="s">
        <v>18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94">
        <f t="shared" si="15"/>
        <v>0</v>
      </c>
    </row>
    <row r="95" spans="1:16" s="80" customFormat="1" ht="18.75">
      <c r="A95" s="549" t="s">
        <v>162</v>
      </c>
      <c r="B95" s="550"/>
      <c r="C95" s="65" t="s">
        <v>16</v>
      </c>
      <c r="D95" s="5">
        <v>0.0177</v>
      </c>
      <c r="E95" s="5">
        <v>0.001</v>
      </c>
      <c r="F95" s="5">
        <v>0.0053</v>
      </c>
      <c r="G95" s="5">
        <v>0.0747</v>
      </c>
      <c r="H95" s="5">
        <v>0.307</v>
      </c>
      <c r="I95" s="5">
        <v>0.2815</v>
      </c>
      <c r="J95" s="5">
        <v>0.444</v>
      </c>
      <c r="K95" s="5">
        <v>0.0742</v>
      </c>
      <c r="L95" s="5">
        <v>0.1629</v>
      </c>
      <c r="M95" s="5">
        <v>0.1162</v>
      </c>
      <c r="N95" s="5">
        <v>0.0118</v>
      </c>
      <c r="O95" s="5">
        <v>0.0067</v>
      </c>
      <c r="P95" s="15">
        <f t="shared" si="15"/>
        <v>1.5030000000000001</v>
      </c>
    </row>
    <row r="96" spans="1:16" s="80" customFormat="1" ht="18.75">
      <c r="A96" s="551"/>
      <c r="B96" s="552"/>
      <c r="C96" s="93" t="s">
        <v>18</v>
      </c>
      <c r="D96" s="35">
        <v>9.845</v>
      </c>
      <c r="E96" s="35">
        <v>1.015</v>
      </c>
      <c r="F96" s="35">
        <v>4.243</v>
      </c>
      <c r="G96" s="35">
        <v>49.902</v>
      </c>
      <c r="H96" s="35">
        <v>183.246</v>
      </c>
      <c r="I96" s="35">
        <v>298.811</v>
      </c>
      <c r="J96" s="35">
        <v>449.163</v>
      </c>
      <c r="K96" s="35">
        <v>73.051</v>
      </c>
      <c r="L96" s="35">
        <v>147.109</v>
      </c>
      <c r="M96" s="35">
        <v>102.403</v>
      </c>
      <c r="N96" s="35">
        <v>6.837</v>
      </c>
      <c r="O96" s="35">
        <v>3.888</v>
      </c>
      <c r="P96" s="94">
        <f t="shared" si="15"/>
        <v>1329.513</v>
      </c>
    </row>
    <row r="97" spans="1:16" s="80" customFormat="1" ht="18.75">
      <c r="A97" s="549" t="s">
        <v>64</v>
      </c>
      <c r="B97" s="550"/>
      <c r="C97" s="65" t="s">
        <v>16</v>
      </c>
      <c r="D97" s="5">
        <v>0.6797</v>
      </c>
      <c r="E97" s="5">
        <v>0.7818</v>
      </c>
      <c r="F97" s="5">
        <v>1.7364</v>
      </c>
      <c r="G97" s="5">
        <v>3.491</v>
      </c>
      <c r="H97" s="5">
        <v>3.2798</v>
      </c>
      <c r="I97" s="5">
        <v>3.6077</v>
      </c>
      <c r="J97" s="5">
        <v>2.7282</v>
      </c>
      <c r="K97" s="5">
        <v>1.0042</v>
      </c>
      <c r="L97" s="5">
        <v>1.0018</v>
      </c>
      <c r="M97" s="5">
        <v>1.2899</v>
      </c>
      <c r="N97" s="5">
        <v>0.9478</v>
      </c>
      <c r="O97" s="5">
        <v>1.3948</v>
      </c>
      <c r="P97" s="15">
        <f aca="true" t="shared" si="18" ref="P97:P108">SUM(D97:O97)</f>
        <v>21.9431</v>
      </c>
    </row>
    <row r="98" spans="1:16" s="80" customFormat="1" ht="18.75">
      <c r="A98" s="551"/>
      <c r="B98" s="552"/>
      <c r="C98" s="93" t="s">
        <v>18</v>
      </c>
      <c r="D98" s="35">
        <v>635.51</v>
      </c>
      <c r="E98" s="35">
        <v>767.605</v>
      </c>
      <c r="F98" s="35">
        <v>1870.347</v>
      </c>
      <c r="G98" s="35">
        <v>3379.233</v>
      </c>
      <c r="H98" s="35">
        <v>1879.504</v>
      </c>
      <c r="I98" s="35">
        <v>1618.493</v>
      </c>
      <c r="J98" s="35">
        <v>1746.082</v>
      </c>
      <c r="K98" s="35">
        <v>1024.523</v>
      </c>
      <c r="L98" s="35">
        <v>1098.726</v>
      </c>
      <c r="M98" s="35">
        <v>2428.638</v>
      </c>
      <c r="N98" s="35">
        <v>798.95</v>
      </c>
      <c r="O98" s="35">
        <v>1107.327</v>
      </c>
      <c r="P98" s="94">
        <f t="shared" si="18"/>
        <v>18354.938000000002</v>
      </c>
    </row>
    <row r="99" spans="1:16" s="80" customFormat="1" ht="18.75">
      <c r="A99" s="543" t="s">
        <v>65</v>
      </c>
      <c r="B99" s="544"/>
      <c r="C99" s="65" t="s">
        <v>16</v>
      </c>
      <c r="D99" s="5">
        <f>+D8+D10+D22+D28+D36+D38+D40+D42+D44+D46+D48+D50+D52+D58+D71+D83+D85+D87+D89+D91+D93+D95+D97</f>
        <v>3.0425</v>
      </c>
      <c r="E99" s="5">
        <f aca="true" t="shared" si="19" ref="E99:K100">+E8+E10+E22+E28+E36+E38+E40+E42+E44+E46+E48+E50+E52+E58+E71+E83+E85+E87+E89+E91+E93+E95+E97</f>
        <v>2.4661</v>
      </c>
      <c r="F99" s="5">
        <f t="shared" si="19"/>
        <v>3.1056</v>
      </c>
      <c r="G99" s="5">
        <f t="shared" si="19"/>
        <v>5.6042000000000005</v>
      </c>
      <c r="H99" s="5">
        <f t="shared" si="19"/>
        <v>13.9364</v>
      </c>
      <c r="I99" s="5">
        <f t="shared" si="19"/>
        <v>34.3053</v>
      </c>
      <c r="J99" s="5">
        <f t="shared" si="19"/>
        <v>23.2593</v>
      </c>
      <c r="K99" s="5">
        <f t="shared" si="19"/>
        <v>5.6532</v>
      </c>
      <c r="L99" s="5">
        <f aca="true" t="shared" si="20" ref="L99:N100">+L8+L10+L22+L28+L36+L38+L40+L42+L44+L46+L48+L50+L52+L58+L71+L83+L85+L87+L89+L91+L93+L95+L97</f>
        <v>3.6981</v>
      </c>
      <c r="M99" s="5">
        <f t="shared" si="20"/>
        <v>2.9845000000000006</v>
      </c>
      <c r="N99" s="5">
        <f t="shared" si="20"/>
        <v>2.1696</v>
      </c>
      <c r="O99" s="5">
        <f>+O8+O10+O22+O28+O36+O38+O40+O42+O44+O46+O48+O50+O52+O58+O71+O83+O85+O87+O89+O91+O93+O95+O97</f>
        <v>5.1811</v>
      </c>
      <c r="P99" s="15">
        <f t="shared" si="18"/>
        <v>105.4059</v>
      </c>
    </row>
    <row r="100" spans="1:16" s="80" customFormat="1" ht="18.75">
      <c r="A100" s="545"/>
      <c r="B100" s="546"/>
      <c r="C100" s="93" t="s">
        <v>18</v>
      </c>
      <c r="D100" s="35">
        <f>+D9+D11+D23+D29+D37+D39+D41+D43+D45+D47+D49+D51+D53+D59+D72+D84+D86+D88+D90+D92+D94+D96+D98</f>
        <v>1813.384</v>
      </c>
      <c r="E100" s="35">
        <f t="shared" si="19"/>
        <v>1703.946</v>
      </c>
      <c r="F100" s="35">
        <f t="shared" si="19"/>
        <v>2712.3540000000003</v>
      </c>
      <c r="G100" s="35">
        <f t="shared" si="19"/>
        <v>4777.719</v>
      </c>
      <c r="H100" s="35">
        <f t="shared" si="19"/>
        <v>7783.102000000001</v>
      </c>
      <c r="I100" s="35">
        <f t="shared" si="19"/>
        <v>15156.625</v>
      </c>
      <c r="J100" s="35">
        <f t="shared" si="19"/>
        <v>12754.280000000002</v>
      </c>
      <c r="K100" s="35">
        <f t="shared" si="19"/>
        <v>6237.633000000001</v>
      </c>
      <c r="L100" s="35">
        <f t="shared" si="20"/>
        <v>3842.0480000000002</v>
      </c>
      <c r="M100" s="35">
        <f t="shared" si="20"/>
        <v>3925.438</v>
      </c>
      <c r="N100" s="35">
        <f t="shared" si="20"/>
        <v>1631.726</v>
      </c>
      <c r="O100" s="35">
        <f>+O9+O11+O23+O29+O37+O39+O41+O43+O45+O47+O49+O51+O53+O59+O72+O84+O86+O88+O90+O92+O94+O96+O98</f>
        <v>3378.1580000000004</v>
      </c>
      <c r="P100" s="94">
        <f t="shared" si="18"/>
        <v>65716.41300000002</v>
      </c>
    </row>
    <row r="101" spans="1:16" s="80" customFormat="1" ht="18.75">
      <c r="A101" s="91" t="s">
        <v>0</v>
      </c>
      <c r="B101" s="547" t="s">
        <v>163</v>
      </c>
      <c r="C101" s="65" t="s">
        <v>16</v>
      </c>
      <c r="D101" s="5"/>
      <c r="E101" s="5"/>
      <c r="F101" s="5"/>
      <c r="G101" s="5">
        <v>0.0176</v>
      </c>
      <c r="H101" s="5"/>
      <c r="I101" s="5"/>
      <c r="J101" s="5"/>
      <c r="K101" s="5"/>
      <c r="L101" s="5"/>
      <c r="M101" s="5"/>
      <c r="N101" s="5"/>
      <c r="O101" s="5">
        <v>0</v>
      </c>
      <c r="P101" s="15">
        <f t="shared" si="18"/>
        <v>0.0176</v>
      </c>
    </row>
    <row r="102" spans="1:16" s="80" customFormat="1" ht="18.75">
      <c r="A102" s="91" t="s">
        <v>0</v>
      </c>
      <c r="B102" s="548"/>
      <c r="C102" s="93" t="s">
        <v>18</v>
      </c>
      <c r="D102" s="35">
        <v>387.72</v>
      </c>
      <c r="E102" s="35"/>
      <c r="F102" s="35"/>
      <c r="G102" s="35">
        <v>2425.35</v>
      </c>
      <c r="H102" s="35"/>
      <c r="I102" s="35">
        <v>996.504</v>
      </c>
      <c r="J102" s="35"/>
      <c r="K102" s="35"/>
      <c r="L102" s="35"/>
      <c r="M102" s="35"/>
      <c r="N102" s="35"/>
      <c r="O102" s="35">
        <v>2072.412</v>
      </c>
      <c r="P102" s="94">
        <f t="shared" si="18"/>
        <v>5881.985999999999</v>
      </c>
    </row>
    <row r="103" spans="1:16" s="80" customFormat="1" ht="18.75">
      <c r="A103" s="97" t="s">
        <v>66</v>
      </c>
      <c r="B103" s="547" t="s">
        <v>164</v>
      </c>
      <c r="C103" s="65" t="s">
        <v>16</v>
      </c>
      <c r="D103" s="5">
        <v>1.1162</v>
      </c>
      <c r="E103" s="5">
        <v>0.4939</v>
      </c>
      <c r="F103" s="5">
        <v>0.3511</v>
      </c>
      <c r="G103" s="5">
        <v>0.3118</v>
      </c>
      <c r="H103" s="5">
        <v>2.1604</v>
      </c>
      <c r="I103" s="5">
        <v>1.6544</v>
      </c>
      <c r="J103" s="5">
        <v>1.0576</v>
      </c>
      <c r="K103" s="5">
        <v>1.0088</v>
      </c>
      <c r="L103" s="5">
        <v>11.2636</v>
      </c>
      <c r="M103" s="5">
        <v>13.1768</v>
      </c>
      <c r="N103" s="5">
        <v>11.201</v>
      </c>
      <c r="O103" s="5">
        <v>4.8152</v>
      </c>
      <c r="P103" s="15">
        <f t="shared" si="18"/>
        <v>48.6108</v>
      </c>
    </row>
    <row r="104" spans="1:16" s="80" customFormat="1" ht="18.75">
      <c r="A104" s="97" t="s">
        <v>0</v>
      </c>
      <c r="B104" s="548"/>
      <c r="C104" s="93" t="s">
        <v>18</v>
      </c>
      <c r="D104" s="35">
        <v>647.854</v>
      </c>
      <c r="E104" s="35">
        <v>245.528</v>
      </c>
      <c r="F104" s="35">
        <v>232.62</v>
      </c>
      <c r="G104" s="35">
        <v>186.045</v>
      </c>
      <c r="H104" s="35">
        <v>939.097</v>
      </c>
      <c r="I104" s="35">
        <v>668.54</v>
      </c>
      <c r="J104" s="35">
        <v>547.558</v>
      </c>
      <c r="K104" s="35">
        <v>610.525</v>
      </c>
      <c r="L104" s="35">
        <v>9586.935</v>
      </c>
      <c r="M104" s="35">
        <v>11117.378</v>
      </c>
      <c r="N104" s="35">
        <v>9129.862</v>
      </c>
      <c r="O104" s="35">
        <v>4098.247</v>
      </c>
      <c r="P104" s="94">
        <f t="shared" si="18"/>
        <v>38010.189000000006</v>
      </c>
    </row>
    <row r="105" spans="1:16" s="80" customFormat="1" ht="18.75">
      <c r="A105" s="97" t="s">
        <v>0</v>
      </c>
      <c r="B105" s="547" t="s">
        <v>165</v>
      </c>
      <c r="C105" s="65" t="s">
        <v>16</v>
      </c>
      <c r="D105" s="5"/>
      <c r="E105" s="5">
        <v>0.0352</v>
      </c>
      <c r="F105" s="5"/>
      <c r="G105" s="5">
        <v>0.0192</v>
      </c>
      <c r="H105" s="5"/>
      <c r="I105" s="5"/>
      <c r="J105" s="5"/>
      <c r="K105" s="5"/>
      <c r="L105" s="5"/>
      <c r="M105" s="5"/>
      <c r="N105" s="5"/>
      <c r="O105" s="5"/>
      <c r="P105" s="15">
        <f t="shared" si="18"/>
        <v>0.054400000000000004</v>
      </c>
    </row>
    <row r="106" spans="1:16" s="80" customFormat="1" ht="18.75">
      <c r="A106" s="97"/>
      <c r="B106" s="548"/>
      <c r="C106" s="93" t="s">
        <v>18</v>
      </c>
      <c r="D106" s="35"/>
      <c r="E106" s="35">
        <v>20.477</v>
      </c>
      <c r="F106" s="35"/>
      <c r="G106" s="35">
        <v>85.666</v>
      </c>
      <c r="H106" s="35"/>
      <c r="I106" s="35"/>
      <c r="J106" s="35"/>
      <c r="K106" s="35"/>
      <c r="L106" s="35"/>
      <c r="M106" s="35"/>
      <c r="N106" s="35"/>
      <c r="O106" s="35"/>
      <c r="P106" s="94">
        <f t="shared" si="18"/>
        <v>106.143</v>
      </c>
    </row>
    <row r="107" spans="1:16" s="80" customFormat="1" ht="18.75">
      <c r="A107" s="97" t="s">
        <v>67</v>
      </c>
      <c r="B107" s="547" t="s">
        <v>166</v>
      </c>
      <c r="C107" s="65" t="s">
        <v>16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5">
        <f t="shared" si="18"/>
        <v>0</v>
      </c>
    </row>
    <row r="108" spans="1:16" s="80" customFormat="1" ht="18.75">
      <c r="A108" s="97"/>
      <c r="B108" s="548"/>
      <c r="C108" s="93" t="s">
        <v>18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94">
        <f t="shared" si="18"/>
        <v>0</v>
      </c>
    </row>
    <row r="109" spans="1:16" s="80" customFormat="1" ht="18.75">
      <c r="A109" s="97"/>
      <c r="B109" s="547" t="s">
        <v>167</v>
      </c>
      <c r="C109" s="65" t="s">
        <v>16</v>
      </c>
      <c r="D109" s="5">
        <v>0.0504</v>
      </c>
      <c r="E109" s="5">
        <v>0.0296</v>
      </c>
      <c r="F109" s="5">
        <v>0.029</v>
      </c>
      <c r="G109" s="5">
        <v>0.0439</v>
      </c>
      <c r="H109" s="5">
        <v>0.0013</v>
      </c>
      <c r="I109" s="5"/>
      <c r="J109" s="5">
        <v>0.0019</v>
      </c>
      <c r="K109" s="5">
        <v>0.121</v>
      </c>
      <c r="L109" s="5">
        <v>1.128</v>
      </c>
      <c r="M109" s="5">
        <v>0.304</v>
      </c>
      <c r="N109" s="5">
        <v>0.0847</v>
      </c>
      <c r="O109" s="5">
        <v>0.0947</v>
      </c>
      <c r="P109" s="15">
        <f>SUM(D109:O109)</f>
        <v>1.8885</v>
      </c>
    </row>
    <row r="110" spans="1:16" s="80" customFormat="1" ht="18.75">
      <c r="A110" s="97"/>
      <c r="B110" s="548"/>
      <c r="C110" s="93" t="s">
        <v>18</v>
      </c>
      <c r="D110" s="35">
        <v>25.693</v>
      </c>
      <c r="E110" s="35">
        <v>11.125</v>
      </c>
      <c r="F110" s="35">
        <v>7.83</v>
      </c>
      <c r="G110" s="35">
        <v>12.958</v>
      </c>
      <c r="H110" s="35">
        <v>0.616</v>
      </c>
      <c r="I110" s="35"/>
      <c r="J110" s="35">
        <v>1.026</v>
      </c>
      <c r="K110" s="35">
        <v>76.161</v>
      </c>
      <c r="L110" s="35">
        <v>551.794</v>
      </c>
      <c r="M110" s="35">
        <v>145.153</v>
      </c>
      <c r="N110" s="35">
        <v>50.846</v>
      </c>
      <c r="O110" s="35">
        <v>47.974</v>
      </c>
      <c r="P110" s="94">
        <f>SUM(D110:O110)</f>
        <v>931.176</v>
      </c>
    </row>
    <row r="111" spans="1:16" s="80" customFormat="1" ht="18.75">
      <c r="A111" s="97" t="s">
        <v>68</v>
      </c>
      <c r="B111" s="547" t="s">
        <v>168</v>
      </c>
      <c r="C111" s="65" t="s">
        <v>16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5">
        <f aca="true" t="shared" si="21" ref="P111:P118">SUM(D111:O111)</f>
        <v>0</v>
      </c>
    </row>
    <row r="112" spans="1:16" s="80" customFormat="1" ht="18.75">
      <c r="A112" s="97"/>
      <c r="B112" s="548"/>
      <c r="C112" s="93" t="s">
        <v>18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94">
        <f t="shared" si="21"/>
        <v>0</v>
      </c>
    </row>
    <row r="113" spans="1:16" s="80" customFormat="1" ht="18.75">
      <c r="A113" s="97"/>
      <c r="B113" s="547" t="s">
        <v>169</v>
      </c>
      <c r="C113" s="65" t="s">
        <v>16</v>
      </c>
      <c r="D113" s="5">
        <v>1.0718</v>
      </c>
      <c r="E113" s="5">
        <v>0.9849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5">
        <f t="shared" si="21"/>
        <v>2.0567</v>
      </c>
    </row>
    <row r="114" spans="1:16" s="80" customFormat="1" ht="18.75">
      <c r="A114" s="97"/>
      <c r="B114" s="548"/>
      <c r="C114" s="93" t="s">
        <v>18</v>
      </c>
      <c r="D114" s="35">
        <v>1273.296</v>
      </c>
      <c r="E114" s="35">
        <v>1170.06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94">
        <f t="shared" si="21"/>
        <v>2443.3559999999998</v>
      </c>
    </row>
    <row r="115" spans="1:16" s="80" customFormat="1" ht="18.75">
      <c r="A115" s="97" t="s">
        <v>70</v>
      </c>
      <c r="B115" s="547" t="s">
        <v>170</v>
      </c>
      <c r="C115" s="65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5">
        <f t="shared" si="21"/>
        <v>0</v>
      </c>
    </row>
    <row r="116" spans="1:16" s="80" customFormat="1" ht="18.75">
      <c r="A116" s="97"/>
      <c r="B116" s="548"/>
      <c r="C116" s="93" t="s">
        <v>18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94">
        <f t="shared" si="21"/>
        <v>0</v>
      </c>
    </row>
    <row r="117" spans="1:16" s="80" customFormat="1" ht="18.75">
      <c r="A117" s="97"/>
      <c r="B117" s="547" t="s">
        <v>171</v>
      </c>
      <c r="C117" s="65" t="s">
        <v>16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5">
        <f t="shared" si="21"/>
        <v>0</v>
      </c>
    </row>
    <row r="118" spans="1:16" s="80" customFormat="1" ht="18.75">
      <c r="A118" s="97"/>
      <c r="B118" s="548"/>
      <c r="C118" s="93" t="s">
        <v>18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4">
        <f t="shared" si="21"/>
        <v>0</v>
      </c>
    </row>
    <row r="119" spans="1:16" s="80" customFormat="1" ht="18.75">
      <c r="A119" s="97" t="s">
        <v>23</v>
      </c>
      <c r="B119" s="547" t="s">
        <v>172</v>
      </c>
      <c r="C119" s="65" t="s">
        <v>16</v>
      </c>
      <c r="D119" s="5">
        <v>0.0718</v>
      </c>
      <c r="E119" s="5">
        <v>0.057</v>
      </c>
      <c r="F119" s="5">
        <v>0.0036</v>
      </c>
      <c r="G119" s="5">
        <v>0.066</v>
      </c>
      <c r="H119" s="5">
        <v>0.034</v>
      </c>
      <c r="I119" s="5">
        <v>0.056</v>
      </c>
      <c r="J119" s="5">
        <v>0.064</v>
      </c>
      <c r="K119" s="5">
        <v>0.0976</v>
      </c>
      <c r="L119" s="5">
        <v>0.0226</v>
      </c>
      <c r="M119" s="5">
        <v>0.156</v>
      </c>
      <c r="N119" s="5">
        <v>0.245</v>
      </c>
      <c r="O119" s="5">
        <v>0.1824</v>
      </c>
      <c r="P119" s="15">
        <f aca="true" t="shared" si="22" ref="P119:P124">SUM(D119:O119)</f>
        <v>1.056</v>
      </c>
    </row>
    <row r="120" spans="1:16" s="80" customFormat="1" ht="18.75">
      <c r="A120" s="60"/>
      <c r="B120" s="548"/>
      <c r="C120" s="93" t="s">
        <v>18</v>
      </c>
      <c r="D120" s="35">
        <v>29.916</v>
      </c>
      <c r="E120" s="35">
        <v>7.668</v>
      </c>
      <c r="F120" s="35">
        <v>0.389</v>
      </c>
      <c r="G120" s="35">
        <v>8.694</v>
      </c>
      <c r="H120" s="35">
        <v>3.672</v>
      </c>
      <c r="I120" s="35">
        <v>6.048</v>
      </c>
      <c r="J120" s="35">
        <v>21.168</v>
      </c>
      <c r="K120" s="35">
        <v>27.389</v>
      </c>
      <c r="L120" s="35">
        <v>2.441</v>
      </c>
      <c r="M120" s="35">
        <v>16.848</v>
      </c>
      <c r="N120" s="35">
        <v>43.438</v>
      </c>
      <c r="O120" s="35">
        <v>118.454</v>
      </c>
      <c r="P120" s="94">
        <f t="shared" si="22"/>
        <v>286.125</v>
      </c>
    </row>
    <row r="121" spans="1:16" s="80" customFormat="1" ht="18.75">
      <c r="A121" s="60"/>
      <c r="B121" s="62" t="s">
        <v>20</v>
      </c>
      <c r="C121" s="65" t="s">
        <v>16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5">
        <f t="shared" si="22"/>
        <v>0</v>
      </c>
    </row>
    <row r="122" spans="1:16" s="80" customFormat="1" ht="18.75">
      <c r="A122" s="60"/>
      <c r="B122" s="93" t="s">
        <v>73</v>
      </c>
      <c r="C122" s="93" t="s">
        <v>18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94">
        <f t="shared" si="22"/>
        <v>0</v>
      </c>
    </row>
    <row r="123" spans="1:16" s="80" customFormat="1" ht="18.75">
      <c r="A123" s="60"/>
      <c r="B123" s="541" t="s">
        <v>173</v>
      </c>
      <c r="C123" s="65" t="s">
        <v>16</v>
      </c>
      <c r="D123" s="5">
        <f>+D101+D103+D105+D107+D109+D111+D113+D115+D117+D119+D121</f>
        <v>2.3102000000000005</v>
      </c>
      <c r="E123" s="5">
        <f aca="true" t="shared" si="23" ref="E123:G124">+E101+E103+E105+E107+E109+E111+E113+E115+E117+E119+E121</f>
        <v>1.6006</v>
      </c>
      <c r="F123" s="5">
        <f t="shared" si="23"/>
        <v>0.38370000000000004</v>
      </c>
      <c r="G123" s="5">
        <f t="shared" si="23"/>
        <v>0.4585</v>
      </c>
      <c r="H123" s="5">
        <f aca="true" t="shared" si="24" ref="H123:O124">+H101+H103+H105+H107+H109+H111+H113+H115+H117+H119+H121</f>
        <v>2.1957</v>
      </c>
      <c r="I123" s="5">
        <f t="shared" si="24"/>
        <v>1.7104000000000001</v>
      </c>
      <c r="J123" s="5">
        <f>+J101+J103+J105+J107+J109+J111+J113+J115+J117+J119+J121</f>
        <v>1.1235000000000002</v>
      </c>
      <c r="K123" s="5">
        <f t="shared" si="24"/>
        <v>1.2273999999999998</v>
      </c>
      <c r="L123" s="85">
        <f t="shared" si="24"/>
        <v>12.414200000000001</v>
      </c>
      <c r="M123" s="85">
        <f t="shared" si="24"/>
        <v>13.636800000000001</v>
      </c>
      <c r="N123" s="85">
        <f t="shared" si="24"/>
        <v>11.5307</v>
      </c>
      <c r="O123" s="5">
        <f t="shared" si="24"/>
        <v>5.092300000000001</v>
      </c>
      <c r="P123" s="15">
        <f t="shared" si="22"/>
        <v>53.684000000000005</v>
      </c>
    </row>
    <row r="124" spans="1:16" s="80" customFormat="1" ht="18.75">
      <c r="A124" s="92"/>
      <c r="B124" s="542"/>
      <c r="C124" s="93" t="s">
        <v>18</v>
      </c>
      <c r="D124" s="35">
        <f>+D102+D104+D106+D108+D110+D112+D114+D116+D118+D120+D122</f>
        <v>2364.4790000000003</v>
      </c>
      <c r="E124" s="35">
        <f t="shared" si="23"/>
        <v>1454.858</v>
      </c>
      <c r="F124" s="35">
        <f t="shared" si="23"/>
        <v>240.83900000000003</v>
      </c>
      <c r="G124" s="35">
        <f t="shared" si="23"/>
        <v>2718.713</v>
      </c>
      <c r="H124" s="35">
        <f t="shared" si="24"/>
        <v>943.385</v>
      </c>
      <c r="I124" s="35">
        <f t="shared" si="24"/>
        <v>1671.0919999999999</v>
      </c>
      <c r="J124" s="35">
        <f>+J102+J104+J106+J108+J110+J112+J114+J116+J118+J120+J122</f>
        <v>569.752</v>
      </c>
      <c r="K124" s="35">
        <f t="shared" si="24"/>
        <v>714.0749999999999</v>
      </c>
      <c r="L124" s="35">
        <f t="shared" si="24"/>
        <v>10141.17</v>
      </c>
      <c r="M124" s="35">
        <f t="shared" si="24"/>
        <v>11279.379</v>
      </c>
      <c r="N124" s="35">
        <f t="shared" si="24"/>
        <v>9224.145999999999</v>
      </c>
      <c r="O124" s="35">
        <f t="shared" si="24"/>
        <v>6337.0869999999995</v>
      </c>
      <c r="P124" s="94">
        <f t="shared" si="22"/>
        <v>47658.975000000006</v>
      </c>
    </row>
    <row r="125" spans="1:16" s="80" customFormat="1" ht="18.75">
      <c r="A125" s="91" t="s">
        <v>0</v>
      </c>
      <c r="B125" s="547" t="s">
        <v>74</v>
      </c>
      <c r="C125" s="65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5">
        <f aca="true" t="shared" si="25" ref="P125:P134">SUM(D125:O125)</f>
        <v>0</v>
      </c>
    </row>
    <row r="126" spans="1:16" s="80" customFormat="1" ht="18.75">
      <c r="A126" s="91" t="s">
        <v>0</v>
      </c>
      <c r="B126" s="548"/>
      <c r="C126" s="93" t="s">
        <v>18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94">
        <f t="shared" si="25"/>
        <v>0</v>
      </c>
    </row>
    <row r="127" spans="1:16" s="80" customFormat="1" ht="18.75">
      <c r="A127" s="97" t="s">
        <v>75</v>
      </c>
      <c r="B127" s="547" t="s">
        <v>76</v>
      </c>
      <c r="C127" s="65" t="s">
        <v>16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5">
        <f t="shared" si="25"/>
        <v>0</v>
      </c>
    </row>
    <row r="128" spans="1:16" s="80" customFormat="1" ht="18.75">
      <c r="A128" s="97"/>
      <c r="B128" s="548"/>
      <c r="C128" s="93" t="s">
        <v>18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94">
        <f t="shared" si="25"/>
        <v>0</v>
      </c>
    </row>
    <row r="129" spans="1:16" s="80" customFormat="1" ht="18.75">
      <c r="A129" s="97" t="s">
        <v>77</v>
      </c>
      <c r="B129" s="62" t="s">
        <v>20</v>
      </c>
      <c r="C129" s="428" t="s">
        <v>16</v>
      </c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50">
        <f t="shared" si="25"/>
        <v>0</v>
      </c>
    </row>
    <row r="130" spans="1:16" s="80" customFormat="1" ht="18.75">
      <c r="A130" s="97"/>
      <c r="B130" s="62" t="s">
        <v>174</v>
      </c>
      <c r="C130" s="65" t="s">
        <v>79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5"/>
    </row>
    <row r="131" spans="1:16" s="80" customFormat="1" ht="18.75">
      <c r="A131" s="97" t="s">
        <v>23</v>
      </c>
      <c r="B131" s="35"/>
      <c r="C131" s="93" t="s">
        <v>18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94">
        <f t="shared" si="25"/>
        <v>0</v>
      </c>
    </row>
    <row r="132" spans="1:16" s="80" customFormat="1" ht="18.75">
      <c r="A132" s="97"/>
      <c r="B132" s="95" t="s">
        <v>0</v>
      </c>
      <c r="C132" s="428" t="s">
        <v>16</v>
      </c>
      <c r="D132" s="449">
        <f aca="true" t="shared" si="26" ref="D132:O132">+D125+D127+D129</f>
        <v>0</v>
      </c>
      <c r="E132" s="449">
        <f t="shared" si="26"/>
        <v>0</v>
      </c>
      <c r="F132" s="449">
        <f t="shared" si="26"/>
        <v>0</v>
      </c>
      <c r="G132" s="449">
        <f t="shared" si="26"/>
        <v>0</v>
      </c>
      <c r="H132" s="449">
        <f t="shared" si="26"/>
        <v>0</v>
      </c>
      <c r="I132" s="449">
        <f t="shared" si="26"/>
        <v>0</v>
      </c>
      <c r="J132" s="449">
        <f t="shared" si="26"/>
        <v>0</v>
      </c>
      <c r="K132" s="449">
        <f t="shared" si="26"/>
        <v>0</v>
      </c>
      <c r="L132" s="449">
        <f t="shared" si="26"/>
        <v>0</v>
      </c>
      <c r="M132" s="449">
        <f t="shared" si="26"/>
        <v>0</v>
      </c>
      <c r="N132" s="449">
        <f t="shared" si="26"/>
        <v>0</v>
      </c>
      <c r="O132" s="449">
        <f t="shared" si="26"/>
        <v>0</v>
      </c>
      <c r="P132" s="450">
        <f t="shared" si="25"/>
        <v>0</v>
      </c>
    </row>
    <row r="133" spans="1:16" s="80" customFormat="1" ht="18.75">
      <c r="A133" s="60"/>
      <c r="B133" s="96" t="s">
        <v>175</v>
      </c>
      <c r="C133" s="65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5"/>
    </row>
    <row r="134" spans="1:16" s="80" customFormat="1" ht="18.75">
      <c r="A134" s="92"/>
      <c r="B134" s="35"/>
      <c r="C134" s="93" t="s">
        <v>18</v>
      </c>
      <c r="D134" s="35">
        <f aca="true" t="shared" si="27" ref="D134:O134">+D126+D128+D131</f>
        <v>0</v>
      </c>
      <c r="E134" s="35">
        <f t="shared" si="27"/>
        <v>0</v>
      </c>
      <c r="F134" s="35">
        <f t="shared" si="27"/>
        <v>0</v>
      </c>
      <c r="G134" s="35">
        <f t="shared" si="27"/>
        <v>0</v>
      </c>
      <c r="H134" s="35">
        <f t="shared" si="27"/>
        <v>0</v>
      </c>
      <c r="I134" s="35">
        <f t="shared" si="27"/>
        <v>0</v>
      </c>
      <c r="J134" s="35">
        <f t="shared" si="27"/>
        <v>0</v>
      </c>
      <c r="K134" s="35">
        <f t="shared" si="27"/>
        <v>0</v>
      </c>
      <c r="L134" s="35">
        <f t="shared" si="27"/>
        <v>0</v>
      </c>
      <c r="M134" s="35">
        <f t="shared" si="27"/>
        <v>0</v>
      </c>
      <c r="N134" s="35">
        <f t="shared" si="27"/>
        <v>0</v>
      </c>
      <c r="O134" s="35">
        <f t="shared" si="27"/>
        <v>0</v>
      </c>
      <c r="P134" s="94">
        <f t="shared" si="25"/>
        <v>0</v>
      </c>
    </row>
    <row r="135" spans="1:16" s="80" customFormat="1" ht="18.75">
      <c r="A135" s="60"/>
      <c r="B135" s="61" t="s">
        <v>0</v>
      </c>
      <c r="C135" s="428" t="s">
        <v>16</v>
      </c>
      <c r="D135" s="449">
        <f aca="true" t="shared" si="28" ref="D135:M135">D132+D123+D99</f>
        <v>5.3527000000000005</v>
      </c>
      <c r="E135" s="449">
        <f t="shared" si="28"/>
        <v>4.0667</v>
      </c>
      <c r="F135" s="449">
        <f t="shared" si="28"/>
        <v>3.4893</v>
      </c>
      <c r="G135" s="449">
        <f t="shared" si="28"/>
        <v>6.0627</v>
      </c>
      <c r="H135" s="449">
        <f t="shared" si="28"/>
        <v>16.1321</v>
      </c>
      <c r="I135" s="449">
        <f t="shared" si="28"/>
        <v>36.0157</v>
      </c>
      <c r="J135" s="449">
        <f t="shared" si="28"/>
        <v>24.3828</v>
      </c>
      <c r="K135" s="449">
        <f t="shared" si="28"/>
        <v>6.880599999999999</v>
      </c>
      <c r="L135" s="449">
        <f t="shared" si="28"/>
        <v>16.1123</v>
      </c>
      <c r="M135" s="449">
        <f t="shared" si="28"/>
        <v>16.6213</v>
      </c>
      <c r="N135" s="449">
        <f>N132+N123+N99</f>
        <v>13.700299999999999</v>
      </c>
      <c r="O135" s="449">
        <f>O132+O123+O99</f>
        <v>10.2734</v>
      </c>
      <c r="P135" s="450">
        <f>SUM(D135:O135)</f>
        <v>159.08990000000003</v>
      </c>
    </row>
    <row r="136" spans="1:16" s="80" customFormat="1" ht="18.75">
      <c r="A136" s="60"/>
      <c r="B136" s="64" t="s">
        <v>157</v>
      </c>
      <c r="C136" s="65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80" customFormat="1" ht="19.5" thickBot="1">
      <c r="A137" s="66"/>
      <c r="B137" s="67"/>
      <c r="C137" s="68" t="s">
        <v>18</v>
      </c>
      <c r="D137" s="6">
        <f aca="true" t="shared" si="29" ref="D137:M137">D134+D124+D100</f>
        <v>4177.863</v>
      </c>
      <c r="E137" s="6">
        <f t="shared" si="29"/>
        <v>3158.804</v>
      </c>
      <c r="F137" s="6">
        <f t="shared" si="29"/>
        <v>2953.193</v>
      </c>
      <c r="G137" s="6">
        <f t="shared" si="29"/>
        <v>7496.432000000001</v>
      </c>
      <c r="H137" s="6">
        <f t="shared" si="29"/>
        <v>8726.487000000001</v>
      </c>
      <c r="I137" s="6">
        <f t="shared" si="29"/>
        <v>16827.717</v>
      </c>
      <c r="J137" s="6">
        <f t="shared" si="29"/>
        <v>13324.032000000003</v>
      </c>
      <c r="K137" s="6">
        <f t="shared" si="29"/>
        <v>6951.7080000000005</v>
      </c>
      <c r="L137" s="6">
        <f t="shared" si="29"/>
        <v>13983.218</v>
      </c>
      <c r="M137" s="6">
        <f t="shared" si="29"/>
        <v>15204.817000000001</v>
      </c>
      <c r="N137" s="6">
        <f>N134+N124+N100</f>
        <v>10855.872</v>
      </c>
      <c r="O137" s="6">
        <f>O134+O124+O100</f>
        <v>9715.244999999999</v>
      </c>
      <c r="P137" s="7">
        <f>SUM(D137:O137)</f>
        <v>113375.38799999999</v>
      </c>
    </row>
    <row r="138" spans="1:16" s="80" customFormat="1" ht="18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87"/>
      <c r="P138" s="371" t="s">
        <v>88</v>
      </c>
    </row>
    <row r="139" spans="1:16" s="80" customFormat="1" ht="18.75">
      <c r="A139" s="74"/>
      <c r="B139" s="74"/>
      <c r="C139" s="74"/>
      <c r="D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369"/>
    </row>
    <row r="140" spans="1:16" s="80" customFormat="1" ht="18.75">
      <c r="A140" s="74"/>
      <c r="B140" s="74"/>
      <c r="C140" s="74"/>
      <c r="D140" s="74"/>
      <c r="E140" s="74"/>
      <c r="F140" s="74"/>
      <c r="G140" s="74"/>
      <c r="H140" s="25"/>
      <c r="I140" s="74"/>
      <c r="J140" s="74"/>
      <c r="K140" s="74"/>
      <c r="L140" s="74"/>
      <c r="M140" s="74"/>
      <c r="N140" s="74"/>
      <c r="O140" s="74"/>
      <c r="P140" s="369"/>
    </row>
    <row r="141" spans="1:16" s="80" customFormat="1" ht="18.75">
      <c r="A141" s="74"/>
      <c r="B141" s="74"/>
      <c r="C141" s="74"/>
      <c r="D141" s="74"/>
      <c r="E141" s="74"/>
      <c r="F141" s="74"/>
      <c r="G141" s="74"/>
      <c r="H141" s="25"/>
      <c r="I141" s="74"/>
      <c r="J141" s="74"/>
      <c r="K141" s="74"/>
      <c r="L141" s="74"/>
      <c r="M141" s="74"/>
      <c r="N141" s="74"/>
      <c r="O141" s="74"/>
      <c r="P141" s="369"/>
    </row>
    <row r="142" spans="1:16" s="80" customFormat="1" ht="18.75">
      <c r="A142" s="74"/>
      <c r="B142" s="74"/>
      <c r="C142" s="74"/>
      <c r="D142" s="74"/>
      <c r="E142" s="74"/>
      <c r="F142" s="74"/>
      <c r="G142" s="74"/>
      <c r="H142" s="25"/>
      <c r="I142" s="74"/>
      <c r="J142" s="74"/>
      <c r="K142" s="74"/>
      <c r="L142" s="74"/>
      <c r="M142" s="74"/>
      <c r="N142" s="74"/>
      <c r="O142" s="74"/>
      <c r="P142" s="369"/>
    </row>
    <row r="143" spans="1:16" s="80" customFormat="1" ht="18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369"/>
    </row>
    <row r="144" spans="1:16" s="80" customFormat="1" ht="18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369"/>
    </row>
    <row r="145" spans="1:16" s="80" customFormat="1" ht="18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369"/>
    </row>
    <row r="146" spans="1:16" s="80" customFormat="1" ht="18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369"/>
    </row>
    <row r="147" spans="1:16" s="80" customFormat="1" ht="18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369"/>
    </row>
    <row r="148" spans="1:16" s="80" customFormat="1" ht="18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369"/>
    </row>
    <row r="149" spans="1:16" s="80" customFormat="1" ht="18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369"/>
    </row>
    <row r="150" spans="1:16" s="80" customFormat="1" ht="18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369"/>
    </row>
    <row r="151" spans="1:16" s="80" customFormat="1" ht="18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369"/>
    </row>
    <row r="152" spans="1:16" s="80" customFormat="1" ht="18.7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369"/>
    </row>
    <row r="153" spans="1:16" s="80" customFormat="1" ht="18.7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369"/>
    </row>
    <row r="154" spans="1:16" s="80" customFormat="1" ht="18.7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369"/>
    </row>
    <row r="155" spans="1:16" s="80" customFormat="1" ht="18.7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369"/>
    </row>
    <row r="156" spans="1:16" s="80" customFormat="1" ht="18.7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369"/>
    </row>
    <row r="157" spans="1:16" s="80" customFormat="1" ht="18.7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369"/>
    </row>
    <row r="158" spans="1:16" s="80" customFormat="1" ht="18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369"/>
    </row>
    <row r="159" spans="1:16" s="80" customFormat="1" ht="18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369"/>
    </row>
    <row r="160" spans="1:16" s="80" customFormat="1" ht="18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369"/>
    </row>
    <row r="161" spans="1:16" s="80" customFormat="1" ht="18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369"/>
    </row>
    <row r="162" spans="1:16" s="80" customFormat="1" ht="18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369"/>
    </row>
    <row r="163" spans="1:16" s="80" customFormat="1" ht="18.7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369"/>
    </row>
    <row r="164" spans="1:16" s="80" customFormat="1" ht="18.7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369"/>
    </row>
    <row r="165" spans="1:16" s="80" customFormat="1" ht="18.7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369"/>
    </row>
    <row r="166" spans="1:16" s="80" customFormat="1" ht="18.7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369"/>
    </row>
    <row r="167" spans="1:16" s="80" customFormat="1" ht="18.7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369"/>
    </row>
    <row r="168" spans="1:16" s="80" customFormat="1" ht="18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369"/>
    </row>
    <row r="169" spans="1:16" s="80" customFormat="1" ht="18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369"/>
    </row>
    <row r="170" spans="1:16" s="80" customFormat="1" ht="18.7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369"/>
    </row>
    <row r="171" spans="1:16" s="80" customFormat="1" ht="18.7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369"/>
    </row>
    <row r="172" spans="1:16" s="80" customFormat="1" ht="18.7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369"/>
    </row>
    <row r="173" spans="1:16" s="80" customFormat="1" ht="18.7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369"/>
    </row>
    <row r="174" spans="1:16" s="80" customFormat="1" ht="18.7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369"/>
    </row>
    <row r="175" spans="1:16" s="80" customFormat="1" ht="18.7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369"/>
    </row>
    <row r="176" spans="1:16" s="80" customFormat="1" ht="18.7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369"/>
    </row>
    <row r="177" spans="1:16" s="80" customFormat="1" ht="18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369"/>
    </row>
    <row r="178" spans="1:16" s="80" customFormat="1" ht="18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369"/>
    </row>
    <row r="179" spans="1:16" s="80" customFormat="1" ht="18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369"/>
    </row>
    <row r="180" spans="1:16" s="80" customFormat="1" ht="18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369"/>
    </row>
    <row r="181" spans="1:16" s="80" customFormat="1" ht="18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369"/>
    </row>
    <row r="182" spans="1:16" s="80" customFormat="1" ht="18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369"/>
    </row>
    <row r="183" spans="1:16" s="80" customFormat="1" ht="18.7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369"/>
    </row>
    <row r="184" spans="1:16" s="80" customFormat="1" ht="18.7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369"/>
    </row>
    <row r="185" spans="1:16" s="80" customFormat="1" ht="18.7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369"/>
    </row>
    <row r="186" spans="1:16" s="80" customFormat="1" ht="18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369"/>
    </row>
    <row r="187" spans="1:16" s="80" customFormat="1" ht="18.7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369"/>
    </row>
    <row r="188" spans="1:16" s="80" customFormat="1" ht="18.7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369"/>
    </row>
    <row r="189" spans="1:16" s="80" customFormat="1" ht="18.7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369"/>
    </row>
    <row r="190" spans="1:16" s="80" customFormat="1" ht="18.7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369"/>
    </row>
    <row r="191" spans="1:16" s="80" customFormat="1" ht="18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369"/>
    </row>
    <row r="192" spans="1:16" s="80" customFormat="1" ht="18.7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369"/>
    </row>
    <row r="193" spans="1:16" s="80" customFormat="1" ht="18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369"/>
    </row>
    <row r="194" spans="1:16" s="80" customFormat="1" ht="18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369"/>
    </row>
    <row r="195" spans="1:16" s="80" customFormat="1" ht="18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369"/>
    </row>
    <row r="196" spans="1:16" s="80" customFormat="1" ht="18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369"/>
    </row>
    <row r="197" spans="1:16" s="80" customFormat="1" ht="18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369"/>
    </row>
    <row r="198" spans="1:16" s="80" customFormat="1" ht="18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369"/>
    </row>
    <row r="199" spans="1:16" s="80" customFormat="1" ht="18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369"/>
    </row>
    <row r="200" spans="1:16" s="80" customFormat="1" ht="18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369"/>
    </row>
    <row r="201" spans="1:16" s="80" customFormat="1" ht="18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369"/>
    </row>
    <row r="202" spans="1:16" s="80" customFormat="1" ht="18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369"/>
    </row>
    <row r="203" spans="1:16" s="80" customFormat="1" ht="18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369"/>
    </row>
    <row r="204" spans="1:16" s="80" customFormat="1" ht="18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369"/>
    </row>
    <row r="205" spans="1:16" s="80" customFormat="1" ht="18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369"/>
    </row>
    <row r="206" spans="1:16" s="80" customFormat="1" ht="18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369"/>
    </row>
    <row r="207" spans="1:16" s="80" customFormat="1" ht="18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369"/>
    </row>
    <row r="208" spans="1:16" s="80" customFormat="1" ht="18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369"/>
    </row>
    <row r="209" spans="1:16" s="80" customFormat="1" ht="18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369"/>
    </row>
    <row r="210" spans="1:16" s="80" customFormat="1" ht="18.7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369"/>
    </row>
    <row r="211" spans="1:16" s="80" customFormat="1" ht="18.7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369"/>
    </row>
    <row r="212" spans="1:16" s="80" customFormat="1" ht="18.7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369"/>
    </row>
    <row r="213" spans="1:16" s="80" customFormat="1" ht="18.7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369"/>
    </row>
    <row r="214" spans="1:16" s="80" customFormat="1" ht="18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369"/>
    </row>
    <row r="215" spans="1:16" s="80" customFormat="1" ht="18.7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369"/>
    </row>
    <row r="216" spans="1:16" s="80" customFormat="1" ht="18.7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369"/>
    </row>
    <row r="217" spans="1:16" s="80" customFormat="1" ht="18.7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369"/>
    </row>
    <row r="218" spans="1:16" s="80" customFormat="1" ht="18.7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369"/>
    </row>
    <row r="219" spans="1:16" s="80" customFormat="1" ht="18.7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369"/>
    </row>
    <row r="220" spans="1:16" s="80" customFormat="1" ht="18.7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369"/>
    </row>
    <row r="221" spans="1:16" s="80" customFormat="1" ht="18.7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369"/>
    </row>
    <row r="222" spans="1:16" s="80" customFormat="1" ht="18.7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369"/>
    </row>
    <row r="223" spans="1:16" s="80" customFormat="1" ht="18.7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369"/>
    </row>
    <row r="224" spans="1:16" s="80" customFormat="1" ht="18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369"/>
    </row>
    <row r="225" spans="1:16" s="80" customFormat="1" ht="18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369"/>
    </row>
    <row r="226" spans="1:16" s="80" customFormat="1" ht="18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369"/>
    </row>
    <row r="227" spans="1:16" s="80" customFormat="1" ht="18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369"/>
    </row>
    <row r="228" spans="1:16" s="80" customFormat="1" ht="18.7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369"/>
    </row>
    <row r="229" spans="1:16" s="80" customFormat="1" ht="18.7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369"/>
    </row>
    <row r="230" spans="1:16" s="80" customFormat="1" ht="18.7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369"/>
    </row>
    <row r="231" spans="1:16" s="80" customFormat="1" ht="18.7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369"/>
    </row>
    <row r="232" spans="1:16" s="80" customFormat="1" ht="18.7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369"/>
    </row>
    <row r="233" spans="1:16" s="80" customFormat="1" ht="18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369"/>
    </row>
    <row r="234" spans="1:16" s="80" customFormat="1" ht="18.7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369"/>
    </row>
    <row r="235" spans="1:16" s="80" customFormat="1" ht="18.7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369"/>
    </row>
    <row r="236" spans="1:16" s="80" customFormat="1" ht="18.7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369"/>
    </row>
    <row r="237" spans="1:16" s="80" customFormat="1" ht="18.7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369"/>
    </row>
    <row r="238" spans="1:16" s="80" customFormat="1" ht="18.7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369"/>
    </row>
    <row r="239" spans="1:16" s="80" customFormat="1" ht="18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369"/>
    </row>
    <row r="240" spans="1:16" s="80" customFormat="1" ht="18.7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369"/>
    </row>
    <row r="241" spans="1:16" s="80" customFormat="1" ht="18.7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369"/>
    </row>
    <row r="242" spans="1:16" s="80" customFormat="1" ht="18.7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369"/>
    </row>
    <row r="243" spans="1:16" s="80" customFormat="1" ht="18.7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369"/>
    </row>
    <row r="244" spans="1:16" s="80" customFormat="1" ht="18.7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369"/>
    </row>
    <row r="245" spans="1:16" s="80" customFormat="1" ht="18.7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369"/>
    </row>
    <row r="246" spans="1:16" s="80" customFormat="1" ht="18.7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369"/>
    </row>
    <row r="247" spans="1:16" s="80" customFormat="1" ht="18.7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369"/>
    </row>
    <row r="248" spans="1:16" s="80" customFormat="1" ht="18.7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369"/>
    </row>
    <row r="249" spans="1:16" s="80" customFormat="1" ht="18.7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369"/>
    </row>
    <row r="250" spans="1:16" s="80" customFormat="1" ht="18.7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369"/>
    </row>
    <row r="251" spans="1:16" s="80" customFormat="1" ht="18.7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369"/>
    </row>
    <row r="252" spans="1:16" s="80" customFormat="1" ht="18.7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369"/>
    </row>
    <row r="253" spans="1:16" s="80" customFormat="1" ht="18.7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369"/>
    </row>
    <row r="254" spans="1:16" s="80" customFormat="1" ht="18.7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369"/>
    </row>
    <row r="255" spans="1:16" s="80" customFormat="1" ht="18.7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369"/>
    </row>
    <row r="256" spans="1:16" s="80" customFormat="1" ht="18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369"/>
    </row>
    <row r="257" spans="1:16" s="80" customFormat="1" ht="18.7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369"/>
    </row>
    <row r="258" spans="1:16" s="80" customFormat="1" ht="18.7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369"/>
    </row>
    <row r="259" spans="1:16" s="80" customFormat="1" ht="18.7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369"/>
    </row>
    <row r="260" spans="1:16" s="80" customFormat="1" ht="18.7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369"/>
    </row>
    <row r="261" spans="1:16" s="80" customFormat="1" ht="18.7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369"/>
    </row>
    <row r="262" spans="1:16" s="80" customFormat="1" ht="18.7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369"/>
    </row>
    <row r="263" spans="1:16" s="80" customFormat="1" ht="18.7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369"/>
    </row>
    <row r="264" spans="1:16" s="80" customFormat="1" ht="18.7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369"/>
    </row>
    <row r="265" spans="1:16" s="80" customFormat="1" ht="18.7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369"/>
    </row>
    <row r="266" spans="1:16" s="80" customFormat="1" ht="18.7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369"/>
    </row>
    <row r="267" spans="1:16" s="80" customFormat="1" ht="18.7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369"/>
    </row>
    <row r="268" spans="1:16" s="80" customFormat="1" ht="18.7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369"/>
    </row>
    <row r="269" spans="1:16" s="80" customFormat="1" ht="18.7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369"/>
    </row>
    <row r="270" spans="1:16" s="80" customFormat="1" ht="18.7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369"/>
    </row>
    <row r="271" spans="1:16" s="80" customFormat="1" ht="18.7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369"/>
    </row>
    <row r="272" spans="1:16" s="80" customFormat="1" ht="18.7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369"/>
    </row>
    <row r="273" spans="1:16" s="80" customFormat="1" ht="18.7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369"/>
    </row>
    <row r="274" spans="1:16" s="80" customFormat="1" ht="18.7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369"/>
    </row>
    <row r="275" spans="1:16" s="80" customFormat="1" ht="18.7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369"/>
    </row>
    <row r="276" spans="1:16" s="80" customFormat="1" ht="18.7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369"/>
    </row>
    <row r="277" spans="1:16" s="80" customFormat="1" ht="18.7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369"/>
    </row>
    <row r="278" spans="1:16" s="80" customFormat="1" ht="18.7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369"/>
    </row>
    <row r="279" spans="1:16" s="80" customFormat="1" ht="18.7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369"/>
    </row>
    <row r="280" spans="1:16" s="80" customFormat="1" ht="18.7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369"/>
    </row>
    <row r="281" spans="1:16" s="80" customFormat="1" ht="18.7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369"/>
    </row>
    <row r="282" spans="1:16" s="80" customFormat="1" ht="18.7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369"/>
    </row>
    <row r="283" spans="1:16" s="80" customFormat="1" ht="18.7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369"/>
    </row>
    <row r="284" spans="1:16" s="80" customFormat="1" ht="18.7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369"/>
    </row>
    <row r="285" spans="1:16" s="80" customFormat="1" ht="18.7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369"/>
    </row>
    <row r="286" spans="1:16" s="80" customFormat="1" ht="18.7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369"/>
    </row>
    <row r="287" spans="1:16" s="80" customFormat="1" ht="18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369"/>
    </row>
    <row r="288" spans="1:16" s="80" customFormat="1" ht="18.7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369"/>
    </row>
    <row r="289" spans="1:16" s="80" customFormat="1" ht="18.7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369"/>
    </row>
    <row r="290" spans="1:16" s="80" customFormat="1" ht="18.7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369"/>
    </row>
    <row r="291" spans="1:16" s="80" customFormat="1" ht="18.7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369"/>
    </row>
    <row r="292" spans="1:16" s="80" customFormat="1" ht="18.7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369"/>
    </row>
    <row r="293" spans="1:16" s="80" customFormat="1" ht="18.7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369"/>
    </row>
    <row r="294" spans="1:16" s="80" customFormat="1" ht="18.7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369"/>
    </row>
    <row r="295" spans="1:16" s="80" customFormat="1" ht="18.7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369"/>
    </row>
    <row r="296" spans="1:16" s="80" customFormat="1" ht="18.7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369"/>
    </row>
    <row r="297" spans="1:16" s="80" customFormat="1" ht="18.7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369"/>
    </row>
    <row r="298" spans="1:16" s="80" customFormat="1" ht="18.7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369"/>
    </row>
    <row r="299" spans="1:16" s="80" customFormat="1" ht="18.7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369"/>
    </row>
    <row r="300" spans="1:16" s="80" customFormat="1" ht="18.7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369"/>
    </row>
    <row r="301" spans="1:16" s="80" customFormat="1" ht="18.7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369"/>
    </row>
    <row r="302" spans="1:16" s="80" customFormat="1" ht="18.7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369"/>
    </row>
    <row r="303" spans="1:16" s="80" customFormat="1" ht="18.7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369"/>
    </row>
    <row r="304" spans="1:16" s="80" customFormat="1" ht="18.7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369"/>
    </row>
    <row r="305" spans="1:16" s="80" customFormat="1" ht="18.7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369"/>
    </row>
    <row r="306" spans="1:16" s="80" customFormat="1" ht="18.7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369"/>
    </row>
    <row r="307" spans="1:16" s="80" customFormat="1" ht="18.7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369"/>
    </row>
    <row r="308" spans="1:16" s="80" customFormat="1" ht="18.7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369"/>
    </row>
    <row r="309" spans="1:16" s="80" customFormat="1" ht="18.7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369"/>
    </row>
    <row r="310" spans="1:16" s="80" customFormat="1" ht="18.7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369"/>
    </row>
    <row r="311" spans="1:16" s="80" customFormat="1" ht="18.7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369"/>
    </row>
    <row r="312" spans="1:16" s="80" customFormat="1" ht="18.7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369"/>
    </row>
    <row r="313" spans="1:16" s="80" customFormat="1" ht="18.7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369"/>
    </row>
    <row r="314" spans="1:16" s="80" customFormat="1" ht="18.7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369"/>
    </row>
    <row r="315" spans="1:16" s="80" customFormat="1" ht="18.7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369"/>
    </row>
    <row r="316" spans="1:16" s="80" customFormat="1" ht="18.7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369"/>
    </row>
    <row r="317" spans="1:16" s="80" customFormat="1" ht="18.7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369"/>
    </row>
    <row r="318" spans="1:16" s="80" customFormat="1" ht="18.7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369"/>
    </row>
    <row r="319" spans="1:16" s="80" customFormat="1" ht="18.7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369"/>
    </row>
    <row r="320" spans="1:16" s="80" customFormat="1" ht="18.7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369"/>
    </row>
    <row r="321" spans="1:16" s="80" customFormat="1" ht="18.7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369"/>
    </row>
    <row r="322" spans="1:16" s="80" customFormat="1" ht="18.7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369"/>
    </row>
    <row r="323" spans="1:16" s="80" customFormat="1" ht="18.7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369"/>
    </row>
    <row r="324" spans="1:16" s="80" customFormat="1" ht="18.7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369"/>
    </row>
    <row r="325" spans="1:16" s="80" customFormat="1" ht="18.7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369"/>
    </row>
    <row r="326" spans="1:16" s="80" customFormat="1" ht="18.7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369"/>
    </row>
    <row r="327" spans="1:16" s="80" customFormat="1" ht="18.7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369"/>
    </row>
    <row r="328" spans="1:16" s="80" customFormat="1" ht="18.7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369"/>
    </row>
    <row r="329" spans="1:16" s="80" customFormat="1" ht="18.7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369"/>
    </row>
    <row r="330" spans="1:16" s="80" customFormat="1" ht="18.7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369"/>
    </row>
    <row r="331" spans="1:16" s="80" customFormat="1" ht="18.7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369"/>
    </row>
    <row r="332" spans="1:16" s="80" customFormat="1" ht="18.7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369"/>
    </row>
    <row r="333" spans="1:16" s="80" customFormat="1" ht="18.7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369"/>
    </row>
    <row r="334" spans="1:16" s="80" customFormat="1" ht="18.7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369"/>
    </row>
    <row r="335" spans="1:16" s="80" customFormat="1" ht="18.7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369"/>
    </row>
    <row r="336" spans="1:16" s="80" customFormat="1" ht="18.7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369"/>
    </row>
    <row r="337" spans="1:16" s="80" customFormat="1" ht="18.7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369"/>
    </row>
    <row r="338" spans="1:16" s="80" customFormat="1" ht="18.7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369"/>
    </row>
    <row r="339" spans="1:16" s="80" customFormat="1" ht="18.7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369"/>
    </row>
    <row r="340" spans="1:16" s="80" customFormat="1" ht="18.7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369"/>
    </row>
    <row r="341" spans="1:16" s="80" customFormat="1" ht="18.7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369"/>
    </row>
    <row r="342" spans="1:16" s="80" customFormat="1" ht="18.7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369"/>
    </row>
    <row r="343" spans="1:16" s="80" customFormat="1" ht="18.7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369"/>
    </row>
    <row r="344" spans="1:16" s="80" customFormat="1" ht="18.7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369"/>
    </row>
    <row r="345" spans="1:16" s="80" customFormat="1" ht="18.7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369"/>
    </row>
    <row r="346" spans="1:16" s="80" customFormat="1" ht="18.7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369"/>
    </row>
    <row r="347" spans="1:16" s="80" customFormat="1" ht="18.7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369"/>
    </row>
    <row r="348" spans="1:16" s="80" customFormat="1" ht="18.7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369"/>
    </row>
    <row r="349" spans="1:16" s="80" customFormat="1" ht="18.7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369"/>
    </row>
    <row r="350" spans="1:16" s="80" customFormat="1" ht="18.7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369"/>
    </row>
    <row r="351" spans="1:16" s="80" customFormat="1" ht="18.7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369"/>
    </row>
    <row r="352" spans="1:16" s="80" customFormat="1" ht="18.7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369"/>
    </row>
    <row r="353" spans="1:16" s="80" customFormat="1" ht="18.7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369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65" zoomScaleNormal="60" zoomScaleSheetLayoutView="65" zoomScalePageLayoutView="0" workbookViewId="0" topLeftCell="A1">
      <pane xSplit="3" ySplit="3" topLeftCell="G115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D4" sqref="D4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70" customWidth="1"/>
    <col min="17" max="16384" width="9.00390625" style="83" customWidth="1"/>
  </cols>
  <sheetData>
    <row r="1" spans="1:16" ht="32.25">
      <c r="A1" s="559" t="s">
        <v>192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</row>
    <row r="2" spans="1:15" ht="19.5" thickBot="1">
      <c r="A2" s="12" t="s">
        <v>84</v>
      </c>
      <c r="B2" s="40"/>
      <c r="C2" s="12"/>
      <c r="O2" s="12" t="s">
        <v>193</v>
      </c>
    </row>
    <row r="3" spans="1:16" ht="18.75">
      <c r="A3" s="41"/>
      <c r="B3" s="42"/>
      <c r="C3" s="42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71" t="s">
        <v>14</v>
      </c>
    </row>
    <row r="4" spans="1:16" ht="18.75">
      <c r="A4" s="46" t="s">
        <v>0</v>
      </c>
      <c r="B4" s="528" t="s">
        <v>15</v>
      </c>
      <c r="C4" s="57" t="s">
        <v>16</v>
      </c>
      <c r="D4" s="1">
        <f>SUM('㈱塩釜:牡鹿'!D4)</f>
        <v>4960.3121</v>
      </c>
      <c r="E4" s="1">
        <f>SUM('㈱塩釜:牡鹿'!E4)</f>
        <v>2181.6308000000004</v>
      </c>
      <c r="F4" s="1">
        <f>SUM('㈱塩釜:牡鹿'!F4)</f>
        <v>943.9010000000001</v>
      </c>
      <c r="G4" s="1">
        <f>SUM('㈱塩釜:牡鹿'!G4)</f>
        <v>1244.2596</v>
      </c>
      <c r="H4" s="1">
        <f>SUM('㈱塩釜:牡鹿'!H4)</f>
        <v>2666.9666999999995</v>
      </c>
      <c r="I4" s="1">
        <f>SUM('㈱塩釜:牡鹿'!I4)</f>
        <v>6282.0331</v>
      </c>
      <c r="J4" s="1">
        <f>SUM('㈱塩釜:牡鹿'!J4)</f>
        <v>8029.918900000001</v>
      </c>
      <c r="K4" s="1">
        <f>SUM('㈱塩釜:牡鹿'!K4)</f>
        <v>121.79</v>
      </c>
      <c r="L4" s="1">
        <f>SUM('㈱塩釜:牡鹿'!L4)</f>
        <v>1233.6702</v>
      </c>
      <c r="M4" s="1">
        <f>SUM('㈱塩釜:牡鹿'!M4)</f>
        <v>7798.5851</v>
      </c>
      <c r="N4" s="1">
        <f>SUM('㈱塩釜:牡鹿'!N4)</f>
        <v>5826.1527</v>
      </c>
      <c r="O4" s="1">
        <f>SUM('㈱塩釜:牡鹿'!O4)</f>
        <v>4402.9395</v>
      </c>
      <c r="P4" s="472">
        <f>SUM('㈱塩釜:牡鹿'!P4)</f>
        <v>45692.1597</v>
      </c>
    </row>
    <row r="5" spans="1:16" ht="18.75">
      <c r="A5" s="46" t="s">
        <v>17</v>
      </c>
      <c r="B5" s="529"/>
      <c r="C5" s="50" t="s">
        <v>18</v>
      </c>
      <c r="D5" s="2">
        <f>SUM('㈱塩釜:牡鹿'!D5)</f>
        <v>303821.1449997598</v>
      </c>
      <c r="E5" s="2">
        <f>SUM('㈱塩釜:牡鹿'!E5)</f>
        <v>145825.53499999997</v>
      </c>
      <c r="F5" s="2">
        <f>SUM('㈱塩釜:牡鹿'!F5)</f>
        <v>51985.01153710568</v>
      </c>
      <c r="G5" s="2">
        <f>SUM('㈱塩釜:牡鹿'!G5)</f>
        <v>62732.68960035495</v>
      </c>
      <c r="H5" s="2">
        <f>SUM('㈱塩釜:牡鹿'!H5)</f>
        <v>169244.71559979717</v>
      </c>
      <c r="I5" s="2">
        <f>SUM('㈱塩釜:牡鹿'!I5)</f>
        <v>391116.6880628349</v>
      </c>
      <c r="J5" s="2">
        <f>SUM('㈱塩釜:牡鹿'!J5)</f>
        <v>354155.45829470037</v>
      </c>
      <c r="K5" s="2">
        <f>SUM('㈱塩釜:牡鹿'!K5)</f>
        <v>6614.1211983793855</v>
      </c>
      <c r="L5" s="2">
        <f>SUM('㈱塩釜:牡鹿'!L5)</f>
        <v>60676.38199609613</v>
      </c>
      <c r="M5" s="2">
        <f>SUM('㈱塩釜:牡鹿'!M5)</f>
        <v>410213.6829995385</v>
      </c>
      <c r="N5" s="2">
        <f>SUM('㈱塩釜:牡鹿'!N5)</f>
        <v>242021.5299998589</v>
      </c>
      <c r="O5" s="2">
        <f>SUM('㈱塩釜:牡鹿'!O5)</f>
        <v>153274.834</v>
      </c>
      <c r="P5" s="473">
        <f>SUM('㈱塩釜:牡鹿'!P5)</f>
        <v>2351681.7932884255</v>
      </c>
    </row>
    <row r="6" spans="1:16" ht="18.75">
      <c r="A6" s="46" t="s">
        <v>19</v>
      </c>
      <c r="B6" s="48" t="s">
        <v>20</v>
      </c>
      <c r="C6" s="57" t="s">
        <v>16</v>
      </c>
      <c r="D6" s="1">
        <f>SUM('㈱塩釜:牡鹿'!D6)</f>
        <v>0.151</v>
      </c>
      <c r="E6" s="1">
        <f>SUM('㈱塩釜:牡鹿'!E6)</f>
        <v>0.112</v>
      </c>
      <c r="F6" s="1">
        <f>SUM('㈱塩釜:牡鹿'!F6)</f>
        <v>0.112</v>
      </c>
      <c r="G6" s="1">
        <f>SUM('㈱塩釜:牡鹿'!G6)</f>
        <v>32.692</v>
      </c>
      <c r="H6" s="1">
        <f>SUM('㈱塩釜:牡鹿'!H6)</f>
        <v>4.4082</v>
      </c>
      <c r="I6" s="1">
        <f>SUM('㈱塩釜:牡鹿'!I6)</f>
        <v>34.7913</v>
      </c>
      <c r="J6" s="1">
        <f>SUM('㈱塩釜:牡鹿'!J6)</f>
        <v>164.89499999999998</v>
      </c>
      <c r="K6" s="1">
        <f>SUM('㈱塩釜:牡鹿'!K6)</f>
        <v>137.283</v>
      </c>
      <c r="L6" s="1">
        <f>SUM('㈱塩釜:牡鹿'!L6)</f>
        <v>84.1858</v>
      </c>
      <c r="M6" s="1">
        <f>SUM('㈱塩釜:牡鹿'!M6)</f>
        <v>76.2736</v>
      </c>
      <c r="N6" s="1">
        <f>SUM('㈱塩釜:牡鹿'!N6)</f>
        <v>77.1623</v>
      </c>
      <c r="O6" s="1">
        <f>SUM('㈱塩釜:牡鹿'!O6)</f>
        <v>336.5677</v>
      </c>
      <c r="P6" s="472">
        <f>SUM('㈱塩釜:牡鹿'!P6)</f>
        <v>948.6338999999999</v>
      </c>
    </row>
    <row r="7" spans="1:16" ht="18.75">
      <c r="A7" s="46" t="s">
        <v>21</v>
      </c>
      <c r="B7" s="50" t="s">
        <v>149</v>
      </c>
      <c r="C7" s="50" t="s">
        <v>18</v>
      </c>
      <c r="D7" s="2">
        <f>SUM('㈱塩釜:牡鹿'!D7)</f>
        <v>68.39599999999999</v>
      </c>
      <c r="E7" s="2">
        <f>SUM('㈱塩釜:牡鹿'!E7)</f>
        <v>48.384</v>
      </c>
      <c r="F7" s="2">
        <f>SUM('㈱塩釜:牡鹿'!F7)</f>
        <v>46.062</v>
      </c>
      <c r="G7" s="2">
        <f>SUM('㈱塩釜:牡鹿'!G7)</f>
        <v>1113.462</v>
      </c>
      <c r="H7" s="2">
        <f>SUM('㈱塩釜:牡鹿'!H7)</f>
        <v>336.015</v>
      </c>
      <c r="I7" s="2">
        <f>SUM('㈱塩釜:牡鹿'!I7)</f>
        <v>1674.534</v>
      </c>
      <c r="J7" s="2">
        <f>SUM('㈱塩釜:牡鹿'!J7)</f>
        <v>6255.7480000000005</v>
      </c>
      <c r="K7" s="2">
        <f>SUM('㈱塩釜:牡鹿'!K7)</f>
        <v>9687.126</v>
      </c>
      <c r="L7" s="2">
        <f>SUM('㈱塩釜:牡鹿'!L7)</f>
        <v>10885.682999999999</v>
      </c>
      <c r="M7" s="2">
        <f>SUM('㈱塩釜:牡鹿'!M7)</f>
        <v>6084.130999999999</v>
      </c>
      <c r="N7" s="2">
        <f>SUM('㈱塩釜:牡鹿'!N7)</f>
        <v>2210.823</v>
      </c>
      <c r="O7" s="2">
        <f>SUM('㈱塩釜:牡鹿'!O7)</f>
        <v>12321.970000000001</v>
      </c>
      <c r="P7" s="473">
        <f>SUM('㈱塩釜:牡鹿'!P7)</f>
        <v>50732.334</v>
      </c>
    </row>
    <row r="8" spans="1:16" s="483" customFormat="1" ht="18.75">
      <c r="A8" s="480" t="s">
        <v>23</v>
      </c>
      <c r="B8" s="553" t="s">
        <v>190</v>
      </c>
      <c r="C8" s="481" t="s">
        <v>16</v>
      </c>
      <c r="D8" s="482">
        <f>SUM('㈱塩釜:牡鹿'!D8)</f>
        <v>4960.4631</v>
      </c>
      <c r="E8" s="482">
        <f>SUM('㈱塩釜:牡鹿'!E8)</f>
        <v>2181.7428</v>
      </c>
      <c r="F8" s="482">
        <f>SUM('㈱塩釜:牡鹿'!F8)</f>
        <v>944.013</v>
      </c>
      <c r="G8" s="482">
        <f>SUM('㈱塩釜:牡鹿'!G8)</f>
        <v>1276.9516</v>
      </c>
      <c r="H8" s="482">
        <f>SUM('㈱塩釜:牡鹿'!H8)</f>
        <v>2671.3749</v>
      </c>
      <c r="I8" s="482">
        <f>SUM('㈱塩釜:牡鹿'!I8)</f>
        <v>6316.8243999999995</v>
      </c>
      <c r="J8" s="482">
        <f>SUM('㈱塩釜:牡鹿'!J8)</f>
        <v>8194.813900000001</v>
      </c>
      <c r="K8" s="482">
        <f>SUM('㈱塩釜:牡鹿'!K8)</f>
        <v>259.073</v>
      </c>
      <c r="L8" s="482">
        <f>SUM('㈱塩釜:牡鹿'!L8)</f>
        <v>1317.856</v>
      </c>
      <c r="M8" s="482">
        <f>SUM('㈱塩釜:牡鹿'!M8)</f>
        <v>7874.858700000001</v>
      </c>
      <c r="N8" s="482">
        <f>SUM('㈱塩釜:牡鹿'!N8)</f>
        <v>5903.314999999999</v>
      </c>
      <c r="O8" s="482">
        <f>SUM('㈱塩釜:牡鹿'!O8)</f>
        <v>4739.5072</v>
      </c>
      <c r="P8" s="472">
        <f>SUM('㈱塩釜:牡鹿'!P8)</f>
        <v>46640.7936</v>
      </c>
    </row>
    <row r="9" spans="1:16" s="483" customFormat="1" ht="18.75">
      <c r="A9" s="484"/>
      <c r="B9" s="554"/>
      <c r="C9" s="485" t="s">
        <v>18</v>
      </c>
      <c r="D9" s="486">
        <f>SUM('㈱塩釜:牡鹿'!D9)</f>
        <v>303889.5409997598</v>
      </c>
      <c r="E9" s="486">
        <f>SUM('㈱塩釜:牡鹿'!E9)</f>
        <v>145873.919</v>
      </c>
      <c r="F9" s="486">
        <f>SUM('㈱塩釜:牡鹿'!F9)</f>
        <v>52031.07353710568</v>
      </c>
      <c r="G9" s="486">
        <f>SUM('㈱塩釜:牡鹿'!G9)</f>
        <v>63846.15160035495</v>
      </c>
      <c r="H9" s="486">
        <f>SUM('㈱塩釜:牡鹿'!H9)</f>
        <v>169580.73059979713</v>
      </c>
      <c r="I9" s="486">
        <f>SUM('㈱塩釜:牡鹿'!I9)</f>
        <v>392791.22206283483</v>
      </c>
      <c r="J9" s="486">
        <f>SUM('㈱塩釜:牡鹿'!J9)</f>
        <v>360411.2062947004</v>
      </c>
      <c r="K9" s="486">
        <f>SUM('㈱塩釜:牡鹿'!K9)</f>
        <v>16301.247198379384</v>
      </c>
      <c r="L9" s="486">
        <f>SUM('㈱塩釜:牡鹿'!L9)</f>
        <v>71562.06499609613</v>
      </c>
      <c r="M9" s="486">
        <f>SUM('㈱塩釜:牡鹿'!M9)</f>
        <v>416297.8139995384</v>
      </c>
      <c r="N9" s="486">
        <f>SUM('㈱塩釜:牡鹿'!N9)</f>
        <v>244232.35299985894</v>
      </c>
      <c r="O9" s="486">
        <f>SUM('㈱塩釜:牡鹿'!O9)</f>
        <v>165596.804</v>
      </c>
      <c r="P9" s="473">
        <f>SUM('㈱塩釜:牡鹿'!P9)</f>
        <v>2402414.1272884253</v>
      </c>
    </row>
    <row r="10" spans="1:16" ht="18.75">
      <c r="A10" s="532" t="s">
        <v>194</v>
      </c>
      <c r="B10" s="533"/>
      <c r="C10" s="57" t="s">
        <v>16</v>
      </c>
      <c r="D10" s="1">
        <f>SUM('㈱塩釜:牡鹿'!D10)</f>
        <v>135.76500000000001</v>
      </c>
      <c r="E10" s="1">
        <f>SUM('㈱塩釜:牡鹿'!E10)</f>
        <v>0.6251</v>
      </c>
      <c r="F10" s="1">
        <f>SUM('㈱塩釜:牡鹿'!F10)</f>
        <v>113.2617</v>
      </c>
      <c r="G10" s="1">
        <f>SUM('㈱塩釜:牡鹿'!G10)</f>
        <v>2.2508</v>
      </c>
      <c r="H10" s="1">
        <f>SUM('㈱塩釜:牡鹿'!H10)</f>
        <v>1582.091</v>
      </c>
      <c r="I10" s="1">
        <f>SUM('㈱塩釜:牡鹿'!I10)</f>
        <v>2307.6903</v>
      </c>
      <c r="J10" s="1">
        <f>SUM('㈱塩釜:牡鹿'!J10)</f>
        <v>13025.214800000002</v>
      </c>
      <c r="K10" s="1">
        <f>SUM('㈱塩釜:牡鹿'!K10)</f>
        <v>6939.889999999999</v>
      </c>
      <c r="L10" s="1">
        <f>SUM('㈱塩釜:牡鹿'!L10)</f>
        <v>4215.3511</v>
      </c>
      <c r="M10" s="1">
        <f>SUM('㈱塩釜:牡鹿'!M10)</f>
        <v>1261.1783000000003</v>
      </c>
      <c r="N10" s="1">
        <f>SUM('㈱塩釜:牡鹿'!N10)</f>
        <v>0.8425</v>
      </c>
      <c r="O10" s="1">
        <f>SUM('㈱塩釜:牡鹿'!O10)</f>
        <v>0.28859999999999997</v>
      </c>
      <c r="P10" s="472">
        <f>SUM('㈱塩釜:牡鹿'!P10)</f>
        <v>29584.4492</v>
      </c>
    </row>
    <row r="11" spans="1:16" ht="18.75">
      <c r="A11" s="534"/>
      <c r="B11" s="535"/>
      <c r="C11" s="50" t="s">
        <v>18</v>
      </c>
      <c r="D11" s="2">
        <f>SUM('㈱塩釜:牡鹿'!D11)</f>
        <v>39819.638316439814</v>
      </c>
      <c r="E11" s="2">
        <f>SUM('㈱塩釜:牡鹿'!E11)</f>
        <v>57.23600016497573</v>
      </c>
      <c r="F11" s="2">
        <f>SUM('㈱塩釜:牡鹿'!F11)</f>
        <v>50613.86390893353</v>
      </c>
      <c r="G11" s="2">
        <f>SUM('㈱塩釜:牡鹿'!G11)</f>
        <v>400.2322856519862</v>
      </c>
      <c r="H11" s="2">
        <f>SUM('㈱塩釜:牡鹿'!H11)</f>
        <v>479147.73086913594</v>
      </c>
      <c r="I11" s="2">
        <f>SUM('㈱塩釜:牡鹿'!I11)</f>
        <v>779687.2725193816</v>
      </c>
      <c r="J11" s="2">
        <f>SUM('㈱塩釜:牡鹿'!J11)</f>
        <v>3719982.5646464084</v>
      </c>
      <c r="K11" s="2">
        <f>SUM('㈱塩釜:牡鹿'!K11)</f>
        <v>2297808.292707507</v>
      </c>
      <c r="L11" s="2">
        <f>SUM('㈱塩釜:牡鹿'!L11)</f>
        <v>1718869.5691066578</v>
      </c>
      <c r="M11" s="2">
        <f>SUM('㈱塩釜:牡鹿'!M11)</f>
        <v>518830.1541023337</v>
      </c>
      <c r="N11" s="2">
        <f>SUM('㈱塩釜:牡鹿'!N11)</f>
        <v>614.8609999708048</v>
      </c>
      <c r="O11" s="2">
        <f>SUM('㈱塩釜:牡鹿'!O11)</f>
        <v>26.047199982718787</v>
      </c>
      <c r="P11" s="473">
        <f>SUM('㈱塩釜:牡鹿'!P11)</f>
        <v>9605857.462662568</v>
      </c>
    </row>
    <row r="12" spans="1:16" ht="18.75">
      <c r="A12" s="52"/>
      <c r="B12" s="528" t="s">
        <v>26</v>
      </c>
      <c r="C12" s="57" t="s">
        <v>16</v>
      </c>
      <c r="D12" s="1">
        <f>SUM('㈱塩釜:牡鹿'!D12)</f>
        <v>11.957099999999999</v>
      </c>
      <c r="E12" s="1">
        <f>SUM('㈱塩釜:牡鹿'!E12)</f>
        <v>6.944100000000001</v>
      </c>
      <c r="F12" s="1">
        <f>SUM('㈱塩釜:牡鹿'!F12)</f>
        <v>11.8682</v>
      </c>
      <c r="G12" s="1">
        <f>SUM('㈱塩釜:牡鹿'!G12)</f>
        <v>12.839300000000001</v>
      </c>
      <c r="H12" s="1">
        <f>SUM('㈱塩釜:牡鹿'!H12)</f>
        <v>360.5016</v>
      </c>
      <c r="I12" s="1">
        <f>SUM('㈱塩釜:牡鹿'!I12)</f>
        <v>513.5251000000001</v>
      </c>
      <c r="J12" s="1">
        <f>SUM('㈱塩釜:牡鹿'!J12)</f>
        <v>58.5224</v>
      </c>
      <c r="K12" s="1">
        <f>SUM('㈱塩釜:牡鹿'!K12)</f>
        <v>622.6234</v>
      </c>
      <c r="L12" s="1">
        <f>SUM('㈱塩釜:牡鹿'!L12)</f>
        <v>6.0279</v>
      </c>
      <c r="M12" s="1">
        <f>SUM('㈱塩釜:牡鹿'!M12)</f>
        <v>7.6481</v>
      </c>
      <c r="N12" s="1">
        <f>SUM('㈱塩釜:牡鹿'!N12)</f>
        <v>6.1122000000000005</v>
      </c>
      <c r="O12" s="1">
        <f>SUM('㈱塩釜:牡鹿'!O12)</f>
        <v>17.3172</v>
      </c>
      <c r="P12" s="472">
        <f>SUM('㈱塩釜:牡鹿'!P12)</f>
        <v>1635.8865999999998</v>
      </c>
    </row>
    <row r="13" spans="1:16" ht="18.75">
      <c r="A13" s="45" t="s">
        <v>0</v>
      </c>
      <c r="B13" s="529"/>
      <c r="C13" s="50" t="s">
        <v>18</v>
      </c>
      <c r="D13" s="2">
        <f>SUM('㈱塩釜:牡鹿'!D13)</f>
        <v>42041.247878394075</v>
      </c>
      <c r="E13" s="2">
        <f>SUM('㈱塩釜:牡鹿'!E13)</f>
        <v>24119.624247566924</v>
      </c>
      <c r="F13" s="2">
        <f>SUM('㈱塩釜:牡鹿'!F13)</f>
        <v>48699.79329725086</v>
      </c>
      <c r="G13" s="2">
        <f>SUM('㈱塩釜:牡鹿'!G13)</f>
        <v>47683.73761688427</v>
      </c>
      <c r="H13" s="2">
        <f>SUM('㈱塩釜:牡鹿'!H13)</f>
        <v>441036.4772167644</v>
      </c>
      <c r="I13" s="2">
        <f>SUM('㈱塩釜:牡鹿'!I13)</f>
        <v>534981.125716457</v>
      </c>
      <c r="J13" s="2">
        <f>SUM('㈱塩釜:牡鹿'!J13)</f>
        <v>94777.77728919972</v>
      </c>
      <c r="K13" s="2">
        <f>SUM('㈱塩釜:牡鹿'!K13)</f>
        <v>638427.5048047367</v>
      </c>
      <c r="L13" s="2">
        <f>SUM('㈱塩釜:牡鹿'!L13)</f>
        <v>18121.095589458902</v>
      </c>
      <c r="M13" s="2">
        <f>SUM('㈱塩釜:牡鹿'!M13)</f>
        <v>21910.31519303557</v>
      </c>
      <c r="N13" s="2">
        <f>SUM('㈱塩釜:牡鹿'!N13)</f>
        <v>19740.827950383853</v>
      </c>
      <c r="O13" s="2">
        <f>SUM('㈱塩釜:牡鹿'!O13)</f>
        <v>64435.52018280252</v>
      </c>
      <c r="P13" s="473">
        <f>SUM('㈱塩釜:牡鹿'!P13)</f>
        <v>1995975.0469829347</v>
      </c>
    </row>
    <row r="14" spans="1:16" ht="18.75">
      <c r="A14" s="46" t="s">
        <v>27</v>
      </c>
      <c r="B14" s="528" t="s">
        <v>28</v>
      </c>
      <c r="C14" s="57" t="s">
        <v>16</v>
      </c>
      <c r="D14" s="1">
        <f>SUM('㈱塩釜:牡鹿'!D14)</f>
        <v>9.2004</v>
      </c>
      <c r="E14" s="1">
        <f>SUM('㈱塩釜:牡鹿'!E14)</f>
        <v>7.7928999999999995</v>
      </c>
      <c r="F14" s="1">
        <f>SUM('㈱塩釜:牡鹿'!F14)</f>
        <v>9.395199999999999</v>
      </c>
      <c r="G14" s="1">
        <f>SUM('㈱塩釜:牡鹿'!G14)</f>
        <v>16.0322</v>
      </c>
      <c r="H14" s="1">
        <f>SUM('㈱塩釜:牡鹿'!H14)</f>
        <v>76.7917</v>
      </c>
      <c r="I14" s="1">
        <f>SUM('㈱塩釜:牡鹿'!I14)</f>
        <v>21.0713</v>
      </c>
      <c r="J14" s="1">
        <f>SUM('㈱塩釜:牡鹿'!J14)</f>
        <v>74.17500000000001</v>
      </c>
      <c r="K14" s="1">
        <f>SUM('㈱塩釜:牡鹿'!K14)</f>
        <v>7.0329999999999995</v>
      </c>
      <c r="L14" s="1">
        <f>SUM('㈱塩釜:牡鹿'!L14)</f>
        <v>6.5047999999999995</v>
      </c>
      <c r="M14" s="1">
        <f>SUM('㈱塩釜:牡鹿'!M14)</f>
        <v>3.14</v>
      </c>
      <c r="N14" s="1">
        <f>SUM('㈱塩釜:牡鹿'!N14)</f>
        <v>1.1925</v>
      </c>
      <c r="O14" s="1">
        <f>SUM('㈱塩釜:牡鹿'!O14)</f>
        <v>1.7751000000000001</v>
      </c>
      <c r="P14" s="472">
        <f>SUM('㈱塩釜:牡鹿'!P14)</f>
        <v>234.10410000000002</v>
      </c>
    </row>
    <row r="15" spans="1:16" ht="18.75">
      <c r="A15" s="46" t="s">
        <v>0</v>
      </c>
      <c r="B15" s="529"/>
      <c r="C15" s="50" t="s">
        <v>18</v>
      </c>
      <c r="D15" s="2">
        <f>SUM('㈱塩釜:牡鹿'!D15)</f>
        <v>6031.003578601433</v>
      </c>
      <c r="E15" s="2">
        <f>SUM('㈱塩釜:牡鹿'!E15)</f>
        <v>5929.839416614551</v>
      </c>
      <c r="F15" s="2">
        <f>SUM('㈱塩釜:牡鹿'!F15)</f>
        <v>4233.182419707034</v>
      </c>
      <c r="G15" s="2">
        <f>SUM('㈱塩釜:牡鹿'!G15)</f>
        <v>9073.784938860905</v>
      </c>
      <c r="H15" s="2">
        <f>SUM('㈱塩釜:牡鹿'!H15)</f>
        <v>76802.10966618736</v>
      </c>
      <c r="I15" s="2">
        <f>SUM('㈱塩釜:牡鹿'!I15)</f>
        <v>14282.267102009977</v>
      </c>
      <c r="J15" s="2">
        <f>SUM('㈱塩釜:牡鹿'!J15)</f>
        <v>59742.00711446074</v>
      </c>
      <c r="K15" s="2">
        <f>SUM('㈱塩釜:牡鹿'!K15)</f>
        <v>9467.03539936221</v>
      </c>
      <c r="L15" s="2">
        <f>SUM('㈱塩釜:牡鹿'!L15)</f>
        <v>5009.109589812131</v>
      </c>
      <c r="M15" s="2">
        <f>SUM('㈱塩釜:牡鹿'!M15)</f>
        <v>3928.7157998227704</v>
      </c>
      <c r="N15" s="2">
        <f>SUM('㈱塩釜:牡鹿'!N15)</f>
        <v>2081.725599169516</v>
      </c>
      <c r="O15" s="2">
        <f>SUM('㈱塩釜:牡鹿'!O15)</f>
        <v>786.9238794624923</v>
      </c>
      <c r="P15" s="473">
        <f>SUM('㈱塩釜:牡鹿'!P15)</f>
        <v>197367.70450407115</v>
      </c>
    </row>
    <row r="16" spans="1:16" ht="18.75">
      <c r="A16" s="46" t="s">
        <v>29</v>
      </c>
      <c r="B16" s="528" t="s">
        <v>30</v>
      </c>
      <c r="C16" s="57" t="s">
        <v>16</v>
      </c>
      <c r="D16" s="1">
        <f>SUM('㈱塩釜:牡鹿'!D16)</f>
        <v>63.5355</v>
      </c>
      <c r="E16" s="1">
        <f>SUM('㈱塩釜:牡鹿'!E16)</f>
        <v>71.3964</v>
      </c>
      <c r="F16" s="1">
        <f>SUM('㈱塩釜:牡鹿'!F16)</f>
        <v>127.10459999999999</v>
      </c>
      <c r="G16" s="1">
        <f>SUM('㈱塩釜:牡鹿'!G16)</f>
        <v>148.2666</v>
      </c>
      <c r="H16" s="1">
        <f>SUM('㈱塩釜:牡鹿'!H16)</f>
        <v>118.2859</v>
      </c>
      <c r="I16" s="1">
        <f>SUM('㈱塩釜:牡鹿'!I16)</f>
        <v>141.38815000000002</v>
      </c>
      <c r="J16" s="1">
        <f>SUM('㈱塩釜:牡鹿'!J16)</f>
        <v>110.886</v>
      </c>
      <c r="K16" s="1">
        <f>SUM('㈱塩釜:牡鹿'!K16)</f>
        <v>215.33189999999996</v>
      </c>
      <c r="L16" s="1">
        <f>SUM('㈱塩釜:牡鹿'!L16)</f>
        <v>348.8691</v>
      </c>
      <c r="M16" s="1">
        <f>SUM('㈱塩釜:牡鹿'!M16)</f>
        <v>404.12555</v>
      </c>
      <c r="N16" s="1">
        <f>SUM('㈱塩釜:牡鹿'!N16)</f>
        <v>275.6436</v>
      </c>
      <c r="O16" s="1">
        <f>SUM('㈱塩釜:牡鹿'!O16)</f>
        <v>236.41469999999998</v>
      </c>
      <c r="P16" s="472">
        <f>SUM('㈱塩釜:牡鹿'!P16)</f>
        <v>2261.2479999999996</v>
      </c>
    </row>
    <row r="17" spans="1:16" ht="18.75">
      <c r="A17" s="46"/>
      <c r="B17" s="529"/>
      <c r="C17" s="50" t="s">
        <v>18</v>
      </c>
      <c r="D17" s="2">
        <f>SUM('㈱塩釜:牡鹿'!D17)</f>
        <v>107058.71448722818</v>
      </c>
      <c r="E17" s="2">
        <f>SUM('㈱塩釜:牡鹿'!E17)</f>
        <v>109640.11365440954</v>
      </c>
      <c r="F17" s="2">
        <f>SUM('㈱塩釜:牡鹿'!F17)</f>
        <v>167094.32006142606</v>
      </c>
      <c r="G17" s="2">
        <f>SUM('㈱塩釜:牡鹿'!G17)</f>
        <v>214042.53223102802</v>
      </c>
      <c r="H17" s="2">
        <f>SUM('㈱塩釜:牡鹿'!H17)</f>
        <v>139057.94412838653</v>
      </c>
      <c r="I17" s="2">
        <f>SUM('㈱塩釜:牡鹿'!I17)</f>
        <v>105051.90534348553</v>
      </c>
      <c r="J17" s="2">
        <f>SUM('㈱塩釜:牡鹿'!J17)</f>
        <v>101546.6676919221</v>
      </c>
      <c r="K17" s="2">
        <f>SUM('㈱塩釜:牡鹿'!K17)</f>
        <v>267341.5425753233</v>
      </c>
      <c r="L17" s="2">
        <f>SUM('㈱塩釜:牡鹿'!L17)</f>
        <v>480855.7152034603</v>
      </c>
      <c r="M17" s="2">
        <f>SUM('㈱塩釜:牡鹿'!M17)</f>
        <v>653958.5421275687</v>
      </c>
      <c r="N17" s="2">
        <f>SUM('㈱塩釜:牡鹿'!N17)</f>
        <v>444036.91443635843</v>
      </c>
      <c r="O17" s="2">
        <f>SUM('㈱塩釜:牡鹿'!O17)</f>
        <v>394769.45384294627</v>
      </c>
      <c r="P17" s="473">
        <f>SUM('㈱塩釜:牡鹿'!P17)</f>
        <v>3184454.3657835433</v>
      </c>
    </row>
    <row r="18" spans="1:16" ht="18.75">
      <c r="A18" s="46" t="s">
        <v>31</v>
      </c>
      <c r="B18" s="48" t="s">
        <v>104</v>
      </c>
      <c r="C18" s="57" t="s">
        <v>16</v>
      </c>
      <c r="D18" s="1">
        <f>SUM('㈱塩釜:牡鹿'!D18)</f>
        <v>28.5482</v>
      </c>
      <c r="E18" s="1">
        <f>SUM('㈱塩釜:牡鹿'!E18)</f>
        <v>35.23870000000001</v>
      </c>
      <c r="F18" s="1">
        <f>SUM('㈱塩釜:牡鹿'!F18)</f>
        <v>162.3695</v>
      </c>
      <c r="G18" s="1">
        <f>SUM('㈱塩釜:牡鹿'!G18)</f>
        <v>39.2712</v>
      </c>
      <c r="H18" s="1">
        <f>SUM('㈱塩釜:牡鹿'!H18)</f>
        <v>132.3886</v>
      </c>
      <c r="I18" s="1">
        <f>SUM('㈱塩釜:牡鹿'!I18)</f>
        <v>222.49309999999997</v>
      </c>
      <c r="J18" s="1">
        <f>SUM('㈱塩釜:牡鹿'!J18)</f>
        <v>93.85345</v>
      </c>
      <c r="K18" s="1">
        <f>SUM('㈱塩釜:牡鹿'!K18)</f>
        <v>425.7557</v>
      </c>
      <c r="L18" s="1">
        <f>SUM('㈱塩釜:牡鹿'!L18)</f>
        <v>149.64479999999998</v>
      </c>
      <c r="M18" s="1">
        <f>SUM('㈱塩釜:牡鹿'!M18)</f>
        <v>17.654249999999998</v>
      </c>
      <c r="N18" s="1">
        <f>SUM('㈱塩釜:牡鹿'!N18)</f>
        <v>4.1614</v>
      </c>
      <c r="O18" s="1">
        <f>SUM('㈱塩釜:牡鹿'!O18)</f>
        <v>20.5996</v>
      </c>
      <c r="P18" s="472">
        <f>SUM('㈱塩釜:牡鹿'!P18)</f>
        <v>1331.9784999999997</v>
      </c>
    </row>
    <row r="19" spans="1:16" ht="18.75">
      <c r="A19" s="46"/>
      <c r="B19" s="50" t="s">
        <v>105</v>
      </c>
      <c r="C19" s="50" t="s">
        <v>18</v>
      </c>
      <c r="D19" s="2">
        <f>SUM('㈱塩釜:牡鹿'!D19)</f>
        <v>35933.33531167327</v>
      </c>
      <c r="E19" s="2">
        <f>SUM('㈱塩釜:牡鹿'!E19)</f>
        <v>41111.29410418537</v>
      </c>
      <c r="F19" s="2">
        <f>SUM('㈱塩釜:牡鹿'!F19)</f>
        <v>129278.45021947997</v>
      </c>
      <c r="G19" s="2">
        <f>SUM('㈱塩釜:牡鹿'!G19)</f>
        <v>33842.53633154345</v>
      </c>
      <c r="H19" s="2">
        <f>SUM('㈱塩釜:牡鹿'!H19)</f>
        <v>53991.105265903825</v>
      </c>
      <c r="I19" s="2">
        <f>SUM('㈱塩釜:牡鹿'!I19)</f>
        <v>96929.20991720652</v>
      </c>
      <c r="J19" s="2">
        <f>SUM('㈱塩釜:牡鹿'!J19)</f>
        <v>60833.669990565664</v>
      </c>
      <c r="K19" s="2">
        <f>SUM('㈱塩釜:牡鹿'!K19)</f>
        <v>259078.27997524344</v>
      </c>
      <c r="L19" s="2">
        <f>SUM('㈱塩釜:牡鹿'!L19)</f>
        <v>129154.42489402549</v>
      </c>
      <c r="M19" s="2">
        <f>SUM('㈱塩釜:牡鹿'!M19)</f>
        <v>19277.902150138445</v>
      </c>
      <c r="N19" s="2">
        <f>SUM('㈱塩釜:牡鹿'!N19)</f>
        <v>4306.288787208092</v>
      </c>
      <c r="O19" s="2">
        <f>SUM('㈱塩釜:牡鹿'!O19)</f>
        <v>24996.44338826881</v>
      </c>
      <c r="P19" s="473">
        <f>SUM('㈱塩釜:牡鹿'!P19)</f>
        <v>888732.9403354423</v>
      </c>
    </row>
    <row r="20" spans="1:16" ht="18.75">
      <c r="A20" s="46" t="s">
        <v>23</v>
      </c>
      <c r="B20" s="528" t="s">
        <v>32</v>
      </c>
      <c r="C20" s="57" t="s">
        <v>16</v>
      </c>
      <c r="D20" s="1">
        <f>SUM('㈱塩釜:牡鹿'!D20)</f>
        <v>257.15220000000005</v>
      </c>
      <c r="E20" s="1">
        <f>SUM('㈱塩釜:牡鹿'!E20)</f>
        <v>266.3676</v>
      </c>
      <c r="F20" s="1">
        <f>SUM('㈱塩釜:牡鹿'!F20)</f>
        <v>409.34614999999997</v>
      </c>
      <c r="G20" s="1">
        <f>SUM('㈱塩釜:牡鹿'!G20)</f>
        <v>294.952</v>
      </c>
      <c r="H20" s="1">
        <f>SUM('㈱塩釜:牡鹿'!H20)</f>
        <v>868.9418999999999</v>
      </c>
      <c r="I20" s="1">
        <f>SUM('㈱塩釜:牡鹿'!I20)</f>
        <v>1014.6424999999999</v>
      </c>
      <c r="J20" s="1">
        <f>SUM('㈱塩釜:牡鹿'!J20)</f>
        <v>2797.8349000000003</v>
      </c>
      <c r="K20" s="1">
        <f>SUM('㈱塩釜:牡鹿'!K20)</f>
        <v>93.71860000000001</v>
      </c>
      <c r="L20" s="1">
        <f>SUM('㈱塩釜:牡鹿'!L20)</f>
        <v>4.9901</v>
      </c>
      <c r="M20" s="1">
        <f>SUM('㈱塩釜:牡鹿'!M20)</f>
        <v>44.2251</v>
      </c>
      <c r="N20" s="1">
        <f>SUM('㈱塩釜:牡鹿'!N20)</f>
        <v>143.75050000000002</v>
      </c>
      <c r="O20" s="1">
        <f>SUM('㈱塩釜:牡鹿'!O20)</f>
        <v>353.7489</v>
      </c>
      <c r="P20" s="472">
        <f>SUM('㈱塩釜:牡鹿'!P20)</f>
        <v>6549.670449999999</v>
      </c>
    </row>
    <row r="21" spans="1:16" ht="18.75">
      <c r="A21" s="46"/>
      <c r="B21" s="529"/>
      <c r="C21" s="50" t="s">
        <v>18</v>
      </c>
      <c r="D21" s="2">
        <f>SUM('㈱塩釜:牡鹿'!D21)</f>
        <v>134099.73338141467</v>
      </c>
      <c r="E21" s="2">
        <f>SUM('㈱塩釜:牡鹿'!E21)</f>
        <v>128332.05647822344</v>
      </c>
      <c r="F21" s="2">
        <f>SUM('㈱塩釜:牡鹿'!F21)</f>
        <v>176687.96364052384</v>
      </c>
      <c r="G21" s="2">
        <f>SUM('㈱塩釜:牡鹿'!G21)</f>
        <v>117212.56777345852</v>
      </c>
      <c r="H21" s="2">
        <f>SUM('㈱塩釜:牡鹿'!H21)</f>
        <v>260249.55679143532</v>
      </c>
      <c r="I21" s="2">
        <f>SUM('㈱塩釜:牡鹿'!I21)</f>
        <v>340218.8125951934</v>
      </c>
      <c r="J21" s="2">
        <f>SUM('㈱塩釜:牡鹿'!J21)</f>
        <v>938507.3931166524</v>
      </c>
      <c r="K21" s="2">
        <f>SUM('㈱塩釜:牡鹿'!K21)</f>
        <v>32616.60226726742</v>
      </c>
      <c r="L21" s="2">
        <f>SUM('㈱塩釜:牡鹿'!L21)</f>
        <v>2422.3590703581863</v>
      </c>
      <c r="M21" s="2">
        <f>SUM('㈱塩釜:牡鹿'!M21)</f>
        <v>25658.156784652205</v>
      </c>
      <c r="N21" s="2">
        <f>SUM('㈱塩釜:牡鹿'!N21)</f>
        <v>71481.2515965791</v>
      </c>
      <c r="O21" s="2">
        <f>SUM('㈱塩釜:牡鹿'!O21)</f>
        <v>135625.1212475233</v>
      </c>
      <c r="P21" s="473">
        <f>SUM('㈱塩釜:牡鹿'!P21)</f>
        <v>2363111.5747432816</v>
      </c>
    </row>
    <row r="22" spans="1:16" s="483" customFormat="1" ht="18.75">
      <c r="A22" s="480"/>
      <c r="B22" s="553" t="s">
        <v>173</v>
      </c>
      <c r="C22" s="481" t="s">
        <v>16</v>
      </c>
      <c r="D22" s="482">
        <f>SUM('㈱塩釜:牡鹿'!D22)</f>
        <v>370.39340000000004</v>
      </c>
      <c r="E22" s="482">
        <f>SUM('㈱塩釜:牡鹿'!E22)</f>
        <v>387.73969999999997</v>
      </c>
      <c r="F22" s="482">
        <f>SUM('㈱塩釜:牡鹿'!F22)</f>
        <v>720.08365</v>
      </c>
      <c r="G22" s="482">
        <f>SUM('㈱塩釜:牡鹿'!G22)</f>
        <v>511.3613</v>
      </c>
      <c r="H22" s="482">
        <f>SUM('㈱塩釜:牡鹿'!H22)</f>
        <v>1556.9097000000002</v>
      </c>
      <c r="I22" s="482">
        <f>SUM('㈱塩釜:牡鹿'!I22)</f>
        <v>1913.1201499999997</v>
      </c>
      <c r="J22" s="482">
        <f>SUM('㈱塩釜:牡鹿'!J22)</f>
        <v>3135.27175</v>
      </c>
      <c r="K22" s="482">
        <f>SUM('㈱塩釜:牡鹿'!K22)</f>
        <v>1364.4625999999998</v>
      </c>
      <c r="L22" s="482">
        <f>SUM('㈱塩釜:牡鹿'!L22)</f>
        <v>516.0366999999999</v>
      </c>
      <c r="M22" s="482">
        <f>SUM('㈱塩釜:牡鹿'!M22)</f>
        <v>476.793</v>
      </c>
      <c r="N22" s="482">
        <f>SUM('㈱塩釜:牡鹿'!N22)</f>
        <v>430.8602</v>
      </c>
      <c r="O22" s="482">
        <f>SUM('㈱塩釜:牡鹿'!O22)</f>
        <v>629.8555</v>
      </c>
      <c r="P22" s="472">
        <f>SUM('㈱塩釜:牡鹿'!P22)</f>
        <v>12012.88765</v>
      </c>
    </row>
    <row r="23" spans="1:16" s="483" customFormat="1" ht="18.75">
      <c r="A23" s="487"/>
      <c r="B23" s="554"/>
      <c r="C23" s="485" t="s">
        <v>18</v>
      </c>
      <c r="D23" s="486">
        <f>SUM('㈱塩釜:牡鹿'!D23)</f>
        <v>325164.0346373116</v>
      </c>
      <c r="E23" s="486">
        <f>SUM('㈱塩釜:牡鹿'!E23)</f>
        <v>309132.92790099984</v>
      </c>
      <c r="F23" s="486">
        <f>SUM('㈱塩釜:牡鹿'!F23)</f>
        <v>525993.7096383878</v>
      </c>
      <c r="G23" s="486">
        <f>SUM('㈱塩釜:牡鹿'!G23)</f>
        <v>421855.1588917752</v>
      </c>
      <c r="H23" s="486">
        <f>SUM('㈱塩釜:牡鹿'!H23)</f>
        <v>971137.1930686772</v>
      </c>
      <c r="I23" s="486">
        <f>SUM('㈱塩釜:牡鹿'!I23)</f>
        <v>1091463.3206743523</v>
      </c>
      <c r="J23" s="486">
        <f>SUM('㈱塩釜:牡鹿'!J23)</f>
        <v>1255407.5152028007</v>
      </c>
      <c r="K23" s="486">
        <f>SUM('㈱塩釜:牡鹿'!K23)</f>
        <v>1206930.9650219332</v>
      </c>
      <c r="L23" s="486">
        <f>SUM('㈱塩釜:牡鹿'!L23)</f>
        <v>635562.7043471149</v>
      </c>
      <c r="M23" s="486">
        <f>SUM('㈱塩釜:牡鹿'!M23)</f>
        <v>724733.6320552176</v>
      </c>
      <c r="N23" s="486">
        <f>SUM('㈱塩釜:牡鹿'!N23)</f>
        <v>541647.0083696991</v>
      </c>
      <c r="O23" s="486">
        <f>SUM('㈱塩釜:牡鹿'!O23)</f>
        <v>620613.4625410032</v>
      </c>
      <c r="P23" s="473">
        <f>SUM('㈱塩釜:牡鹿'!P23)</f>
        <v>8629641.632349273</v>
      </c>
    </row>
    <row r="24" spans="1:16" ht="18.75">
      <c r="A24" s="46" t="s">
        <v>0</v>
      </c>
      <c r="B24" s="528" t="s">
        <v>33</v>
      </c>
      <c r="C24" s="57" t="s">
        <v>16</v>
      </c>
      <c r="D24" s="1">
        <f>SUM('㈱塩釜:牡鹿'!D24)</f>
        <v>213.64509999999999</v>
      </c>
      <c r="E24" s="1">
        <f>SUM('㈱塩釜:牡鹿'!E24)</f>
        <v>216.5238</v>
      </c>
      <c r="F24" s="1">
        <f>SUM('㈱塩釜:牡鹿'!F24)</f>
        <v>220.9731</v>
      </c>
      <c r="G24" s="1">
        <f>SUM('㈱塩釜:牡鹿'!G24)</f>
        <v>164.53740000000002</v>
      </c>
      <c r="H24" s="1">
        <f>SUM('㈱塩釜:牡鹿'!H24)</f>
        <v>213.85379999999998</v>
      </c>
      <c r="I24" s="1">
        <f>SUM('㈱塩釜:牡鹿'!I24)</f>
        <v>119.07480000000001</v>
      </c>
      <c r="J24" s="1">
        <f>SUM('㈱塩釜:牡鹿'!J24)</f>
        <v>263.31080000000003</v>
      </c>
      <c r="K24" s="1">
        <f>SUM('㈱塩釜:牡鹿'!K24)</f>
        <v>208.2691</v>
      </c>
      <c r="L24" s="1">
        <f>SUM('㈱塩釜:牡鹿'!L24)</f>
        <v>289.1608</v>
      </c>
      <c r="M24" s="1">
        <f>SUM('㈱塩釜:牡鹿'!M24)</f>
        <v>288.1141999999999</v>
      </c>
      <c r="N24" s="1">
        <f>SUM('㈱塩釜:牡鹿'!N24)</f>
        <v>291.64664999999997</v>
      </c>
      <c r="O24" s="1">
        <f>SUM('㈱塩釜:牡鹿'!O24)</f>
        <v>339.3322</v>
      </c>
      <c r="P24" s="472">
        <f>SUM('㈱塩釜:牡鹿'!P24)</f>
        <v>2828.44175</v>
      </c>
    </row>
    <row r="25" spans="1:16" ht="18.75">
      <c r="A25" s="46" t="s">
        <v>34</v>
      </c>
      <c r="B25" s="529"/>
      <c r="C25" s="50" t="s">
        <v>18</v>
      </c>
      <c r="D25" s="2">
        <f>SUM('㈱塩釜:牡鹿'!D25)</f>
        <v>226382.3129228912</v>
      </c>
      <c r="E25" s="2">
        <f>SUM('㈱塩釜:牡鹿'!E25)</f>
        <v>241694.91162734127</v>
      </c>
      <c r="F25" s="2">
        <f>SUM('㈱塩釜:牡鹿'!F25)</f>
        <v>261696.03172467364</v>
      </c>
      <c r="G25" s="2">
        <f>SUM('㈱塩釜:牡鹿'!G25)</f>
        <v>196496.5184093232</v>
      </c>
      <c r="H25" s="2">
        <f>SUM('㈱塩釜:牡鹿'!H25)</f>
        <v>212928.9115463356</v>
      </c>
      <c r="I25" s="2">
        <f>SUM('㈱塩釜:牡鹿'!I25)</f>
        <v>146306.35503569836</v>
      </c>
      <c r="J25" s="2">
        <f>SUM('㈱塩釜:牡鹿'!J25)</f>
        <v>255924.07386426217</v>
      </c>
      <c r="K25" s="2">
        <f>SUM('㈱塩釜:牡鹿'!K25)</f>
        <v>204577.73597554548</v>
      </c>
      <c r="L25" s="2">
        <f>SUM('㈱塩釜:牡鹿'!L25)</f>
        <v>263114.08273193025</v>
      </c>
      <c r="M25" s="2">
        <f>SUM('㈱塩釜:牡鹿'!M25)</f>
        <v>297683.35597579554</v>
      </c>
      <c r="N25" s="2">
        <f>SUM('㈱塩釜:牡鹿'!N25)</f>
        <v>289232.9952249092</v>
      </c>
      <c r="O25" s="2">
        <f>SUM('㈱塩釜:牡鹿'!O25)</f>
        <v>327155.52877286746</v>
      </c>
      <c r="P25" s="473">
        <f>SUM('㈱塩釜:牡鹿'!P25)</f>
        <v>2923192.813811573</v>
      </c>
    </row>
    <row r="26" spans="1:16" ht="18.75">
      <c r="A26" s="46" t="s">
        <v>35</v>
      </c>
      <c r="B26" s="48" t="s">
        <v>20</v>
      </c>
      <c r="C26" s="57" t="s">
        <v>16</v>
      </c>
      <c r="D26" s="1">
        <f>SUM('㈱塩釜:牡鹿'!D26)</f>
        <v>22.722800000000003</v>
      </c>
      <c r="E26" s="1">
        <f>SUM('㈱塩釜:牡鹿'!E26)</f>
        <v>24.0368</v>
      </c>
      <c r="F26" s="1">
        <f>SUM('㈱塩釜:牡鹿'!F26)</f>
        <v>34.5923</v>
      </c>
      <c r="G26" s="1">
        <f>SUM('㈱塩釜:牡鹿'!G26)</f>
        <v>22.7768</v>
      </c>
      <c r="H26" s="1">
        <f>SUM('㈱塩釜:牡鹿'!H26)</f>
        <v>16.7088</v>
      </c>
      <c r="I26" s="1">
        <f>SUM('㈱塩釜:牡鹿'!I26)</f>
        <v>14.895</v>
      </c>
      <c r="J26" s="1">
        <f>SUM('㈱塩釜:牡鹿'!J26)</f>
        <v>33.0569</v>
      </c>
      <c r="K26" s="1">
        <f>SUM('㈱塩釜:牡鹿'!K26)</f>
        <v>55.471399999999996</v>
      </c>
      <c r="L26" s="1">
        <f>SUM('㈱塩釜:牡鹿'!L26)</f>
        <v>72.04119999999999</v>
      </c>
      <c r="M26" s="1">
        <f>SUM('㈱塩釜:牡鹿'!M26)</f>
        <v>99.44099999999999</v>
      </c>
      <c r="N26" s="1">
        <f>SUM('㈱塩釜:牡鹿'!N26)</f>
        <v>25.5662</v>
      </c>
      <c r="O26" s="1">
        <f>SUM('㈱塩釜:牡鹿'!O26)</f>
        <v>19.3236</v>
      </c>
      <c r="P26" s="472">
        <f>SUM('㈱塩釜:牡鹿'!P26)</f>
        <v>440.63280000000003</v>
      </c>
    </row>
    <row r="27" spans="1:16" ht="18.75">
      <c r="A27" s="46" t="s">
        <v>36</v>
      </c>
      <c r="B27" s="50" t="s">
        <v>106</v>
      </c>
      <c r="C27" s="50" t="s">
        <v>18</v>
      </c>
      <c r="D27" s="2">
        <f>SUM('㈱塩釜:牡鹿'!D27)</f>
        <v>12595.22394287571</v>
      </c>
      <c r="E27" s="2">
        <f>SUM('㈱塩釜:牡鹿'!E27)</f>
        <v>13630.7192187965</v>
      </c>
      <c r="F27" s="2">
        <f>SUM('㈱塩釜:牡鹿'!F27)</f>
        <v>19721.096782168876</v>
      </c>
      <c r="G27" s="2">
        <f>SUM('㈱塩釜:牡鹿'!G27)</f>
        <v>17071.2989738064</v>
      </c>
      <c r="H27" s="2">
        <f>SUM('㈱塩釜:牡鹿'!H27)</f>
        <v>9227.933783656157</v>
      </c>
      <c r="I27" s="2">
        <f>SUM('㈱塩釜:牡鹿'!I27)</f>
        <v>6517.482838403834</v>
      </c>
      <c r="J27" s="2">
        <f>SUM('㈱塩釜:牡鹿'!J27)</f>
        <v>13333.536751933018</v>
      </c>
      <c r="K27" s="2">
        <f>SUM('㈱塩釜:牡鹿'!K27)</f>
        <v>23104.776197282</v>
      </c>
      <c r="L27" s="2">
        <f>SUM('㈱塩釜:牡鹿'!L27)</f>
        <v>31749.241964237906</v>
      </c>
      <c r="M27" s="2">
        <f>SUM('㈱塩釜:牡鹿'!M27)</f>
        <v>45694.77758154869</v>
      </c>
      <c r="N27" s="2">
        <f>SUM('㈱塩釜:牡鹿'!N27)</f>
        <v>13791.975524432055</v>
      </c>
      <c r="O27" s="2">
        <f>SUM('㈱塩釜:牡鹿'!O27)</f>
        <v>13725.876994070826</v>
      </c>
      <c r="P27" s="473">
        <f>SUM('㈱塩釜:牡鹿'!P27)</f>
        <v>220163.94055321196</v>
      </c>
    </row>
    <row r="28" spans="1:16" s="483" customFormat="1" ht="18.75">
      <c r="A28" s="480" t="s">
        <v>23</v>
      </c>
      <c r="B28" s="553" t="s">
        <v>190</v>
      </c>
      <c r="C28" s="481" t="s">
        <v>16</v>
      </c>
      <c r="D28" s="482">
        <f>SUM('㈱塩釜:牡鹿'!D28)</f>
        <v>236.3679</v>
      </c>
      <c r="E28" s="482">
        <f>SUM('㈱塩釜:牡鹿'!E28)</f>
        <v>240.5606</v>
      </c>
      <c r="F28" s="482">
        <f>SUM('㈱塩釜:牡鹿'!F28)</f>
        <v>255.5654</v>
      </c>
      <c r="G28" s="482">
        <f>SUM('㈱塩釜:牡鹿'!G28)</f>
        <v>187.3142</v>
      </c>
      <c r="H28" s="482">
        <f>SUM('㈱塩釜:牡鹿'!H28)</f>
        <v>230.56259999999997</v>
      </c>
      <c r="I28" s="482">
        <f>SUM('㈱塩釜:牡鹿'!I28)</f>
        <v>133.9698</v>
      </c>
      <c r="J28" s="482">
        <f>SUM('㈱塩釜:牡鹿'!J28)</f>
        <v>296.3677</v>
      </c>
      <c r="K28" s="482">
        <f>SUM('㈱塩釜:牡鹿'!K28)</f>
        <v>263.74050000000005</v>
      </c>
      <c r="L28" s="482">
        <f>SUM('㈱塩釜:牡鹿'!L28)</f>
        <v>361.202</v>
      </c>
      <c r="M28" s="482">
        <f>SUM('㈱塩釜:牡鹿'!M28)</f>
        <v>387.5552</v>
      </c>
      <c r="N28" s="482">
        <f>SUM('㈱塩釜:牡鹿'!N28)</f>
        <v>317.21285</v>
      </c>
      <c r="O28" s="482">
        <f>SUM('㈱塩釜:牡鹿'!O28)</f>
        <v>358.6558</v>
      </c>
      <c r="P28" s="472">
        <f>SUM('㈱塩釜:牡鹿'!P28)</f>
        <v>3269.07455</v>
      </c>
    </row>
    <row r="29" spans="1:16" s="483" customFormat="1" ht="18.75">
      <c r="A29" s="487"/>
      <c r="B29" s="554"/>
      <c r="C29" s="485" t="s">
        <v>18</v>
      </c>
      <c r="D29" s="486">
        <f>SUM('㈱塩釜:牡鹿'!D29)</f>
        <v>238977.53686576692</v>
      </c>
      <c r="E29" s="486">
        <f>SUM('㈱塩釜:牡鹿'!E29)</f>
        <v>255325.6308461378</v>
      </c>
      <c r="F29" s="486">
        <f>SUM('㈱塩釜:牡鹿'!F29)</f>
        <v>281417.12850684253</v>
      </c>
      <c r="G29" s="486">
        <f>SUM('㈱塩釜:牡鹿'!G29)</f>
        <v>213567.81738312962</v>
      </c>
      <c r="H29" s="486">
        <f>SUM('㈱塩釜:牡鹿'!H29)</f>
        <v>222156.84532999177</v>
      </c>
      <c r="I29" s="486">
        <f>SUM('㈱塩釜:牡鹿'!I29)</f>
        <v>152823.83787410217</v>
      </c>
      <c r="J29" s="486">
        <f>SUM('㈱塩釜:牡鹿'!J29)</f>
        <v>269257.6106161952</v>
      </c>
      <c r="K29" s="486">
        <f>SUM('㈱塩釜:牡鹿'!K29)</f>
        <v>227682.51217282747</v>
      </c>
      <c r="L29" s="486">
        <f>SUM('㈱塩釜:牡鹿'!L29)</f>
        <v>294863.3246961682</v>
      </c>
      <c r="M29" s="486">
        <f>SUM('㈱塩釜:牡鹿'!M29)</f>
        <v>343378.1335573442</v>
      </c>
      <c r="N29" s="486">
        <f>SUM('㈱塩釜:牡鹿'!N29)</f>
        <v>303024.9707493413</v>
      </c>
      <c r="O29" s="486">
        <f>SUM('㈱塩釜:牡鹿'!O29)</f>
        <v>340881.40576693835</v>
      </c>
      <c r="P29" s="473">
        <f>SUM('㈱塩釜:牡鹿'!P29)</f>
        <v>3143356.7543647853</v>
      </c>
    </row>
    <row r="30" spans="1:16" ht="18.75">
      <c r="A30" s="46" t="s">
        <v>0</v>
      </c>
      <c r="B30" s="528" t="s">
        <v>37</v>
      </c>
      <c r="C30" s="57" t="s">
        <v>16</v>
      </c>
      <c r="D30" s="1">
        <f>SUM('㈱塩釜:牡鹿'!D30)</f>
        <v>960.4645000000002</v>
      </c>
      <c r="E30" s="1">
        <f>SUM('㈱塩釜:牡鹿'!E30)</f>
        <v>326.9523</v>
      </c>
      <c r="F30" s="1">
        <f>SUM('㈱塩釜:牡鹿'!F30)</f>
        <v>113.5578</v>
      </c>
      <c r="G30" s="1">
        <f>SUM('㈱塩釜:牡鹿'!G30)</f>
        <v>80.0455</v>
      </c>
      <c r="H30" s="1">
        <f>SUM('㈱塩釜:牡鹿'!H30)</f>
        <v>207.2869</v>
      </c>
      <c r="I30" s="1">
        <f>SUM('㈱塩釜:牡鹿'!I30)</f>
        <v>220.9608</v>
      </c>
      <c r="J30" s="1">
        <f>SUM('㈱塩釜:牡鹿'!J30)</f>
        <v>113.92540000000001</v>
      </c>
      <c r="K30" s="1">
        <f>SUM('㈱塩釜:牡鹿'!K30)</f>
        <v>64.34909999999999</v>
      </c>
      <c r="L30" s="1">
        <f>SUM('㈱塩釜:牡鹿'!L30)</f>
        <v>75.1642</v>
      </c>
      <c r="M30" s="1">
        <f>SUM('㈱塩釜:牡鹿'!M30)</f>
        <v>51.278999999999996</v>
      </c>
      <c r="N30" s="1">
        <f>SUM('㈱塩釜:牡鹿'!N30)</f>
        <v>67.55</v>
      </c>
      <c r="O30" s="1">
        <f>SUM('㈱塩釜:牡鹿'!O30)</f>
        <v>124.5955</v>
      </c>
      <c r="P30" s="472">
        <f>SUM('㈱塩釜:牡鹿'!P30)</f>
        <v>2406.1310000000003</v>
      </c>
    </row>
    <row r="31" spans="1:16" ht="18.75">
      <c r="A31" s="46" t="s">
        <v>38</v>
      </c>
      <c r="B31" s="529"/>
      <c r="C31" s="50" t="s">
        <v>18</v>
      </c>
      <c r="D31" s="2">
        <f>SUM('㈱塩釜:牡鹿'!D31)</f>
        <v>356901.9199527387</v>
      </c>
      <c r="E31" s="2">
        <f>SUM('㈱塩釜:牡鹿'!E31)</f>
        <v>121807.40884127222</v>
      </c>
      <c r="F31" s="2">
        <f>SUM('㈱塩釜:牡鹿'!F31)</f>
        <v>47489.24283968289</v>
      </c>
      <c r="G31" s="2">
        <f>SUM('㈱塩釜:牡鹿'!G31)</f>
        <v>33389.8734012863</v>
      </c>
      <c r="H31" s="2">
        <f>SUM('㈱塩釜:牡鹿'!H31)</f>
        <v>58186.142039915016</v>
      </c>
      <c r="I31" s="2">
        <f>SUM('㈱塩釜:牡鹿'!I31)</f>
        <v>69022.09240006549</v>
      </c>
      <c r="J31" s="2">
        <f>SUM('㈱塩釜:牡鹿'!J31)</f>
        <v>37185.075000000004</v>
      </c>
      <c r="K31" s="2">
        <f>SUM('㈱塩釜:牡鹿'!K31)</f>
        <v>26527.785000000003</v>
      </c>
      <c r="L31" s="2">
        <f>SUM('㈱塩釜:牡鹿'!L31)</f>
        <v>27083.520399799283</v>
      </c>
      <c r="M31" s="2">
        <f>SUM('㈱塩釜:牡鹿'!M31)</f>
        <v>24064.578799984436</v>
      </c>
      <c r="N31" s="2">
        <f>SUM('㈱塩釜:牡鹿'!N31)</f>
        <v>35028.164999905115</v>
      </c>
      <c r="O31" s="2">
        <f>SUM('㈱塩釜:牡鹿'!O31)</f>
        <v>57566.682399967016</v>
      </c>
      <c r="P31" s="473">
        <f>SUM('㈱塩釜:牡鹿'!P31)</f>
        <v>894252.4860746164</v>
      </c>
    </row>
    <row r="32" spans="1:16" ht="18.75">
      <c r="A32" s="46" t="s">
        <v>0</v>
      </c>
      <c r="B32" s="528" t="s">
        <v>39</v>
      </c>
      <c r="C32" s="57" t="s">
        <v>16</v>
      </c>
      <c r="D32" s="1">
        <f>SUM('㈱塩釜:牡鹿'!D32)</f>
        <v>22.7996</v>
      </c>
      <c r="E32" s="1">
        <f>SUM('㈱塩釜:牡鹿'!E32)</f>
        <v>46.3485</v>
      </c>
      <c r="F32" s="1">
        <f>SUM('㈱塩釜:牡鹿'!F32)</f>
        <v>165.06119999999999</v>
      </c>
      <c r="G32" s="1">
        <f>SUM('㈱塩釜:牡鹿'!G32)</f>
        <v>149.2633</v>
      </c>
      <c r="H32" s="1">
        <f>SUM('㈱塩釜:牡鹿'!H32)</f>
        <v>129.7531</v>
      </c>
      <c r="I32" s="1">
        <f>SUM('㈱塩釜:牡鹿'!I32)</f>
        <v>30.928899999999995</v>
      </c>
      <c r="J32" s="1">
        <f>SUM('㈱塩釜:牡鹿'!J32)</f>
        <v>4.7388</v>
      </c>
      <c r="K32" s="1">
        <f>SUM('㈱塩釜:牡鹿'!K32)</f>
        <v>3.0578</v>
      </c>
      <c r="L32" s="1">
        <f>SUM('㈱塩釜:牡鹿'!L32)</f>
        <v>3.0808</v>
      </c>
      <c r="M32" s="1">
        <f>SUM('㈱塩釜:牡鹿'!M32)</f>
        <v>5.6231</v>
      </c>
      <c r="N32" s="1">
        <f>SUM('㈱塩釜:牡鹿'!N32)</f>
        <v>19.866999999999997</v>
      </c>
      <c r="O32" s="1">
        <f>SUM('㈱塩釜:牡鹿'!O32)</f>
        <v>62.6219</v>
      </c>
      <c r="P32" s="472">
        <f>SUM('㈱塩釜:牡鹿'!P32)</f>
        <v>643.144</v>
      </c>
    </row>
    <row r="33" spans="1:16" ht="18.75">
      <c r="A33" s="46" t="s">
        <v>40</v>
      </c>
      <c r="B33" s="529"/>
      <c r="C33" s="50" t="s">
        <v>18</v>
      </c>
      <c r="D33" s="2">
        <f>SUM('㈱塩釜:牡鹿'!D33)</f>
        <v>3259.8487995420096</v>
      </c>
      <c r="E33" s="2">
        <f>SUM('㈱塩釜:牡鹿'!E33)</f>
        <v>3224.1959601124454</v>
      </c>
      <c r="F33" s="2">
        <f>SUM('㈱塩釜:牡鹿'!F33)</f>
        <v>11869.06459967202</v>
      </c>
      <c r="G33" s="2">
        <f>SUM('㈱塩釜:牡鹿'!G33)</f>
        <v>10909.21064039205</v>
      </c>
      <c r="H33" s="2">
        <f>SUM('㈱塩釜:牡鹿'!H33)</f>
        <v>8839.717159966951</v>
      </c>
      <c r="I33" s="2">
        <f>SUM('㈱塩釜:牡鹿'!I33)</f>
        <v>2789.556880012827</v>
      </c>
      <c r="J33" s="2">
        <f>SUM('㈱塩釜:牡鹿'!J33)</f>
        <v>723.326</v>
      </c>
      <c r="K33" s="2">
        <f>SUM('㈱塩釜:牡鹿'!K33)</f>
        <v>706.149</v>
      </c>
      <c r="L33" s="2">
        <f>SUM('㈱塩釜:牡鹿'!L33)</f>
        <v>450.5083999745384</v>
      </c>
      <c r="M33" s="2">
        <f>SUM('㈱塩釜:牡鹿'!M33)</f>
        <v>1839.2239999993835</v>
      </c>
      <c r="N33" s="2">
        <f>SUM('㈱塩釜:牡鹿'!N33)</f>
        <v>2781.940999996351</v>
      </c>
      <c r="O33" s="2">
        <f>SUM('㈱塩釜:牡鹿'!O33)</f>
        <v>5529.864399948581</v>
      </c>
      <c r="P33" s="473">
        <f>SUM('㈱塩釜:牡鹿'!P33)</f>
        <v>52922.606839617176</v>
      </c>
    </row>
    <row r="34" spans="1:16" ht="18.75">
      <c r="A34" s="46"/>
      <c r="B34" s="48" t="s">
        <v>20</v>
      </c>
      <c r="C34" s="57" t="s">
        <v>16</v>
      </c>
      <c r="D34" s="1">
        <f>SUM('㈱塩釜:牡鹿'!D34)</f>
        <v>119.0841</v>
      </c>
      <c r="E34" s="1">
        <f>SUM('㈱塩釜:牡鹿'!E34)</f>
        <v>392.26980000000003</v>
      </c>
      <c r="F34" s="1">
        <f>SUM('㈱塩釜:牡鹿'!F34)</f>
        <v>897.3720000000001</v>
      </c>
      <c r="G34" s="1">
        <f>SUM('㈱塩釜:牡鹿'!G34)</f>
        <v>492.3034</v>
      </c>
      <c r="H34" s="1">
        <f>SUM('㈱塩釜:牡鹿'!H34)</f>
        <v>809.0043999999999</v>
      </c>
      <c r="I34" s="1">
        <f>SUM('㈱塩釜:牡鹿'!I34)</f>
        <v>364.5792</v>
      </c>
      <c r="J34" s="1">
        <f>SUM('㈱塩釜:牡鹿'!J34)</f>
        <v>61.922700000000006</v>
      </c>
      <c r="K34" s="1">
        <f>SUM('㈱塩釜:牡鹿'!K34)</f>
        <v>4.1568</v>
      </c>
      <c r="L34" s="1">
        <f>SUM('㈱塩釜:牡鹿'!L34)</f>
        <v>137.09969999999998</v>
      </c>
      <c r="M34" s="1">
        <f>SUM('㈱塩釜:牡鹿'!M34)</f>
        <v>52.1049</v>
      </c>
      <c r="N34" s="1">
        <f>SUM('㈱塩釜:牡鹿'!N34)</f>
        <v>108.2727</v>
      </c>
      <c r="O34" s="1">
        <f>SUM('㈱塩釜:牡鹿'!O34)</f>
        <v>290.9306</v>
      </c>
      <c r="P34" s="472">
        <f>SUM('㈱塩釜:牡鹿'!P34)</f>
        <v>3729.1002999999996</v>
      </c>
    </row>
    <row r="35" spans="1:16" ht="18.75">
      <c r="A35" s="46" t="s">
        <v>23</v>
      </c>
      <c r="B35" s="50" t="s">
        <v>107</v>
      </c>
      <c r="C35" s="50" t="s">
        <v>18</v>
      </c>
      <c r="D35" s="2">
        <f>SUM('㈱塩釜:牡鹿'!D35)</f>
        <v>14533.038</v>
      </c>
      <c r="E35" s="2">
        <f>SUM('㈱塩釜:牡鹿'!E35)</f>
        <v>42858.041999999994</v>
      </c>
      <c r="F35" s="2">
        <f>SUM('㈱塩釜:牡鹿'!F35)</f>
        <v>85483.18199999999</v>
      </c>
      <c r="G35" s="2">
        <f>SUM('㈱塩釜:牡鹿'!G35)</f>
        <v>53340.145</v>
      </c>
      <c r="H35" s="2">
        <f>SUM('㈱塩釜:牡鹿'!H35)</f>
        <v>55941.08900000001</v>
      </c>
      <c r="I35" s="2">
        <f>SUM('㈱塩釜:牡鹿'!I35)</f>
        <v>21817.169</v>
      </c>
      <c r="J35" s="2">
        <f>SUM('㈱塩釜:牡鹿'!J35)</f>
        <v>2341.658</v>
      </c>
      <c r="K35" s="2">
        <f>SUM('㈱塩釜:牡鹿'!K35)</f>
        <v>370.438</v>
      </c>
      <c r="L35" s="2">
        <f>SUM('㈱塩釜:牡鹿'!L35)</f>
        <v>15127.295</v>
      </c>
      <c r="M35" s="2">
        <f>SUM('㈱塩釜:牡鹿'!M35)</f>
        <v>7434.764</v>
      </c>
      <c r="N35" s="2">
        <f>SUM('㈱塩釜:牡鹿'!N35)</f>
        <v>9353.842999999999</v>
      </c>
      <c r="O35" s="2">
        <f>SUM('㈱塩釜:牡鹿'!O35)</f>
        <v>25739.574</v>
      </c>
      <c r="P35" s="473">
        <f>SUM('㈱塩釜:牡鹿'!P35)</f>
        <v>334340.2370000001</v>
      </c>
    </row>
    <row r="36" spans="1:16" s="483" customFormat="1" ht="18.75">
      <c r="A36" s="488"/>
      <c r="B36" s="553" t="s">
        <v>173</v>
      </c>
      <c r="C36" s="481" t="s">
        <v>16</v>
      </c>
      <c r="D36" s="482">
        <f>SUM('㈱塩釜:牡鹿'!D36)</f>
        <v>1102.3482000000001</v>
      </c>
      <c r="E36" s="482">
        <f>SUM('㈱塩釜:牡鹿'!E36)</f>
        <v>765.5706</v>
      </c>
      <c r="F36" s="482">
        <f>SUM('㈱塩釜:牡鹿'!F36)</f>
        <v>1175.991</v>
      </c>
      <c r="G36" s="482">
        <f>SUM('㈱塩釜:牡鹿'!G36)</f>
        <v>721.6122</v>
      </c>
      <c r="H36" s="482">
        <f>SUM('㈱塩釜:牡鹿'!H36)</f>
        <v>1146.0444</v>
      </c>
      <c r="I36" s="482">
        <f>SUM('㈱塩釜:牡鹿'!I36)</f>
        <v>616.4689000000001</v>
      </c>
      <c r="J36" s="482">
        <f>SUM('㈱塩釜:牡鹿'!J36)</f>
        <v>180.5869</v>
      </c>
      <c r="K36" s="482">
        <f>SUM('㈱塩釜:牡鹿'!K36)</f>
        <v>71.56370000000001</v>
      </c>
      <c r="L36" s="482">
        <f>SUM('㈱塩釜:牡鹿'!L36)</f>
        <v>215.3447</v>
      </c>
      <c r="M36" s="482">
        <f>SUM('㈱塩釜:牡鹿'!M36)</f>
        <v>109.007</v>
      </c>
      <c r="N36" s="482">
        <f>SUM('㈱塩釜:牡鹿'!N36)</f>
        <v>195.68970000000002</v>
      </c>
      <c r="O36" s="482">
        <f>SUM('㈱塩釜:牡鹿'!O36)</f>
        <v>478.148</v>
      </c>
      <c r="P36" s="472">
        <f>SUM('㈱塩釜:牡鹿'!P36)</f>
        <v>6778.3753</v>
      </c>
    </row>
    <row r="37" spans="1:16" s="483" customFormat="1" ht="18.75">
      <c r="A37" s="484"/>
      <c r="B37" s="554"/>
      <c r="C37" s="485" t="s">
        <v>18</v>
      </c>
      <c r="D37" s="486">
        <f>SUM('㈱塩釜:牡鹿'!D37)</f>
        <v>374694.8067522807</v>
      </c>
      <c r="E37" s="486">
        <f>SUM('㈱塩釜:牡鹿'!E37)</f>
        <v>167889.64680138466</v>
      </c>
      <c r="F37" s="486">
        <f>SUM('㈱塩釜:牡鹿'!F37)</f>
        <v>144841.48943935492</v>
      </c>
      <c r="G37" s="486">
        <f>SUM('㈱塩釜:牡鹿'!G37)</f>
        <v>97639.22904167832</v>
      </c>
      <c r="H37" s="486">
        <f>SUM('㈱塩釜:牡鹿'!H37)</f>
        <v>122966.94819988195</v>
      </c>
      <c r="I37" s="486">
        <f>SUM('㈱塩釜:牡鹿'!I37)</f>
        <v>93628.8182800783</v>
      </c>
      <c r="J37" s="486">
        <f>SUM('㈱塩釜:牡鹿'!J37)</f>
        <v>40250.05900000001</v>
      </c>
      <c r="K37" s="486">
        <f>SUM('㈱塩釜:牡鹿'!K37)</f>
        <v>27604.372000000003</v>
      </c>
      <c r="L37" s="486">
        <f>SUM('㈱塩釜:牡鹿'!L37)</f>
        <v>42661.323799773825</v>
      </c>
      <c r="M37" s="486">
        <f>SUM('㈱塩釜:牡鹿'!M37)</f>
        <v>33338.56679998382</v>
      </c>
      <c r="N37" s="486">
        <f>SUM('㈱塩釜:牡鹿'!N37)</f>
        <v>47163.94899990146</v>
      </c>
      <c r="O37" s="486">
        <f>SUM('㈱塩釜:牡鹿'!O37)</f>
        <v>88836.12079991559</v>
      </c>
      <c r="P37" s="473">
        <f>SUM('㈱塩釜:牡鹿'!P37)</f>
        <v>1281515.329914234</v>
      </c>
    </row>
    <row r="38" spans="1:16" ht="18.75">
      <c r="A38" s="532" t="s">
        <v>195</v>
      </c>
      <c r="B38" s="533"/>
      <c r="C38" s="57" t="s">
        <v>16</v>
      </c>
      <c r="D38" s="1">
        <f>SUM('㈱塩釜:牡鹿'!D38)</f>
        <v>5.4312000000000005</v>
      </c>
      <c r="E38" s="1">
        <f>SUM('㈱塩釜:牡鹿'!E38)</f>
        <v>1.0512</v>
      </c>
      <c r="F38" s="1">
        <f>SUM('㈱塩釜:牡鹿'!F38)</f>
        <v>0.28840000000000005</v>
      </c>
      <c r="G38" s="1">
        <f>SUM('㈱塩釜:牡鹿'!G38)</f>
        <v>0.1071</v>
      </c>
      <c r="H38" s="1">
        <f>SUM('㈱塩釜:牡鹿'!H38)</f>
        <v>33.417</v>
      </c>
      <c r="I38" s="1">
        <f>SUM('㈱塩釜:牡鹿'!I38)</f>
        <v>114.4278</v>
      </c>
      <c r="J38" s="1">
        <f>SUM('㈱塩釜:牡鹿'!J38)</f>
        <v>197.28590000000003</v>
      </c>
      <c r="K38" s="1">
        <f>SUM('㈱塩釜:牡鹿'!K38)</f>
        <v>79.4469</v>
      </c>
      <c r="L38" s="1">
        <f>SUM('㈱塩釜:牡鹿'!L38)</f>
        <v>87.0778</v>
      </c>
      <c r="M38" s="1">
        <f>SUM('㈱塩釜:牡鹿'!M38)</f>
        <v>43.31679999999999</v>
      </c>
      <c r="N38" s="1">
        <f>SUM('㈱塩釜:牡鹿'!N38)</f>
        <v>14.8408</v>
      </c>
      <c r="O38" s="1">
        <f>SUM('㈱塩釜:牡鹿'!O38)</f>
        <v>4.366</v>
      </c>
      <c r="P38" s="472">
        <f>SUM('㈱塩釜:牡鹿'!P38)</f>
        <v>581.0568999999999</v>
      </c>
    </row>
    <row r="39" spans="1:16" ht="18.75">
      <c r="A39" s="534"/>
      <c r="B39" s="535"/>
      <c r="C39" s="50" t="s">
        <v>18</v>
      </c>
      <c r="D39" s="2">
        <f>SUM('㈱塩釜:牡鹿'!D39)</f>
        <v>1678.6439997038622</v>
      </c>
      <c r="E39" s="2">
        <f>SUM('㈱塩釜:牡鹿'!E39)</f>
        <v>187.5332000319583</v>
      </c>
      <c r="F39" s="2">
        <f>SUM('㈱塩釜:牡鹿'!F39)</f>
        <v>88.307</v>
      </c>
      <c r="G39" s="2">
        <f>SUM('㈱塩釜:牡鹿'!G39)</f>
        <v>48.626000017450764</v>
      </c>
      <c r="H39" s="2">
        <f>SUM('㈱塩釜:牡鹿'!H39)</f>
        <v>6728.207799882413</v>
      </c>
      <c r="I39" s="2">
        <f>SUM('㈱塩釜:牡鹿'!I39)</f>
        <v>30699.06500140452</v>
      </c>
      <c r="J39" s="2">
        <f>SUM('㈱塩釜:牡鹿'!J39)</f>
        <v>58563.759999999995</v>
      </c>
      <c r="K39" s="2">
        <f>SUM('㈱塩釜:牡鹿'!K39)</f>
        <v>45738.303999980846</v>
      </c>
      <c r="L39" s="2">
        <f>SUM('㈱塩釜:牡鹿'!L39)</f>
        <v>27394.81479956152</v>
      </c>
      <c r="M39" s="2">
        <f>SUM('㈱塩釜:牡鹿'!M39)</f>
        <v>18571.54659997641</v>
      </c>
      <c r="N39" s="2">
        <f>SUM('㈱塩釜:牡鹿'!N39)</f>
        <v>4899.431799846603</v>
      </c>
      <c r="O39" s="2">
        <f>SUM('㈱塩釜:牡鹿'!O39)</f>
        <v>1868.7121999967483</v>
      </c>
      <c r="P39" s="473">
        <f>SUM('㈱塩釜:牡鹿'!P39)</f>
        <v>196466.95240040234</v>
      </c>
    </row>
    <row r="40" spans="1:16" ht="18.75">
      <c r="A40" s="532" t="s">
        <v>196</v>
      </c>
      <c r="B40" s="533"/>
      <c r="C40" s="57" t="s">
        <v>16</v>
      </c>
      <c r="D40" s="1">
        <f>SUM('㈱塩釜:牡鹿'!D40)</f>
        <v>21.778599999999997</v>
      </c>
      <c r="E40" s="1">
        <f>SUM('㈱塩釜:牡鹿'!E40)</f>
        <v>2.023</v>
      </c>
      <c r="F40" s="1">
        <f>SUM('㈱塩釜:牡鹿'!F40)</f>
        <v>2.6496</v>
      </c>
      <c r="G40" s="1">
        <f>SUM('㈱塩釜:牡鹿'!G40)</f>
        <v>1.6803</v>
      </c>
      <c r="H40" s="1">
        <f>SUM('㈱塩釜:牡鹿'!H40)</f>
        <v>113.37680000000002</v>
      </c>
      <c r="I40" s="1">
        <f>SUM('㈱塩釜:牡鹿'!I40)</f>
        <v>391.2047999999999</v>
      </c>
      <c r="J40" s="1">
        <f>SUM('㈱塩釜:牡鹿'!J40)</f>
        <v>341.6296</v>
      </c>
      <c r="K40" s="1">
        <f>SUM('㈱塩釜:牡鹿'!K40)</f>
        <v>363.6487</v>
      </c>
      <c r="L40" s="1">
        <f>SUM('㈱塩釜:牡鹿'!L40)</f>
        <v>1472.7767999999999</v>
      </c>
      <c r="M40" s="1">
        <f>SUM('㈱塩釜:牡鹿'!M40)</f>
        <v>813.9778999999999</v>
      </c>
      <c r="N40" s="1">
        <f>SUM('㈱塩釜:牡鹿'!N40)</f>
        <v>1307.9694000000002</v>
      </c>
      <c r="O40" s="1">
        <f>SUM('㈱塩釜:牡鹿'!O40)</f>
        <v>449.6395</v>
      </c>
      <c r="P40" s="472">
        <f>SUM('㈱塩釜:牡鹿'!P40)</f>
        <v>5282.3550000000005</v>
      </c>
    </row>
    <row r="41" spans="1:16" ht="18.75">
      <c r="A41" s="534"/>
      <c r="B41" s="535"/>
      <c r="C41" s="50" t="s">
        <v>18</v>
      </c>
      <c r="D41" s="2">
        <f>SUM('㈱塩釜:牡鹿'!D41)</f>
        <v>7841.528741112791</v>
      </c>
      <c r="E41" s="2">
        <f>SUM('㈱塩釜:牡鹿'!E41)</f>
        <v>1748.2810495537294</v>
      </c>
      <c r="F41" s="2">
        <f>SUM('㈱塩釜:牡鹿'!F41)</f>
        <v>1929.1062307471127</v>
      </c>
      <c r="G41" s="2">
        <f>SUM('㈱塩釜:牡鹿'!G41)</f>
        <v>1307.029596534277</v>
      </c>
      <c r="H41" s="2">
        <f>SUM('㈱塩釜:牡鹿'!H41)</f>
        <v>21947.773117689234</v>
      </c>
      <c r="I41" s="2">
        <f>SUM('㈱塩釜:牡鹿'!I41)</f>
        <v>102537.00456492991</v>
      </c>
      <c r="J41" s="2">
        <f>SUM('㈱塩釜:牡鹿'!J41)</f>
        <v>48315.81590191049</v>
      </c>
      <c r="K41" s="2">
        <f>SUM('㈱塩釜:牡鹿'!K41)</f>
        <v>59476.881598757995</v>
      </c>
      <c r="L41" s="2">
        <f>SUM('㈱塩釜:牡鹿'!L41)</f>
        <v>273298.35719510843</v>
      </c>
      <c r="M41" s="2">
        <f>SUM('㈱塩釜:牡鹿'!M41)</f>
        <v>130507.29291865992</v>
      </c>
      <c r="N41" s="2">
        <f>SUM('㈱塩釜:牡鹿'!N41)</f>
        <v>212554.98646626025</v>
      </c>
      <c r="O41" s="2">
        <f>SUM('㈱塩釜:牡鹿'!O41)</f>
        <v>127418.90331796593</v>
      </c>
      <c r="P41" s="473">
        <f>SUM('㈱塩釜:牡鹿'!P41)</f>
        <v>988882.96069923</v>
      </c>
    </row>
    <row r="42" spans="1:16" ht="18.75">
      <c r="A42" s="532" t="s">
        <v>197</v>
      </c>
      <c r="B42" s="533"/>
      <c r="C42" s="57" t="s">
        <v>16</v>
      </c>
      <c r="D42" s="1"/>
      <c r="E42" s="1">
        <f>SUM('㈱塩釜:牡鹿'!E42)</f>
        <v>0</v>
      </c>
      <c r="F42" s="1">
        <f>SUM('㈱塩釜:牡鹿'!F42)</f>
        <v>0.02268</v>
      </c>
      <c r="G42" s="1">
        <f>SUM('㈱塩釜:牡鹿'!G42)</f>
        <v>0.003</v>
      </c>
      <c r="H42" s="1">
        <f>SUM('㈱塩釜:牡鹿'!H42)</f>
        <v>0.002</v>
      </c>
      <c r="I42" s="1">
        <f>SUM('㈱塩釜:牡鹿'!I42)</f>
        <v>0</v>
      </c>
      <c r="J42" s="1">
        <f>SUM('㈱塩釜:牡鹿'!J42)</f>
        <v>0</v>
      </c>
      <c r="K42" s="1">
        <f>SUM('㈱塩釜:牡鹿'!K42)</f>
        <v>0</v>
      </c>
      <c r="L42" s="1">
        <f>SUM('㈱塩釜:牡鹿'!L42)</f>
        <v>0</v>
      </c>
      <c r="M42" s="1">
        <f>SUM('㈱塩釜:牡鹿'!M42)</f>
        <v>0</v>
      </c>
      <c r="N42" s="1">
        <f>SUM('㈱塩釜:牡鹿'!N42)</f>
        <v>0</v>
      </c>
      <c r="O42" s="1">
        <f>SUM('㈱塩釜:牡鹿'!O42)</f>
        <v>0</v>
      </c>
      <c r="P42" s="472">
        <f>SUM('㈱塩釜:牡鹿'!P42)</f>
        <v>0.09572</v>
      </c>
    </row>
    <row r="43" spans="1:16" ht="18.75">
      <c r="A43" s="534"/>
      <c r="B43" s="535"/>
      <c r="C43" s="50" t="s">
        <v>18</v>
      </c>
      <c r="D43" s="2"/>
      <c r="E43" s="2">
        <f>SUM('㈱塩釜:牡鹿'!E43)</f>
        <v>0</v>
      </c>
      <c r="F43" s="2">
        <f>SUM('㈱塩釜:牡鹿'!F43)</f>
        <v>54.622</v>
      </c>
      <c r="G43" s="2">
        <f>SUM('㈱塩釜:牡鹿'!G43)</f>
        <v>9.072</v>
      </c>
      <c r="H43" s="2">
        <f>SUM('㈱塩釜:牡鹿'!H43)</f>
        <v>4.32</v>
      </c>
      <c r="I43" s="2">
        <f>SUM('㈱塩釜:牡鹿'!I43)</f>
        <v>0</v>
      </c>
      <c r="J43" s="2">
        <f>SUM('㈱塩釜:牡鹿'!J43)</f>
        <v>0</v>
      </c>
      <c r="K43" s="2">
        <f>SUM('㈱塩釜:牡鹿'!K43)</f>
        <v>0</v>
      </c>
      <c r="L43" s="2">
        <f>SUM('㈱塩釜:牡鹿'!L43)</f>
        <v>0</v>
      </c>
      <c r="M43" s="2">
        <f>SUM('㈱塩釜:牡鹿'!M43)</f>
        <v>0</v>
      </c>
      <c r="N43" s="2">
        <f>SUM('㈱塩釜:牡鹿'!N43)</f>
        <v>0</v>
      </c>
      <c r="O43" s="2">
        <f>SUM('㈱塩釜:牡鹿'!O43)</f>
        <v>0</v>
      </c>
      <c r="P43" s="473">
        <f>SUM('㈱塩釜:牡鹿'!P43)</f>
        <v>233.351</v>
      </c>
    </row>
    <row r="44" spans="1:16" ht="18.75">
      <c r="A44" s="532" t="s">
        <v>198</v>
      </c>
      <c r="B44" s="533"/>
      <c r="C44" s="57" t="s">
        <v>16</v>
      </c>
      <c r="D44" s="1">
        <f>SUM('㈱塩釜:牡鹿'!D44)</f>
        <v>0.0006</v>
      </c>
      <c r="E44" s="1">
        <f>SUM('㈱塩釜:牡鹿'!E44)</f>
        <v>0.0037</v>
      </c>
      <c r="F44" s="1">
        <f>SUM('㈱塩釜:牡鹿'!F44)</f>
        <v>0.0128</v>
      </c>
      <c r="G44" s="1">
        <f>SUM('㈱塩釜:牡鹿'!G44)</f>
        <v>0.0076</v>
      </c>
      <c r="H44" s="1">
        <f>SUM('㈱塩釜:牡鹿'!H44)</f>
        <v>0.0031</v>
      </c>
      <c r="I44" s="1">
        <f>SUM('㈱塩釜:牡鹿'!I44)</f>
        <v>0</v>
      </c>
      <c r="J44" s="1">
        <f>SUM('㈱塩釜:牡鹿'!J44)</f>
        <v>0.0004</v>
      </c>
      <c r="K44" s="1">
        <f>SUM('㈱塩釜:牡鹿'!K44)</f>
        <v>0</v>
      </c>
      <c r="L44" s="1">
        <f>SUM('㈱塩釜:牡鹿'!L44)</f>
        <v>0</v>
      </c>
      <c r="M44" s="1">
        <f>SUM('㈱塩釜:牡鹿'!M44)</f>
        <v>0.0018</v>
      </c>
      <c r="N44" s="1">
        <f>SUM('㈱塩釜:牡鹿'!N44)</f>
        <v>0.0006</v>
      </c>
      <c r="O44" s="1">
        <f>SUM('㈱塩釜:牡鹿'!O44)</f>
        <v>0.0008</v>
      </c>
      <c r="P44" s="472">
        <f>SUM('㈱塩釜:牡鹿'!P44)</f>
        <v>0.031400000000000004</v>
      </c>
    </row>
    <row r="45" spans="1:16" ht="18.75">
      <c r="A45" s="534"/>
      <c r="B45" s="535"/>
      <c r="C45" s="50" t="s">
        <v>18</v>
      </c>
      <c r="D45" s="2">
        <f>SUM('㈱塩釜:牡鹿'!D45)</f>
        <v>2.343</v>
      </c>
      <c r="E45" s="2">
        <f>SUM('㈱塩釜:牡鹿'!E45)</f>
        <v>5.401</v>
      </c>
      <c r="F45" s="2">
        <f>SUM('㈱塩釜:牡鹿'!F45)</f>
        <v>13.963000000000001</v>
      </c>
      <c r="G45" s="2">
        <f>SUM('㈱塩釜:牡鹿'!G45)</f>
        <v>6.702</v>
      </c>
      <c r="H45" s="2">
        <f>SUM('㈱塩釜:牡鹿'!H45)</f>
        <v>2.862</v>
      </c>
      <c r="I45" s="2">
        <f>SUM('㈱塩釜:牡鹿'!I45)</f>
        <v>0</v>
      </c>
      <c r="J45" s="2">
        <f>SUM('㈱塩釜:牡鹿'!J45)</f>
        <v>0.086</v>
      </c>
      <c r="K45" s="2">
        <f>SUM('㈱塩釜:牡鹿'!K45)</f>
        <v>0</v>
      </c>
      <c r="L45" s="2">
        <f>SUM('㈱塩釜:牡鹿'!L45)</f>
        <v>0</v>
      </c>
      <c r="M45" s="2">
        <f>SUM('㈱塩釜:牡鹿'!M45)</f>
        <v>1.458</v>
      </c>
      <c r="N45" s="2">
        <f>SUM('㈱塩釜:牡鹿'!N45)</f>
        <v>1.296</v>
      </c>
      <c r="O45" s="2">
        <f>SUM('㈱塩釜:牡鹿'!O45)</f>
        <v>0.864</v>
      </c>
      <c r="P45" s="473">
        <f>SUM('㈱塩釜:牡鹿'!P45)</f>
        <v>34.975</v>
      </c>
    </row>
    <row r="46" spans="1:16" ht="18.75">
      <c r="A46" s="532" t="s">
        <v>199</v>
      </c>
      <c r="B46" s="533"/>
      <c r="C46" s="57" t="s">
        <v>16</v>
      </c>
      <c r="D46" s="1">
        <f>SUM('㈱塩釜:牡鹿'!D46)</f>
        <v>2.9161</v>
      </c>
      <c r="E46" s="1">
        <f>SUM('㈱塩釜:牡鹿'!E46)</f>
        <v>1.1884000000000001</v>
      </c>
      <c r="F46" s="1">
        <f>SUM('㈱塩釜:牡鹿'!F46)</f>
        <v>0.12160000000000001</v>
      </c>
      <c r="G46" s="1">
        <f>SUM('㈱塩釜:牡鹿'!G46)</f>
        <v>0.3544</v>
      </c>
      <c r="H46" s="1">
        <f>SUM('㈱塩釜:牡鹿'!H46)</f>
        <v>1.7907</v>
      </c>
      <c r="I46" s="1">
        <f>SUM('㈱塩釜:牡鹿'!I46)</f>
        <v>2.5347</v>
      </c>
      <c r="J46" s="1">
        <f>SUM('㈱塩釜:牡鹿'!J46)</f>
        <v>34.570600000000006</v>
      </c>
      <c r="K46" s="1">
        <f>SUM('㈱塩釜:牡鹿'!K46)</f>
        <v>0.0022</v>
      </c>
      <c r="L46" s="1">
        <f>SUM('㈱塩釜:牡鹿'!L46)</f>
        <v>2.6107</v>
      </c>
      <c r="M46" s="1">
        <f>SUM('㈱塩釜:牡鹿'!M46)</f>
        <v>0.2442</v>
      </c>
      <c r="N46" s="1">
        <f>SUM('㈱塩釜:牡鹿'!N46)</f>
        <v>0.0238</v>
      </c>
      <c r="O46" s="1">
        <f>SUM('㈱塩釜:牡鹿'!O46)</f>
        <v>0.07540000000000001</v>
      </c>
      <c r="P46" s="472">
        <f>SUM('㈱塩釜:牡鹿'!P46)</f>
        <v>46.432800000000015</v>
      </c>
    </row>
    <row r="47" spans="1:16" ht="18.75">
      <c r="A47" s="534"/>
      <c r="B47" s="535"/>
      <c r="C47" s="50" t="s">
        <v>18</v>
      </c>
      <c r="D47" s="2">
        <f>SUM('㈱塩釜:牡鹿'!D47)</f>
        <v>2115.3959999999997</v>
      </c>
      <c r="E47" s="2">
        <f>SUM('㈱塩釜:牡鹿'!E47)</f>
        <v>737.4150001780883</v>
      </c>
      <c r="F47" s="2">
        <f>SUM('㈱塩釜:牡鹿'!F47)</f>
        <v>73.59199972888555</v>
      </c>
      <c r="G47" s="2">
        <f>SUM('㈱塩釜:牡鹿'!G47)</f>
        <v>263.147</v>
      </c>
      <c r="H47" s="2">
        <f>SUM('㈱塩釜:牡鹿'!H47)</f>
        <v>477.15</v>
      </c>
      <c r="I47" s="2">
        <f>SUM('㈱塩釜:牡鹿'!I47)</f>
        <v>87.39399999999999</v>
      </c>
      <c r="J47" s="2">
        <f>SUM('㈱塩釜:牡鹿'!J47)</f>
        <v>1388.685</v>
      </c>
      <c r="K47" s="2">
        <f>SUM('㈱塩釜:牡鹿'!K47)</f>
        <v>0.238</v>
      </c>
      <c r="L47" s="2">
        <f>SUM('㈱塩釜:牡鹿'!L47)</f>
        <v>180.3475999860524</v>
      </c>
      <c r="M47" s="2">
        <f>SUM('㈱塩釜:牡鹿'!M47)</f>
        <v>38.724999999999994</v>
      </c>
      <c r="N47" s="2">
        <f>SUM('㈱塩釜:牡鹿'!N47)</f>
        <v>6.545</v>
      </c>
      <c r="O47" s="2">
        <f>SUM('㈱塩釜:牡鹿'!O47)</f>
        <v>24.003999999999998</v>
      </c>
      <c r="P47" s="473">
        <f>SUM('㈱塩釜:牡鹿'!P47)</f>
        <v>5392.638599893026</v>
      </c>
    </row>
    <row r="48" spans="1:16" ht="18.75">
      <c r="A48" s="532" t="s">
        <v>200</v>
      </c>
      <c r="B48" s="533"/>
      <c r="C48" s="57" t="s">
        <v>16</v>
      </c>
      <c r="D48" s="1">
        <f>SUM('㈱塩釜:牡鹿'!D48)</f>
        <v>8116.198399999999</v>
      </c>
      <c r="E48" s="1">
        <f>SUM('㈱塩釜:牡鹿'!E48)</f>
        <v>9139.6663</v>
      </c>
      <c r="F48" s="1">
        <f>SUM('㈱塩釜:牡鹿'!F48)</f>
        <v>3908.0371</v>
      </c>
      <c r="G48" s="1">
        <f>SUM('㈱塩釜:牡鹿'!G48)</f>
        <v>165.9573</v>
      </c>
      <c r="H48" s="1">
        <f>SUM('㈱塩釜:牡鹿'!H48)</f>
        <v>4207.703100000001</v>
      </c>
      <c r="I48" s="1">
        <f>SUM('㈱塩釜:牡鹿'!I48)</f>
        <v>4790.2921</v>
      </c>
      <c r="J48" s="1">
        <f>SUM('㈱塩釜:牡鹿'!J48)</f>
        <v>2480.0499000000004</v>
      </c>
      <c r="K48" s="1">
        <f>SUM('㈱塩釜:牡鹿'!K48)</f>
        <v>878.545</v>
      </c>
      <c r="L48" s="1">
        <f>SUM('㈱塩釜:牡鹿'!L48)</f>
        <v>629.3373000000001</v>
      </c>
      <c r="M48" s="1">
        <f>SUM('㈱塩釜:牡鹿'!M48)</f>
        <v>1085.4475</v>
      </c>
      <c r="N48" s="1">
        <f>SUM('㈱塩釜:牡鹿'!N48)</f>
        <v>13427.354500000001</v>
      </c>
      <c r="O48" s="1">
        <f>SUM('㈱塩釜:牡鹿'!O48)</f>
        <v>16055.527600000003</v>
      </c>
      <c r="P48" s="472">
        <f>SUM('㈱塩釜:牡鹿'!P48)</f>
        <v>64884.1161</v>
      </c>
    </row>
    <row r="49" spans="1:16" ht="18.75">
      <c r="A49" s="534"/>
      <c r="B49" s="535"/>
      <c r="C49" s="50" t="s">
        <v>18</v>
      </c>
      <c r="D49" s="2">
        <f>SUM('㈱塩釜:牡鹿'!D49)</f>
        <v>711814.7187416073</v>
      </c>
      <c r="E49" s="2">
        <f>SUM('㈱塩釜:牡鹿'!E49)</f>
        <v>717463.5275636816</v>
      </c>
      <c r="F49" s="2">
        <f>SUM('㈱塩釜:牡鹿'!F49)</f>
        <v>285426.50328147</v>
      </c>
      <c r="G49" s="2">
        <f>SUM('㈱塩釜:牡鹿'!G49)</f>
        <v>12733.170000177997</v>
      </c>
      <c r="H49" s="2">
        <f>SUM('㈱塩釜:牡鹿'!H49)</f>
        <v>272511.54675989936</v>
      </c>
      <c r="I49" s="2">
        <f>SUM('㈱塩釜:牡鹿'!I49)</f>
        <v>303738.0188006929</v>
      </c>
      <c r="J49" s="2">
        <f>SUM('㈱塩釜:牡鹿'!J49)</f>
        <v>174753.08415802006</v>
      </c>
      <c r="K49" s="2">
        <f>SUM('㈱塩釜:牡鹿'!K49)</f>
        <v>113100.48999996434</v>
      </c>
      <c r="L49" s="2">
        <f>SUM('㈱塩釜:牡鹿'!L49)</f>
        <v>93994.51691986126</v>
      </c>
      <c r="M49" s="2">
        <f>SUM('㈱塩釜:牡鹿'!M49)</f>
        <v>168806.42119999643</v>
      </c>
      <c r="N49" s="2">
        <f>SUM('㈱塩釜:牡鹿'!N49)</f>
        <v>1264358.9290640503</v>
      </c>
      <c r="O49" s="2">
        <f>SUM('㈱塩釜:牡鹿'!O49)</f>
        <v>1384261.4383336622</v>
      </c>
      <c r="P49" s="473">
        <f>SUM('㈱塩釜:牡鹿'!P49)</f>
        <v>5502962.364823084</v>
      </c>
    </row>
    <row r="50" spans="1:16" ht="18.75">
      <c r="A50" s="532" t="s">
        <v>201</v>
      </c>
      <c r="B50" s="533"/>
      <c r="C50" s="57" t="s">
        <v>16</v>
      </c>
      <c r="D50" s="1">
        <f>SUM('㈱塩釜:牡鹿'!D50)</f>
        <v>16.885</v>
      </c>
      <c r="E50" s="1">
        <f>SUM('㈱塩釜:牡鹿'!E50)</f>
        <v>0.295</v>
      </c>
      <c r="F50" s="1">
        <f>SUM('㈱塩釜:牡鹿'!F50)</f>
        <v>0.37</v>
      </c>
      <c r="G50" s="1">
        <f>SUM('㈱塩釜:牡鹿'!G50)</f>
        <v>0.11</v>
      </c>
      <c r="H50" s="1">
        <f>SUM('㈱塩釜:牡鹿'!H50)</f>
        <v>3.07</v>
      </c>
      <c r="I50" s="1">
        <f>SUM('㈱塩釜:牡鹿'!I50)</f>
        <v>0.065</v>
      </c>
      <c r="J50" s="1">
        <f>SUM('㈱塩釜:牡鹿'!J50)</f>
        <v>0.115</v>
      </c>
      <c r="K50" s="1">
        <f>SUM('㈱塩釜:牡鹿'!K50)</f>
        <v>116.556</v>
      </c>
      <c r="L50" s="1">
        <f>SUM('㈱塩釜:牡鹿'!L50)</f>
        <v>800.2306</v>
      </c>
      <c r="M50" s="1">
        <f>SUM('㈱塩釜:牡鹿'!M50)</f>
        <v>6003.5978</v>
      </c>
      <c r="N50" s="1">
        <f>SUM('㈱塩釜:牡鹿'!N50)</f>
        <v>10862.5432</v>
      </c>
      <c r="O50" s="1">
        <f>SUM('㈱塩釜:牡鹿'!O50)</f>
        <v>2032.4910000000002</v>
      </c>
      <c r="P50" s="472">
        <f>SUM('㈱塩釜:牡鹿'!P50)</f>
        <v>19836.3286</v>
      </c>
    </row>
    <row r="51" spans="1:16" ht="18.75">
      <c r="A51" s="534"/>
      <c r="B51" s="535"/>
      <c r="C51" s="50" t="s">
        <v>18</v>
      </c>
      <c r="D51" s="2">
        <f>SUM('㈱塩釜:牡鹿'!D51)</f>
        <v>1219.482</v>
      </c>
      <c r="E51" s="2">
        <f>SUM('㈱塩釜:牡鹿'!E51)</f>
        <v>194.4</v>
      </c>
      <c r="F51" s="2">
        <f>SUM('㈱塩釜:牡鹿'!F51)</f>
        <v>251.748</v>
      </c>
      <c r="G51" s="2">
        <f>SUM('㈱塩釜:牡鹿'!G51)</f>
        <v>98.172</v>
      </c>
      <c r="H51" s="2">
        <f>SUM('㈱塩釜:牡鹿'!H51)</f>
        <v>655.1709999999999</v>
      </c>
      <c r="I51" s="2">
        <f>SUM('㈱塩釜:牡鹿'!I51)</f>
        <v>57.78</v>
      </c>
      <c r="J51" s="2">
        <f>SUM('㈱塩釜:牡鹿'!J51)</f>
        <v>67.068</v>
      </c>
      <c r="K51" s="2">
        <f>SUM('㈱塩釜:牡鹿'!K51)</f>
        <v>64923.22719377949</v>
      </c>
      <c r="L51" s="2">
        <f>SUM('㈱塩釜:牡鹿'!L51)</f>
        <v>341843.74616580055</v>
      </c>
      <c r="M51" s="2">
        <f>SUM('㈱塩釜:牡鹿'!M51)</f>
        <v>1801297.9219977558</v>
      </c>
      <c r="N51" s="2">
        <f>SUM('㈱塩釜:牡鹿'!N51)</f>
        <v>2025935.491</v>
      </c>
      <c r="O51" s="2">
        <f>SUM('㈱塩釜:牡鹿'!O51)</f>
        <v>167425.978</v>
      </c>
      <c r="P51" s="473">
        <f>SUM('㈱塩釜:牡鹿'!P51)</f>
        <v>4403970.185357336</v>
      </c>
    </row>
    <row r="52" spans="1:16" ht="18.75">
      <c r="A52" s="532" t="s">
        <v>202</v>
      </c>
      <c r="B52" s="533"/>
      <c r="C52" s="57" t="s">
        <v>16</v>
      </c>
      <c r="D52" s="1">
        <f>SUM('㈱塩釜:牡鹿'!D52)</f>
        <v>1.2905000000000002</v>
      </c>
      <c r="E52" s="1">
        <f>SUM('㈱塩釜:牡鹿'!E52)</f>
        <v>0.1192</v>
      </c>
      <c r="F52" s="1">
        <f>SUM('㈱塩釜:牡鹿'!F52)</f>
        <v>19.501199999999997</v>
      </c>
      <c r="G52" s="1">
        <f>SUM('㈱塩釜:牡鹿'!G52)</f>
        <v>421.11519999999996</v>
      </c>
      <c r="H52" s="1">
        <f>SUM('㈱塩釜:牡鹿'!H52)</f>
        <v>1151.3247</v>
      </c>
      <c r="I52" s="1">
        <f>SUM('㈱塩釜:牡鹿'!I52)</f>
        <v>2501.1607</v>
      </c>
      <c r="J52" s="1">
        <f>SUM('㈱塩釜:牡鹿'!J52)</f>
        <v>2661.3077</v>
      </c>
      <c r="K52" s="1">
        <f>SUM('㈱塩釜:牡鹿'!K52)</f>
        <v>0.1547</v>
      </c>
      <c r="L52" s="1">
        <f>SUM('㈱塩釜:牡鹿'!L52)</f>
        <v>124.59340000000002</v>
      </c>
      <c r="M52" s="1">
        <f>SUM('㈱塩釜:牡鹿'!M52)</f>
        <v>1626.74</v>
      </c>
      <c r="N52" s="1">
        <f>SUM('㈱塩釜:牡鹿'!N52)</f>
        <v>609.7225</v>
      </c>
      <c r="O52" s="1">
        <f>SUM('㈱塩釜:牡鹿'!O52)</f>
        <v>142.876</v>
      </c>
      <c r="P52" s="472">
        <f>SUM('㈱塩釜:牡鹿'!P52)</f>
        <v>9259.905799999999</v>
      </c>
    </row>
    <row r="53" spans="1:16" ht="18.75">
      <c r="A53" s="534"/>
      <c r="B53" s="535"/>
      <c r="C53" s="50" t="s">
        <v>18</v>
      </c>
      <c r="D53" s="2">
        <f>SUM('㈱塩釜:牡鹿'!D53)</f>
        <v>539.817</v>
      </c>
      <c r="E53" s="2">
        <f>SUM('㈱塩釜:牡鹿'!E53)</f>
        <v>369.774</v>
      </c>
      <c r="F53" s="2">
        <f>SUM('㈱塩釜:牡鹿'!F53)</f>
        <v>17684.211</v>
      </c>
      <c r="G53" s="2">
        <f>SUM('㈱塩釜:牡鹿'!G53)</f>
        <v>318824.1460002461</v>
      </c>
      <c r="H53" s="2">
        <f>SUM('㈱塩釜:牡鹿'!H53)</f>
        <v>800540.6573992888</v>
      </c>
      <c r="I53" s="2">
        <f>SUM('㈱塩釜:牡鹿'!I53)</f>
        <v>1554349.3906002631</v>
      </c>
      <c r="J53" s="2">
        <f>SUM('㈱塩釜:牡鹿'!J53)</f>
        <v>1553388.122</v>
      </c>
      <c r="K53" s="2">
        <f>SUM('㈱塩釜:牡鹿'!K53)</f>
        <v>241.087</v>
      </c>
      <c r="L53" s="2">
        <f>SUM('㈱塩釜:牡鹿'!L53)</f>
        <v>99379.28199999998</v>
      </c>
      <c r="M53" s="2">
        <f>SUM('㈱塩釜:牡鹿'!M53)</f>
        <v>1511236.3029999568</v>
      </c>
      <c r="N53" s="2">
        <f>SUM('㈱塩釜:牡鹿'!N53)</f>
        <v>580702.2663979527</v>
      </c>
      <c r="O53" s="2">
        <f>SUM('㈱塩釜:牡鹿'!O53)</f>
        <v>128124.74000000002</v>
      </c>
      <c r="P53" s="473">
        <f>SUM('㈱塩釜:牡鹿'!P53)</f>
        <v>6565379.796397707</v>
      </c>
    </row>
    <row r="54" spans="1:16" ht="18.75">
      <c r="A54" s="45" t="s">
        <v>0</v>
      </c>
      <c r="B54" s="528" t="s">
        <v>128</v>
      </c>
      <c r="C54" s="57" t="s">
        <v>16</v>
      </c>
      <c r="D54" s="1">
        <f>SUM('㈱塩釜:牡鹿'!D54)</f>
        <v>0.8113999999999999</v>
      </c>
      <c r="E54" s="1">
        <f>SUM('㈱塩釜:牡鹿'!E54)</f>
        <v>0.4377</v>
      </c>
      <c r="F54" s="1">
        <f>SUM('㈱塩釜:牡鹿'!F54)</f>
        <v>0.7061000000000001</v>
      </c>
      <c r="G54" s="1">
        <f>SUM('㈱塩釜:牡鹿'!G54)</f>
        <v>1.2235000000000003</v>
      </c>
      <c r="H54" s="1">
        <f>SUM('㈱塩釜:牡鹿'!H54)</f>
        <v>18.2616</v>
      </c>
      <c r="I54" s="1">
        <f>SUM('㈱塩釜:牡鹿'!I54)</f>
        <v>10.424</v>
      </c>
      <c r="J54" s="1">
        <f>SUM('㈱塩釜:牡鹿'!J54)</f>
        <v>34.1791</v>
      </c>
      <c r="K54" s="1">
        <f>SUM('㈱塩釜:牡鹿'!K54)</f>
        <v>14.4446</v>
      </c>
      <c r="L54" s="1">
        <f>SUM('㈱塩釜:牡鹿'!L54)</f>
        <v>7.561</v>
      </c>
      <c r="M54" s="1">
        <f>SUM('㈱塩釜:牡鹿'!M54)</f>
        <v>10.9689</v>
      </c>
      <c r="N54" s="1">
        <f>SUM('㈱塩釜:牡鹿'!N54)</f>
        <v>19.4008</v>
      </c>
      <c r="O54" s="1">
        <f>SUM('㈱塩釜:牡鹿'!O54)</f>
        <v>3.496</v>
      </c>
      <c r="P54" s="472">
        <f>SUM('㈱塩釜:牡鹿'!P54)</f>
        <v>121.91469999999998</v>
      </c>
    </row>
    <row r="55" spans="1:16" ht="18.75">
      <c r="A55" s="46" t="s">
        <v>203</v>
      </c>
      <c r="B55" s="529"/>
      <c r="C55" s="50" t="s">
        <v>18</v>
      </c>
      <c r="D55" s="2">
        <f>SUM('㈱塩釜:牡鹿'!D55)</f>
        <v>753.184793889745</v>
      </c>
      <c r="E55" s="2">
        <f>SUM('㈱塩釜:牡鹿'!E55)</f>
        <v>405.1294022398581</v>
      </c>
      <c r="F55" s="2">
        <f>SUM('㈱塩釜:牡鹿'!F55)</f>
        <v>685.3903966582967</v>
      </c>
      <c r="G55" s="2">
        <f>SUM('㈱塩釜:牡鹿'!G55)</f>
        <v>1703.09301722128</v>
      </c>
      <c r="H55" s="2">
        <f>SUM('㈱塩釜:牡鹿'!H55)</f>
        <v>19061.22079670712</v>
      </c>
      <c r="I55" s="2">
        <f>SUM('㈱塩釜:牡鹿'!I55)</f>
        <v>8870.811010155909</v>
      </c>
      <c r="J55" s="2">
        <f>SUM('㈱塩釜:牡鹿'!J55)</f>
        <v>19192.849058329743</v>
      </c>
      <c r="K55" s="2">
        <f>SUM('㈱塩釜:牡鹿'!K55)</f>
        <v>12381.060598586346</v>
      </c>
      <c r="L55" s="2">
        <f>SUM('㈱塩釜:牡鹿'!L55)</f>
        <v>6725.231556261526</v>
      </c>
      <c r="M55" s="2">
        <f>SUM('㈱塩釜:牡鹿'!M55)</f>
        <v>9861.334559033488</v>
      </c>
      <c r="N55" s="2">
        <f>SUM('㈱塩釜:牡鹿'!N55)</f>
        <v>11528.718594993376</v>
      </c>
      <c r="O55" s="2">
        <f>SUM('㈱塩釜:牡鹿'!O55)</f>
        <v>2337.2413993331343</v>
      </c>
      <c r="P55" s="473">
        <f>SUM('㈱塩釜:牡鹿'!P55)</f>
        <v>93505.26518340984</v>
      </c>
    </row>
    <row r="56" spans="1:16" ht="18.75">
      <c r="A56" s="46" t="s">
        <v>17</v>
      </c>
      <c r="B56" s="48" t="s">
        <v>20</v>
      </c>
      <c r="C56" s="57" t="s">
        <v>16</v>
      </c>
      <c r="D56" s="1">
        <f>SUM('㈱塩釜:牡鹿'!D56)</f>
        <v>2.238</v>
      </c>
      <c r="E56" s="1">
        <f>SUM('㈱塩釜:牡鹿'!E56)</f>
        <v>1.0416999999999998</v>
      </c>
      <c r="F56" s="1">
        <f>SUM('㈱塩釜:牡鹿'!F56)</f>
        <v>1.6712</v>
      </c>
      <c r="G56" s="1">
        <f>SUM('㈱塩釜:牡鹿'!G56)</f>
        <v>4.279399999999999</v>
      </c>
      <c r="H56" s="1">
        <f>SUM('㈱塩釜:牡鹿'!H56)</f>
        <v>2.9985999999999997</v>
      </c>
      <c r="I56" s="1">
        <f>SUM('㈱塩釜:牡鹿'!I56)</f>
        <v>5.001</v>
      </c>
      <c r="J56" s="1">
        <f>SUM('㈱塩釜:牡鹿'!J56)</f>
        <v>23.002100000000002</v>
      </c>
      <c r="K56" s="1">
        <f>SUM('㈱塩釜:牡鹿'!K56)</f>
        <v>10.68484</v>
      </c>
      <c r="L56" s="1">
        <f>SUM('㈱塩釜:牡鹿'!L56)</f>
        <v>25.9332</v>
      </c>
      <c r="M56" s="1">
        <f>SUM('㈱塩釜:牡鹿'!M56)</f>
        <v>19.698400000000003</v>
      </c>
      <c r="N56" s="1">
        <f>SUM('㈱塩釜:牡鹿'!N56)</f>
        <v>14.553599999999998</v>
      </c>
      <c r="O56" s="1">
        <f>SUM('㈱塩釜:牡鹿'!O56)</f>
        <v>6.517</v>
      </c>
      <c r="P56" s="472">
        <f>SUM('㈱塩釜:牡鹿'!P56)</f>
        <v>117.61904</v>
      </c>
    </row>
    <row r="57" spans="1:16" ht="18.75">
      <c r="A57" s="46" t="s">
        <v>23</v>
      </c>
      <c r="B57" s="50" t="s">
        <v>109</v>
      </c>
      <c r="C57" s="50" t="s">
        <v>18</v>
      </c>
      <c r="D57" s="2">
        <f>SUM('㈱塩釜:牡鹿'!D57)</f>
        <v>557.6843990237558</v>
      </c>
      <c r="E57" s="2">
        <f>SUM('㈱塩釜:牡鹿'!E57)</f>
        <v>75.72800032309019</v>
      </c>
      <c r="F57" s="2">
        <f>SUM('㈱塩釜:牡鹿'!F57)</f>
        <v>158.22539955241245</v>
      </c>
      <c r="G57" s="2">
        <f>SUM('㈱塩釜:牡鹿'!G57)</f>
        <v>301.15660913180676</v>
      </c>
      <c r="H57" s="2">
        <f>SUM('㈱塩釜:牡鹿'!H57)</f>
        <v>525.4715991487745</v>
      </c>
      <c r="I57" s="2">
        <f>SUM('㈱塩釜:牡鹿'!I57)</f>
        <v>1256.6195229144669</v>
      </c>
      <c r="J57" s="2">
        <f>SUM('㈱塩釜:牡鹿'!J57)</f>
        <v>10867.223194608983</v>
      </c>
      <c r="K57" s="2">
        <f>SUM('㈱塩釜:牡鹿'!K57)</f>
        <v>5678.90059982755</v>
      </c>
      <c r="L57" s="2">
        <f>SUM('㈱塩釜:牡鹿'!L57)</f>
        <v>7953.498596592325</v>
      </c>
      <c r="M57" s="2">
        <f>SUM('㈱塩釜:牡鹿'!M57)</f>
        <v>4266.427799552117</v>
      </c>
      <c r="N57" s="2">
        <f>SUM('㈱塩釜:牡鹿'!N57)</f>
        <v>2489.850157152828</v>
      </c>
      <c r="O57" s="2">
        <f>SUM('㈱塩釜:牡鹿'!O57)</f>
        <v>1036.5110797570396</v>
      </c>
      <c r="P57" s="473">
        <f>SUM('㈱塩釜:牡鹿'!P57)</f>
        <v>35167.296957585146</v>
      </c>
    </row>
    <row r="58" spans="1:16" s="483" customFormat="1" ht="18.75">
      <c r="A58" s="480"/>
      <c r="B58" s="553" t="s">
        <v>190</v>
      </c>
      <c r="C58" s="481" t="s">
        <v>16</v>
      </c>
      <c r="D58" s="482">
        <f>SUM('㈱塩釜:牡鹿'!D58)</f>
        <v>3.0494</v>
      </c>
      <c r="E58" s="482">
        <f>SUM('㈱塩釜:牡鹿'!E58)</f>
        <v>1.4793999999999998</v>
      </c>
      <c r="F58" s="482">
        <f>SUM('㈱塩釜:牡鹿'!F58)</f>
        <v>2.3772999999999995</v>
      </c>
      <c r="G58" s="482">
        <f>SUM('㈱塩釜:牡鹿'!G58)</f>
        <v>5.5028999999999995</v>
      </c>
      <c r="H58" s="482">
        <f>SUM('㈱塩釜:牡鹿'!H58)</f>
        <v>21.2602</v>
      </c>
      <c r="I58" s="482">
        <f>SUM('㈱塩釜:牡鹿'!I58)</f>
        <v>15.425</v>
      </c>
      <c r="J58" s="482">
        <f>SUM('㈱塩釜:牡鹿'!J58)</f>
        <v>57.1812</v>
      </c>
      <c r="K58" s="482">
        <f>SUM('㈱塩釜:牡鹿'!K58)</f>
        <v>25.129439999999995</v>
      </c>
      <c r="L58" s="482">
        <f>SUM('㈱塩釜:牡鹿'!L58)</f>
        <v>33.4942</v>
      </c>
      <c r="M58" s="482">
        <f>SUM('㈱塩釜:牡鹿'!M58)</f>
        <v>30.6673</v>
      </c>
      <c r="N58" s="482">
        <f>SUM('㈱塩釜:牡鹿'!N58)</f>
        <v>33.95440000000001</v>
      </c>
      <c r="O58" s="482">
        <f>SUM('㈱塩釜:牡鹿'!O58)</f>
        <v>10.012999999999998</v>
      </c>
      <c r="P58" s="472">
        <f>SUM('㈱塩釜:牡鹿'!P58)</f>
        <v>239.53374</v>
      </c>
    </row>
    <row r="59" spans="1:16" s="483" customFormat="1" ht="18.75">
      <c r="A59" s="487"/>
      <c r="B59" s="554"/>
      <c r="C59" s="485" t="s">
        <v>18</v>
      </c>
      <c r="D59" s="486">
        <f>SUM('㈱塩釜:牡鹿'!D59)</f>
        <v>1310.8691929135007</v>
      </c>
      <c r="E59" s="486">
        <f>SUM('㈱塩釜:牡鹿'!E59)</f>
        <v>480.8574025629483</v>
      </c>
      <c r="F59" s="486">
        <f>SUM('㈱塩釜:牡鹿'!F59)</f>
        <v>843.615796210709</v>
      </c>
      <c r="G59" s="486">
        <f>SUM('㈱塩釜:牡鹿'!G59)</f>
        <v>2004.2496263530868</v>
      </c>
      <c r="H59" s="486">
        <f>SUM('㈱塩釜:牡鹿'!H59)</f>
        <v>19586.69239585589</v>
      </c>
      <c r="I59" s="486">
        <f>SUM('㈱塩釜:牡鹿'!I59)</f>
        <v>10127.430533070376</v>
      </c>
      <c r="J59" s="486">
        <f>SUM('㈱塩釜:牡鹿'!J59)</f>
        <v>30060.07225293873</v>
      </c>
      <c r="K59" s="486">
        <f>SUM('㈱塩釜:牡鹿'!K59)</f>
        <v>18059.961198413897</v>
      </c>
      <c r="L59" s="486">
        <f>SUM('㈱塩釜:牡鹿'!L59)</f>
        <v>14678.730152853852</v>
      </c>
      <c r="M59" s="486">
        <f>SUM('㈱塩釜:牡鹿'!M59)</f>
        <v>14127.762358585605</v>
      </c>
      <c r="N59" s="486">
        <f>SUM('㈱塩釜:牡鹿'!N59)</f>
        <v>14018.568752146204</v>
      </c>
      <c r="O59" s="486">
        <f>SUM('㈱塩釜:牡鹿'!O59)</f>
        <v>3373.752479090174</v>
      </c>
      <c r="P59" s="473">
        <f>SUM('㈱塩釜:牡鹿'!P59)</f>
        <v>128672.56214099497</v>
      </c>
    </row>
    <row r="60" spans="1:16" ht="18.75">
      <c r="A60" s="46" t="s">
        <v>0</v>
      </c>
      <c r="B60" s="528" t="s">
        <v>111</v>
      </c>
      <c r="C60" s="57" t="s">
        <v>16</v>
      </c>
      <c r="D60" s="1">
        <f>SUM('㈱塩釜:牡鹿'!D60)</f>
        <v>11.631</v>
      </c>
      <c r="E60" s="1">
        <f>SUM('㈱塩釜:牡鹿'!E60)</f>
        <v>11.0823</v>
      </c>
      <c r="F60" s="1">
        <f>SUM('㈱塩釜:牡鹿'!F60)</f>
        <v>1.794</v>
      </c>
      <c r="G60" s="1">
        <f>SUM('㈱塩釜:牡鹿'!G60)</f>
        <v>1.0061</v>
      </c>
      <c r="H60" s="1">
        <f>SUM('㈱塩釜:牡鹿'!H60)</f>
        <v>2.9877000000000002</v>
      </c>
      <c r="I60" s="1">
        <f>SUM('㈱塩釜:牡鹿'!I60)</f>
        <v>0.531</v>
      </c>
      <c r="J60" s="1">
        <f>SUM('㈱塩釜:牡鹿'!J60)</f>
        <v>0.03</v>
      </c>
      <c r="K60" s="1">
        <f>SUM('㈱塩釜:牡鹿'!K60)</f>
        <v>7.5902</v>
      </c>
      <c r="L60" s="1">
        <f>SUM('㈱塩釜:牡鹿'!L60)</f>
        <v>22.392500000000002</v>
      </c>
      <c r="M60" s="1">
        <f>SUM('㈱塩釜:牡鹿'!M60)</f>
        <v>0.9998</v>
      </c>
      <c r="N60" s="1">
        <f>SUM('㈱塩釜:牡鹿'!N60)</f>
        <v>0.4586</v>
      </c>
      <c r="O60" s="1">
        <f>SUM('㈱塩釜:牡鹿'!O60)</f>
        <v>0.40980000000000005</v>
      </c>
      <c r="P60" s="472">
        <f>SUM('㈱塩釜:牡鹿'!P60)</f>
        <v>60.913000000000004</v>
      </c>
    </row>
    <row r="61" spans="1:16" ht="18.75">
      <c r="A61" s="46" t="s">
        <v>49</v>
      </c>
      <c r="B61" s="529"/>
      <c r="C61" s="50" t="s">
        <v>18</v>
      </c>
      <c r="D61" s="2">
        <f>SUM('㈱塩釜:牡鹿'!D61)</f>
        <v>578.8675997754185</v>
      </c>
      <c r="E61" s="2">
        <f>SUM('㈱塩釜:牡鹿'!E61)</f>
        <v>299.8663200018541</v>
      </c>
      <c r="F61" s="2">
        <f>SUM('㈱塩釜:牡鹿'!F61)</f>
        <v>46.401</v>
      </c>
      <c r="G61" s="2">
        <f>SUM('㈱塩釜:牡鹿'!G61)</f>
        <v>28.838000047117042</v>
      </c>
      <c r="H61" s="2">
        <f>SUM('㈱塩釜:牡鹿'!H61)</f>
        <v>57.32523999745257</v>
      </c>
      <c r="I61" s="2">
        <f>SUM('㈱塩釜:牡鹿'!I61)</f>
        <v>13.415400012268096</v>
      </c>
      <c r="J61" s="2">
        <f>SUM('㈱塩釜:牡鹿'!J61)</f>
        <v>1.0679999870811994</v>
      </c>
      <c r="K61" s="2">
        <f>SUM('㈱塩釜:牡鹿'!K61)</f>
        <v>235.356</v>
      </c>
      <c r="L61" s="2">
        <f>SUM('㈱塩釜:牡鹿'!L61)</f>
        <v>774.0339999782069</v>
      </c>
      <c r="M61" s="2">
        <f>SUM('㈱塩釜:牡鹿'!M61)</f>
        <v>47.17199998780656</v>
      </c>
      <c r="N61" s="2">
        <f>SUM('㈱塩釜:牡鹿'!N61)</f>
        <v>14.95</v>
      </c>
      <c r="O61" s="2">
        <f>SUM('㈱塩釜:牡鹿'!O61)</f>
        <v>16.067999999999998</v>
      </c>
      <c r="P61" s="473">
        <f>SUM('㈱塩釜:牡鹿'!P61)</f>
        <v>2113.361559787205</v>
      </c>
    </row>
    <row r="62" spans="1:16" ht="18.75">
      <c r="A62" s="46" t="s">
        <v>0</v>
      </c>
      <c r="B62" s="48" t="s">
        <v>50</v>
      </c>
      <c r="C62" s="57" t="s">
        <v>16</v>
      </c>
      <c r="D62" s="1">
        <f>SUM('㈱塩釜:牡鹿'!D62)</f>
        <v>315.92900000000003</v>
      </c>
      <c r="E62" s="1">
        <f>SUM('㈱塩釜:牡鹿'!E62)</f>
        <v>236.45000000000002</v>
      </c>
      <c r="F62" s="1">
        <f>SUM('㈱塩釜:牡鹿'!F62)</f>
        <v>597.557</v>
      </c>
      <c r="G62" s="1">
        <f>SUM('㈱塩釜:牡鹿'!G62)</f>
        <v>347.373</v>
      </c>
      <c r="H62" s="1">
        <f>SUM('㈱塩釜:牡鹿'!H62)</f>
        <v>515.9830000000001</v>
      </c>
      <c r="I62" s="1">
        <f>SUM('㈱塩釜:牡鹿'!I62)</f>
        <v>1411.495</v>
      </c>
      <c r="J62" s="1">
        <f>SUM('㈱塩釜:牡鹿'!J62)</f>
        <v>805.4929999999999</v>
      </c>
      <c r="K62" s="1">
        <f>SUM('㈱塩釜:牡鹿'!K62)</f>
        <v>398.38</v>
      </c>
      <c r="L62" s="1">
        <f>SUM('㈱塩釜:牡鹿'!L62)</f>
        <v>717.354</v>
      </c>
      <c r="M62" s="1">
        <f>SUM('㈱塩釜:牡鹿'!M62)</f>
        <v>685.9639999999999</v>
      </c>
      <c r="N62" s="1">
        <f>SUM('㈱塩釜:牡鹿'!N62)</f>
        <v>655.0649999999999</v>
      </c>
      <c r="O62" s="1">
        <f>SUM('㈱塩釜:牡鹿'!O62)</f>
        <v>523.034</v>
      </c>
      <c r="P62" s="472">
        <f>SUM('㈱塩釜:牡鹿'!P62)</f>
        <v>7210.076999999999</v>
      </c>
    </row>
    <row r="63" spans="1:16" ht="18.75">
      <c r="A63" s="46" t="s">
        <v>51</v>
      </c>
      <c r="B63" s="50" t="s">
        <v>112</v>
      </c>
      <c r="C63" s="50" t="s">
        <v>18</v>
      </c>
      <c r="D63" s="2">
        <f>SUM('㈱塩釜:牡鹿'!D63)</f>
        <v>53388.84699025236</v>
      </c>
      <c r="E63" s="2">
        <f>SUM('㈱塩釜:牡鹿'!E63)</f>
        <v>41682.96400055561</v>
      </c>
      <c r="F63" s="2">
        <f>SUM('㈱塩釜:牡鹿'!F63)</f>
        <v>107052.84999395155</v>
      </c>
      <c r="G63" s="2">
        <f>SUM('㈱塩釜:牡鹿'!G63)</f>
        <v>58648.48185043828</v>
      </c>
      <c r="H63" s="2">
        <f>SUM('㈱塩釜:牡鹿'!H63)</f>
        <v>90302.97519408556</v>
      </c>
      <c r="I63" s="2">
        <f>SUM('㈱塩釜:牡鹿'!I63)</f>
        <v>221047.76301407945</v>
      </c>
      <c r="J63" s="2">
        <f>SUM('㈱塩釜:牡鹿'!J63)</f>
        <v>120309.67096975709</v>
      </c>
      <c r="K63" s="2">
        <f>SUM('㈱塩釜:牡鹿'!K63)</f>
        <v>67857.32099523036</v>
      </c>
      <c r="L63" s="2">
        <f>SUM('㈱塩釜:牡鹿'!L63)</f>
        <v>125661.50696539694</v>
      </c>
      <c r="M63" s="2">
        <f>SUM('㈱塩釜:牡鹿'!M63)</f>
        <v>108429.78699233718</v>
      </c>
      <c r="N63" s="2">
        <f>SUM('㈱塩釜:牡鹿'!N63)</f>
        <v>91855.34694606539</v>
      </c>
      <c r="O63" s="2">
        <f>SUM('㈱塩釜:牡鹿'!O63)</f>
        <v>78487.85799510112</v>
      </c>
      <c r="P63" s="473">
        <f>SUM('㈱塩釜:牡鹿'!P63)</f>
        <v>1164725.371907251</v>
      </c>
    </row>
    <row r="64" spans="1:16" ht="18.75">
      <c r="A64" s="46" t="s">
        <v>0</v>
      </c>
      <c r="B64" s="528" t="s">
        <v>53</v>
      </c>
      <c r="C64" s="57" t="s">
        <v>16</v>
      </c>
      <c r="D64" s="1">
        <f>SUM('㈱塩釜:牡鹿'!D64)</f>
        <v>225.602</v>
      </c>
      <c r="E64" s="1">
        <f>SUM('㈱塩釜:牡鹿'!E64)</f>
        <v>206.465</v>
      </c>
      <c r="F64" s="1">
        <f>SUM('㈱塩釜:牡鹿'!F64)</f>
        <v>484.1121</v>
      </c>
      <c r="G64" s="1">
        <f>SUM('㈱塩釜:牡鹿'!G64)</f>
        <v>670.4853999999999</v>
      </c>
      <c r="H64" s="1">
        <f>SUM('㈱塩釜:牡鹿'!H64)</f>
        <v>685.408</v>
      </c>
      <c r="I64" s="1">
        <f>SUM('㈱塩釜:牡鹿'!I64)</f>
        <v>483.83599999999996</v>
      </c>
      <c r="J64" s="1">
        <f>SUM('㈱塩釜:牡鹿'!J64)</f>
        <v>261.849</v>
      </c>
      <c r="K64" s="1">
        <f>SUM('㈱塩釜:牡鹿'!K64)</f>
        <v>157.919</v>
      </c>
      <c r="L64" s="1">
        <f>SUM('㈱塩釜:牡鹿'!L64)</f>
        <v>210.355</v>
      </c>
      <c r="M64" s="1">
        <f>SUM('㈱塩釜:牡鹿'!M64)</f>
        <v>305.75399999999996</v>
      </c>
      <c r="N64" s="1">
        <f>SUM('㈱塩釜:牡鹿'!N64)</f>
        <v>289.342</v>
      </c>
      <c r="O64" s="1">
        <f>SUM('㈱塩釜:牡鹿'!O64)</f>
        <v>197.244</v>
      </c>
      <c r="P64" s="472">
        <f>SUM('㈱塩釜:牡鹿'!P64)</f>
        <v>4178.3715</v>
      </c>
    </row>
    <row r="65" spans="1:16" ht="18.75">
      <c r="A65" s="46" t="s">
        <v>23</v>
      </c>
      <c r="B65" s="529"/>
      <c r="C65" s="50" t="s">
        <v>18</v>
      </c>
      <c r="D65" s="2">
        <f>SUM('㈱塩釜:牡鹿'!D65)</f>
        <v>37051.926999999996</v>
      </c>
      <c r="E65" s="2">
        <f>SUM('㈱塩釜:牡鹿'!E65)</f>
        <v>28060.068</v>
      </c>
      <c r="F65" s="2">
        <f>SUM('㈱塩釜:牡鹿'!F65)</f>
        <v>64320.87</v>
      </c>
      <c r="G65" s="2">
        <f>SUM('㈱塩釜:牡鹿'!G65)</f>
        <v>88789.078</v>
      </c>
      <c r="H65" s="2">
        <f>SUM('㈱塩釜:牡鹿'!H65)</f>
        <v>89447.696</v>
      </c>
      <c r="I65" s="2">
        <f>SUM('㈱塩釜:牡鹿'!I65)</f>
        <v>41913.309</v>
      </c>
      <c r="J65" s="2">
        <f>SUM('㈱塩釜:牡鹿'!J65)</f>
        <v>17140.116</v>
      </c>
      <c r="K65" s="2">
        <f>SUM('㈱塩釜:牡鹿'!K65)</f>
        <v>26360.639</v>
      </c>
      <c r="L65" s="2">
        <f>SUM('㈱塩釜:牡鹿'!L65)</f>
        <v>27109.673</v>
      </c>
      <c r="M65" s="2">
        <f>SUM('㈱塩釜:牡鹿'!M65)</f>
        <v>30049.99059999737</v>
      </c>
      <c r="N65" s="2">
        <f>SUM('㈱塩釜:牡鹿'!N65)</f>
        <v>20957.54699994465</v>
      </c>
      <c r="O65" s="2">
        <f>SUM('㈱塩釜:牡鹿'!O65)</f>
        <v>15264.599</v>
      </c>
      <c r="P65" s="473">
        <f>SUM('㈱塩釜:牡鹿'!P65)</f>
        <v>486465.5125999421</v>
      </c>
    </row>
    <row r="66" spans="1:16" ht="18.75">
      <c r="A66" s="52"/>
      <c r="B66" s="48" t="s">
        <v>20</v>
      </c>
      <c r="C66" s="57" t="s">
        <v>16</v>
      </c>
      <c r="D66" s="1">
        <f>SUM('㈱塩釜:牡鹿'!D66)</f>
        <v>67.26360000000001</v>
      </c>
      <c r="E66" s="1">
        <f>SUM('㈱塩釜:牡鹿'!E66)</f>
        <v>44.935100000000006</v>
      </c>
      <c r="F66" s="1">
        <f>SUM('㈱塩釜:牡鹿'!F66)</f>
        <v>34.324799999999996</v>
      </c>
      <c r="G66" s="1">
        <f>SUM('㈱塩釜:牡鹿'!G66)</f>
        <v>29.0932</v>
      </c>
      <c r="H66" s="1">
        <f>SUM('㈱塩釜:牡鹿'!H66)</f>
        <v>64.8406</v>
      </c>
      <c r="I66" s="1">
        <f>SUM('㈱塩釜:牡鹿'!I66)</f>
        <v>219.84959999999998</v>
      </c>
      <c r="J66" s="1">
        <f>SUM('㈱塩釜:牡鹿'!J66)</f>
        <v>154.83429999999998</v>
      </c>
      <c r="K66" s="1">
        <f>SUM('㈱塩釜:牡鹿'!K66)</f>
        <v>57.825</v>
      </c>
      <c r="L66" s="1">
        <f>SUM('㈱塩釜:牡鹿'!L66)</f>
        <v>70.0017</v>
      </c>
      <c r="M66" s="1">
        <f>SUM('㈱塩釜:牡鹿'!M66)</f>
        <v>80.21700000000001</v>
      </c>
      <c r="N66" s="1">
        <f>SUM('㈱塩釜:牡鹿'!N66)</f>
        <v>52.2749</v>
      </c>
      <c r="O66" s="1">
        <f>SUM('㈱塩釜:牡鹿'!O66)</f>
        <v>65.46900000000001</v>
      </c>
      <c r="P66" s="472">
        <f>SUM('㈱塩釜:牡鹿'!P66)</f>
        <v>940.9287999999999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16">
        <f>SUM('㈱塩釜:牡鹿'!D67)</f>
        <v>9677.945799966366</v>
      </c>
      <c r="E67" s="16">
        <f>SUM('㈱塩釜:牡鹿'!E67)</f>
        <v>7012.400480039832</v>
      </c>
      <c r="F67" s="16">
        <f>SUM('㈱塩釜:牡鹿'!F67)</f>
        <v>9168.329359957299</v>
      </c>
      <c r="G67" s="16">
        <f>SUM('㈱塩釜:牡鹿'!G67)</f>
        <v>10200.732200577271</v>
      </c>
      <c r="H67" s="16">
        <f>SUM('㈱塩釜:牡鹿'!H67)</f>
        <v>12035.606799979418</v>
      </c>
      <c r="I67" s="16">
        <f>SUM('㈱塩釜:牡鹿'!I67)</f>
        <v>25705.157200272246</v>
      </c>
      <c r="J67" s="16">
        <f>SUM('㈱塩釜:牡鹿'!J67)</f>
        <v>15624.90819705925</v>
      </c>
      <c r="K67" s="16">
        <f>SUM('㈱塩釜:牡鹿'!K67)</f>
        <v>7308.355999996698</v>
      </c>
      <c r="L67" s="16">
        <f>SUM('㈱塩釜:牡鹿'!L67)</f>
        <v>10902.664397947237</v>
      </c>
      <c r="M67" s="16">
        <f>SUM('㈱塩釜:牡鹿'!M67)</f>
        <v>11802.460799974571</v>
      </c>
      <c r="N67" s="16">
        <f>SUM('㈱塩釜:牡鹿'!N67)</f>
        <v>8633.225799616692</v>
      </c>
      <c r="O67" s="16">
        <f>SUM('㈱塩釜:牡鹿'!O67)</f>
        <v>9652.691679994867</v>
      </c>
      <c r="P67" s="474">
        <f>SUM('㈱塩釜:牡鹿'!P67)</f>
        <v>137724.47871538176</v>
      </c>
    </row>
    <row r="68" ht="18.75">
      <c r="P68" s="475"/>
    </row>
    <row r="69" spans="1:16" ht="19.5" thickBot="1">
      <c r="A69" s="12" t="s">
        <v>84</v>
      </c>
      <c r="B69" s="4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193</v>
      </c>
      <c r="P69" s="476"/>
    </row>
    <row r="70" spans="1:16" ht="18.75">
      <c r="A70" s="51"/>
      <c r="B70" s="56"/>
      <c r="C70" s="56"/>
      <c r="D70" s="43" t="s">
        <v>2</v>
      </c>
      <c r="E70" s="43" t="s">
        <v>3</v>
      </c>
      <c r="F70" s="43" t="s">
        <v>4</v>
      </c>
      <c r="G70" s="43" t="s">
        <v>5</v>
      </c>
      <c r="H70" s="43" t="s">
        <v>6</v>
      </c>
      <c r="I70" s="43" t="s">
        <v>7</v>
      </c>
      <c r="J70" s="43" t="s">
        <v>8</v>
      </c>
      <c r="K70" s="43" t="s">
        <v>9</v>
      </c>
      <c r="L70" s="43" t="s">
        <v>10</v>
      </c>
      <c r="M70" s="43" t="s">
        <v>11</v>
      </c>
      <c r="N70" s="43" t="s">
        <v>12</v>
      </c>
      <c r="O70" s="43" t="s">
        <v>13</v>
      </c>
      <c r="P70" s="471" t="s">
        <v>14</v>
      </c>
    </row>
    <row r="71" spans="1:16" s="483" customFormat="1" ht="18.75">
      <c r="A71" s="480" t="s">
        <v>49</v>
      </c>
      <c r="B71" s="553" t="s">
        <v>204</v>
      </c>
      <c r="C71" s="481" t="s">
        <v>16</v>
      </c>
      <c r="D71" s="482">
        <f>SUM('㈱塩釜:牡鹿'!D71)</f>
        <v>620.4256000000001</v>
      </c>
      <c r="E71" s="482">
        <f>SUM('㈱塩釜:牡鹿'!E71)</f>
        <v>498.93240000000003</v>
      </c>
      <c r="F71" s="482">
        <f>SUM('㈱塩釜:牡鹿'!F71)</f>
        <v>1117.7879000000003</v>
      </c>
      <c r="G71" s="482">
        <f>SUM('㈱塩釜:牡鹿'!G71)</f>
        <v>1047.9576999999997</v>
      </c>
      <c r="H71" s="482">
        <f>SUM('㈱塩釜:牡鹿'!H71)</f>
        <v>1269.2193</v>
      </c>
      <c r="I71" s="482">
        <f>SUM('㈱塩釜:牡鹿'!I71)</f>
        <v>2115.7116000000005</v>
      </c>
      <c r="J71" s="482">
        <f>SUM('㈱塩釜:牡鹿'!J71)</f>
        <v>1222.2063</v>
      </c>
      <c r="K71" s="482">
        <f>SUM('㈱塩釜:牡鹿'!K71)</f>
        <v>621.7142</v>
      </c>
      <c r="L71" s="482">
        <f>SUM('㈱塩釜:牡鹿'!L71)</f>
        <v>1020.1031999999999</v>
      </c>
      <c r="M71" s="482">
        <f>SUM('㈱塩釜:牡鹿'!M71)</f>
        <v>1072.9348</v>
      </c>
      <c r="N71" s="482">
        <f>SUM('㈱塩釜:牡鹿'!N71)</f>
        <v>997.1405</v>
      </c>
      <c r="O71" s="482">
        <f>SUM('㈱塩釜:牡鹿'!O71)</f>
        <v>786.1567999999999</v>
      </c>
      <c r="P71" s="472">
        <f>SUM('㈱塩釜:牡鹿'!P71)</f>
        <v>12390.290299999999</v>
      </c>
    </row>
    <row r="72" spans="1:16" s="483" customFormat="1" ht="18.75">
      <c r="A72" s="487" t="s">
        <v>51</v>
      </c>
      <c r="B72" s="554"/>
      <c r="C72" s="485" t="s">
        <v>18</v>
      </c>
      <c r="D72" s="486">
        <f>SUM('㈱塩釜:牡鹿'!D72)</f>
        <v>100697.58738999415</v>
      </c>
      <c r="E72" s="486">
        <f>SUM('㈱塩釜:牡鹿'!E72)</f>
        <v>77055.29880059729</v>
      </c>
      <c r="F72" s="486">
        <f>SUM('㈱塩釜:牡鹿'!F72)</f>
        <v>180588.45035390885</v>
      </c>
      <c r="G72" s="486">
        <f>SUM('㈱塩釜:牡鹿'!G72)</f>
        <v>157667.13005106265</v>
      </c>
      <c r="H72" s="486">
        <f>SUM('㈱塩釜:牡鹿'!H72)</f>
        <v>191843.60323406244</v>
      </c>
      <c r="I72" s="486">
        <f>SUM('㈱塩釜:牡鹿'!I72)</f>
        <v>288679.6446143639</v>
      </c>
      <c r="J72" s="486">
        <f>SUM('㈱塩釜:牡鹿'!J72)</f>
        <v>153075.7631668034</v>
      </c>
      <c r="K72" s="486">
        <f>SUM('㈱塩釜:牡鹿'!K72)</f>
        <v>101761.67199522707</v>
      </c>
      <c r="L72" s="486">
        <f>SUM('㈱塩釜:牡鹿'!L72)</f>
        <v>164447.87836332238</v>
      </c>
      <c r="M72" s="486">
        <f>SUM('㈱塩釜:牡鹿'!M72)</f>
        <v>150329.4103922969</v>
      </c>
      <c r="N72" s="486">
        <f>SUM('㈱塩釜:牡鹿'!N72)</f>
        <v>121461.06974562672</v>
      </c>
      <c r="O72" s="486">
        <f>SUM('㈱塩釜:牡鹿'!O72)</f>
        <v>103421.21667509599</v>
      </c>
      <c r="P72" s="473">
        <f>SUM('㈱塩釜:牡鹿'!P72)</f>
        <v>1791028.724782362</v>
      </c>
    </row>
    <row r="73" spans="1:16" ht="18.75">
      <c r="A73" s="46" t="s">
        <v>0</v>
      </c>
      <c r="B73" s="528" t="s">
        <v>54</v>
      </c>
      <c r="C73" s="57" t="s">
        <v>16</v>
      </c>
      <c r="D73" s="1">
        <f>SUM('㈱塩釜:牡鹿'!D73)</f>
        <v>37.3668</v>
      </c>
      <c r="E73" s="1">
        <f>SUM('㈱塩釜:牡鹿'!E73)</f>
        <v>31.3062</v>
      </c>
      <c r="F73" s="1">
        <f>SUM('㈱塩釜:牡鹿'!F73)</f>
        <v>20.9458</v>
      </c>
      <c r="G73" s="1">
        <f>SUM('㈱塩釜:牡鹿'!G73)</f>
        <v>29.910899999999998</v>
      </c>
      <c r="H73" s="1">
        <f>SUM('㈱塩釜:牡鹿'!H73)</f>
        <v>173.68980000000002</v>
      </c>
      <c r="I73" s="1">
        <f>SUM('㈱塩釜:牡鹿'!I73)</f>
        <v>361.45726</v>
      </c>
      <c r="J73" s="1">
        <f>SUM('㈱塩釜:牡鹿'!J73)</f>
        <v>227.5039</v>
      </c>
      <c r="K73" s="1">
        <f>SUM('㈱塩釜:牡鹿'!K73)</f>
        <v>57.2452</v>
      </c>
      <c r="L73" s="1">
        <f>SUM('㈱塩釜:牡鹿'!L73)</f>
        <v>32.7902</v>
      </c>
      <c r="M73" s="1">
        <f>SUM('㈱塩釜:牡鹿'!M73)</f>
        <v>52.58319999999999</v>
      </c>
      <c r="N73" s="1">
        <f>SUM('㈱塩釜:牡鹿'!N73)</f>
        <v>136.0137</v>
      </c>
      <c r="O73" s="1">
        <f>SUM('㈱塩釜:牡鹿'!O73)</f>
        <v>80.1794</v>
      </c>
      <c r="P73" s="472">
        <f>SUM('㈱塩釜:牡鹿'!P73)</f>
        <v>1240.9923600000002</v>
      </c>
    </row>
    <row r="74" spans="1:16" ht="18.75">
      <c r="A74" s="46" t="s">
        <v>34</v>
      </c>
      <c r="B74" s="529"/>
      <c r="C74" s="50" t="s">
        <v>18</v>
      </c>
      <c r="D74" s="2">
        <f>SUM('㈱塩釜:牡鹿'!D74)</f>
        <v>44462.84919442057</v>
      </c>
      <c r="E74" s="2">
        <f>SUM('㈱塩釜:牡鹿'!E74)</f>
        <v>34423.56060222836</v>
      </c>
      <c r="F74" s="2">
        <f>SUM('㈱塩釜:牡鹿'!F74)</f>
        <v>28582.98939585879</v>
      </c>
      <c r="G74" s="2">
        <f>SUM('㈱塩釜:牡鹿'!G74)</f>
        <v>35368.08143568872</v>
      </c>
      <c r="H74" s="2">
        <f>SUM('㈱塩釜:牡鹿'!H74)</f>
        <v>108525.68185179764</v>
      </c>
      <c r="I74" s="2">
        <f>SUM('㈱塩釜:牡鹿'!I74)</f>
        <v>217921.1215464352</v>
      </c>
      <c r="J74" s="2">
        <f>SUM('㈱塩釜:牡鹿'!J74)</f>
        <v>174172.93499605014</v>
      </c>
      <c r="K74" s="2">
        <f>SUM('㈱塩釜:牡鹿'!K74)</f>
        <v>88954.18699395307</v>
      </c>
      <c r="L74" s="2">
        <f>SUM('㈱塩釜:牡鹿'!L74)</f>
        <v>44896.29907114419</v>
      </c>
      <c r="M74" s="2">
        <f>SUM('㈱塩釜:牡鹿'!M74)</f>
        <v>60193.21019833962</v>
      </c>
      <c r="N74" s="2">
        <f>SUM('㈱塩釜:牡鹿'!N74)</f>
        <v>104976.08977629879</v>
      </c>
      <c r="O74" s="2">
        <f>SUM('㈱塩釜:牡鹿'!O74)</f>
        <v>92155.48699745034</v>
      </c>
      <c r="P74" s="473">
        <f>SUM('㈱塩釜:牡鹿'!P74)</f>
        <v>1034632.4920596655</v>
      </c>
    </row>
    <row r="75" spans="1:16" ht="18.75">
      <c r="A75" s="46" t="s">
        <v>0</v>
      </c>
      <c r="B75" s="528" t="s">
        <v>55</v>
      </c>
      <c r="C75" s="57" t="s">
        <v>16</v>
      </c>
      <c r="D75" s="1">
        <f>SUM('㈱塩釜:牡鹿'!D75)</f>
        <v>0.015</v>
      </c>
      <c r="E75" s="1">
        <f>SUM('㈱塩釜:牡鹿'!E75)</f>
        <v>0.1149</v>
      </c>
      <c r="F75" s="1">
        <f>SUM('㈱塩釜:牡鹿'!F75)</f>
        <v>1.462</v>
      </c>
      <c r="G75" s="1">
        <f>SUM('㈱塩釜:牡鹿'!G75)</f>
        <v>1.1577</v>
      </c>
      <c r="H75" s="1">
        <f>SUM('㈱塩釜:牡鹿'!H75)</f>
        <v>2.8854</v>
      </c>
      <c r="I75" s="1">
        <f>SUM('㈱塩釜:牡鹿'!I75)</f>
        <v>2.6136</v>
      </c>
      <c r="J75" s="1">
        <f>SUM('㈱塩釜:牡鹿'!J75)</f>
        <v>0.6612</v>
      </c>
      <c r="K75" s="1">
        <f>SUM('㈱塩釜:牡鹿'!K75)</f>
        <v>0.0495</v>
      </c>
      <c r="L75" s="1">
        <f>SUM('㈱塩釜:牡鹿'!L75)</f>
        <v>0.0718</v>
      </c>
      <c r="M75" s="1">
        <f>SUM('㈱塩釜:牡鹿'!M75)</f>
        <v>0.0182</v>
      </c>
      <c r="N75" s="1">
        <f>SUM('㈱塩釜:牡鹿'!N75)</f>
        <v>0.0732</v>
      </c>
      <c r="O75" s="1">
        <f>SUM('㈱塩釜:牡鹿'!O75)</f>
        <v>0.0398</v>
      </c>
      <c r="P75" s="472">
        <f>SUM('㈱塩釜:牡鹿'!P75)</f>
        <v>9.162300000000002</v>
      </c>
    </row>
    <row r="76" spans="1:16" ht="18.75">
      <c r="A76" s="46" t="s">
        <v>0</v>
      </c>
      <c r="B76" s="529"/>
      <c r="C76" s="50" t="s">
        <v>18</v>
      </c>
      <c r="D76" s="2">
        <f>SUM('㈱塩釜:牡鹿'!D76)</f>
        <v>4.644</v>
      </c>
      <c r="E76" s="2">
        <f>SUM('㈱塩釜:牡鹿'!E76)</f>
        <v>25.923000000000002</v>
      </c>
      <c r="F76" s="2">
        <f>SUM('㈱塩釜:牡鹿'!F76)</f>
        <v>375.841</v>
      </c>
      <c r="G76" s="2">
        <f>SUM('㈱塩釜:牡鹿'!G76)</f>
        <v>255.02599999999998</v>
      </c>
      <c r="H76" s="2">
        <f>SUM('㈱塩釜:牡鹿'!H76)</f>
        <v>528.571</v>
      </c>
      <c r="I76" s="2">
        <f>SUM('㈱塩釜:牡鹿'!I76)</f>
        <v>572.133</v>
      </c>
      <c r="J76" s="2">
        <f>SUM('㈱塩釜:牡鹿'!J76)</f>
        <v>125.875</v>
      </c>
      <c r="K76" s="2">
        <f>SUM('㈱塩釜:牡鹿'!K76)</f>
        <v>4.079</v>
      </c>
      <c r="L76" s="2">
        <f>SUM('㈱塩釜:牡鹿'!L76)</f>
        <v>11.2</v>
      </c>
      <c r="M76" s="2">
        <f>SUM('㈱塩釜:牡鹿'!M76)</f>
        <v>2.851</v>
      </c>
      <c r="N76" s="2">
        <f>SUM('㈱塩釜:牡鹿'!N76)</f>
        <v>6.005</v>
      </c>
      <c r="O76" s="2">
        <f>SUM('㈱塩釜:牡鹿'!O76)</f>
        <v>3.9</v>
      </c>
      <c r="P76" s="473">
        <f>SUM('㈱塩釜:牡鹿'!P76)</f>
        <v>1916.0480000000005</v>
      </c>
    </row>
    <row r="77" spans="1:16" ht="18.75">
      <c r="A77" s="46" t="s">
        <v>56</v>
      </c>
      <c r="B77" s="48" t="s">
        <v>178</v>
      </c>
      <c r="C77" s="57" t="s">
        <v>16</v>
      </c>
      <c r="D77" s="1"/>
      <c r="E77" s="1">
        <f>SUM('㈱塩釜:牡鹿'!E77)</f>
        <v>0</v>
      </c>
      <c r="F77" s="1">
        <f>SUM('㈱塩釜:牡鹿'!F77)</f>
        <v>0</v>
      </c>
      <c r="G77" s="1">
        <f>SUM('㈱塩釜:牡鹿'!G77)</f>
        <v>0</v>
      </c>
      <c r="H77" s="1">
        <f>SUM('㈱塩釜:牡鹿'!H77)</f>
        <v>0</v>
      </c>
      <c r="I77" s="1">
        <f>SUM('㈱塩釜:牡鹿'!I77)</f>
        <v>0.259</v>
      </c>
      <c r="J77" s="1">
        <f>SUM('㈱塩釜:牡鹿'!J77)</f>
        <v>0.9597</v>
      </c>
      <c r="K77" s="1">
        <f>SUM('㈱塩釜:牡鹿'!K77)</f>
        <v>0</v>
      </c>
      <c r="L77" s="1">
        <f>SUM('㈱塩釜:牡鹿'!L77)</f>
        <v>0</v>
      </c>
      <c r="M77" s="1">
        <f>SUM('㈱塩釜:牡鹿'!M77)</f>
        <v>1.409</v>
      </c>
      <c r="N77" s="1">
        <f>SUM('㈱塩釜:牡鹿'!N77)</f>
        <v>11.462</v>
      </c>
      <c r="O77" s="1">
        <f>SUM('㈱塩釜:牡鹿'!O77)</f>
        <v>0</v>
      </c>
      <c r="P77" s="472">
        <f>SUM('㈱塩釜:牡鹿'!P77)</f>
        <v>14.089699999999999</v>
      </c>
    </row>
    <row r="78" spans="1:16" ht="18.75">
      <c r="A78" s="46"/>
      <c r="B78" s="50" t="s">
        <v>160</v>
      </c>
      <c r="C78" s="50" t="s">
        <v>18</v>
      </c>
      <c r="D78" s="2"/>
      <c r="E78" s="2">
        <f>SUM('㈱塩釜:牡鹿'!E78)</f>
        <v>0</v>
      </c>
      <c r="F78" s="2">
        <f>SUM('㈱塩釜:牡鹿'!F78)</f>
        <v>0</v>
      </c>
      <c r="G78" s="2">
        <f>SUM('㈱塩釜:牡鹿'!G78)</f>
        <v>0</v>
      </c>
      <c r="H78" s="2">
        <f>SUM('㈱塩釜:牡鹿'!H78)</f>
        <v>0</v>
      </c>
      <c r="I78" s="2">
        <f>SUM('㈱塩釜:牡鹿'!I78)</f>
        <v>256.056</v>
      </c>
      <c r="J78" s="2">
        <f>SUM('㈱塩釜:牡鹿'!J78)</f>
        <v>948.1750000000001</v>
      </c>
      <c r="K78" s="2">
        <f>SUM('㈱塩釜:牡鹿'!K78)</f>
        <v>0</v>
      </c>
      <c r="L78" s="2">
        <f>SUM('㈱塩釜:牡鹿'!L78)</f>
        <v>0</v>
      </c>
      <c r="M78" s="2">
        <f>SUM('㈱塩釜:牡鹿'!M78)</f>
        <v>1382.331</v>
      </c>
      <c r="N78" s="2">
        <f>SUM('㈱塩釜:牡鹿'!N78)</f>
        <v>11145.429</v>
      </c>
      <c r="O78" s="2">
        <f>SUM('㈱塩釜:牡鹿'!O78)</f>
        <v>0</v>
      </c>
      <c r="P78" s="473">
        <f>SUM('㈱塩釜:牡鹿'!P78)</f>
        <v>13731.991</v>
      </c>
    </row>
    <row r="79" spans="1:16" ht="18.75">
      <c r="A79" s="46"/>
      <c r="B79" s="528" t="s">
        <v>59</v>
      </c>
      <c r="C79" s="57" t="s">
        <v>16</v>
      </c>
      <c r="D79" s="1"/>
      <c r="E79" s="1">
        <f>SUM('㈱塩釜:牡鹿'!E79)</f>
        <v>0</v>
      </c>
      <c r="F79" s="1">
        <f>SUM('㈱塩釜:牡鹿'!F79)</f>
        <v>0</v>
      </c>
      <c r="G79" s="1">
        <f>SUM('㈱塩釜:牡鹿'!G79)</f>
        <v>0</v>
      </c>
      <c r="H79" s="1">
        <f>SUM('㈱塩釜:牡鹿'!H79)</f>
        <v>0</v>
      </c>
      <c r="I79" s="1">
        <f>SUM('㈱塩釜:牡鹿'!I79)</f>
        <v>0.0064</v>
      </c>
      <c r="J79" s="1">
        <f>SUM('㈱塩釜:牡鹿'!J79)</f>
        <v>0</v>
      </c>
      <c r="K79" s="1">
        <f>SUM('㈱塩釜:牡鹿'!K79)</f>
        <v>0</v>
      </c>
      <c r="L79" s="1">
        <f>SUM('㈱塩釜:牡鹿'!L79)</f>
        <v>0</v>
      </c>
      <c r="M79" s="1">
        <f>SUM('㈱塩釜:牡鹿'!M79)</f>
        <v>0</v>
      </c>
      <c r="N79" s="1">
        <f>SUM('㈱塩釜:牡鹿'!N79)</f>
        <v>0</v>
      </c>
      <c r="O79" s="1">
        <f>SUM('㈱塩釜:牡鹿'!O79)</f>
        <v>0</v>
      </c>
      <c r="P79" s="472">
        <f>SUM('㈱塩釜:牡鹿'!P79)</f>
        <v>0.0064</v>
      </c>
    </row>
    <row r="80" spans="1:16" ht="18.75">
      <c r="A80" s="46" t="s">
        <v>17</v>
      </c>
      <c r="B80" s="529"/>
      <c r="C80" s="50" t="s">
        <v>18</v>
      </c>
      <c r="D80" s="2"/>
      <c r="E80" s="2">
        <f>SUM('㈱塩釜:牡鹿'!E80)</f>
        <v>0</v>
      </c>
      <c r="F80" s="2">
        <f>SUM('㈱塩釜:牡鹿'!F80)</f>
        <v>0</v>
      </c>
      <c r="G80" s="2">
        <f>SUM('㈱塩釜:牡鹿'!G80)</f>
        <v>0</v>
      </c>
      <c r="H80" s="2">
        <f>SUM('㈱塩釜:牡鹿'!H80)</f>
        <v>0</v>
      </c>
      <c r="I80" s="2">
        <f>SUM('㈱塩釜:牡鹿'!I80)</f>
        <v>4.838</v>
      </c>
      <c r="J80" s="2">
        <f>SUM('㈱塩釜:牡鹿'!J80)</f>
        <v>0</v>
      </c>
      <c r="K80" s="2">
        <f>SUM('㈱塩釜:牡鹿'!K80)</f>
        <v>0</v>
      </c>
      <c r="L80" s="2">
        <f>SUM('㈱塩釜:牡鹿'!L80)</f>
        <v>0</v>
      </c>
      <c r="M80" s="2">
        <f>SUM('㈱塩釜:牡鹿'!M80)</f>
        <v>0</v>
      </c>
      <c r="N80" s="2">
        <f>SUM('㈱塩釜:牡鹿'!N80)</f>
        <v>0</v>
      </c>
      <c r="O80" s="2">
        <f>SUM('㈱塩釜:牡鹿'!O80)</f>
        <v>0</v>
      </c>
      <c r="P80" s="473">
        <f>SUM('㈱塩釜:牡鹿'!P80)</f>
        <v>4.838</v>
      </c>
    </row>
    <row r="81" spans="1:16" ht="18.75">
      <c r="A81" s="46"/>
      <c r="B81" s="48" t="s">
        <v>20</v>
      </c>
      <c r="C81" s="57" t="s">
        <v>16</v>
      </c>
      <c r="D81" s="1">
        <f>SUM('㈱塩釜:牡鹿'!D81)</f>
        <v>127.78715</v>
      </c>
      <c r="E81" s="1">
        <f>SUM('㈱塩釜:牡鹿'!E81)</f>
        <v>157.1143</v>
      </c>
      <c r="F81" s="1">
        <f>SUM('㈱塩釜:牡鹿'!F81)</f>
        <v>151.82817000000003</v>
      </c>
      <c r="G81" s="1">
        <f>SUM('㈱塩釜:牡鹿'!G81)</f>
        <v>166.5719</v>
      </c>
      <c r="H81" s="1">
        <f>SUM('㈱塩釜:牡鹿'!H81)</f>
        <v>243.05919999999998</v>
      </c>
      <c r="I81" s="1">
        <f>SUM('㈱塩釜:牡鹿'!I81)</f>
        <v>165.4771</v>
      </c>
      <c r="J81" s="1">
        <f>SUM('㈱塩釜:牡鹿'!J81)</f>
        <v>141.98028</v>
      </c>
      <c r="K81" s="1">
        <f>SUM('㈱塩釜:牡鹿'!K81)</f>
        <v>82.52659999999999</v>
      </c>
      <c r="L81" s="1">
        <f>SUM('㈱塩釜:牡鹿'!L81)</f>
        <v>117.83500000000001</v>
      </c>
      <c r="M81" s="1">
        <f>SUM('㈱塩釜:牡鹿'!M81)</f>
        <v>144.00310000000002</v>
      </c>
      <c r="N81" s="1">
        <f>SUM('㈱塩釜:牡鹿'!N81)</f>
        <v>186.31287999999998</v>
      </c>
      <c r="O81" s="1">
        <f>SUM('㈱塩釜:牡鹿'!O81)</f>
        <v>135.12247</v>
      </c>
      <c r="P81" s="472">
        <f>SUM('㈱塩釜:牡鹿'!P81)</f>
        <v>1819.61815</v>
      </c>
    </row>
    <row r="82" spans="1:16" ht="18.75">
      <c r="A82" s="46"/>
      <c r="B82" s="50" t="s">
        <v>151</v>
      </c>
      <c r="C82" s="50" t="s">
        <v>18</v>
      </c>
      <c r="D82" s="2">
        <f>SUM('㈱塩釜:牡鹿'!D82)</f>
        <v>56467.86558880055</v>
      </c>
      <c r="E82" s="2">
        <f>SUM('㈱塩釜:牡鹿'!E82)</f>
        <v>73138.59792468077</v>
      </c>
      <c r="F82" s="2">
        <f>SUM('㈱塩釜:牡鹿'!F82)</f>
        <v>76773.75951566547</v>
      </c>
      <c r="G82" s="2">
        <f>SUM('㈱塩釜:牡鹿'!G82)</f>
        <v>62801.856435229754</v>
      </c>
      <c r="H82" s="2">
        <f>SUM('㈱塩釜:牡鹿'!H82)</f>
        <v>69562.02406372875</v>
      </c>
      <c r="I82" s="2">
        <f>SUM('㈱塩釜:牡鹿'!I82)</f>
        <v>72393.02358184328</v>
      </c>
      <c r="J82" s="2">
        <f>SUM('㈱塩釜:牡鹿'!J82)</f>
        <v>90143.9674679098</v>
      </c>
      <c r="K82" s="2">
        <f>SUM('㈱塩釜:牡鹿'!K82)</f>
        <v>65014.497396826795</v>
      </c>
      <c r="L82" s="2">
        <f>SUM('㈱塩釜:牡鹿'!L82)</f>
        <v>50804.19179174308</v>
      </c>
      <c r="M82" s="2">
        <f>SUM('㈱塩釜:牡鹿'!M82)</f>
        <v>52285.31387798022</v>
      </c>
      <c r="N82" s="2">
        <f>SUM('㈱塩釜:牡鹿'!N82)</f>
        <v>40896.9444867129</v>
      </c>
      <c r="O82" s="2">
        <f>SUM('㈱塩釜:牡鹿'!O82)</f>
        <v>59121.81419155762</v>
      </c>
      <c r="P82" s="473">
        <f>SUM('㈱塩釜:牡鹿'!P82)</f>
        <v>769403.856322679</v>
      </c>
    </row>
    <row r="83" spans="1:16" s="483" customFormat="1" ht="18.75">
      <c r="A83" s="480" t="s">
        <v>23</v>
      </c>
      <c r="B83" s="553" t="s">
        <v>190</v>
      </c>
      <c r="C83" s="481" t="s">
        <v>16</v>
      </c>
      <c r="D83" s="482">
        <f>SUM('㈱塩釜:牡鹿'!D83)</f>
        <v>165.16895000000002</v>
      </c>
      <c r="E83" s="482">
        <f>SUM('㈱塩釜:牡鹿'!E83)</f>
        <v>188.53539999999998</v>
      </c>
      <c r="F83" s="482">
        <f>SUM('㈱塩釜:牡鹿'!F83)</f>
        <v>174.23597</v>
      </c>
      <c r="G83" s="482">
        <f>SUM('㈱塩釜:牡鹿'!G83)</f>
        <v>197.6405</v>
      </c>
      <c r="H83" s="482">
        <f>SUM('㈱塩釜:牡鹿'!H83)</f>
        <v>419.6344000000001</v>
      </c>
      <c r="I83" s="482">
        <f>SUM('㈱塩釜:牡鹿'!I83)</f>
        <v>529.81336</v>
      </c>
      <c r="J83" s="482">
        <f>SUM('㈱塩釜:牡鹿'!J83)</f>
        <v>371.10508000000004</v>
      </c>
      <c r="K83" s="482">
        <f>SUM('㈱塩釜:牡鹿'!K83)</f>
        <v>139.8213</v>
      </c>
      <c r="L83" s="482">
        <f>SUM('㈱塩釜:牡鹿'!L83)</f>
        <v>150.69699999999997</v>
      </c>
      <c r="M83" s="482">
        <f>SUM('㈱塩釜:牡鹿'!M83)</f>
        <v>198.01350000000002</v>
      </c>
      <c r="N83" s="482">
        <f>SUM('㈱塩釜:牡鹿'!N83)</f>
        <v>333.86178</v>
      </c>
      <c r="O83" s="482">
        <f>SUM('㈱塩釜:牡鹿'!O83)</f>
        <v>215.34167</v>
      </c>
      <c r="P83" s="472">
        <f>SUM('㈱塩釜:牡鹿'!P83)</f>
        <v>3083.8689099999997</v>
      </c>
    </row>
    <row r="84" spans="1:16" s="483" customFormat="1" ht="18.75">
      <c r="A84" s="487"/>
      <c r="B84" s="554"/>
      <c r="C84" s="485" t="s">
        <v>18</v>
      </c>
      <c r="D84" s="486">
        <f>SUM('㈱塩釜:牡鹿'!D84)</f>
        <v>100935.35878322113</v>
      </c>
      <c r="E84" s="486">
        <f>SUM('㈱塩釜:牡鹿'!E84)</f>
        <v>107588.08152690914</v>
      </c>
      <c r="F84" s="486">
        <f>SUM('㈱塩釜:牡鹿'!F84)</f>
        <v>105732.58991152426</v>
      </c>
      <c r="G84" s="486">
        <f>SUM('㈱塩釜:牡鹿'!G84)</f>
        <v>98424.96387091848</v>
      </c>
      <c r="H84" s="486">
        <f>SUM('㈱塩釜:牡鹿'!H84)</f>
        <v>178616.2769155264</v>
      </c>
      <c r="I84" s="486">
        <f>SUM('㈱塩釜:牡鹿'!I84)</f>
        <v>291147.1721282785</v>
      </c>
      <c r="J84" s="486">
        <f>SUM('㈱塩釜:牡鹿'!J84)</f>
        <v>265390.9524639599</v>
      </c>
      <c r="K84" s="486">
        <f>SUM('㈱塩釜:牡鹿'!K84)</f>
        <v>153972.76339077984</v>
      </c>
      <c r="L84" s="486">
        <f>SUM('㈱塩釜:牡鹿'!L84)</f>
        <v>95711.69086288726</v>
      </c>
      <c r="M84" s="486">
        <f>SUM('㈱塩釜:牡鹿'!M84)</f>
        <v>113863.70607631981</v>
      </c>
      <c r="N84" s="486">
        <f>SUM('㈱塩釜:牡鹿'!N84)</f>
        <v>157024.4682630117</v>
      </c>
      <c r="O84" s="486">
        <f>SUM('㈱塩釜:牡鹿'!O84)</f>
        <v>151281.20118900793</v>
      </c>
      <c r="P84" s="473">
        <f>SUM('㈱塩釜:牡鹿'!P84)</f>
        <v>1819689.2253823443</v>
      </c>
    </row>
    <row r="85" spans="1:16" ht="18.75">
      <c r="A85" s="532" t="s">
        <v>180</v>
      </c>
      <c r="B85" s="533"/>
      <c r="C85" s="57" t="s">
        <v>16</v>
      </c>
      <c r="D85" s="1">
        <f>SUM('㈱塩釜:牡鹿'!D85)</f>
        <v>13.0795</v>
      </c>
      <c r="E85" s="1">
        <f>SUM('㈱塩釜:牡鹿'!E85)</f>
        <v>5.9983</v>
      </c>
      <c r="F85" s="1">
        <f>SUM('㈱塩釜:牡鹿'!F85)</f>
        <v>3.3943</v>
      </c>
      <c r="G85" s="1">
        <f>SUM('㈱塩釜:牡鹿'!G85)</f>
        <v>11.318100000000001</v>
      </c>
      <c r="H85" s="1">
        <f>SUM('㈱塩釜:牡鹿'!H85)</f>
        <v>27.858</v>
      </c>
      <c r="I85" s="1">
        <f>SUM('㈱塩釜:牡鹿'!I85)</f>
        <v>43.24529999999999</v>
      </c>
      <c r="J85" s="1">
        <f>SUM('㈱塩釜:牡鹿'!J85)</f>
        <v>42.539300000000004</v>
      </c>
      <c r="K85" s="1">
        <f>SUM('㈱塩釜:牡鹿'!K85)</f>
        <v>33.075300000000006</v>
      </c>
      <c r="L85" s="1">
        <f>SUM('㈱塩釜:牡鹿'!L85)</f>
        <v>34.62640000000001</v>
      </c>
      <c r="M85" s="1">
        <f>SUM('㈱塩釜:牡鹿'!M85)</f>
        <v>40.00209999999999</v>
      </c>
      <c r="N85" s="1">
        <f>SUM('㈱塩釜:牡鹿'!N85)</f>
        <v>61.5815</v>
      </c>
      <c r="O85" s="1">
        <f>SUM('㈱塩釜:牡鹿'!O85)</f>
        <v>33.6201</v>
      </c>
      <c r="P85" s="472">
        <f>SUM('㈱塩釜:牡鹿'!P85)</f>
        <v>350.33820000000003</v>
      </c>
    </row>
    <row r="86" spans="1:16" ht="18.75">
      <c r="A86" s="534"/>
      <c r="B86" s="535"/>
      <c r="C86" s="50" t="s">
        <v>18</v>
      </c>
      <c r="D86" s="2">
        <f>SUM('㈱塩釜:牡鹿'!D86)</f>
        <v>18857.062585854223</v>
      </c>
      <c r="E86" s="2">
        <f>SUM('㈱塩釜:牡鹿'!E86)</f>
        <v>11145.027203590374</v>
      </c>
      <c r="F86" s="2">
        <f>SUM('㈱塩釜:牡鹿'!F86)</f>
        <v>8680.177796221436</v>
      </c>
      <c r="G86" s="2">
        <f>SUM('㈱塩釜:牡鹿'!G86)</f>
        <v>17159.91861409393</v>
      </c>
      <c r="H86" s="2">
        <f>SUM('㈱塩釜:牡鹿'!H86)</f>
        <v>31352.119996413207</v>
      </c>
      <c r="I86" s="2">
        <f>SUM('㈱塩釜:牡鹿'!I86)</f>
        <v>48642.47301350845</v>
      </c>
      <c r="J86" s="2">
        <f>SUM('㈱塩釜:牡鹿'!J86)</f>
        <v>52425.84697852464</v>
      </c>
      <c r="K86" s="2">
        <f>SUM('㈱塩釜:牡鹿'!K86)</f>
        <v>50369.38479929277</v>
      </c>
      <c r="L86" s="2">
        <f>SUM('㈱塩釜:牡鹿'!L86)</f>
        <v>42051.88279799642</v>
      </c>
      <c r="M86" s="2">
        <f>SUM('㈱塩釜:牡鹿'!M86)</f>
        <v>47551.06439837169</v>
      </c>
      <c r="N86" s="2">
        <f>SUM('㈱塩釜:牡鹿'!N86)</f>
        <v>55958.78913905054</v>
      </c>
      <c r="O86" s="2">
        <f>SUM('㈱塩釜:牡鹿'!O86)</f>
        <v>34752.99339707916</v>
      </c>
      <c r="P86" s="473">
        <f>SUM('㈱塩釜:牡鹿'!P86)</f>
        <v>418946.74071999686</v>
      </c>
    </row>
    <row r="87" spans="1:16" ht="18.75">
      <c r="A87" s="532" t="s">
        <v>181</v>
      </c>
      <c r="B87" s="533"/>
      <c r="C87" s="57" t="s">
        <v>16</v>
      </c>
      <c r="D87" s="1">
        <f>SUM('㈱塩釜:牡鹿'!D87)</f>
        <v>0.11</v>
      </c>
      <c r="E87" s="1">
        <f>SUM('㈱塩釜:牡鹿'!E87)</f>
        <v>1.2714999999999999</v>
      </c>
      <c r="F87" s="1">
        <f>SUM('㈱塩釜:牡鹿'!F87)</f>
        <v>45.1423</v>
      </c>
      <c r="G87" s="1">
        <f>SUM('㈱塩釜:牡鹿'!G87)</f>
        <v>1410.6448</v>
      </c>
      <c r="H87" s="1">
        <f>SUM('㈱塩釜:牡鹿'!H87)</f>
        <v>1524.4080000000001</v>
      </c>
      <c r="I87" s="1">
        <f>SUM('㈱塩釜:牡鹿'!I87)</f>
        <v>75.0935</v>
      </c>
      <c r="J87" s="1">
        <f>SUM('㈱塩釜:牡鹿'!J87)</f>
        <v>33.628099999999996</v>
      </c>
      <c r="K87" s="1">
        <f>SUM('㈱塩釜:牡鹿'!K87)</f>
        <v>0.218</v>
      </c>
      <c r="L87" s="1">
        <f>SUM('㈱塩釜:牡鹿'!L87)</f>
        <v>0.025</v>
      </c>
      <c r="M87" s="1">
        <f>SUM('㈱塩釜:牡鹿'!M87)</f>
        <v>0.185</v>
      </c>
      <c r="N87" s="1">
        <f>SUM('㈱塩釜:牡鹿'!N87)</f>
        <v>24.173</v>
      </c>
      <c r="O87" s="1">
        <f>SUM('㈱塩釜:牡鹿'!O87)</f>
        <v>0.124</v>
      </c>
      <c r="P87" s="472">
        <f>SUM('㈱塩釜:牡鹿'!P87)</f>
        <v>3115.0232</v>
      </c>
    </row>
    <row r="88" spans="1:16" ht="18.75">
      <c r="A88" s="534"/>
      <c r="B88" s="535"/>
      <c r="C88" s="50" t="s">
        <v>18</v>
      </c>
      <c r="D88" s="2">
        <f>SUM('㈱塩釜:牡鹿'!D88)</f>
        <v>48.6</v>
      </c>
      <c r="E88" s="2">
        <f>SUM('㈱塩釜:牡鹿'!E88)</f>
        <v>220.721</v>
      </c>
      <c r="F88" s="2">
        <f>SUM('㈱塩釜:牡鹿'!F88)</f>
        <v>43133.492</v>
      </c>
      <c r="G88" s="2">
        <f>SUM('㈱塩釜:牡鹿'!G88)</f>
        <v>663278.855</v>
      </c>
      <c r="H88" s="2">
        <f>SUM('㈱塩釜:牡鹿'!H88)</f>
        <v>381501.32700000005</v>
      </c>
      <c r="I88" s="2">
        <f>SUM('㈱塩釜:牡鹿'!I88)</f>
        <v>12883.306999999999</v>
      </c>
      <c r="J88" s="2">
        <f>SUM('㈱塩釜:牡鹿'!J88)</f>
        <v>7854.464</v>
      </c>
      <c r="K88" s="2">
        <f>SUM('㈱塩釜:牡鹿'!K88)</f>
        <v>100.116</v>
      </c>
      <c r="L88" s="2">
        <f>SUM('㈱塩釜:牡鹿'!L88)</f>
        <v>57.672</v>
      </c>
      <c r="M88" s="2">
        <f>SUM('㈱塩釜:牡鹿'!M88)</f>
        <v>119.88</v>
      </c>
      <c r="N88" s="2">
        <f>SUM('㈱塩釜:牡鹿'!N88)</f>
        <v>3765.96</v>
      </c>
      <c r="O88" s="2">
        <f>SUM('㈱塩釜:牡鹿'!O88)</f>
        <v>58.32000000000001</v>
      </c>
      <c r="P88" s="473">
        <f>SUM('㈱塩釜:牡鹿'!P88)</f>
        <v>1113022.7140000002</v>
      </c>
    </row>
    <row r="89" spans="1:16" ht="18.75">
      <c r="A89" s="532" t="s">
        <v>62</v>
      </c>
      <c r="B89" s="533"/>
      <c r="C89" s="57" t="s">
        <v>16</v>
      </c>
      <c r="D89" s="1">
        <f>SUM('㈱塩釜:牡鹿'!D89)</f>
        <v>0</v>
      </c>
      <c r="E89" s="1">
        <f>SUM('㈱塩釜:牡鹿'!E89)</f>
        <v>0.0089</v>
      </c>
      <c r="F89" s="1">
        <f>SUM('㈱塩釜:牡鹿'!F89)</f>
        <v>0.10469999999999999</v>
      </c>
      <c r="G89" s="1">
        <f>SUM('㈱塩釜:牡鹿'!G89)</f>
        <v>0.2596</v>
      </c>
      <c r="H89" s="1">
        <f>SUM('㈱塩釜:牡鹿'!H89)</f>
        <v>0.14300000000000002</v>
      </c>
      <c r="I89" s="1">
        <f>SUM('㈱塩釜:牡鹿'!I89)</f>
        <v>0.6788000000000001</v>
      </c>
      <c r="J89" s="1">
        <f>SUM('㈱塩釜:牡鹿'!J89)</f>
        <v>0.0076</v>
      </c>
      <c r="K89" s="1">
        <f>SUM('㈱塩釜:牡鹿'!K89)</f>
        <v>0.0066</v>
      </c>
      <c r="L89" s="1">
        <f>SUM('㈱塩釜:牡鹿'!L89)</f>
        <v>0.0478</v>
      </c>
      <c r="M89" s="1">
        <f>SUM('㈱塩釜:牡鹿'!M89)</f>
        <v>0.1565</v>
      </c>
      <c r="N89" s="1">
        <f>SUM('㈱塩釜:牡鹿'!N89)</f>
        <v>0.1348</v>
      </c>
      <c r="O89" s="1">
        <f>SUM('㈱塩釜:牡鹿'!O89)</f>
        <v>0.2812</v>
      </c>
      <c r="P89" s="472">
        <f>SUM('㈱塩釜:牡鹿'!P89)</f>
        <v>1.8295000000000001</v>
      </c>
    </row>
    <row r="90" spans="1:16" ht="18.75">
      <c r="A90" s="534"/>
      <c r="B90" s="535"/>
      <c r="C90" s="50" t="s">
        <v>18</v>
      </c>
      <c r="D90" s="2">
        <f>SUM('㈱塩釜:牡鹿'!D90)</f>
        <v>0</v>
      </c>
      <c r="E90" s="2">
        <f>SUM('㈱塩釜:牡鹿'!E90)</f>
        <v>33.272</v>
      </c>
      <c r="F90" s="2">
        <f>SUM('㈱塩釜:牡鹿'!F90)</f>
        <v>447.974</v>
      </c>
      <c r="G90" s="2">
        <f>SUM('㈱塩釜:牡鹿'!G90)</f>
        <v>215.947</v>
      </c>
      <c r="H90" s="2">
        <f>SUM('㈱塩釜:牡鹿'!H90)</f>
        <v>207.693</v>
      </c>
      <c r="I90" s="2">
        <f>SUM('㈱塩釜:牡鹿'!I90)</f>
        <v>229.447</v>
      </c>
      <c r="J90" s="2">
        <f>SUM('㈱塩釜:牡鹿'!J90)</f>
        <v>14.548</v>
      </c>
      <c r="K90" s="2">
        <f>SUM('㈱塩釜:牡鹿'!K90)</f>
        <v>13.932</v>
      </c>
      <c r="L90" s="2">
        <f>SUM('㈱塩釜:牡鹿'!L90)</f>
        <v>82.307</v>
      </c>
      <c r="M90" s="2">
        <f>SUM('㈱塩釜:牡鹿'!M90)</f>
        <v>83.05199999999999</v>
      </c>
      <c r="N90" s="2">
        <f>SUM('㈱塩釜:牡鹿'!N90)</f>
        <v>45.327999999999996</v>
      </c>
      <c r="O90" s="2">
        <f>SUM('㈱塩釜:牡鹿'!O90)</f>
        <v>521.197</v>
      </c>
      <c r="P90" s="473">
        <f>SUM('㈱塩釜:牡鹿'!P90)</f>
        <v>1894.697</v>
      </c>
    </row>
    <row r="91" spans="1:16" ht="18.75">
      <c r="A91" s="532" t="s">
        <v>183</v>
      </c>
      <c r="B91" s="533"/>
      <c r="C91" s="57" t="s">
        <v>16</v>
      </c>
      <c r="D91" s="1">
        <f>SUM('㈱塩釜:牡鹿'!D91)</f>
        <v>0.2411</v>
      </c>
      <c r="E91" s="1">
        <f>SUM('㈱塩釜:牡鹿'!E91)</f>
        <v>0.9545999999999999</v>
      </c>
      <c r="F91" s="1">
        <f>SUM('㈱塩釜:牡鹿'!F91)</f>
        <v>34.6795</v>
      </c>
      <c r="G91" s="1">
        <f>SUM('㈱塩釜:牡鹿'!G91)</f>
        <v>24.3099</v>
      </c>
      <c r="H91" s="1">
        <f>SUM('㈱塩釜:牡鹿'!H91)</f>
        <v>25.943199999999997</v>
      </c>
      <c r="I91" s="1">
        <f>SUM('㈱塩釜:牡鹿'!I91)</f>
        <v>7.4996</v>
      </c>
      <c r="J91" s="1">
        <f>SUM('㈱塩釜:牡鹿'!J91)</f>
        <v>7.395099999999999</v>
      </c>
      <c r="K91" s="1">
        <f>SUM('㈱塩釜:牡鹿'!K91)</f>
        <v>0.1365</v>
      </c>
      <c r="L91" s="1">
        <f>SUM('㈱塩釜:牡鹿'!L91)</f>
        <v>5.0097000000000005</v>
      </c>
      <c r="M91" s="1">
        <f>SUM('㈱塩釜:牡鹿'!M91)</f>
        <v>0.696</v>
      </c>
      <c r="N91" s="1">
        <f>SUM('㈱塩釜:牡鹿'!N91)</f>
        <v>4.2829</v>
      </c>
      <c r="O91" s="1">
        <f>SUM('㈱塩釜:牡鹿'!O91)</f>
        <v>3.3556</v>
      </c>
      <c r="P91" s="472">
        <f>SUM('㈱塩釜:牡鹿'!P91)</f>
        <v>114.50370000000001</v>
      </c>
    </row>
    <row r="92" spans="1:16" ht="18.75">
      <c r="A92" s="534"/>
      <c r="B92" s="535"/>
      <c r="C92" s="50" t="s">
        <v>18</v>
      </c>
      <c r="D92" s="2">
        <f>SUM('㈱塩釜:牡鹿'!D92)</f>
        <v>375.516</v>
      </c>
      <c r="E92" s="2">
        <f>SUM('㈱塩釜:牡鹿'!E92)</f>
        <v>1821.654</v>
      </c>
      <c r="F92" s="2">
        <f>SUM('㈱塩釜:牡鹿'!F92)</f>
        <v>64328.972</v>
      </c>
      <c r="G92" s="2">
        <f>SUM('㈱塩釜:牡鹿'!G92)</f>
        <v>38476.115</v>
      </c>
      <c r="H92" s="2">
        <f>SUM('㈱塩釜:牡鹿'!H92)</f>
        <v>34126.791</v>
      </c>
      <c r="I92" s="2">
        <f>SUM('㈱塩釜:牡鹿'!I92)</f>
        <v>10679.541</v>
      </c>
      <c r="J92" s="2">
        <f>SUM('㈱塩釜:牡鹿'!J92)</f>
        <v>9677.876999999999</v>
      </c>
      <c r="K92" s="2">
        <f>SUM('㈱塩釜:牡鹿'!K92)</f>
        <v>215.784</v>
      </c>
      <c r="L92" s="2">
        <f>SUM('㈱塩釜:牡鹿'!L92)</f>
        <v>7720.469</v>
      </c>
      <c r="M92" s="2">
        <f>SUM('㈱塩釜:牡鹿'!M92)</f>
        <v>1038.064</v>
      </c>
      <c r="N92" s="2">
        <f>SUM('㈱塩釜:牡鹿'!N92)</f>
        <v>7041.041</v>
      </c>
      <c r="O92" s="2">
        <f>SUM('㈱塩釜:牡鹿'!O92)</f>
        <v>7703.682</v>
      </c>
      <c r="P92" s="473">
        <f>SUM('㈱塩釜:牡鹿'!P92)</f>
        <v>183205.50600000005</v>
      </c>
    </row>
    <row r="93" spans="1:16" ht="18.75">
      <c r="A93" s="532" t="s">
        <v>161</v>
      </c>
      <c r="B93" s="533"/>
      <c r="C93" s="57" t="s">
        <v>16</v>
      </c>
      <c r="D93" s="1"/>
      <c r="E93" s="1">
        <f>SUM('㈱塩釜:牡鹿'!E93)</f>
        <v>0.0078000000000000005</v>
      </c>
      <c r="F93" s="1">
        <f>SUM('㈱塩釜:牡鹿'!F93)</f>
        <v>13.12</v>
      </c>
      <c r="G93" s="1">
        <f>SUM('㈱塩釜:牡鹿'!G93)</f>
        <v>0.0057</v>
      </c>
      <c r="H93" s="1">
        <f>SUM('㈱塩釜:牡鹿'!H93)</f>
        <v>0.0017000000000000001</v>
      </c>
      <c r="I93" s="1">
        <f>SUM('㈱塩釜:牡鹿'!I93)</f>
        <v>0.0022</v>
      </c>
      <c r="J93" s="1">
        <f>SUM('㈱塩釜:牡鹿'!J93)</f>
        <v>0</v>
      </c>
      <c r="K93" s="1">
        <f>SUM('㈱塩釜:牡鹿'!K93)</f>
        <v>0</v>
      </c>
      <c r="L93" s="1">
        <f>SUM('㈱塩釜:牡鹿'!L93)</f>
        <v>0.0012</v>
      </c>
      <c r="M93" s="1">
        <f>SUM('㈱塩釜:牡鹿'!M93)</f>
        <v>0.007</v>
      </c>
      <c r="N93" s="1">
        <f>SUM('㈱塩釜:牡鹿'!N93)</f>
        <v>0.0224</v>
      </c>
      <c r="O93" s="1">
        <f>SUM('㈱塩釜:牡鹿'!O93)</f>
        <v>0.9930000000000001</v>
      </c>
      <c r="P93" s="472">
        <f>SUM('㈱塩釜:牡鹿'!P93)</f>
        <v>28.668</v>
      </c>
    </row>
    <row r="94" spans="1:16" ht="18.75">
      <c r="A94" s="534"/>
      <c r="B94" s="535"/>
      <c r="C94" s="50" t="s">
        <v>18</v>
      </c>
      <c r="D94" s="2"/>
      <c r="E94" s="2">
        <f>SUM('㈱塩釜:牡鹿'!E94)</f>
        <v>5.8759999999999994</v>
      </c>
      <c r="F94" s="2">
        <f>SUM('㈱塩釜:牡鹿'!F94)</f>
        <v>2752.186</v>
      </c>
      <c r="G94" s="2">
        <f>SUM('㈱塩釜:牡鹿'!G94)</f>
        <v>3.2830000000000004</v>
      </c>
      <c r="H94" s="2">
        <f>SUM('㈱塩釜:牡鹿'!H94)</f>
        <v>1.458</v>
      </c>
      <c r="I94" s="2">
        <f>SUM('㈱塩釜:牡鹿'!I94)</f>
        <v>1.857</v>
      </c>
      <c r="J94" s="2">
        <f>SUM('㈱塩釜:牡鹿'!J94)</f>
        <v>0</v>
      </c>
      <c r="K94" s="2">
        <f>SUM('㈱塩釜:牡鹿'!K94)</f>
        <v>0</v>
      </c>
      <c r="L94" s="2">
        <f>SUM('㈱塩釜:牡鹿'!L94)</f>
        <v>1.296</v>
      </c>
      <c r="M94" s="2">
        <f>SUM('㈱塩釜:牡鹿'!M94)</f>
        <v>5.897</v>
      </c>
      <c r="N94" s="2">
        <f>SUM('㈱塩釜:牡鹿'!N94)</f>
        <v>10.552</v>
      </c>
      <c r="O94" s="2">
        <f>SUM('㈱塩釜:牡鹿'!O94)</f>
        <v>452.919</v>
      </c>
      <c r="P94" s="473">
        <f>SUM('㈱塩釜:牡鹿'!P94)</f>
        <v>5321.776000000001</v>
      </c>
    </row>
    <row r="95" spans="1:16" ht="18.75">
      <c r="A95" s="532" t="s">
        <v>162</v>
      </c>
      <c r="B95" s="533"/>
      <c r="C95" s="57" t="s">
        <v>16</v>
      </c>
      <c r="D95" s="1"/>
      <c r="E95" s="1">
        <f>SUM('㈱塩釜:牡鹿'!E95)</f>
        <v>6.182300000000001</v>
      </c>
      <c r="F95" s="1">
        <f>SUM('㈱塩釜:牡鹿'!F95)</f>
        <v>18.203989999999997</v>
      </c>
      <c r="G95" s="1">
        <f>SUM('㈱塩釜:牡鹿'!G95)</f>
        <v>33.6993</v>
      </c>
      <c r="H95" s="1">
        <f>SUM('㈱塩釜:牡鹿'!H95)</f>
        <v>35.2736</v>
      </c>
      <c r="I95" s="1">
        <f>SUM('㈱塩釜:牡鹿'!I95)</f>
        <v>24.247400000000003</v>
      </c>
      <c r="J95" s="1">
        <f>SUM('㈱塩釜:牡鹿'!J95)</f>
        <v>17.22508</v>
      </c>
      <c r="K95" s="1">
        <f>SUM('㈱塩釜:牡鹿'!K95)</f>
        <v>11.472</v>
      </c>
      <c r="L95" s="1">
        <f>SUM('㈱塩釜:牡鹿'!L95)</f>
        <v>15.887400000000001</v>
      </c>
      <c r="M95" s="1">
        <f>SUM('㈱塩釜:牡鹿'!M95)</f>
        <v>24.290100000000002</v>
      </c>
      <c r="N95" s="1">
        <f>SUM('㈱塩釜:牡鹿'!N95)</f>
        <v>27.866999999999997</v>
      </c>
      <c r="O95" s="1">
        <f>SUM('㈱塩釜:牡鹿'!O95)</f>
        <v>19.2361</v>
      </c>
      <c r="P95" s="472">
        <f>SUM('㈱塩釜:牡鹿'!P95)</f>
        <v>246.86906999999997</v>
      </c>
    </row>
    <row r="96" spans="1:16" ht="18.75">
      <c r="A96" s="534"/>
      <c r="B96" s="535"/>
      <c r="C96" s="50" t="s">
        <v>18</v>
      </c>
      <c r="D96" s="2"/>
      <c r="E96" s="2">
        <f>SUM('㈱塩釜:牡鹿'!E96)</f>
        <v>3772.615</v>
      </c>
      <c r="F96" s="2">
        <f>SUM('㈱塩釜:牡鹿'!F96)</f>
        <v>11792.082999959583</v>
      </c>
      <c r="G96" s="2">
        <f>SUM('㈱塩釜:牡鹿'!G96)</f>
        <v>18951.775001651713</v>
      </c>
      <c r="H96" s="2">
        <f>SUM('㈱塩釜:牡鹿'!H96)</f>
        <v>19443.15979989113</v>
      </c>
      <c r="I96" s="2">
        <f>SUM('㈱塩釜:牡鹿'!I96)</f>
        <v>25642.89520196091</v>
      </c>
      <c r="J96" s="2">
        <f>SUM('㈱塩釜:牡鹿'!J96)</f>
        <v>20923.325797521313</v>
      </c>
      <c r="K96" s="2">
        <f>SUM('㈱塩釜:牡鹿'!K96)</f>
        <v>17286.934399945905</v>
      </c>
      <c r="L96" s="2">
        <f>SUM('㈱塩釜:牡鹿'!L96)</f>
        <v>18496.366999891037</v>
      </c>
      <c r="M96" s="2">
        <f>SUM('㈱塩釜:牡鹿'!M96)</f>
        <v>15787.374599981682</v>
      </c>
      <c r="N96" s="2">
        <f>SUM('㈱塩釜:牡鹿'!N96)</f>
        <v>12219.29859974673</v>
      </c>
      <c r="O96" s="2">
        <f>SUM('㈱塩釜:牡鹿'!O96)</f>
        <v>6076.832799916493</v>
      </c>
      <c r="P96" s="473">
        <f>SUM('㈱塩釜:牡鹿'!P96)</f>
        <v>174495.7122004665</v>
      </c>
    </row>
    <row r="97" spans="1:16" ht="18.75">
      <c r="A97" s="532" t="s">
        <v>64</v>
      </c>
      <c r="B97" s="533"/>
      <c r="C97" s="57" t="s">
        <v>16</v>
      </c>
      <c r="D97" s="1">
        <f>SUM('㈱塩釜:牡鹿'!D97)</f>
        <v>713.7610999999999</v>
      </c>
      <c r="E97" s="1">
        <f>SUM('㈱塩釜:牡鹿'!E97)</f>
        <v>291.52750000000003</v>
      </c>
      <c r="F97" s="1">
        <f>SUM('㈱塩釜:牡鹿'!F97)</f>
        <v>746.7116</v>
      </c>
      <c r="G97" s="1">
        <f>SUM('㈱塩釜:牡鹿'!G97)</f>
        <v>1500.0903</v>
      </c>
      <c r="H97" s="1">
        <f>SUM('㈱塩釜:牡鹿'!H97)</f>
        <v>1855.366</v>
      </c>
      <c r="I97" s="1">
        <f>SUM('㈱塩釜:牡鹿'!I97)</f>
        <v>3403.9328000000005</v>
      </c>
      <c r="J97" s="1">
        <f>SUM('㈱塩釜:牡鹿'!J97)</f>
        <v>2068.0078</v>
      </c>
      <c r="K97" s="1">
        <f>SUM('㈱塩釜:牡鹿'!K97)</f>
        <v>759.5411999999999</v>
      </c>
      <c r="L97" s="1">
        <f>SUM('㈱塩釜:牡鹿'!L97)</f>
        <v>1954.8663999999999</v>
      </c>
      <c r="M97" s="1">
        <f>SUM('㈱塩釜:牡鹿'!M97)</f>
        <v>2046.16683</v>
      </c>
      <c r="N97" s="1">
        <f>SUM('㈱塩釜:牡鹿'!N97)</f>
        <v>1363.60518</v>
      </c>
      <c r="O97" s="1">
        <f>SUM('㈱塩釜:牡鹿'!O97)</f>
        <v>711.5831200000001</v>
      </c>
      <c r="P97" s="472">
        <f>SUM('㈱塩釜:牡鹿'!P97)</f>
        <v>17415.15983</v>
      </c>
    </row>
    <row r="98" spans="1:16" ht="18.75">
      <c r="A98" s="534"/>
      <c r="B98" s="535"/>
      <c r="C98" s="50" t="s">
        <v>18</v>
      </c>
      <c r="D98" s="2">
        <f>SUM('㈱塩釜:牡鹿'!D98)</f>
        <v>342297.5026702177</v>
      </c>
      <c r="E98" s="2">
        <f>SUM('㈱塩釜:牡鹿'!E98)</f>
        <v>150316.9218236445</v>
      </c>
      <c r="F98" s="2">
        <f>SUM('㈱塩釜:牡鹿'!F98)</f>
        <v>402730.2142505605</v>
      </c>
      <c r="G98" s="2">
        <f>SUM('㈱塩釜:牡鹿'!G98)</f>
        <v>863271.049893486</v>
      </c>
      <c r="H98" s="2">
        <f>SUM('㈱塩釜:牡鹿'!H98)</f>
        <v>1027004.5571757157</v>
      </c>
      <c r="I98" s="2">
        <f>SUM('㈱塩釜:牡鹿'!I98)</f>
        <v>1779251.5396698378</v>
      </c>
      <c r="J98" s="2">
        <f>SUM('㈱塩釜:牡鹿'!J98)</f>
        <v>936815.3128043751</v>
      </c>
      <c r="K98" s="2">
        <f>SUM('㈱塩釜:牡鹿'!K98)</f>
        <v>223268.1328234926</v>
      </c>
      <c r="L98" s="2">
        <f>SUM('㈱塩釜:牡鹿'!L98)</f>
        <v>400805.97168958833</v>
      </c>
      <c r="M98" s="2">
        <f>SUM('㈱塩釜:牡鹿'!M98)</f>
        <v>560178.2651123455</v>
      </c>
      <c r="N98" s="2">
        <f>SUM('㈱塩釜:牡鹿'!N98)</f>
        <v>453583.08384944685</v>
      </c>
      <c r="O98" s="2">
        <f>SUM('㈱塩釜:牡鹿'!O98)</f>
        <v>292644.9002324845</v>
      </c>
      <c r="P98" s="473">
        <f>SUM('㈱塩釜:牡鹿'!P98)</f>
        <v>7432167.451995196</v>
      </c>
    </row>
    <row r="99" spans="1:16" s="483" customFormat="1" ht="18.75">
      <c r="A99" s="555" t="s">
        <v>65</v>
      </c>
      <c r="B99" s="556"/>
      <c r="C99" s="481" t="s">
        <v>16</v>
      </c>
      <c r="D99" s="482">
        <f>SUM('㈱塩釜:牡鹿'!D99)</f>
        <v>16513.53349</v>
      </c>
      <c r="E99" s="482">
        <f>SUM('㈱塩釜:牡鹿'!E99)</f>
        <v>13715.483699999999</v>
      </c>
      <c r="F99" s="482">
        <f>SUM('㈱塩釜:牡鹿'!F99)</f>
        <v>9295.675689999998</v>
      </c>
      <c r="G99" s="482">
        <f>SUM('㈱塩釜:牡鹿'!G99)</f>
        <v>7520.2537999999995</v>
      </c>
      <c r="H99" s="482">
        <f>SUM('㈱塩釜:牡鹿'!H99)</f>
        <v>17876.777399999995</v>
      </c>
      <c r="I99" s="482">
        <f>SUM('㈱塩釜:牡鹿'!I99)</f>
        <v>25303.40821</v>
      </c>
      <c r="J99" s="482">
        <f>SUM('㈱塩釜:牡鹿'!J99)</f>
        <v>34366.509710000006</v>
      </c>
      <c r="K99" s="482">
        <f>SUM('㈱塩釜:牡鹿'!K99)</f>
        <v>11928.197839999999</v>
      </c>
      <c r="L99" s="482">
        <f>SUM('㈱塩釜:牡鹿'!L99)</f>
        <v>12957.1754</v>
      </c>
      <c r="M99" s="482">
        <f>SUM('㈱塩釜:牡鹿'!M99)</f>
        <v>23095.83733</v>
      </c>
      <c r="N99" s="482">
        <f>SUM('㈱塩釜:牡鹿'!N99)</f>
        <v>35916.998510000005</v>
      </c>
      <c r="O99" s="482">
        <f>SUM('㈱塩釜:牡鹿'!O99)</f>
        <v>26672.135990000006</v>
      </c>
      <c r="P99" s="472">
        <f>SUM('㈱塩釜:牡鹿'!P99)</f>
        <v>235161.98707</v>
      </c>
    </row>
    <row r="100" spans="1:16" s="483" customFormat="1" ht="18.75">
      <c r="A100" s="557"/>
      <c r="B100" s="558"/>
      <c r="C100" s="485" t="s">
        <v>18</v>
      </c>
      <c r="D100" s="486">
        <f>SUM('㈱塩釜:牡鹿'!D100)</f>
        <v>2578634.8236761834</v>
      </c>
      <c r="E100" s="486">
        <f>SUM('㈱塩釜:牡鹿'!E100)</f>
        <v>1951426.0171194372</v>
      </c>
      <c r="F100" s="486">
        <f>SUM('㈱塩釜:牡鹿'!F100)</f>
        <v>2181449.0726509555</v>
      </c>
      <c r="G100" s="486">
        <f>SUM('㈱塩釜:牡鹿'!G100)</f>
        <v>2990051.9408571315</v>
      </c>
      <c r="H100" s="486">
        <f>SUM('㈱塩釜:牡鹿'!H100)</f>
        <v>4951540.814661709</v>
      </c>
      <c r="I100" s="486">
        <f>SUM('㈱塩釜:牡鹿'!I100)</f>
        <v>6969148.43153906</v>
      </c>
      <c r="J100" s="486">
        <f>SUM('㈱塩釜:牡鹿'!J100)</f>
        <v>8958023.73928416</v>
      </c>
      <c r="K100" s="486">
        <f>SUM('㈱塩釜:牡鹿'!K100)</f>
        <v>4624856.2975002825</v>
      </c>
      <c r="L100" s="486">
        <f>SUM('㈱塩釜:牡鹿'!L100)</f>
        <v>4343664.3164926665</v>
      </c>
      <c r="M100" s="486">
        <f>SUM('㈱塩釜:牡鹿'!M100)</f>
        <v>6570122.445168664</v>
      </c>
      <c r="N100" s="486">
        <f>SUM('㈱塩釜:牡鹿'!N100)</f>
        <v>6050270.24719591</v>
      </c>
      <c r="O100" s="486">
        <f>SUM('㈱塩釜:牡鹿'!O100)</f>
        <v>3625365.494932139</v>
      </c>
      <c r="P100" s="473">
        <f>SUM('㈱塩釜:牡鹿'!P100)</f>
        <v>55794553.64107831</v>
      </c>
    </row>
    <row r="101" spans="1:16" ht="18.75">
      <c r="A101" s="45" t="s">
        <v>0</v>
      </c>
      <c r="B101" s="528" t="s">
        <v>163</v>
      </c>
      <c r="C101" s="57" t="s">
        <v>16</v>
      </c>
      <c r="D101" s="1">
        <f>SUM('㈱塩釜:牡鹿'!D101)</f>
        <v>1.5067</v>
      </c>
      <c r="E101" s="1">
        <f>SUM('㈱塩釜:牡鹿'!E101)</f>
        <v>1.7436999999999998</v>
      </c>
      <c r="F101" s="1">
        <f>SUM('㈱塩釜:牡鹿'!F101)</f>
        <v>0.8334</v>
      </c>
      <c r="G101" s="1">
        <f>SUM('㈱塩釜:牡鹿'!G101)</f>
        <v>1.5704</v>
      </c>
      <c r="H101" s="1">
        <f>SUM('㈱塩釜:牡鹿'!H101)</f>
        <v>0.7100000000000001</v>
      </c>
      <c r="I101" s="1">
        <f>SUM('㈱塩釜:牡鹿'!I101)</f>
        <v>1.3187</v>
      </c>
      <c r="J101" s="1">
        <f>SUM('㈱塩釜:牡鹿'!J101)</f>
        <v>1.5317</v>
      </c>
      <c r="K101" s="1">
        <f>SUM('㈱塩釜:牡鹿'!K101)</f>
        <v>0.2681</v>
      </c>
      <c r="L101" s="1">
        <f>SUM('㈱塩釜:牡鹿'!L101)</f>
        <v>0.3553</v>
      </c>
      <c r="M101" s="1">
        <f>SUM('㈱塩釜:牡鹿'!M101)</f>
        <v>0.1054</v>
      </c>
      <c r="N101" s="1">
        <f>SUM('㈱塩釜:牡鹿'!N101)</f>
        <v>0.678</v>
      </c>
      <c r="O101" s="1">
        <f>SUM('㈱塩釜:牡鹿'!O101)</f>
        <v>0.9142</v>
      </c>
      <c r="P101" s="472">
        <f>SUM('㈱塩釜:牡鹿'!P101)</f>
        <v>11.535599999999999</v>
      </c>
    </row>
    <row r="102" spans="1:16" ht="18.75">
      <c r="A102" s="45" t="s">
        <v>0</v>
      </c>
      <c r="B102" s="529"/>
      <c r="C102" s="50" t="s">
        <v>18</v>
      </c>
      <c r="D102" s="2">
        <f>SUM('㈱塩釜:牡鹿'!D102)</f>
        <v>4969.259000000001</v>
      </c>
      <c r="E102" s="2">
        <f>SUM('㈱塩釜:牡鹿'!E102)</f>
        <v>3814.993</v>
      </c>
      <c r="F102" s="2">
        <f>SUM('㈱塩釜:牡鹿'!F102)</f>
        <v>548.591</v>
      </c>
      <c r="G102" s="2">
        <f>SUM('㈱塩釜:牡鹿'!G102)</f>
        <v>5321.7119999999995</v>
      </c>
      <c r="H102" s="2">
        <f>SUM('㈱塩釜:牡鹿'!H102)</f>
        <v>2486.196</v>
      </c>
      <c r="I102" s="2">
        <f>SUM('㈱塩釜:牡鹿'!I102)</f>
        <v>4271.519</v>
      </c>
      <c r="J102" s="2">
        <f>SUM('㈱塩釜:牡鹿'!J102)</f>
        <v>3511.829</v>
      </c>
      <c r="K102" s="2">
        <f>SUM('㈱塩釜:牡鹿'!K102)</f>
        <v>1158.063</v>
      </c>
      <c r="L102" s="2">
        <f>SUM('㈱塩釜:牡鹿'!L102)</f>
        <v>1019.087</v>
      </c>
      <c r="M102" s="2">
        <f>SUM('㈱塩釜:牡鹿'!M102)</f>
        <v>442.962</v>
      </c>
      <c r="N102" s="2">
        <f>SUM('㈱塩釜:牡鹿'!N102)</f>
        <v>3683.892</v>
      </c>
      <c r="O102" s="2">
        <f>SUM('㈱塩釜:牡鹿'!O102)</f>
        <v>8885.645</v>
      </c>
      <c r="P102" s="473">
        <f>SUM('㈱塩釜:牡鹿'!P102)</f>
        <v>40113.748</v>
      </c>
    </row>
    <row r="103" spans="1:16" ht="18.75">
      <c r="A103" s="46" t="s">
        <v>66</v>
      </c>
      <c r="B103" s="528" t="s">
        <v>184</v>
      </c>
      <c r="C103" s="57" t="s">
        <v>16</v>
      </c>
      <c r="D103" s="1">
        <f>SUM('㈱塩釜:牡鹿'!D103)</f>
        <v>104.0031</v>
      </c>
      <c r="E103" s="1">
        <f>SUM('㈱塩釜:牡鹿'!E103)</f>
        <v>47.20300000000002</v>
      </c>
      <c r="F103" s="1">
        <f>SUM('㈱塩釜:牡鹿'!F103)</f>
        <v>36.01520000000001</v>
      </c>
      <c r="G103" s="1">
        <f>SUM('㈱塩釜:牡鹿'!G103)</f>
        <v>43.7606</v>
      </c>
      <c r="H103" s="1">
        <f>SUM('㈱塩釜:牡鹿'!H103)</f>
        <v>113.0783</v>
      </c>
      <c r="I103" s="1">
        <f>SUM('㈱塩釜:牡鹿'!I103)</f>
        <v>129.01940000000002</v>
      </c>
      <c r="J103" s="1">
        <f>SUM('㈱塩釜:牡鹿'!J103)</f>
        <v>205.49340000000004</v>
      </c>
      <c r="K103" s="1">
        <f>SUM('㈱塩釜:牡鹿'!K103)</f>
        <v>54.615300000000005</v>
      </c>
      <c r="L103" s="1">
        <f>SUM('㈱塩釜:牡鹿'!L103)</f>
        <v>166.5597</v>
      </c>
      <c r="M103" s="1">
        <f>SUM('㈱塩釜:牡鹿'!M103)</f>
        <v>368.69579999999996</v>
      </c>
      <c r="N103" s="1">
        <f>SUM('㈱塩釜:牡鹿'!N103)</f>
        <v>492.76499000000007</v>
      </c>
      <c r="O103" s="1">
        <f>SUM('㈱塩釜:牡鹿'!O103)</f>
        <v>266.0031000000001</v>
      </c>
      <c r="P103" s="472">
        <f>SUM('㈱塩釜:牡鹿'!P103)</f>
        <v>2027.21189</v>
      </c>
    </row>
    <row r="104" spans="1:16" ht="18.75">
      <c r="A104" s="46" t="s">
        <v>0</v>
      </c>
      <c r="B104" s="529"/>
      <c r="C104" s="50" t="s">
        <v>18</v>
      </c>
      <c r="D104" s="2">
        <f>SUM('㈱塩釜:牡鹿'!D104)</f>
        <v>64107.328388276495</v>
      </c>
      <c r="E104" s="2">
        <f>SUM('㈱塩釜:牡鹿'!E104)</f>
        <v>29188.663048707658</v>
      </c>
      <c r="F104" s="2">
        <f>SUM('㈱塩釜:牡鹿'!F104)</f>
        <v>21366.853789148212</v>
      </c>
      <c r="G104" s="2">
        <f>SUM('㈱塩釜:牡鹿'!G104)</f>
        <v>22317.635103204477</v>
      </c>
      <c r="H104" s="2">
        <f>SUM('㈱塩釜:牡鹿'!H104)</f>
        <v>47552.01038735587</v>
      </c>
      <c r="I104" s="2">
        <f>SUM('㈱塩釜:牡鹿'!I104)</f>
        <v>58179.08471506684</v>
      </c>
      <c r="J104" s="2">
        <f>SUM('㈱塩釜:牡鹿'!J104)</f>
        <v>102171.70439780896</v>
      </c>
      <c r="K104" s="2">
        <f>SUM('㈱塩釜:牡鹿'!K104)</f>
        <v>29846.451999769004</v>
      </c>
      <c r="L104" s="2">
        <f>SUM('㈱塩釜:牡鹿'!L104)</f>
        <v>135794.93259594907</v>
      </c>
      <c r="M104" s="2">
        <f>SUM('㈱塩釜:牡鹿'!M104)</f>
        <v>319513.9806385794</v>
      </c>
      <c r="N104" s="2">
        <f>SUM('㈱塩釜:牡鹿'!N104)</f>
        <v>420819.55126373324</v>
      </c>
      <c r="O104" s="2">
        <f>SUM('㈱塩釜:牡鹿'!O104)</f>
        <v>241300.13867629325</v>
      </c>
      <c r="P104" s="473">
        <f>SUM('㈱塩釜:牡鹿'!P104)</f>
        <v>1492158.3350038922</v>
      </c>
    </row>
    <row r="105" spans="1:16" ht="18.75">
      <c r="A105" s="46" t="s">
        <v>0</v>
      </c>
      <c r="B105" s="528" t="s">
        <v>165</v>
      </c>
      <c r="C105" s="57" t="s">
        <v>16</v>
      </c>
      <c r="D105" s="1">
        <f>SUM('㈱塩釜:牡鹿'!D105)</f>
        <v>365.15819999999997</v>
      </c>
      <c r="E105" s="1">
        <f>SUM('㈱塩釜:牡鹿'!E105)</f>
        <v>208.1952</v>
      </c>
      <c r="F105" s="1">
        <f>SUM('㈱塩釜:牡鹿'!F105)</f>
        <v>23.530500000000004</v>
      </c>
      <c r="G105" s="1">
        <f>SUM('㈱塩釜:牡鹿'!G105)</f>
        <v>34.074</v>
      </c>
      <c r="H105" s="1">
        <f>SUM('㈱塩釜:牡鹿'!H105)</f>
        <v>36.803399999999996</v>
      </c>
      <c r="I105" s="1">
        <f>SUM('㈱塩釜:牡鹿'!I105)</f>
        <v>395.7614</v>
      </c>
      <c r="J105" s="1">
        <f>SUM('㈱塩釜:牡鹿'!J105)</f>
        <v>27.3022</v>
      </c>
      <c r="K105" s="1">
        <f>SUM('㈱塩釜:牡鹿'!K105)</f>
        <v>36.986700000000006</v>
      </c>
      <c r="L105" s="1">
        <f>SUM('㈱塩釜:牡鹿'!L105)</f>
        <v>1509.3959</v>
      </c>
      <c r="M105" s="1">
        <f>SUM('㈱塩釜:牡鹿'!M105)</f>
        <v>1513.4708</v>
      </c>
      <c r="N105" s="1">
        <f>SUM('㈱塩釜:牡鹿'!N105)</f>
        <v>1285.1031999999998</v>
      </c>
      <c r="O105" s="1">
        <f>SUM('㈱塩釜:牡鹿'!O105)</f>
        <v>784.6872000000001</v>
      </c>
      <c r="P105" s="472">
        <f>SUM('㈱塩釜:牡鹿'!P105)</f>
        <v>6220.4687</v>
      </c>
    </row>
    <row r="106" spans="1:16" ht="18.75">
      <c r="A106" s="46"/>
      <c r="B106" s="529"/>
      <c r="C106" s="50" t="s">
        <v>18</v>
      </c>
      <c r="D106" s="2">
        <f>SUM('㈱塩釜:牡鹿'!D106)</f>
        <v>217773.90098599994</v>
      </c>
      <c r="E106" s="2">
        <f>SUM('㈱塩釜:牡鹿'!E106)</f>
        <v>135380.87020540008</v>
      </c>
      <c r="F106" s="2">
        <f>SUM('㈱塩釜:牡鹿'!F106)</f>
        <v>20070.628197917737</v>
      </c>
      <c r="G106" s="2">
        <f>SUM('㈱塩釜:牡鹿'!G106)</f>
        <v>28360.820017168055</v>
      </c>
      <c r="H106" s="2">
        <f>SUM('㈱塩釜:牡鹿'!H106)</f>
        <v>18296.383398664537</v>
      </c>
      <c r="I106" s="2">
        <f>SUM('㈱塩釜:牡鹿'!I106)</f>
        <v>145958.7746053862</v>
      </c>
      <c r="J106" s="2">
        <f>SUM('㈱塩釜:牡鹿'!J106)</f>
        <v>9285.884999709328</v>
      </c>
      <c r="K106" s="2">
        <f>SUM('㈱塩釜:牡鹿'!K106)</f>
        <v>15223.793999833726</v>
      </c>
      <c r="L106" s="2">
        <f>SUM('㈱塩釜:牡鹿'!L106)</f>
        <v>743432.7835885204</v>
      </c>
      <c r="M106" s="2">
        <f>SUM('㈱塩釜:牡鹿'!M106)</f>
        <v>699153.5259984956</v>
      </c>
      <c r="N106" s="2">
        <f>SUM('㈱塩釜:牡鹿'!N106)</f>
        <v>524905.8419956097</v>
      </c>
      <c r="O106" s="2">
        <f>SUM('㈱塩釜:牡鹿'!O106)</f>
        <v>354779.9157978162</v>
      </c>
      <c r="P106" s="473">
        <f>SUM('㈱塩釜:牡鹿'!P106)</f>
        <v>2912623.123790521</v>
      </c>
    </row>
    <row r="107" spans="1:16" ht="18.75">
      <c r="A107" s="46" t="s">
        <v>67</v>
      </c>
      <c r="B107" s="528" t="s">
        <v>185</v>
      </c>
      <c r="C107" s="57" t="s">
        <v>16</v>
      </c>
      <c r="D107" s="1">
        <f>SUM('㈱塩釜:牡鹿'!D107)</f>
        <v>0.291</v>
      </c>
      <c r="E107" s="1">
        <f>SUM('㈱塩釜:牡鹿'!E107)</f>
        <v>0.1487</v>
      </c>
      <c r="F107" s="1">
        <f>SUM('㈱塩釜:牡鹿'!F107)</f>
        <v>0.6066</v>
      </c>
      <c r="G107" s="1">
        <f>SUM('㈱塩釜:牡鹿'!G107)</f>
        <v>2.6816000000000004</v>
      </c>
      <c r="H107" s="1">
        <f>SUM('㈱塩釜:牡鹿'!H107)</f>
        <v>6.3414</v>
      </c>
      <c r="I107" s="1">
        <f>SUM('㈱塩釜:牡鹿'!I107)</f>
        <v>8.895400000000002</v>
      </c>
      <c r="J107" s="1">
        <f>SUM('㈱塩釜:牡鹿'!J107)</f>
        <v>0.9627999999999999</v>
      </c>
      <c r="K107" s="1">
        <f>SUM('㈱塩釜:牡鹿'!K107)</f>
        <v>0.7173999999999999</v>
      </c>
      <c r="L107" s="1">
        <f>SUM('㈱塩釜:牡鹿'!L107)</f>
        <v>0.853</v>
      </c>
      <c r="M107" s="1">
        <f>SUM('㈱塩釜:牡鹿'!M107)</f>
        <v>1.2592</v>
      </c>
      <c r="N107" s="1">
        <f>SUM('㈱塩釜:牡鹿'!N107)</f>
        <v>2.2035</v>
      </c>
      <c r="O107" s="1">
        <f>SUM('㈱塩釜:牡鹿'!O107)</f>
        <v>1.5934</v>
      </c>
      <c r="P107" s="472">
        <f>SUM('㈱塩釜:牡鹿'!P107)</f>
        <v>26.553999999999995</v>
      </c>
    </row>
    <row r="108" spans="1:16" ht="18.75">
      <c r="A108" s="46"/>
      <c r="B108" s="529"/>
      <c r="C108" s="50" t="s">
        <v>18</v>
      </c>
      <c r="D108" s="2">
        <f>SUM('㈱塩釜:牡鹿'!D108)</f>
        <v>369.031</v>
      </c>
      <c r="E108" s="2">
        <f>SUM('㈱塩釜:牡鹿'!E108)</f>
        <v>406.332</v>
      </c>
      <c r="F108" s="2">
        <f>SUM('㈱塩釜:牡鹿'!F108)</f>
        <v>4840.045</v>
      </c>
      <c r="G108" s="2">
        <f>SUM('㈱塩釜:牡鹿'!G108)</f>
        <v>9988.582</v>
      </c>
      <c r="H108" s="2">
        <f>SUM('㈱塩釜:牡鹿'!H108)</f>
        <v>17978.900999999998</v>
      </c>
      <c r="I108" s="2">
        <f>SUM('㈱塩釜:牡鹿'!I108)</f>
        <v>22237.802999999996</v>
      </c>
      <c r="J108" s="2">
        <f>SUM('㈱塩釜:牡鹿'!J108)</f>
        <v>1706.1409989751087</v>
      </c>
      <c r="K108" s="2">
        <f>SUM('㈱塩釜:牡鹿'!K108)</f>
        <v>997.9580000000001</v>
      </c>
      <c r="L108" s="2">
        <f>SUM('㈱塩釜:牡鹿'!L108)</f>
        <v>1192.4999999999998</v>
      </c>
      <c r="M108" s="2">
        <f>SUM('㈱塩釜:牡鹿'!M108)</f>
        <v>1931.487999964927</v>
      </c>
      <c r="N108" s="2">
        <f>SUM('㈱塩釜:牡鹿'!N108)</f>
        <v>3497.711199781765</v>
      </c>
      <c r="O108" s="2">
        <f>SUM('㈱塩釜:牡鹿'!O108)</f>
        <v>1955.5329999989121</v>
      </c>
      <c r="P108" s="473">
        <f>SUM('㈱塩釜:牡鹿'!P108)</f>
        <v>67102.02519872072</v>
      </c>
    </row>
    <row r="109" spans="1:16" ht="18.75">
      <c r="A109" s="46"/>
      <c r="B109" s="528" t="s">
        <v>167</v>
      </c>
      <c r="C109" s="57" t="s">
        <v>16</v>
      </c>
      <c r="D109" s="1">
        <f>SUM('㈱塩釜:牡鹿'!D109)</f>
        <v>7.9627</v>
      </c>
      <c r="E109" s="1">
        <f>SUM('㈱塩釜:牡鹿'!E109)</f>
        <v>9.9374</v>
      </c>
      <c r="F109" s="1">
        <f>SUM('㈱塩釜:牡鹿'!F109)</f>
        <v>23.5064</v>
      </c>
      <c r="G109" s="1">
        <f>SUM('㈱塩釜:牡鹿'!G109)</f>
        <v>27.083460000000002</v>
      </c>
      <c r="H109" s="1">
        <f>SUM('㈱塩釜:牡鹿'!H109)</f>
        <v>50.608419999999995</v>
      </c>
      <c r="I109" s="1">
        <f>SUM('㈱塩釜:牡鹿'!I109)</f>
        <v>63.66181</v>
      </c>
      <c r="J109" s="1">
        <f>SUM('㈱塩釜:牡鹿'!J109)</f>
        <v>96.4795</v>
      </c>
      <c r="K109" s="1">
        <f>SUM('㈱塩釜:牡鹿'!K109)</f>
        <v>104.5169</v>
      </c>
      <c r="L109" s="1">
        <f>SUM('㈱塩釜:牡鹿'!L109)</f>
        <v>161.619</v>
      </c>
      <c r="M109" s="1">
        <f>SUM('㈱塩釜:牡鹿'!M109)</f>
        <v>120.06430000000002</v>
      </c>
      <c r="N109" s="1">
        <f>SUM('㈱塩釜:牡鹿'!N109)</f>
        <v>99.5055</v>
      </c>
      <c r="O109" s="1">
        <f>SUM('㈱塩釜:牡鹿'!O109)</f>
        <v>37.3365</v>
      </c>
      <c r="P109" s="472">
        <f>SUM('㈱塩釜:牡鹿'!P109)</f>
        <v>802.28189</v>
      </c>
    </row>
    <row r="110" spans="1:16" ht="18.75">
      <c r="A110" s="46"/>
      <c r="B110" s="529"/>
      <c r="C110" s="50" t="s">
        <v>18</v>
      </c>
      <c r="D110" s="2">
        <f>SUM('㈱塩釜:牡鹿'!D110)</f>
        <v>7919.767798884884</v>
      </c>
      <c r="E110" s="2">
        <f>SUM('㈱塩釜:牡鹿'!E110)</f>
        <v>9577.104000226878</v>
      </c>
      <c r="F110" s="2">
        <f>SUM('㈱塩釜:牡鹿'!F110)</f>
        <v>29165.370197556305</v>
      </c>
      <c r="G110" s="2">
        <f>SUM('㈱塩釜:牡鹿'!G110)</f>
        <v>30497.085431238775</v>
      </c>
      <c r="H110" s="2">
        <f>SUM('㈱塩釜:牡鹿'!H110)</f>
        <v>42214.17618821101</v>
      </c>
      <c r="I110" s="2">
        <f>SUM('㈱塩釜:牡鹿'!I110)</f>
        <v>47666.69184735142</v>
      </c>
      <c r="J110" s="2">
        <f>SUM('㈱塩釜:牡鹿'!J110)</f>
        <v>65437.81334798937</v>
      </c>
      <c r="K110" s="2">
        <f>SUM('㈱塩釜:牡鹿'!K110)</f>
        <v>67742.38971859042</v>
      </c>
      <c r="L110" s="2">
        <f>SUM('㈱塩釜:牡鹿'!L110)</f>
        <v>85168.09475613701</v>
      </c>
      <c r="M110" s="2">
        <f>SUM('㈱塩釜:牡鹿'!M110)</f>
        <v>72008.45699956747</v>
      </c>
      <c r="N110" s="2">
        <f>SUM('㈱塩釜:牡鹿'!N110)</f>
        <v>60037.83979776766</v>
      </c>
      <c r="O110" s="2">
        <f>SUM('㈱塩釜:牡鹿'!O110)</f>
        <v>29728.580198934535</v>
      </c>
      <c r="P110" s="473">
        <f>SUM('㈱塩釜:牡鹿'!P110)</f>
        <v>547163.3702824557</v>
      </c>
    </row>
    <row r="111" spans="1:16" ht="18.75">
      <c r="A111" s="46" t="s">
        <v>68</v>
      </c>
      <c r="B111" s="528" t="s">
        <v>186</v>
      </c>
      <c r="C111" s="57" t="s">
        <v>16</v>
      </c>
      <c r="D111" s="1"/>
      <c r="E111" s="1">
        <f>SUM('㈱塩釜:牡鹿'!E111)</f>
        <v>0</v>
      </c>
      <c r="F111" s="1">
        <f>SUM('㈱塩釜:牡鹿'!F111)</f>
        <v>4886.57</v>
      </c>
      <c r="G111" s="1">
        <f>SUM('㈱塩釜:牡鹿'!G111)</f>
        <v>2566.86</v>
      </c>
      <c r="H111" s="1">
        <f>SUM('㈱塩釜:牡鹿'!H111)</f>
        <v>43</v>
      </c>
      <c r="I111" s="1">
        <f>SUM('㈱塩釜:牡鹿'!I111)</f>
        <v>54.27</v>
      </c>
      <c r="J111" s="1">
        <f>SUM('㈱塩釜:牡鹿'!J111)</f>
        <v>0</v>
      </c>
      <c r="K111" s="1">
        <f>SUM('㈱塩釜:牡鹿'!K111)</f>
        <v>0</v>
      </c>
      <c r="L111" s="1">
        <f>SUM('㈱塩釜:牡鹿'!L111)</f>
        <v>0</v>
      </c>
      <c r="M111" s="1">
        <f>SUM('㈱塩釜:牡鹿'!M111)</f>
        <v>0</v>
      </c>
      <c r="N111" s="1">
        <f>SUM('㈱塩釜:牡鹿'!N111)</f>
        <v>0</v>
      </c>
      <c r="O111" s="1">
        <f>SUM('㈱塩釜:牡鹿'!O111)</f>
        <v>0</v>
      </c>
      <c r="P111" s="472">
        <f>SUM('㈱塩釜:牡鹿'!P111)</f>
        <v>7550.7</v>
      </c>
    </row>
    <row r="112" spans="1:16" ht="18.75">
      <c r="A112" s="46"/>
      <c r="B112" s="529"/>
      <c r="C112" s="50" t="s">
        <v>18</v>
      </c>
      <c r="D112" s="2"/>
      <c r="E112" s="2">
        <f>SUM('㈱塩釜:牡鹿'!E112)</f>
        <v>0</v>
      </c>
      <c r="F112" s="2">
        <f>SUM('㈱塩釜:牡鹿'!F112)</f>
        <v>427629.98199999996</v>
      </c>
      <c r="G112" s="2">
        <f>SUM('㈱塩釜:牡鹿'!G112)</f>
        <v>245580.745</v>
      </c>
      <c r="H112" s="2">
        <f>SUM('㈱塩釜:牡鹿'!H112)</f>
        <v>5106.24</v>
      </c>
      <c r="I112" s="2">
        <f>SUM('㈱塩釜:牡鹿'!I112)</f>
        <v>8205.624</v>
      </c>
      <c r="J112" s="2">
        <f>SUM('㈱塩釜:牡鹿'!J112)</f>
        <v>0</v>
      </c>
      <c r="K112" s="2">
        <f>SUM('㈱塩釜:牡鹿'!K112)</f>
        <v>0</v>
      </c>
      <c r="L112" s="2">
        <f>SUM('㈱塩釜:牡鹿'!L112)</f>
        <v>0</v>
      </c>
      <c r="M112" s="2">
        <f>SUM('㈱塩釜:牡鹿'!M112)</f>
        <v>0</v>
      </c>
      <c r="N112" s="2">
        <f>SUM('㈱塩釜:牡鹿'!N112)</f>
        <v>0</v>
      </c>
      <c r="O112" s="2">
        <f>SUM('㈱塩釜:牡鹿'!O112)</f>
        <v>0</v>
      </c>
      <c r="P112" s="473">
        <f>SUM('㈱塩釜:牡鹿'!P112)</f>
        <v>686522.591</v>
      </c>
    </row>
    <row r="113" spans="1:16" ht="18.75">
      <c r="A113" s="46"/>
      <c r="B113" s="528" t="s">
        <v>69</v>
      </c>
      <c r="C113" s="57" t="s">
        <v>16</v>
      </c>
      <c r="D113" s="1">
        <f>SUM('㈱塩釜:牡鹿'!D113)</f>
        <v>17.0027</v>
      </c>
      <c r="E113" s="1">
        <f>SUM('㈱塩釜:牡鹿'!E113)</f>
        <v>12.0421</v>
      </c>
      <c r="F113" s="1">
        <f>SUM('㈱塩釜:牡鹿'!F113)</f>
        <v>9.764</v>
      </c>
      <c r="G113" s="1">
        <f>SUM('㈱塩釜:牡鹿'!G113)</f>
        <v>0.6157</v>
      </c>
      <c r="H113" s="1">
        <f>SUM('㈱塩釜:牡鹿'!H113)</f>
        <v>0.217</v>
      </c>
      <c r="I113" s="1">
        <f>SUM('㈱塩釜:牡鹿'!I113)</f>
        <v>0.0325</v>
      </c>
      <c r="J113" s="1">
        <f>SUM('㈱塩釜:牡鹿'!J113)</f>
        <v>0.007899999999999999</v>
      </c>
      <c r="K113" s="1">
        <f>SUM('㈱塩釜:牡鹿'!K113)</f>
        <v>0.0389</v>
      </c>
      <c r="L113" s="1">
        <f>SUM('㈱塩釜:牡鹿'!L113)</f>
        <v>0.0035</v>
      </c>
      <c r="M113" s="1">
        <f>SUM('㈱塩釜:牡鹿'!M113)</f>
        <v>0.001</v>
      </c>
      <c r="N113" s="1">
        <f>SUM('㈱塩釜:牡鹿'!N113)</f>
        <v>5.5941</v>
      </c>
      <c r="O113" s="1">
        <f>SUM('㈱塩釜:牡鹿'!O113)</f>
        <v>21.593099999999996</v>
      </c>
      <c r="P113" s="472">
        <f>SUM('㈱塩釜:牡鹿'!P113)</f>
        <v>66.91250000000001</v>
      </c>
    </row>
    <row r="114" spans="1:16" ht="18.75">
      <c r="A114" s="46"/>
      <c r="B114" s="529"/>
      <c r="C114" s="50" t="s">
        <v>18</v>
      </c>
      <c r="D114" s="2">
        <f>SUM('㈱塩釜:牡鹿'!D114)</f>
        <v>29128.00399998816</v>
      </c>
      <c r="E114" s="2">
        <f>SUM('㈱塩釜:牡鹿'!E114)</f>
        <v>19173.348200051478</v>
      </c>
      <c r="F114" s="2">
        <f>SUM('㈱塩釜:牡鹿'!F114)</f>
        <v>17112.166999916677</v>
      </c>
      <c r="G114" s="2">
        <f>SUM('㈱塩釜:牡鹿'!G114)</f>
        <v>884.2144003081803</v>
      </c>
      <c r="H114" s="2">
        <f>SUM('㈱塩釜:牡鹿'!H114)</f>
        <v>119.311199925264</v>
      </c>
      <c r="I114" s="2">
        <f>SUM('㈱塩釜:牡鹿'!I114)</f>
        <v>19.196000068557012</v>
      </c>
      <c r="J114" s="2">
        <f>SUM('㈱塩釜:牡鹿'!J114)</f>
        <v>6.938999956937332</v>
      </c>
      <c r="K114" s="2">
        <f>SUM('㈱塩釜:牡鹿'!K114)</f>
        <v>25.0727999586871</v>
      </c>
      <c r="L114" s="2">
        <f>SUM('㈱塩釜:牡鹿'!L114)</f>
        <v>1.18799999418851</v>
      </c>
      <c r="M114" s="2">
        <f>SUM('㈱塩釜:牡鹿'!M114)</f>
        <v>0.3239999995889849</v>
      </c>
      <c r="N114" s="2">
        <f>SUM('㈱塩釜:牡鹿'!N114)</f>
        <v>10821.457999993916</v>
      </c>
      <c r="O114" s="2">
        <f>SUM('㈱塩釜:牡鹿'!O114)</f>
        <v>42749.19299999924</v>
      </c>
      <c r="P114" s="473">
        <f>SUM('㈱塩釜:牡鹿'!P114)</f>
        <v>120040.41560016086</v>
      </c>
    </row>
    <row r="115" spans="1:16" ht="18.75">
      <c r="A115" s="46" t="s">
        <v>70</v>
      </c>
      <c r="B115" s="528" t="s">
        <v>170</v>
      </c>
      <c r="C115" s="57" t="s">
        <v>16</v>
      </c>
      <c r="D115" s="1">
        <f>SUM('㈱塩釜:牡鹿'!D115)</f>
        <v>1.4744000000000002</v>
      </c>
      <c r="E115" s="1">
        <f>SUM('㈱塩釜:牡鹿'!E115)</f>
        <v>0.9317000000000001</v>
      </c>
      <c r="F115" s="1">
        <f>SUM('㈱塩釜:牡鹿'!F115)</f>
        <v>1.615</v>
      </c>
      <c r="G115" s="1">
        <f>SUM('㈱塩釜:牡鹿'!G115)</f>
        <v>1.5078</v>
      </c>
      <c r="H115" s="1">
        <f>SUM('㈱塩釜:牡鹿'!H115)</f>
        <v>2.0926</v>
      </c>
      <c r="I115" s="1">
        <f>SUM('㈱塩釜:牡鹿'!I115)</f>
        <v>1.4552</v>
      </c>
      <c r="J115" s="1">
        <f>SUM('㈱塩釜:牡鹿'!J115)</f>
        <v>2.858</v>
      </c>
      <c r="K115" s="1">
        <f>SUM('㈱塩釜:牡鹿'!K115)</f>
        <v>2.1769</v>
      </c>
      <c r="L115" s="1">
        <f>SUM('㈱塩釜:牡鹿'!L115)</f>
        <v>0.49319999999999997</v>
      </c>
      <c r="M115" s="1">
        <f>SUM('㈱塩釜:牡鹿'!M115)</f>
        <v>2.2451999999999996</v>
      </c>
      <c r="N115" s="1">
        <f>SUM('㈱塩釜:牡鹿'!N115)</f>
        <v>2.9807000000000006</v>
      </c>
      <c r="O115" s="1">
        <f>SUM('㈱塩釜:牡鹿'!O115)</f>
        <v>3.5684</v>
      </c>
      <c r="P115" s="472">
        <f>SUM('㈱塩釜:牡鹿'!P115)</f>
        <v>23.3991</v>
      </c>
    </row>
    <row r="116" spans="1:16" ht="18.75">
      <c r="A116" s="46"/>
      <c r="B116" s="529"/>
      <c r="C116" s="50" t="s">
        <v>18</v>
      </c>
      <c r="D116" s="2">
        <f>SUM('㈱塩釜:牡鹿'!D116)</f>
        <v>2043.471</v>
      </c>
      <c r="E116" s="2">
        <f>SUM('㈱塩釜:牡鹿'!E116)</f>
        <v>990.8740000182968</v>
      </c>
      <c r="F116" s="2">
        <f>SUM('㈱塩釜:牡鹿'!F116)</f>
        <v>1047.954999968287</v>
      </c>
      <c r="G116" s="2">
        <f>SUM('㈱塩釜:牡鹿'!G116)</f>
        <v>617.1932020431346</v>
      </c>
      <c r="H116" s="2">
        <f>SUM('㈱塩釜:牡鹿'!H116)</f>
        <v>830.1743974951355</v>
      </c>
      <c r="I116" s="2">
        <f>SUM('㈱塩釜:牡鹿'!I116)</f>
        <v>816.2748093347589</v>
      </c>
      <c r="J116" s="2">
        <f>SUM('㈱塩釜:牡鹿'!J116)</f>
        <v>1356.1879646541615</v>
      </c>
      <c r="K116" s="2">
        <f>SUM('㈱塩釜:牡鹿'!K116)</f>
        <v>1090.6595981867567</v>
      </c>
      <c r="L116" s="2">
        <f>SUM('㈱塩釜:牡鹿'!L116)</f>
        <v>228.83039997907866</v>
      </c>
      <c r="M116" s="2">
        <f>SUM('㈱塩釜:牡鹿'!M116)</f>
        <v>2815.6359999979445</v>
      </c>
      <c r="N116" s="2">
        <f>SUM('㈱塩釜:牡鹿'!N116)</f>
        <v>3129.593999961073</v>
      </c>
      <c r="O116" s="2">
        <f>SUM('㈱塩釜:牡鹿'!O116)</f>
        <v>3852.09799999478</v>
      </c>
      <c r="P116" s="473">
        <f>SUM('㈱塩釜:牡鹿'!P116)</f>
        <v>18818.948371633407</v>
      </c>
    </row>
    <row r="117" spans="1:16" ht="18.75">
      <c r="A117" s="46"/>
      <c r="B117" s="528" t="s">
        <v>72</v>
      </c>
      <c r="C117" s="57" t="s">
        <v>16</v>
      </c>
      <c r="D117" s="1">
        <f>SUM('㈱塩釜:牡鹿'!D117)</f>
        <v>14.909099999999999</v>
      </c>
      <c r="E117" s="1">
        <f>SUM('㈱塩釜:牡鹿'!E117)</f>
        <v>15.703</v>
      </c>
      <c r="F117" s="1">
        <f>SUM('㈱塩釜:牡鹿'!F117)</f>
        <v>20.6625</v>
      </c>
      <c r="G117" s="1">
        <f>SUM('㈱塩釜:牡鹿'!G117)</f>
        <v>18.461399999999998</v>
      </c>
      <c r="H117" s="1">
        <f>SUM('㈱塩釜:牡鹿'!H117)</f>
        <v>19.8138</v>
      </c>
      <c r="I117" s="1">
        <f>SUM('㈱塩釜:牡鹿'!I117)</f>
        <v>20.153209999999998</v>
      </c>
      <c r="J117" s="1">
        <f>SUM('㈱塩釜:牡鹿'!J117)</f>
        <v>13.3741</v>
      </c>
      <c r="K117" s="1">
        <f>SUM('㈱塩釜:牡鹿'!K117)</f>
        <v>12.7607</v>
      </c>
      <c r="L117" s="1">
        <f>SUM('㈱塩釜:牡鹿'!L117)</f>
        <v>21.10288</v>
      </c>
      <c r="M117" s="1">
        <f>SUM('㈱塩釜:牡鹿'!M117)</f>
        <v>15.4602</v>
      </c>
      <c r="N117" s="1">
        <f>SUM('㈱塩釜:牡鹿'!N117)</f>
        <v>18.2082</v>
      </c>
      <c r="O117" s="1">
        <f>SUM('㈱塩釜:牡鹿'!O117)</f>
        <v>25.6829</v>
      </c>
      <c r="P117" s="472">
        <f>SUM('㈱塩釜:牡鹿'!P117)</f>
        <v>216.29199</v>
      </c>
    </row>
    <row r="118" spans="1:16" ht="18.75">
      <c r="A118" s="46"/>
      <c r="B118" s="529"/>
      <c r="C118" s="50" t="s">
        <v>18</v>
      </c>
      <c r="D118" s="2">
        <f>SUM('㈱塩釜:牡鹿'!D118)</f>
        <v>18242.793361665008</v>
      </c>
      <c r="E118" s="2">
        <f>SUM('㈱塩釜:牡鹿'!E118)</f>
        <v>20176.540418722336</v>
      </c>
      <c r="F118" s="2">
        <f>SUM('㈱塩釜:牡鹿'!F118)</f>
        <v>26235.531775584404</v>
      </c>
      <c r="G118" s="2">
        <f>SUM('㈱塩釜:牡鹿'!G118)</f>
        <v>23384.383537828006</v>
      </c>
      <c r="H118" s="2">
        <f>SUM('㈱塩釜:牡鹿'!H118)</f>
        <v>27588.16297812229</v>
      </c>
      <c r="I118" s="2">
        <f>SUM('㈱塩釜:牡鹿'!I118)</f>
        <v>29065.029456431534</v>
      </c>
      <c r="J118" s="2">
        <f>SUM('㈱塩釜:牡鹿'!J118)</f>
        <v>13985.467848925393</v>
      </c>
      <c r="K118" s="2">
        <f>SUM('㈱塩釜:牡鹿'!K118)</f>
        <v>14339.326587904434</v>
      </c>
      <c r="L118" s="2">
        <f>SUM('㈱塩釜:牡鹿'!L118)</f>
        <v>22939.51977680609</v>
      </c>
      <c r="M118" s="2">
        <f>SUM('㈱塩釜:牡鹿'!M118)</f>
        <v>19706.998196223813</v>
      </c>
      <c r="N118" s="2">
        <f>SUM('㈱塩釜:牡鹿'!N118)</f>
        <v>22039.149162884416</v>
      </c>
      <c r="O118" s="2">
        <f>SUM('㈱塩釜:牡鹿'!O118)</f>
        <v>27861.703195865433</v>
      </c>
      <c r="P118" s="473">
        <f>SUM('㈱塩釜:牡鹿'!P118)</f>
        <v>265564.6062969632</v>
      </c>
    </row>
    <row r="119" spans="1:16" ht="18.75">
      <c r="A119" s="46" t="s">
        <v>23</v>
      </c>
      <c r="B119" s="528" t="s">
        <v>189</v>
      </c>
      <c r="C119" s="57" t="s">
        <v>16</v>
      </c>
      <c r="D119" s="1">
        <f>SUM('㈱塩釜:牡鹿'!D119)</f>
        <v>8.150899999999998</v>
      </c>
      <c r="E119" s="1">
        <f>SUM('㈱塩釜:牡鹿'!E119)</f>
        <v>7.5529</v>
      </c>
      <c r="F119" s="1">
        <f>SUM('㈱塩釜:牡鹿'!F119)</f>
        <v>7.5023</v>
      </c>
      <c r="G119" s="1">
        <f>SUM('㈱塩釜:牡鹿'!G119)</f>
        <v>6.403</v>
      </c>
      <c r="H119" s="1">
        <f>SUM('㈱塩釜:牡鹿'!H119)</f>
        <v>12.104000000000003</v>
      </c>
      <c r="I119" s="1">
        <f>SUM('㈱塩釜:牡鹿'!I119)</f>
        <v>10.914800000000001</v>
      </c>
      <c r="J119" s="1">
        <f>SUM('㈱塩釜:牡鹿'!J119)</f>
        <v>220.23919999999998</v>
      </c>
      <c r="K119" s="1">
        <f>SUM('㈱塩釜:牡鹿'!K119)</f>
        <v>63.1697</v>
      </c>
      <c r="L119" s="1">
        <f>SUM('㈱塩釜:牡鹿'!L119)</f>
        <v>4.774399999999999</v>
      </c>
      <c r="M119" s="1">
        <f>SUM('㈱塩釜:牡鹿'!M119)</f>
        <v>5.4915</v>
      </c>
      <c r="N119" s="1">
        <f>SUM('㈱塩釜:牡鹿'!N119)</f>
        <v>12.085899999999999</v>
      </c>
      <c r="O119" s="1">
        <f>SUM('㈱塩釜:牡鹿'!O119)</f>
        <v>16.128100000000003</v>
      </c>
      <c r="P119" s="472">
        <f>SUM('㈱塩釜:牡鹿'!P119)</f>
        <v>374.51670000000007</v>
      </c>
    </row>
    <row r="120" spans="1:16" ht="18.75">
      <c r="A120" s="52"/>
      <c r="B120" s="529"/>
      <c r="C120" s="50" t="s">
        <v>18</v>
      </c>
      <c r="D120" s="2">
        <f>SUM('㈱塩釜:牡鹿'!D120)</f>
        <v>10003.197189910203</v>
      </c>
      <c r="E120" s="2">
        <f>SUM('㈱塩釜:牡鹿'!E120)</f>
        <v>10039.830006800597</v>
      </c>
      <c r="F120" s="2">
        <f>SUM('㈱塩釜:牡鹿'!F120)</f>
        <v>5483.01739117196</v>
      </c>
      <c r="G120" s="2">
        <f>SUM('㈱塩釜:牡鹿'!G120)</f>
        <v>4787.633441895081</v>
      </c>
      <c r="H120" s="2">
        <f>SUM('㈱塩釜:牡鹿'!H120)</f>
        <v>41841.59379181455</v>
      </c>
      <c r="I120" s="2">
        <f>SUM('㈱塩釜:牡鹿'!I120)</f>
        <v>32483.926017638096</v>
      </c>
      <c r="J120" s="2">
        <f>SUM('㈱塩釜:牡鹿'!J120)</f>
        <v>42688.74916275768</v>
      </c>
      <c r="K120" s="2">
        <f>SUM('㈱塩釜:牡鹿'!K120)</f>
        <v>13225.436796312186</v>
      </c>
      <c r="L120" s="2">
        <f>SUM('㈱塩釜:牡鹿'!L120)</f>
        <v>3354.6173906581753</v>
      </c>
      <c r="M120" s="2">
        <f>SUM('㈱塩釜:牡鹿'!M120)</f>
        <v>2984.739998525003</v>
      </c>
      <c r="N120" s="2">
        <f>SUM('㈱塩釜:牡鹿'!N120)</f>
        <v>13262.096384358269</v>
      </c>
      <c r="O120" s="2">
        <f>SUM('㈱塩釜:牡鹿'!O120)</f>
        <v>22090.583198958542</v>
      </c>
      <c r="P120" s="473">
        <f>SUM('㈱塩釜:牡鹿'!P120)</f>
        <v>202245.42077080032</v>
      </c>
    </row>
    <row r="121" spans="1:16" ht="18.75">
      <c r="A121" s="52"/>
      <c r="B121" s="48" t="s">
        <v>20</v>
      </c>
      <c r="C121" s="57" t="s">
        <v>16</v>
      </c>
      <c r="D121" s="1">
        <f>SUM('㈱塩釜:牡鹿'!D121)</f>
        <v>0.2173</v>
      </c>
      <c r="E121" s="1">
        <f>SUM('㈱塩釜:牡鹿'!E121)</f>
        <v>1.3545</v>
      </c>
      <c r="F121" s="1">
        <f>SUM('㈱塩釜:牡鹿'!F121)</f>
        <v>10.430299999999999</v>
      </c>
      <c r="G121" s="1">
        <f>SUM('㈱塩釜:牡鹿'!G121)</f>
        <v>15.242400000000002</v>
      </c>
      <c r="H121" s="1">
        <f>SUM('㈱塩釜:牡鹿'!H121)</f>
        <v>21.9205</v>
      </c>
      <c r="I121" s="1">
        <f>SUM('㈱塩釜:牡鹿'!I121)</f>
        <v>26.423199999999998</v>
      </c>
      <c r="J121" s="1">
        <f>SUM('㈱塩釜:牡鹿'!J121)</f>
        <v>20.5908</v>
      </c>
      <c r="K121" s="1">
        <f>SUM('㈱塩釜:牡鹿'!K121)</f>
        <v>13.3564</v>
      </c>
      <c r="L121" s="1">
        <f>SUM('㈱塩釜:牡鹿'!L121)</f>
        <v>2.517</v>
      </c>
      <c r="M121" s="1">
        <f>SUM('㈱塩釜:牡鹿'!M121)</f>
        <v>0.113</v>
      </c>
      <c r="N121" s="1">
        <f>SUM('㈱塩釜:牡鹿'!N121)</f>
        <v>0.1045</v>
      </c>
      <c r="O121" s="1">
        <f>SUM('㈱塩釜:牡鹿'!O121)</f>
        <v>0.1596</v>
      </c>
      <c r="P121" s="472">
        <f>SUM('㈱塩釜:牡鹿'!P121)</f>
        <v>112.4295</v>
      </c>
    </row>
    <row r="122" spans="1:16" ht="18.75">
      <c r="A122" s="52"/>
      <c r="B122" s="50" t="s">
        <v>73</v>
      </c>
      <c r="C122" s="50" t="s">
        <v>18</v>
      </c>
      <c r="D122" s="2">
        <f>SUM('㈱塩釜:牡鹿'!D122)</f>
        <v>535.6045999006791</v>
      </c>
      <c r="E122" s="2">
        <f>SUM('㈱塩釜:牡鹿'!E122)</f>
        <v>882.198</v>
      </c>
      <c r="F122" s="2">
        <f>SUM('㈱塩釜:牡鹿'!F122)</f>
        <v>4393.249998281283</v>
      </c>
      <c r="G122" s="2">
        <f>SUM('㈱塩釜:牡鹿'!G122)</f>
        <v>5785.473008474088</v>
      </c>
      <c r="H122" s="2">
        <f>SUM('㈱塩釜:牡鹿'!H122)</f>
        <v>8660.344996702677</v>
      </c>
      <c r="I122" s="2">
        <f>SUM('㈱塩釜:牡鹿'!I122)</f>
        <v>12970.782009662933</v>
      </c>
      <c r="J122" s="2">
        <f>SUM('㈱塩釜:牡鹿'!J122)</f>
        <v>14285.149995065018</v>
      </c>
      <c r="K122" s="2">
        <f>SUM('㈱塩釜:牡鹿'!K122)</f>
        <v>7483.705999647305</v>
      </c>
      <c r="L122" s="2">
        <f>SUM('㈱塩釜:牡鹿'!L122)</f>
        <v>1201.722999728313</v>
      </c>
      <c r="M122" s="2">
        <f>SUM('㈱塩釜:牡鹿'!M122)</f>
        <v>241.488</v>
      </c>
      <c r="N122" s="2">
        <f>SUM('㈱塩釜:牡鹿'!N122)</f>
        <v>161.56799999999998</v>
      </c>
      <c r="O122" s="2">
        <f>SUM('㈱塩釜:牡鹿'!O122)</f>
        <v>180.587</v>
      </c>
      <c r="P122" s="473">
        <f>SUM('㈱塩釜:牡鹿'!P122)</f>
        <v>56781.874607462305</v>
      </c>
    </row>
    <row r="123" spans="1:16" s="483" customFormat="1" ht="18.75">
      <c r="A123" s="488"/>
      <c r="B123" s="553" t="s">
        <v>190</v>
      </c>
      <c r="C123" s="481" t="s">
        <v>16</v>
      </c>
      <c r="D123" s="482">
        <f>SUM('㈱塩釜:牡鹿'!D123)</f>
        <v>520.6761</v>
      </c>
      <c r="E123" s="482">
        <f>SUM('㈱塩釜:牡鹿'!E123)</f>
        <v>304.81219999999996</v>
      </c>
      <c r="F123" s="482">
        <f>SUM('㈱塩釜:牡鹿'!F123)</f>
        <v>5021.036200000001</v>
      </c>
      <c r="G123" s="482">
        <f>SUM('㈱塩釜:牡鹿'!G123)</f>
        <v>2718.26036</v>
      </c>
      <c r="H123" s="482">
        <f>SUM('㈱塩釜:牡鹿'!H123)</f>
        <v>306.68942</v>
      </c>
      <c r="I123" s="482">
        <f>SUM('㈱塩釜:牡鹿'!I123)</f>
        <v>711.90562</v>
      </c>
      <c r="J123" s="482">
        <f>SUM('㈱塩釜:牡鹿'!J123)</f>
        <v>588.8396</v>
      </c>
      <c r="K123" s="482">
        <f>SUM('㈱塩釜:牡鹿'!K123)</f>
        <v>288.60699999999997</v>
      </c>
      <c r="L123" s="482">
        <f>SUM('㈱塩釜:牡鹿'!L123)</f>
        <v>1867.6738800000003</v>
      </c>
      <c r="M123" s="482">
        <f>SUM('㈱塩釜:牡鹿'!M123)</f>
        <v>2026.9064000000003</v>
      </c>
      <c r="N123" s="482">
        <f>SUM('㈱塩釜:牡鹿'!N123)</f>
        <v>1919.2285899999997</v>
      </c>
      <c r="O123" s="482">
        <f>SUM('㈱塩釜:牡鹿'!O123)</f>
        <v>1157.6665000000003</v>
      </c>
      <c r="P123" s="472">
        <f>SUM('㈱塩釜:牡鹿'!P123)</f>
        <v>17432.30187</v>
      </c>
    </row>
    <row r="124" spans="1:16" s="483" customFormat="1" ht="18.75">
      <c r="A124" s="484"/>
      <c r="B124" s="554"/>
      <c r="C124" s="485" t="s">
        <v>18</v>
      </c>
      <c r="D124" s="486">
        <f>SUM('㈱塩釜:牡鹿'!D124)</f>
        <v>355092.3573246253</v>
      </c>
      <c r="E124" s="486">
        <f>SUM('㈱塩釜:牡鹿'!E124)</f>
        <v>229630.75287992737</v>
      </c>
      <c r="F124" s="486">
        <f>SUM('㈱塩釜:牡鹿'!F124)</f>
        <v>557893.3913495449</v>
      </c>
      <c r="G124" s="486">
        <f>SUM('㈱塩釜:牡鹿'!G124)</f>
        <v>377525.47714215977</v>
      </c>
      <c r="H124" s="486">
        <f>SUM('㈱塩釜:牡鹿'!H124)</f>
        <v>212673.49433829135</v>
      </c>
      <c r="I124" s="486">
        <f>SUM('㈱塩釜:牡鹿'!I124)</f>
        <v>361874.70546094025</v>
      </c>
      <c r="J124" s="486">
        <f>SUM('㈱塩釜:牡鹿'!J124)</f>
        <v>254435.86671584198</v>
      </c>
      <c r="K124" s="486">
        <f>SUM('㈱塩釜:牡鹿'!K124)</f>
        <v>151132.85850020254</v>
      </c>
      <c r="L124" s="486">
        <f>SUM('㈱塩釜:牡鹿'!L124)</f>
        <v>994333.2765077723</v>
      </c>
      <c r="M124" s="486">
        <f>SUM('㈱塩釜:牡鹿'!M124)</f>
        <v>1118799.5998313534</v>
      </c>
      <c r="N124" s="486">
        <f>SUM('㈱塩釜:牡鹿'!N124)</f>
        <v>1062358.7018040898</v>
      </c>
      <c r="O124" s="486">
        <f>SUM('㈱塩釜:牡鹿'!O124)</f>
        <v>733383.977067861</v>
      </c>
      <c r="P124" s="473">
        <f>SUM('㈱塩釜:牡鹿'!P124)</f>
        <v>6409134.458922609</v>
      </c>
    </row>
    <row r="125" spans="1:16" ht="18.75">
      <c r="A125" s="45" t="s">
        <v>0</v>
      </c>
      <c r="B125" s="528" t="s">
        <v>74</v>
      </c>
      <c r="C125" s="57" t="s">
        <v>16</v>
      </c>
      <c r="D125" s="1"/>
      <c r="E125" s="1">
        <f>SUM('㈱塩釜:牡鹿'!E125)</f>
        <v>0</v>
      </c>
      <c r="F125" s="1">
        <f>SUM('㈱塩釜:牡鹿'!F125)</f>
        <v>0</v>
      </c>
      <c r="G125" s="1">
        <f>SUM('㈱塩釜:牡鹿'!G125)</f>
        <v>0</v>
      </c>
      <c r="H125" s="1">
        <f>SUM('㈱塩釜:牡鹿'!H125)</f>
        <v>0</v>
      </c>
      <c r="I125" s="1">
        <f>SUM('㈱塩釜:牡鹿'!I125)</f>
        <v>0.709</v>
      </c>
      <c r="J125" s="1">
        <f>SUM('㈱塩釜:牡鹿'!J125)</f>
        <v>0</v>
      </c>
      <c r="K125" s="1">
        <f>SUM('㈱塩釜:牡鹿'!K125)</f>
        <v>0</v>
      </c>
      <c r="L125" s="1">
        <f>SUM('㈱塩釜:牡鹿'!L125)</f>
        <v>0</v>
      </c>
      <c r="M125" s="1">
        <f>SUM('㈱塩釜:牡鹿'!M125)</f>
        <v>0</v>
      </c>
      <c r="N125" s="1">
        <f>SUM('㈱塩釜:牡鹿'!N125)</f>
        <v>0</v>
      </c>
      <c r="O125" s="1">
        <f>SUM('㈱塩釜:牡鹿'!O125)</f>
        <v>0</v>
      </c>
      <c r="P125" s="472">
        <f>SUM('㈱塩釜:牡鹿'!P125)</f>
        <v>0.709</v>
      </c>
    </row>
    <row r="126" spans="1:16" ht="18.75">
      <c r="A126" s="45" t="s">
        <v>0</v>
      </c>
      <c r="B126" s="529"/>
      <c r="C126" s="50" t="s">
        <v>18</v>
      </c>
      <c r="D126" s="2"/>
      <c r="E126" s="2">
        <f>SUM('㈱塩釜:牡鹿'!E126)</f>
        <v>0</v>
      </c>
      <c r="F126" s="2">
        <f>SUM('㈱塩釜:牡鹿'!F126)</f>
        <v>0</v>
      </c>
      <c r="G126" s="2">
        <f>SUM('㈱塩釜:牡鹿'!G126)</f>
        <v>0</v>
      </c>
      <c r="H126" s="2">
        <f>SUM('㈱塩釜:牡鹿'!H126)</f>
        <v>0</v>
      </c>
      <c r="I126" s="2">
        <f>SUM('㈱塩釜:牡鹿'!I126)</f>
        <v>361.584</v>
      </c>
      <c r="J126" s="2">
        <f>SUM('㈱塩釜:牡鹿'!J126)</f>
        <v>0</v>
      </c>
      <c r="K126" s="2">
        <f>SUM('㈱塩釜:牡鹿'!K126)</f>
        <v>0</v>
      </c>
      <c r="L126" s="2">
        <f>SUM('㈱塩釜:牡鹿'!L126)</f>
        <v>0</v>
      </c>
      <c r="M126" s="2">
        <f>SUM('㈱塩釜:牡鹿'!M126)</f>
        <v>0</v>
      </c>
      <c r="N126" s="2">
        <f>SUM('㈱塩釜:牡鹿'!N126)</f>
        <v>0</v>
      </c>
      <c r="O126" s="2">
        <f>SUM('㈱塩釜:牡鹿'!O126)</f>
        <v>0</v>
      </c>
      <c r="P126" s="473">
        <f>SUM('㈱塩釜:牡鹿'!P126)</f>
        <v>361.584</v>
      </c>
    </row>
    <row r="127" spans="1:16" ht="18.75">
      <c r="A127" s="46" t="s">
        <v>75</v>
      </c>
      <c r="B127" s="528" t="s">
        <v>76</v>
      </c>
      <c r="C127" s="57" t="s">
        <v>16</v>
      </c>
      <c r="D127" s="1">
        <f>SUM('㈱塩釜:牡鹿'!D127)</f>
        <v>34.6205</v>
      </c>
      <c r="E127" s="1">
        <f>SUM('㈱塩釜:牡鹿'!E127)</f>
        <v>51.5597</v>
      </c>
      <c r="F127" s="1">
        <f>SUM('㈱塩釜:牡鹿'!F127)</f>
        <v>118.2775</v>
      </c>
      <c r="G127" s="1">
        <f>SUM('㈱塩釜:牡鹿'!G127)</f>
        <v>12.483</v>
      </c>
      <c r="H127" s="1">
        <f>SUM('㈱塩釜:牡鹿'!H127)</f>
        <v>0</v>
      </c>
      <c r="I127" s="1">
        <f>SUM('㈱塩釜:牡鹿'!I127)</f>
        <v>0</v>
      </c>
      <c r="J127" s="1">
        <f>SUM('㈱塩釜:牡鹿'!J127)</f>
        <v>0.025</v>
      </c>
      <c r="K127" s="1">
        <f>SUM('㈱塩釜:牡鹿'!K127)</f>
        <v>0.169</v>
      </c>
      <c r="L127" s="1">
        <f>SUM('㈱塩釜:牡鹿'!L127)</f>
        <v>0.067</v>
      </c>
      <c r="M127" s="1">
        <f>SUM('㈱塩釜:牡鹿'!M127)</f>
        <v>0.052</v>
      </c>
      <c r="N127" s="1">
        <f>SUM('㈱塩釜:牡鹿'!N127)</f>
        <v>1.3435</v>
      </c>
      <c r="O127" s="1">
        <f>SUM('㈱塩釜:牡鹿'!O127)</f>
        <v>7.6895</v>
      </c>
      <c r="P127" s="472">
        <f>SUM('㈱塩釜:牡鹿'!P127)</f>
        <v>226.2867</v>
      </c>
    </row>
    <row r="128" spans="1:16" ht="18.75">
      <c r="A128" s="46"/>
      <c r="B128" s="529"/>
      <c r="C128" s="50" t="s">
        <v>18</v>
      </c>
      <c r="D128" s="2">
        <f>SUM('㈱塩釜:牡鹿'!D128)</f>
        <v>8774.664999552218</v>
      </c>
      <c r="E128" s="2">
        <f>SUM('㈱塩釜:牡鹿'!E128)</f>
        <v>7418.567000224135</v>
      </c>
      <c r="F128" s="2">
        <f>SUM('㈱塩釜:牡鹿'!F128)</f>
        <v>9659.743999780498</v>
      </c>
      <c r="G128" s="2">
        <f>SUM('㈱塩釜:牡鹿'!G128)</f>
        <v>1986.7400005584243</v>
      </c>
      <c r="H128" s="2">
        <f>SUM('㈱塩釜:牡鹿'!H128)</f>
        <v>25.65</v>
      </c>
      <c r="I128" s="2">
        <f>SUM('㈱塩釜:牡鹿'!I128)</f>
        <v>27.972</v>
      </c>
      <c r="J128" s="2">
        <f>SUM('㈱塩釜:牡鹿'!J128)</f>
        <v>42.12</v>
      </c>
      <c r="K128" s="2">
        <f>SUM('㈱塩釜:牡鹿'!K128)</f>
        <v>225.28799951586956</v>
      </c>
      <c r="L128" s="2">
        <f>SUM('㈱塩釜:牡鹿'!L128)</f>
        <v>109.18799955977963</v>
      </c>
      <c r="M128" s="2">
        <f>SUM('㈱塩釜:牡鹿'!M128)</f>
        <v>64.49799998218934</v>
      </c>
      <c r="N128" s="2">
        <f>SUM('㈱塩釜:牡鹿'!N128)</f>
        <v>656.22</v>
      </c>
      <c r="O128" s="2">
        <f>SUM('㈱塩釜:牡鹿'!O128)</f>
        <v>3219.636</v>
      </c>
      <c r="P128" s="473">
        <f>SUM('㈱塩釜:牡鹿'!P128)</f>
        <v>32210.287999173113</v>
      </c>
    </row>
    <row r="129" spans="1:16" ht="18.75">
      <c r="A129" s="46" t="s">
        <v>77</v>
      </c>
      <c r="B129" s="48" t="s">
        <v>20</v>
      </c>
      <c r="C129" s="305" t="s">
        <v>16</v>
      </c>
      <c r="D129" s="451">
        <f>SUM('㈱塩釜:牡鹿'!D129)</f>
        <v>9.7573</v>
      </c>
      <c r="E129" s="451">
        <f>SUM('㈱塩釜:牡鹿'!E129)</f>
        <v>19.5314</v>
      </c>
      <c r="F129" s="451">
        <f>SUM('㈱塩釜:牡鹿'!F129)</f>
        <v>20.14115</v>
      </c>
      <c r="G129" s="451">
        <f>SUM('㈱塩釜:牡鹿'!G129)</f>
        <v>88.203</v>
      </c>
      <c r="H129" s="451">
        <f>SUM('㈱塩釜:牡鹿'!H129)</f>
        <v>11.592699999999999</v>
      </c>
      <c r="I129" s="451">
        <f>SUM('㈱塩釜:牡鹿'!I129)</f>
        <v>0.02</v>
      </c>
      <c r="J129" s="451"/>
      <c r="K129" s="451">
        <f>SUM('㈱塩釜:牡鹿'!K129)</f>
        <v>0.06899999999999999</v>
      </c>
      <c r="L129" s="451">
        <f>SUM('㈱塩釜:牡鹿'!L129)</f>
        <v>0.012</v>
      </c>
      <c r="M129" s="451">
        <f>SUM('㈱塩釜:牡鹿'!M129)</f>
        <v>0.015</v>
      </c>
      <c r="N129" s="451">
        <f>SUM('㈱塩釜:牡鹿'!N129)</f>
        <v>0.7995</v>
      </c>
      <c r="O129" s="451">
        <f>SUM('㈱塩釜:牡鹿'!O129)</f>
        <v>1.0279</v>
      </c>
      <c r="P129" s="477">
        <f>SUM('㈱塩釜:牡鹿'!P129)</f>
        <v>151.20195</v>
      </c>
    </row>
    <row r="130" spans="1:16" ht="18.75">
      <c r="A130" s="46"/>
      <c r="B130" s="48" t="s">
        <v>174</v>
      </c>
      <c r="C130" s="57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472"/>
    </row>
    <row r="131" spans="1:16" ht="18.75">
      <c r="A131" s="46" t="s">
        <v>23</v>
      </c>
      <c r="B131" s="2"/>
      <c r="C131" s="50" t="s">
        <v>18</v>
      </c>
      <c r="D131" s="2">
        <f>SUM('㈱塩釜:牡鹿'!D131)</f>
        <v>5141.876999639013</v>
      </c>
      <c r="E131" s="2">
        <f>SUM('㈱塩釜:牡鹿'!E131)</f>
        <v>9483.446000411677</v>
      </c>
      <c r="F131" s="2">
        <f>SUM('㈱塩釜:牡鹿'!F131)</f>
        <v>9495.386999718936</v>
      </c>
      <c r="G131" s="2">
        <f>SUM('㈱塩釜:牡鹿'!G131)</f>
        <v>26262.93900015008</v>
      </c>
      <c r="H131" s="2">
        <f>SUM('㈱塩釜:牡鹿'!H131)</f>
        <v>2947.1490000000003</v>
      </c>
      <c r="I131" s="2">
        <f>SUM('㈱塩釜:牡鹿'!I131)</f>
        <v>63.504999999999995</v>
      </c>
      <c r="J131" s="2">
        <f>SUM('㈱塩釜:牡鹿'!J131)</f>
        <v>77.30600000000001</v>
      </c>
      <c r="K131" s="2">
        <f>SUM('㈱塩釜:牡鹿'!K131)</f>
        <v>62.144000000000005</v>
      </c>
      <c r="L131" s="2">
        <f>SUM('㈱塩釜:牡鹿'!L131)</f>
        <v>63.244</v>
      </c>
      <c r="M131" s="2">
        <f>SUM('㈱塩釜:牡鹿'!M131)</f>
        <v>193.326</v>
      </c>
      <c r="N131" s="2">
        <f>SUM('㈱塩釜:牡鹿'!N131)</f>
        <v>302.657</v>
      </c>
      <c r="O131" s="2">
        <f>SUM('㈱塩釜:牡鹿'!O131)</f>
        <v>376.474</v>
      </c>
      <c r="P131" s="473">
        <f>SUM('㈱塩釜:牡鹿'!P131)</f>
        <v>54469.45399991969</v>
      </c>
    </row>
    <row r="132" spans="1:16" s="483" customFormat="1" ht="18.75">
      <c r="A132" s="480"/>
      <c r="B132" s="489" t="s">
        <v>0</v>
      </c>
      <c r="C132" s="490" t="s">
        <v>16</v>
      </c>
      <c r="D132" s="491">
        <f>SUM('㈱塩釜:牡鹿'!D132)</f>
        <v>44.3778</v>
      </c>
      <c r="E132" s="491">
        <f>SUM('㈱塩釜:牡鹿'!E132)</f>
        <v>71.09110000000001</v>
      </c>
      <c r="F132" s="491">
        <f>SUM('㈱塩釜:牡鹿'!F132)</f>
        <v>138.41865</v>
      </c>
      <c r="G132" s="491">
        <f>SUM('㈱塩釜:牡鹿'!G132)</f>
        <v>100.686</v>
      </c>
      <c r="H132" s="491">
        <f>SUM('㈱塩釜:牡鹿'!H132)</f>
        <v>11.592699999999999</v>
      </c>
      <c r="I132" s="491">
        <f>SUM('㈱塩釜:牡鹿'!I132)</f>
        <v>0.729</v>
      </c>
      <c r="J132" s="491">
        <f>SUM('㈱塩釜:牡鹿'!J132)</f>
        <v>0.057999999999999996</v>
      </c>
      <c r="K132" s="491">
        <f>SUM('㈱塩釜:牡鹿'!K132)</f>
        <v>0.23800000000000002</v>
      </c>
      <c r="L132" s="491">
        <f>SUM('㈱塩釜:牡鹿'!L132)</f>
        <v>0.079</v>
      </c>
      <c r="M132" s="491">
        <f>SUM('㈱塩釜:牡鹿'!M132)</f>
        <v>0.067</v>
      </c>
      <c r="N132" s="491">
        <f>SUM('㈱塩釜:牡鹿'!N132)</f>
        <v>2.143</v>
      </c>
      <c r="O132" s="491">
        <f>SUM('㈱塩釜:牡鹿'!O132)</f>
        <v>8.7174</v>
      </c>
      <c r="P132" s="477">
        <f>SUM('㈱塩釜:牡鹿'!P132)</f>
        <v>378.19764999999995</v>
      </c>
    </row>
    <row r="133" spans="1:16" s="483" customFormat="1" ht="18.75">
      <c r="A133" s="488"/>
      <c r="B133" s="492" t="s">
        <v>191</v>
      </c>
      <c r="C133" s="481" t="s">
        <v>79</v>
      </c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72"/>
    </row>
    <row r="134" spans="1:16" s="483" customFormat="1" ht="18.75">
      <c r="A134" s="484"/>
      <c r="B134" s="486"/>
      <c r="C134" s="493" t="s">
        <v>18</v>
      </c>
      <c r="D134" s="494">
        <f>SUM('㈱塩釜:牡鹿'!D134)</f>
        <v>13916.541999191231</v>
      </c>
      <c r="E134" s="494">
        <f>SUM('㈱塩釜:牡鹿'!E134)</f>
        <v>16902.013000635812</v>
      </c>
      <c r="F134" s="494">
        <f>SUM('㈱塩釜:牡鹿'!F134)</f>
        <v>19155.130999499434</v>
      </c>
      <c r="G134" s="494">
        <f>SUM('㈱塩釜:牡鹿'!G134)</f>
        <v>28249.679000708504</v>
      </c>
      <c r="H134" s="494">
        <f>SUM('㈱塩釜:牡鹿'!H134)</f>
        <v>2972.799</v>
      </c>
      <c r="I134" s="494">
        <f>SUM('㈱塩釜:牡鹿'!I134)</f>
        <v>453.06100000000004</v>
      </c>
      <c r="J134" s="494">
        <f>SUM('㈱塩釜:牡鹿'!J134)</f>
        <v>119.42599999999999</v>
      </c>
      <c r="K134" s="494">
        <f>SUM('㈱塩釜:牡鹿'!K134)</f>
        <v>287.43199951586956</v>
      </c>
      <c r="L134" s="494">
        <f>SUM('㈱塩釜:牡鹿'!L134)</f>
        <v>172.43199955977963</v>
      </c>
      <c r="M134" s="494">
        <f>SUM('㈱塩釜:牡鹿'!M134)</f>
        <v>257.8239999821893</v>
      </c>
      <c r="N134" s="494">
        <f>SUM('㈱塩釜:牡鹿'!N134)</f>
        <v>958.8770000000001</v>
      </c>
      <c r="O134" s="494">
        <f>SUM('㈱塩釜:牡鹿'!O134)</f>
        <v>3596.1099999999997</v>
      </c>
      <c r="P134" s="478">
        <f>SUM('㈱塩釜:牡鹿'!P134)</f>
        <v>87041.3259990928</v>
      </c>
    </row>
    <row r="135" spans="1:16" s="483" customFormat="1" ht="18.75">
      <c r="A135" s="488"/>
      <c r="B135" s="495" t="s">
        <v>0</v>
      </c>
      <c r="C135" s="481" t="s">
        <v>16</v>
      </c>
      <c r="D135" s="482">
        <f>SUM('㈱塩釜:牡鹿'!D135)</f>
        <v>17078.587389999997</v>
      </c>
      <c r="E135" s="482">
        <f>SUM('㈱塩釜:牡鹿'!E135)</f>
        <v>14091.386999999995</v>
      </c>
      <c r="F135" s="482">
        <f>SUM('㈱塩釜:牡鹿'!F135)</f>
        <v>14455.130539999996</v>
      </c>
      <c r="G135" s="482">
        <f>SUM('㈱塩釜:牡鹿'!G135)</f>
        <v>10339.20016</v>
      </c>
      <c r="H135" s="482">
        <f>SUM('㈱塩釜:牡鹿'!H135)</f>
        <v>18195.059519999995</v>
      </c>
      <c r="I135" s="482">
        <f>SUM('㈱塩釜:牡鹿'!I135)</f>
        <v>26016.042830000006</v>
      </c>
      <c r="J135" s="482">
        <f>SUM('㈱塩釜:牡鹿'!J135)</f>
        <v>34955.40731000001</v>
      </c>
      <c r="K135" s="482">
        <f>SUM('㈱塩釜:牡鹿'!K135)</f>
        <v>12217.042839999998</v>
      </c>
      <c r="L135" s="482">
        <f>SUM('㈱塩釜:牡鹿'!L135)</f>
        <v>14824.928280000002</v>
      </c>
      <c r="M135" s="482">
        <f>SUM('㈱塩釜:牡鹿'!M135)</f>
        <v>25122.81073</v>
      </c>
      <c r="N135" s="482">
        <f>SUM('㈱塩釜:牡鹿'!N135)</f>
        <v>37838.37009999999</v>
      </c>
      <c r="O135" s="482">
        <f>SUM('㈱塩釜:牡鹿'!O135)</f>
        <v>27838.519890000003</v>
      </c>
      <c r="P135" s="477">
        <f>SUM('㈱塩釜:牡鹿'!P135)</f>
        <v>252972.48658999996</v>
      </c>
    </row>
    <row r="136" spans="1:16" s="483" customFormat="1" ht="18.75">
      <c r="A136" s="488"/>
      <c r="B136" s="496" t="s">
        <v>127</v>
      </c>
      <c r="C136" s="481" t="s">
        <v>79</v>
      </c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72"/>
    </row>
    <row r="137" spans="1:16" s="483" customFormat="1" ht="19.5" thickBot="1">
      <c r="A137" s="497"/>
      <c r="B137" s="476"/>
      <c r="C137" s="498" t="s">
        <v>18</v>
      </c>
      <c r="D137" s="499">
        <f>SUM('㈱塩釜:牡鹿'!D137)</f>
        <v>2947643.7229999993</v>
      </c>
      <c r="E137" s="499">
        <f>SUM('㈱塩釜:牡鹿'!E137)</f>
        <v>2197958.7830000008</v>
      </c>
      <c r="F137" s="499">
        <f>SUM('㈱塩釜:牡鹿'!F137)</f>
        <v>2758497.595</v>
      </c>
      <c r="G137" s="499">
        <f>SUM('㈱塩釜:牡鹿'!G137)</f>
        <v>3395827.097</v>
      </c>
      <c r="H137" s="499">
        <f>SUM('㈱塩釜:牡鹿'!H137)</f>
        <v>5167187.107999999</v>
      </c>
      <c r="I137" s="499">
        <f>SUM('㈱塩釜:牡鹿'!I137)</f>
        <v>7331476.198</v>
      </c>
      <c r="J137" s="499">
        <f>SUM('㈱塩釜:牡鹿'!J137)</f>
        <v>9212579.032</v>
      </c>
      <c r="K137" s="499">
        <f>SUM('㈱塩釜:牡鹿'!K137)</f>
        <v>4776276.5879999995</v>
      </c>
      <c r="L137" s="499">
        <f>SUM('㈱塩釜:牡鹿'!L137)</f>
        <v>5338170.0249999985</v>
      </c>
      <c r="M137" s="499">
        <f>SUM('㈱塩釜:牡鹿'!M137)</f>
        <v>7689179.868999999</v>
      </c>
      <c r="N137" s="499">
        <f>SUM('㈱塩釜:牡鹿'!N137)</f>
        <v>7113587.826000001</v>
      </c>
      <c r="O137" s="499">
        <f>SUM('㈱塩釜:牡鹿'!O137)</f>
        <v>4362345.582</v>
      </c>
      <c r="P137" s="474">
        <f>SUM('㈱塩釜:牡鹿'!P137)</f>
        <v>62290729.42599999</v>
      </c>
    </row>
    <row r="138" ht="18.75">
      <c r="P138" s="479" t="s">
        <v>88</v>
      </c>
    </row>
  </sheetData>
  <sheetProtection/>
  <mergeCells count="52"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A93:B94"/>
    <mergeCell ref="A95:B96"/>
    <mergeCell ref="B109:B110"/>
    <mergeCell ref="B111:B112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8" scale="60" r:id="rId1"/>
  <rowBreaks count="1" manualBreakCount="1">
    <brk id="6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B88">
      <selection activeCell="N111" sqref="N11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8" customWidth="1"/>
    <col min="17" max="16384" width="9.00390625" style="11" customWidth="1"/>
  </cols>
  <sheetData>
    <row r="1" ht="18.75">
      <c r="B1" s="37" t="s">
        <v>0</v>
      </c>
    </row>
    <row r="2" spans="1:15" ht="19.5" thickBot="1">
      <c r="A2" s="12" t="s">
        <v>85</v>
      </c>
      <c r="B2" s="40"/>
      <c r="C2" s="12"/>
      <c r="O2" s="12" t="s">
        <v>87</v>
      </c>
    </row>
    <row r="3" spans="1:16" ht="18.75">
      <c r="A3" s="41"/>
      <c r="B3" s="42"/>
      <c r="C3" s="42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6" t="s">
        <v>0</v>
      </c>
      <c r="B4" s="528" t="s">
        <v>15</v>
      </c>
      <c r="C4" s="57" t="s">
        <v>16</v>
      </c>
      <c r="D4" s="21">
        <f>SUM('㈱塩釜'!D4,'機船'!D4)</f>
        <v>0.1377</v>
      </c>
      <c r="E4" s="21">
        <f>SUM('㈱塩釜'!E4,'機船'!E4)</f>
        <v>0</v>
      </c>
      <c r="F4" s="21">
        <f>SUM('㈱塩釜'!F4,'機船'!F4)</f>
        <v>252.863</v>
      </c>
      <c r="G4" s="21">
        <f>SUM('㈱塩釜'!G4,'機船'!G4)</f>
        <v>0.0339</v>
      </c>
      <c r="H4" s="21">
        <f>SUM('㈱塩釜'!H4,'機船'!H4)</f>
        <v>0.1892</v>
      </c>
      <c r="I4" s="21">
        <f>SUM('㈱塩釜'!I4,'機船'!I4)</f>
        <v>122.9306</v>
      </c>
      <c r="J4" s="21">
        <f>SUM('㈱塩釜'!J4,'機船'!J4)</f>
        <v>285.93</v>
      </c>
      <c r="K4" s="21">
        <f>SUM('㈱塩釜'!K4,'機船'!K4)</f>
        <v>1.042</v>
      </c>
      <c r="L4" s="21">
        <f>SUM('㈱塩釜'!L4,'機船'!L4)</f>
        <v>1.16</v>
      </c>
      <c r="M4" s="21">
        <f>SUM('㈱塩釜'!M4,'機船'!M4)</f>
        <v>0.732</v>
      </c>
      <c r="N4" s="21">
        <f>SUM('㈱塩釜'!N4,'機船'!N4)</f>
        <v>0.024</v>
      </c>
      <c r="O4" s="21">
        <f>SUM('㈱塩釜'!O4,'機船'!O4)</f>
        <v>0</v>
      </c>
      <c r="P4" s="8">
        <f aca="true" t="shared" si="0" ref="P4:P67">SUM(D4:O4)</f>
        <v>665.0423999999999</v>
      </c>
    </row>
    <row r="5" spans="1:16" ht="18.75">
      <c r="A5" s="46" t="s">
        <v>17</v>
      </c>
      <c r="B5" s="529"/>
      <c r="C5" s="50" t="s">
        <v>18</v>
      </c>
      <c r="D5" s="27">
        <f>SUM('㈱塩釜'!D5,'機船'!D5)</f>
        <v>26.297999759834855</v>
      </c>
      <c r="E5" s="27">
        <f>SUM('㈱塩釜'!E5,'機船'!E5)</f>
        <v>0</v>
      </c>
      <c r="F5" s="27">
        <f>SUM('㈱塩釜'!F5,'機船'!F5)</f>
        <v>10923.681537105678</v>
      </c>
      <c r="G5" s="27">
        <f>SUM('㈱塩釜'!G5,'機船'!G5)</f>
        <v>10.983600354948404</v>
      </c>
      <c r="H5" s="27">
        <f>SUM('㈱塩釜'!H5,'機船'!H5)</f>
        <v>38.95559979716125</v>
      </c>
      <c r="I5" s="27">
        <f>SUM('㈱塩釜'!I5,'機船'!I5)</f>
        <v>8550.46706283491</v>
      </c>
      <c r="J5" s="27">
        <f>SUM('㈱塩釜'!J5,'機船'!J5)</f>
        <v>14679.155294700346</v>
      </c>
      <c r="K5" s="27">
        <f>SUM('㈱塩釜'!K5,'機船'!K5)</f>
        <v>529.999198379385</v>
      </c>
      <c r="L5" s="27">
        <f>SUM('㈱塩釜'!L5,'機船'!L5)</f>
        <v>580.3919960961315</v>
      </c>
      <c r="M5" s="27">
        <f>SUM('㈱塩釜'!M5,'機船'!M5)</f>
        <v>363.85199953843005</v>
      </c>
      <c r="N5" s="27">
        <f>SUM('㈱塩釜'!N5,'機船'!N5)</f>
        <v>12.52799985888952</v>
      </c>
      <c r="O5" s="27">
        <f>SUM('㈱塩釜'!O5,'機船'!O5)</f>
        <v>0</v>
      </c>
      <c r="P5" s="17">
        <f>SUM(D5:O5)</f>
        <v>35716.31228842571</v>
      </c>
    </row>
    <row r="6" spans="1:16" ht="18.75">
      <c r="A6" s="46" t="s">
        <v>19</v>
      </c>
      <c r="B6" s="48" t="s">
        <v>20</v>
      </c>
      <c r="C6" s="57" t="s">
        <v>16</v>
      </c>
      <c r="D6" s="28">
        <f>SUM('㈱塩釜'!D6,'機船'!D6)</f>
        <v>0.126</v>
      </c>
      <c r="E6" s="28">
        <f>SUM('㈱塩釜'!E6,'機船'!E6)</f>
        <v>0.112</v>
      </c>
      <c r="F6" s="28">
        <f>SUM('㈱塩釜'!F6,'機船'!F6)</f>
        <v>0.112</v>
      </c>
      <c r="G6" s="28">
        <f>SUM('㈱塩釜'!G6,'機船'!G6)</f>
        <v>0</v>
      </c>
      <c r="H6" s="28">
        <f>SUM('㈱塩釜'!H6,'機船'!H6)</f>
        <v>0.5492</v>
      </c>
      <c r="I6" s="28">
        <f>SUM('㈱塩釜'!I6,'機船'!I6)</f>
        <v>0.7457</v>
      </c>
      <c r="J6" s="28">
        <f>SUM('㈱塩釜'!J6,'機船'!J6)</f>
        <v>0.154</v>
      </c>
      <c r="K6" s="28">
        <f>SUM('㈱塩釜'!K6,'機船'!K6)</f>
        <v>0</v>
      </c>
      <c r="L6" s="28">
        <f>SUM('㈱塩釜'!L6,'機船'!L6)</f>
        <v>0.002</v>
      </c>
      <c r="M6" s="28">
        <f>SUM('㈱塩釜'!M6,'機船'!M6)</f>
        <v>0</v>
      </c>
      <c r="N6" s="28">
        <f>SUM('㈱塩釜'!N6,'機船'!N6)</f>
        <v>0.028</v>
      </c>
      <c r="O6" s="28">
        <f>SUM('㈱塩釜'!O6,'機船'!O6)</f>
        <v>0.028</v>
      </c>
      <c r="P6" s="8">
        <f t="shared" si="0"/>
        <v>1.8569</v>
      </c>
    </row>
    <row r="7" spans="1:16" ht="18.75">
      <c r="A7" s="46" t="s">
        <v>21</v>
      </c>
      <c r="B7" s="50" t="s">
        <v>149</v>
      </c>
      <c r="C7" s="50" t="s">
        <v>18</v>
      </c>
      <c r="D7" s="27">
        <f>SUM('㈱塩釜'!D7,'機船'!D7)</f>
        <v>61.236</v>
      </c>
      <c r="E7" s="27">
        <f>SUM('㈱塩釜'!E7,'機船'!E7)</f>
        <v>48.384</v>
      </c>
      <c r="F7" s="27">
        <f>SUM('㈱塩釜'!F7,'機船'!F7)</f>
        <v>46.062</v>
      </c>
      <c r="G7" s="27">
        <f>SUM('㈱塩釜'!G7,'機船'!G7)</f>
        <v>0</v>
      </c>
      <c r="H7" s="27">
        <f>SUM('㈱塩釜'!H7,'機船'!H7)</f>
        <v>184.702</v>
      </c>
      <c r="I7" s="27">
        <f>SUM('㈱塩釜'!I7,'機船'!I7)</f>
        <v>193.974</v>
      </c>
      <c r="J7" s="27">
        <f>SUM('㈱塩釜'!J7,'機船'!J7)</f>
        <v>51.246</v>
      </c>
      <c r="K7" s="27">
        <f>SUM('㈱塩釜'!K7,'機船'!K7)</f>
        <v>0</v>
      </c>
      <c r="L7" s="27">
        <f>SUM('㈱塩釜'!L7,'機船'!L7)</f>
        <v>1.188</v>
      </c>
      <c r="M7" s="27">
        <f>SUM('㈱塩釜'!M7,'機船'!M7)</f>
        <v>0</v>
      </c>
      <c r="N7" s="27">
        <f>SUM('㈱塩釜'!N7,'機船'!N7)</f>
        <v>13.608</v>
      </c>
      <c r="O7" s="27">
        <f>SUM('㈱塩釜'!O7,'機船'!O7)</f>
        <v>13.23</v>
      </c>
      <c r="P7" s="9">
        <f>SUM(D7:O7)</f>
        <v>613.6299999999999</v>
      </c>
    </row>
    <row r="8" spans="1:16" ht="18.75">
      <c r="A8" s="46" t="s">
        <v>23</v>
      </c>
      <c r="B8" s="530" t="s">
        <v>24</v>
      </c>
      <c r="C8" s="57" t="s">
        <v>16</v>
      </c>
      <c r="D8" s="28">
        <f>SUM('㈱塩釜'!D8,'機船'!D8)</f>
        <v>0.2637</v>
      </c>
      <c r="E8" s="28">
        <f>SUM('㈱塩釜'!E8,'機船'!E8)</f>
        <v>0.112</v>
      </c>
      <c r="F8" s="28">
        <f>SUM('㈱塩釜'!F8,'機船'!F8)</f>
        <v>252.975</v>
      </c>
      <c r="G8" s="28">
        <f>SUM('㈱塩釜'!G8,'機船'!G8)</f>
        <v>0.0339</v>
      </c>
      <c r="H8" s="28">
        <f>SUM('㈱塩釜'!H8,'機船'!H8)</f>
        <v>0.7384000000000001</v>
      </c>
      <c r="I8" s="28">
        <f>SUM('㈱塩釜'!I8,'機船'!I8)</f>
        <v>123.6763</v>
      </c>
      <c r="J8" s="28">
        <f>SUM('㈱塩釜'!J8,'機船'!J8)</f>
        <v>286.084</v>
      </c>
      <c r="K8" s="28">
        <f>SUM('㈱塩釜'!K8,'機船'!K8)</f>
        <v>1.042</v>
      </c>
      <c r="L8" s="28">
        <f>SUM('㈱塩釜'!L8,'機船'!L8)</f>
        <v>1.162</v>
      </c>
      <c r="M8" s="28">
        <f>SUM('㈱塩釜'!M8,'機船'!M8)</f>
        <v>0.732</v>
      </c>
      <c r="N8" s="28">
        <f>SUM('㈱塩釜'!N8,'機船'!N8)</f>
        <v>0.052000000000000005</v>
      </c>
      <c r="O8" s="28">
        <f>SUM('㈱塩釜'!O8,'機船'!O8)</f>
        <v>0.028</v>
      </c>
      <c r="P8" s="8">
        <f t="shared" si="0"/>
        <v>666.8993</v>
      </c>
    </row>
    <row r="9" spans="1:16" ht="18.75">
      <c r="A9" s="51"/>
      <c r="B9" s="531"/>
      <c r="C9" s="50" t="s">
        <v>18</v>
      </c>
      <c r="D9" s="27">
        <f>SUM('㈱塩釜'!D9,'機船'!D9)</f>
        <v>87.53399975983486</v>
      </c>
      <c r="E9" s="27">
        <f>SUM('㈱塩釜'!E9,'機船'!E9)</f>
        <v>48.384</v>
      </c>
      <c r="F9" s="27">
        <f>SUM('㈱塩釜'!F9,'機船'!F9)</f>
        <v>10969.743537105678</v>
      </c>
      <c r="G9" s="27">
        <f>SUM('㈱塩釜'!G9,'機船'!G9)</f>
        <v>10.983600354948404</v>
      </c>
      <c r="H9" s="27">
        <f>SUM('㈱塩釜'!H9,'機船'!H9)</f>
        <v>223.65759979716125</v>
      </c>
      <c r="I9" s="27">
        <f>SUM('㈱塩釜'!I9,'機船'!I9)</f>
        <v>8744.44106283491</v>
      </c>
      <c r="J9" s="27">
        <f>SUM('㈱塩釜'!J9,'機船'!J9)</f>
        <v>14730.401294700345</v>
      </c>
      <c r="K9" s="27">
        <f>SUM('㈱塩釜'!K9,'機船'!K9)</f>
        <v>529.999198379385</v>
      </c>
      <c r="L9" s="27">
        <f>SUM('㈱塩釜'!L9,'機船'!L9)</f>
        <v>581.5799960961315</v>
      </c>
      <c r="M9" s="27">
        <f>SUM('㈱塩釜'!M9,'機船'!M9)</f>
        <v>363.85199953843005</v>
      </c>
      <c r="N9" s="27">
        <f>SUM('㈱塩釜'!N9,'機船'!N9)</f>
        <v>26.13599985888952</v>
      </c>
      <c r="O9" s="27">
        <f>SUM('㈱塩釜'!O9,'機船'!O9)</f>
        <v>13.23</v>
      </c>
      <c r="P9" s="9">
        <f t="shared" si="0"/>
        <v>36329.942288425715</v>
      </c>
    </row>
    <row r="10" spans="1:16" ht="18.75">
      <c r="A10" s="532" t="s">
        <v>25</v>
      </c>
      <c r="B10" s="533"/>
      <c r="C10" s="57" t="s">
        <v>16</v>
      </c>
      <c r="D10" s="28">
        <f>SUM('㈱塩釜'!D10,'機船'!D10)</f>
        <v>135.76500000000001</v>
      </c>
      <c r="E10" s="28">
        <f>SUM('㈱塩釜'!E10,'機船'!E10)</f>
        <v>0.5908</v>
      </c>
      <c r="F10" s="28">
        <f>SUM('㈱塩釜'!F10,'機船'!F10)</f>
        <v>113.083</v>
      </c>
      <c r="G10" s="28">
        <f>SUM('㈱塩釜'!G10,'機船'!G10)</f>
        <v>1.9087</v>
      </c>
      <c r="H10" s="28">
        <f>SUM('㈱塩釜'!H10,'機船'!H10)</f>
        <v>5.6229</v>
      </c>
      <c r="I10" s="28">
        <f>SUM('㈱塩釜'!I10,'機船'!I10)</f>
        <v>52.9662</v>
      </c>
      <c r="J10" s="28">
        <f>SUM('㈱塩釜'!J10,'機船'!J10)</f>
        <v>7.437799999999999</v>
      </c>
      <c r="K10" s="28">
        <f>SUM('㈱塩釜'!K10,'機船'!K10)</f>
        <v>188.63930000000002</v>
      </c>
      <c r="L10" s="28">
        <f>SUM('㈱塩釜'!L10,'機船'!L10)</f>
        <v>499.3538</v>
      </c>
      <c r="M10" s="28">
        <f>SUM('㈱塩釜'!M10,'機船'!M10)</f>
        <v>156.652</v>
      </c>
      <c r="N10" s="28">
        <f>SUM('㈱塩釜'!N10,'機船'!N10)</f>
        <v>0.012</v>
      </c>
      <c r="O10" s="28">
        <f>SUM('㈱塩釜'!O10,'機船'!O10)</f>
        <v>0.28859999999999997</v>
      </c>
      <c r="P10" s="8">
        <f>SUM(D10:O10)</f>
        <v>1162.3201000000001</v>
      </c>
    </row>
    <row r="11" spans="1:16" ht="18.75">
      <c r="A11" s="534"/>
      <c r="B11" s="535"/>
      <c r="C11" s="50" t="s">
        <v>18</v>
      </c>
      <c r="D11" s="27">
        <f>SUM('㈱塩釜'!D11,'機船'!D11)</f>
        <v>39819.638316439814</v>
      </c>
      <c r="E11" s="27">
        <f>SUM('㈱塩釜'!E11,'機船'!E11)</f>
        <v>34.59200016497573</v>
      </c>
      <c r="F11" s="27">
        <f>SUM('㈱塩釜'!F11,'機船'!F11)</f>
        <v>50555.59890893352</v>
      </c>
      <c r="G11" s="27">
        <f>SUM('㈱塩釜'!G11,'機船'!G11)</f>
        <v>231.9312856519862</v>
      </c>
      <c r="H11" s="27">
        <f>SUM('㈱塩釜'!H11,'機船'!H11)</f>
        <v>2313.0828691359466</v>
      </c>
      <c r="I11" s="27">
        <f>SUM('㈱塩釜'!I11,'機船'!I11)</f>
        <v>18500.86951938161</v>
      </c>
      <c r="J11" s="27">
        <f>SUM('㈱塩釜'!J11,'機船'!J11)</f>
        <v>3003.938646408345</v>
      </c>
      <c r="K11" s="27">
        <f>SUM('㈱塩釜'!K11,'機船'!K11)</f>
        <v>56559.36270750679</v>
      </c>
      <c r="L11" s="27">
        <f>SUM('㈱塩釜'!L11,'機船'!L11)</f>
        <v>180482.22710665784</v>
      </c>
      <c r="M11" s="27">
        <f>SUM('㈱塩釜'!M11,'機船'!M11)</f>
        <v>45457.877102333725</v>
      </c>
      <c r="N11" s="27">
        <f>SUM('㈱塩釜'!N11,'機船'!N11)</f>
        <v>2.5919999708047285</v>
      </c>
      <c r="O11" s="27">
        <f>SUM('㈱塩釜'!O11,'機船'!O11)</f>
        <v>26.047199982718787</v>
      </c>
      <c r="P11" s="9">
        <f t="shared" si="0"/>
        <v>396987.75766256807</v>
      </c>
    </row>
    <row r="12" spans="1:16" ht="18.75">
      <c r="A12" s="52"/>
      <c r="B12" s="528" t="s">
        <v>205</v>
      </c>
      <c r="C12" s="57" t="s">
        <v>16</v>
      </c>
      <c r="D12" s="28">
        <f>SUM('㈱塩釜'!D12,'機船'!D12)</f>
        <v>11.840499999999999</v>
      </c>
      <c r="E12" s="28">
        <f>SUM('㈱塩釜'!E12,'機船'!E12)</f>
        <v>6.4701</v>
      </c>
      <c r="F12" s="28">
        <f>SUM('㈱塩釜'!F12,'機船'!F12)</f>
        <v>10.1907</v>
      </c>
      <c r="G12" s="28">
        <f>SUM('㈱塩釜'!G12,'機船'!G12)</f>
        <v>12.2139</v>
      </c>
      <c r="H12" s="28">
        <f>SUM('㈱塩釜'!H12,'機船'!H12)</f>
        <v>328.3509</v>
      </c>
      <c r="I12" s="28">
        <f>SUM('㈱塩釜'!I12,'機船'!I12)</f>
        <v>469.7928</v>
      </c>
      <c r="J12" s="28">
        <f>SUM('㈱塩釜'!J12,'機船'!J12)</f>
        <v>52.323299999999996</v>
      </c>
      <c r="K12" s="28">
        <f>SUM('㈱塩釜'!K12,'機船'!K12)</f>
        <v>551.0464</v>
      </c>
      <c r="L12" s="28">
        <f>SUM('㈱塩釜'!L12,'機船'!L12)</f>
        <v>4.9758</v>
      </c>
      <c r="M12" s="28">
        <f>SUM('㈱塩釜'!M12,'機船'!M12)</f>
        <v>6.2758</v>
      </c>
      <c r="N12" s="28">
        <f>SUM('㈱塩釜'!N12,'機船'!N12)</f>
        <v>5.6126000000000005</v>
      </c>
      <c r="O12" s="28">
        <f>SUM('㈱塩釜'!O12,'機船'!O12)</f>
        <v>16.2496</v>
      </c>
      <c r="P12" s="8">
        <f t="shared" si="0"/>
        <v>1475.3423999999998</v>
      </c>
    </row>
    <row r="13" spans="1:16" ht="18.75">
      <c r="A13" s="45" t="s">
        <v>0</v>
      </c>
      <c r="B13" s="529"/>
      <c r="C13" s="50" t="s">
        <v>18</v>
      </c>
      <c r="D13" s="27">
        <f>SUM('㈱塩釜'!D13,'機船'!D13)</f>
        <v>41508.94187839408</v>
      </c>
      <c r="E13" s="27">
        <f>SUM('㈱塩釜'!E13,'機船'!E13)</f>
        <v>23107.297247566923</v>
      </c>
      <c r="F13" s="27">
        <f>SUM('㈱塩釜'!F13,'機船'!F13)</f>
        <v>40442.90929725086</v>
      </c>
      <c r="G13" s="27">
        <f>SUM('㈱塩釜'!G13,'機船'!G13)</f>
        <v>44029.50561688427</v>
      </c>
      <c r="H13" s="27">
        <f>SUM('㈱塩釜'!H13,'機船'!H13)</f>
        <v>394896.1272167644</v>
      </c>
      <c r="I13" s="27">
        <f>SUM('㈱塩釜'!I13,'機船'!I13)</f>
        <v>471231.07271645695</v>
      </c>
      <c r="J13" s="27">
        <f>SUM('㈱塩釜'!J13,'機船'!J13)</f>
        <v>85866.50328919971</v>
      </c>
      <c r="K13" s="27">
        <f>SUM('㈱塩釜'!K13,'機船'!K13)</f>
        <v>592975.3228047368</v>
      </c>
      <c r="L13" s="27">
        <f>SUM('㈱塩釜'!L13,'機船'!L13)</f>
        <v>15916.579589458903</v>
      </c>
      <c r="M13" s="27">
        <f>SUM('㈱塩釜'!M13,'機船'!M13)</f>
        <v>18989.47319303557</v>
      </c>
      <c r="N13" s="27">
        <f>SUM('㈱塩釜'!N13,'機船'!N13)</f>
        <v>18490.586950383855</v>
      </c>
      <c r="O13" s="27">
        <f>SUM('㈱塩釜'!O13,'機船'!O13)</f>
        <v>55277.042182802514</v>
      </c>
      <c r="P13" s="9">
        <f t="shared" si="0"/>
        <v>1802731.3619829344</v>
      </c>
    </row>
    <row r="14" spans="1:16" ht="18.75">
      <c r="A14" s="46" t="s">
        <v>27</v>
      </c>
      <c r="B14" s="528" t="s">
        <v>28</v>
      </c>
      <c r="C14" s="57" t="s">
        <v>16</v>
      </c>
      <c r="D14" s="28">
        <f>SUM('㈱塩釜'!D14,'機船'!D14)</f>
        <v>6.6702</v>
      </c>
      <c r="E14" s="28">
        <f>SUM('㈱塩釜'!E14,'機船'!E14)</f>
        <v>5.8938</v>
      </c>
      <c r="F14" s="28">
        <f>SUM('㈱塩釜'!F14,'機船'!F14)</f>
        <v>8.9942</v>
      </c>
      <c r="G14" s="28">
        <f>SUM('㈱塩釜'!G14,'機船'!G14)</f>
        <v>15.767</v>
      </c>
      <c r="H14" s="28">
        <f>SUM('㈱塩釜'!H14,'機船'!H14)</f>
        <v>7.063400000000001</v>
      </c>
      <c r="I14" s="28">
        <f>SUM('㈱塩釜'!I14,'機船'!I14)</f>
        <v>9.440000000000001</v>
      </c>
      <c r="J14" s="28">
        <f>SUM('㈱塩釜'!J14,'機船'!J14)</f>
        <v>33.5098</v>
      </c>
      <c r="K14" s="28">
        <f>SUM('㈱塩釜'!K14,'機船'!K14)</f>
        <v>0.2826</v>
      </c>
      <c r="L14" s="28">
        <f>SUM('㈱塩釜'!L14,'機船'!L14)</f>
        <v>3.8328</v>
      </c>
      <c r="M14" s="28">
        <f>SUM('㈱塩釜'!M14,'機船'!M14)</f>
        <v>0.2378</v>
      </c>
      <c r="N14" s="28">
        <f>SUM('㈱塩釜'!N14,'機船'!N14)</f>
        <v>0.16679999999999998</v>
      </c>
      <c r="O14" s="28">
        <f>SUM('㈱塩釜'!O14,'機船'!O14)</f>
        <v>1.6468</v>
      </c>
      <c r="P14" s="8">
        <f t="shared" si="0"/>
        <v>93.50519999999999</v>
      </c>
    </row>
    <row r="15" spans="1:16" ht="18.75">
      <c r="A15" s="46" t="s">
        <v>0</v>
      </c>
      <c r="B15" s="529"/>
      <c r="C15" s="50" t="s">
        <v>18</v>
      </c>
      <c r="D15" s="27">
        <f>SUM('㈱塩釜'!D15,'機船'!D15)</f>
        <v>2357.0675786014335</v>
      </c>
      <c r="E15" s="27">
        <f>SUM('㈱塩釜'!E15,'機船'!E15)</f>
        <v>2992.3984166145506</v>
      </c>
      <c r="F15" s="27">
        <f>SUM('㈱塩釜'!F15,'機船'!F15)</f>
        <v>3667.818419707034</v>
      </c>
      <c r="G15" s="27">
        <f>SUM('㈱塩釜'!G15,'機船'!G15)</f>
        <v>8678.400938860905</v>
      </c>
      <c r="H15" s="27">
        <f>SUM('㈱塩釜'!H15,'機船'!H15)</f>
        <v>4026.3236661873616</v>
      </c>
      <c r="I15" s="27">
        <f>SUM('㈱塩釜'!I15,'機船'!I15)</f>
        <v>5404.078102009977</v>
      </c>
      <c r="J15" s="27">
        <f>SUM('㈱塩釜'!J15,'機船'!J15)</f>
        <v>31209.894114460745</v>
      </c>
      <c r="K15" s="27">
        <f>SUM('㈱塩釜'!K15,'機船'!K15)</f>
        <v>208.58039936220933</v>
      </c>
      <c r="L15" s="27">
        <f>SUM('㈱塩釜'!L15,'機船'!L15)</f>
        <v>1514.6405898121309</v>
      </c>
      <c r="M15" s="27">
        <f>SUM('㈱塩釜'!M15,'機船'!M15)</f>
        <v>139.70879982277032</v>
      </c>
      <c r="N15" s="27">
        <f>SUM('㈱塩釜'!N15,'機船'!N15)</f>
        <v>99.00359916951618</v>
      </c>
      <c r="O15" s="27">
        <f>SUM('㈱塩釜'!O15,'機船'!O15)</f>
        <v>533.7748794624923</v>
      </c>
      <c r="P15" s="9">
        <f t="shared" si="0"/>
        <v>60831.68950407113</v>
      </c>
    </row>
    <row r="16" spans="1:16" ht="18.75">
      <c r="A16" s="46" t="s">
        <v>29</v>
      </c>
      <c r="B16" s="528" t="s">
        <v>30</v>
      </c>
      <c r="C16" s="57" t="s">
        <v>16</v>
      </c>
      <c r="D16" s="28">
        <f>SUM('㈱塩釜'!D16,'機船'!D16)</f>
        <v>41.646</v>
      </c>
      <c r="E16" s="28">
        <f>SUM('㈱塩釜'!E16,'機船'!E16)</f>
        <v>46.4576</v>
      </c>
      <c r="F16" s="28">
        <f>SUM('㈱塩釜'!F16,'機船'!F16)</f>
        <v>77.063</v>
      </c>
      <c r="G16" s="28">
        <f>SUM('㈱塩釜'!G16,'機船'!G16)</f>
        <v>100.2074</v>
      </c>
      <c r="H16" s="28">
        <f>SUM('㈱塩釜'!H16,'機船'!H16)</f>
        <v>86.1884</v>
      </c>
      <c r="I16" s="28">
        <f>SUM('㈱塩釜'!I16,'機船'!I16)</f>
        <v>41.0096</v>
      </c>
      <c r="J16" s="28">
        <f>SUM('㈱塩釜'!J16,'機船'!J16)</f>
        <v>32.587199999999996</v>
      </c>
      <c r="K16" s="28">
        <f>SUM('㈱塩釜'!K16,'機船'!K16)</f>
        <v>136.35739999999998</v>
      </c>
      <c r="L16" s="28">
        <f>SUM('㈱塩釜'!L16,'機船'!L16)</f>
        <v>322.30039999999997</v>
      </c>
      <c r="M16" s="28">
        <f>SUM('㈱塩釜'!M16,'機船'!M16)</f>
        <v>391.3714</v>
      </c>
      <c r="N16" s="28">
        <f>SUM('㈱塩釜'!N16,'機船'!N16)</f>
        <v>249.4728</v>
      </c>
      <c r="O16" s="28">
        <f>SUM('㈱塩釜'!O16,'機船'!O16)</f>
        <v>205.0016</v>
      </c>
      <c r="P16" s="8">
        <f t="shared" si="0"/>
        <v>1729.6628</v>
      </c>
    </row>
    <row r="17" spans="1:16" ht="18.75">
      <c r="A17" s="46"/>
      <c r="B17" s="529"/>
      <c r="C17" s="50" t="s">
        <v>18</v>
      </c>
      <c r="D17" s="27">
        <f>SUM('㈱塩釜'!D17,'機船'!D17)</f>
        <v>74165.67148722817</v>
      </c>
      <c r="E17" s="27">
        <f>SUM('㈱塩釜'!E17,'機船'!E17)</f>
        <v>73919.60165440953</v>
      </c>
      <c r="F17" s="27">
        <f>SUM('㈱塩釜'!F17,'機船'!F17)</f>
        <v>103589.68406142606</v>
      </c>
      <c r="G17" s="27">
        <f>SUM('㈱塩釜'!G17,'機船'!G17)</f>
        <v>150562.307231028</v>
      </c>
      <c r="H17" s="27">
        <f>SUM('㈱塩釜'!H17,'機船'!H17)</f>
        <v>102535.41812838653</v>
      </c>
      <c r="I17" s="27">
        <f>SUM('㈱塩釜'!I17,'機船'!I17)</f>
        <v>49092.04934348552</v>
      </c>
      <c r="J17" s="27">
        <f>SUM('㈱塩釜'!J17,'機船'!J17)</f>
        <v>53170.84169192209</v>
      </c>
      <c r="K17" s="27">
        <f>SUM('㈱塩釜'!K17,'機船'!K17)</f>
        <v>198210.02857532332</v>
      </c>
      <c r="L17" s="27">
        <f>SUM('㈱塩釜'!L17,'機船'!L17)</f>
        <v>451407.3622034603</v>
      </c>
      <c r="M17" s="27">
        <f>SUM('㈱塩釜'!M17,'機船'!M17)</f>
        <v>635408.9281275687</v>
      </c>
      <c r="N17" s="27">
        <f>SUM('㈱塩釜'!N17,'機船'!N17)</f>
        <v>412316.6114363585</v>
      </c>
      <c r="O17" s="27">
        <f>SUM('㈱塩釜'!O17,'機船'!O17)</f>
        <v>350571.48684294627</v>
      </c>
      <c r="P17" s="9">
        <f t="shared" si="0"/>
        <v>2654949.990783543</v>
      </c>
    </row>
    <row r="18" spans="1:16" ht="18.75">
      <c r="A18" s="46" t="s">
        <v>31</v>
      </c>
      <c r="B18" s="48" t="s">
        <v>104</v>
      </c>
      <c r="C18" s="57" t="s">
        <v>16</v>
      </c>
      <c r="D18" s="28">
        <f>SUM('㈱塩釜'!D18,'機船'!D18)</f>
        <v>26.7378</v>
      </c>
      <c r="E18" s="28">
        <f>SUM('㈱塩釜'!E18,'機船'!E18)</f>
        <v>33.802800000000005</v>
      </c>
      <c r="F18" s="28">
        <f>SUM('㈱塩釜'!F18,'機船'!F18)</f>
        <v>30.511599999999998</v>
      </c>
      <c r="G18" s="28">
        <f>SUM('㈱塩釜'!G18,'機船'!G18)</f>
        <v>38.6888</v>
      </c>
      <c r="H18" s="28">
        <f>SUM('㈱塩釜'!H18,'機船'!H18)</f>
        <v>5.662000000000001</v>
      </c>
      <c r="I18" s="28">
        <f>SUM('㈱塩釜'!I18,'機船'!I18)</f>
        <v>12.0184</v>
      </c>
      <c r="J18" s="28">
        <f>SUM('㈱塩釜'!J18,'機船'!J18)</f>
        <v>43.0862</v>
      </c>
      <c r="K18" s="28">
        <f>SUM('㈱塩釜'!K18,'機船'!K18)</f>
        <v>121.0448</v>
      </c>
      <c r="L18" s="28">
        <f>SUM('㈱塩釜'!L18,'機船'!L18)</f>
        <v>86.22</v>
      </c>
      <c r="M18" s="28">
        <f>SUM('㈱塩釜'!M18,'機船'!M18)</f>
        <v>15.0842</v>
      </c>
      <c r="N18" s="28">
        <f>SUM('㈱塩釜'!N18,'機船'!N18)</f>
        <v>1.5013999999999998</v>
      </c>
      <c r="O18" s="28">
        <f>SUM('㈱塩釜'!O18,'機船'!O18)</f>
        <v>13.7654</v>
      </c>
      <c r="P18" s="8">
        <f t="shared" si="0"/>
        <v>428.12339999999995</v>
      </c>
    </row>
    <row r="19" spans="1:16" ht="18.75">
      <c r="A19" s="46"/>
      <c r="B19" s="50" t="s">
        <v>105</v>
      </c>
      <c r="C19" s="50" t="s">
        <v>18</v>
      </c>
      <c r="D19" s="27">
        <f>SUM('㈱塩釜'!D19,'機船'!D19)</f>
        <v>33895.65931167327</v>
      </c>
      <c r="E19" s="27">
        <f>SUM('㈱塩釜'!E19,'機船'!E19)</f>
        <v>39175.38310418537</v>
      </c>
      <c r="F19" s="27">
        <f>SUM('㈱塩釜'!F19,'機船'!F19)</f>
        <v>23153.499219479974</v>
      </c>
      <c r="G19" s="27">
        <f>SUM('㈱塩釜'!G19,'機船'!G19)</f>
        <v>33227.27033154345</v>
      </c>
      <c r="H19" s="27">
        <f>SUM('㈱塩釜'!H19,'機船'!H19)</f>
        <v>4678.535265903826</v>
      </c>
      <c r="I19" s="27">
        <f>SUM('㈱塩釜'!I19,'機船'!I19)</f>
        <v>7927.956917206513</v>
      </c>
      <c r="J19" s="27">
        <f>SUM('㈱塩釜'!J19,'機船'!J19)</f>
        <v>36790.44699056566</v>
      </c>
      <c r="K19" s="27">
        <f>SUM('㈱塩釜'!K19,'機船'!K19)</f>
        <v>89976.90497524347</v>
      </c>
      <c r="L19" s="27">
        <f>SUM('㈱塩釜'!L19,'機船'!L19)</f>
        <v>85855.59389402549</v>
      </c>
      <c r="M19" s="27">
        <f>SUM('㈱塩釜'!M19,'機船'!M19)</f>
        <v>17097.276150138445</v>
      </c>
      <c r="N19" s="27">
        <f>SUM('㈱塩釜'!N19,'機船'!N19)</f>
        <v>1728.248787208092</v>
      </c>
      <c r="O19" s="27">
        <f>SUM('㈱塩釜'!O19,'機船'!O19)</f>
        <v>19166.53238826881</v>
      </c>
      <c r="P19" s="9">
        <f t="shared" si="0"/>
        <v>392673.3073354424</v>
      </c>
    </row>
    <row r="20" spans="1:16" ht="18.75">
      <c r="A20" s="46" t="s">
        <v>23</v>
      </c>
      <c r="B20" s="528" t="s">
        <v>32</v>
      </c>
      <c r="C20" s="57" t="s">
        <v>16</v>
      </c>
      <c r="D20" s="28">
        <f>SUM('㈱塩釜'!D20,'機船'!D20)</f>
        <v>236.66790000000003</v>
      </c>
      <c r="E20" s="28">
        <f>SUM('㈱塩釜'!E20,'機船'!E20)</f>
        <v>240.3549</v>
      </c>
      <c r="F20" s="28">
        <f>SUM('㈱塩釜'!F20,'機船'!F20)</f>
        <v>370.09299999999996</v>
      </c>
      <c r="G20" s="28">
        <f>SUM('㈱塩釜'!G20,'機船'!G20)</f>
        <v>270.67830000000004</v>
      </c>
      <c r="H20" s="28">
        <f>SUM('㈱塩釜'!H20,'機船'!H20)</f>
        <v>435.2305</v>
      </c>
      <c r="I20" s="28">
        <f>SUM('㈱塩釜'!I20,'機船'!I20)</f>
        <v>264.5744</v>
      </c>
      <c r="J20" s="28">
        <f>SUM('㈱塩釜'!J20,'機船'!J20)</f>
        <v>48.455600000000004</v>
      </c>
      <c r="K20" s="28">
        <f>SUM('㈱塩釜'!K20,'機船'!K20)</f>
        <v>93.7014</v>
      </c>
      <c r="L20" s="28">
        <f>SUM('㈱塩釜'!L20,'機船'!L20)</f>
        <v>2.9946</v>
      </c>
      <c r="M20" s="28">
        <f>SUM('㈱塩釜'!M20,'機船'!M20)</f>
        <v>34.8348</v>
      </c>
      <c r="N20" s="28">
        <f>SUM('㈱塩釜'!N20,'機船'!N20)</f>
        <v>133.2493</v>
      </c>
      <c r="O20" s="28">
        <f>SUM('㈱塩釜'!O20,'機船'!O20)</f>
        <v>322.2655</v>
      </c>
      <c r="P20" s="8">
        <f t="shared" si="0"/>
        <v>2453.1002000000003</v>
      </c>
    </row>
    <row r="21" spans="1:16" ht="18.75">
      <c r="A21" s="46"/>
      <c r="B21" s="529"/>
      <c r="C21" s="50" t="s">
        <v>18</v>
      </c>
      <c r="D21" s="27">
        <f>SUM('㈱塩釜'!D21,'機船'!D21)</f>
        <v>124379.33238141466</v>
      </c>
      <c r="E21" s="27">
        <f>SUM('㈱塩釜'!E21,'機船'!E21)</f>
        <v>118766.92947822344</v>
      </c>
      <c r="F21" s="27">
        <f>SUM('㈱塩釜'!F21,'機船'!F21)</f>
        <v>162072.43064052385</v>
      </c>
      <c r="G21" s="27">
        <f>SUM('㈱塩釜'!G21,'機船'!G21)</f>
        <v>107446.85777345853</v>
      </c>
      <c r="H21" s="27">
        <f>SUM('㈱塩釜'!H21,'機船'!H21)</f>
        <v>127123.8597914353</v>
      </c>
      <c r="I21" s="27">
        <f>SUM('㈱塩釜'!I21,'機船'!I21)</f>
        <v>94541.84759519337</v>
      </c>
      <c r="J21" s="27">
        <f>SUM('㈱塩釜'!J21,'機船'!J21)</f>
        <v>19660.553116652412</v>
      </c>
      <c r="K21" s="27">
        <f>SUM('㈱塩釜'!K21,'機船'!K21)</f>
        <v>32610.523267267417</v>
      </c>
      <c r="L21" s="27">
        <f>SUM('㈱塩釜'!L21,'機船'!L21)</f>
        <v>1849.679070358186</v>
      </c>
      <c r="M21" s="27">
        <f>SUM('㈱塩釜'!M21,'機船'!M21)</f>
        <v>21824.721784652203</v>
      </c>
      <c r="N21" s="27">
        <f>SUM('㈱塩釜'!N21,'機船'!N21)</f>
        <v>66232.4725965791</v>
      </c>
      <c r="O21" s="27">
        <f>SUM('㈱塩釜'!O21,'機船'!O21)</f>
        <v>124260.4792475233</v>
      </c>
      <c r="P21" s="9">
        <f t="shared" si="0"/>
        <v>1000769.6867432818</v>
      </c>
    </row>
    <row r="22" spans="1:16" ht="18.75">
      <c r="A22" s="46"/>
      <c r="B22" s="530" t="s">
        <v>190</v>
      </c>
      <c r="C22" s="57" t="s">
        <v>16</v>
      </c>
      <c r="D22" s="28">
        <f>SUM('㈱塩釜'!D22,'機船'!D22)</f>
        <v>323.5624</v>
      </c>
      <c r="E22" s="28">
        <f>SUM('㈱塩釜'!E22,'機船'!E22)</f>
        <v>332.9792</v>
      </c>
      <c r="F22" s="28">
        <f>SUM('㈱塩釜'!F22,'機船'!F22)</f>
        <v>496.85249999999996</v>
      </c>
      <c r="G22" s="28">
        <f>SUM('㈱塩釜'!G22,'機船'!G22)</f>
        <v>437.5554</v>
      </c>
      <c r="H22" s="28">
        <f>SUM('㈱塩釜'!H22,'機船'!H22)</f>
        <v>862.4952000000001</v>
      </c>
      <c r="I22" s="28">
        <f>SUM('㈱塩釜'!I22,'機船'!I22)</f>
        <v>796.8352</v>
      </c>
      <c r="J22" s="28">
        <f>SUM('㈱塩釜'!J22,'機船'!J22)</f>
        <v>209.9621</v>
      </c>
      <c r="K22" s="28">
        <f>SUM('㈱塩釜'!K22,'機船'!K22)</f>
        <v>902.4326</v>
      </c>
      <c r="L22" s="28">
        <f>SUM('㈱塩釜'!L22,'機船'!L22)</f>
        <v>420.32360000000006</v>
      </c>
      <c r="M22" s="28">
        <f>SUM('㈱塩釜'!M22,'機船'!M22)</f>
        <v>447.804</v>
      </c>
      <c r="N22" s="28">
        <f>SUM('㈱塩釜'!N22,'機船'!N22)</f>
        <v>390.00290000000007</v>
      </c>
      <c r="O22" s="28">
        <f>SUM('㈱塩釜'!O22,'機船'!O22)</f>
        <v>558.9289</v>
      </c>
      <c r="P22" s="8">
        <f t="shared" si="0"/>
        <v>6179.734</v>
      </c>
    </row>
    <row r="23" spans="1:16" ht="18.75">
      <c r="A23" s="41"/>
      <c r="B23" s="531"/>
      <c r="C23" s="50" t="s">
        <v>18</v>
      </c>
      <c r="D23" s="27">
        <f>SUM('㈱塩釜'!D23,'機船'!D23)</f>
        <v>276306.6726373116</v>
      </c>
      <c r="E23" s="27">
        <f>SUM('㈱塩釜'!E23,'機船'!E23)</f>
        <v>257961.6099009998</v>
      </c>
      <c r="F23" s="27">
        <f>SUM('㈱塩釜'!F23,'機船'!F23)</f>
        <v>332926.34163838776</v>
      </c>
      <c r="G23" s="27">
        <f>SUM('㈱塩釜'!G23,'機船'!G23)</f>
        <v>343944.34189177514</v>
      </c>
      <c r="H23" s="27">
        <f>SUM('㈱塩釜'!H23,'機船'!H23)</f>
        <v>633260.2640686773</v>
      </c>
      <c r="I23" s="27">
        <f>SUM('㈱塩釜'!I23,'機船'!I23)</f>
        <v>628197.0046743524</v>
      </c>
      <c r="J23" s="27">
        <f>SUM('㈱塩釜'!J23,'機船'!J23)</f>
        <v>226698.2392028006</v>
      </c>
      <c r="K23" s="27">
        <f>SUM('㈱塩釜'!K23,'機船'!K23)</f>
        <v>913981.3600219332</v>
      </c>
      <c r="L23" s="27">
        <f>SUM('㈱塩釜'!L23,'機船'!L23)</f>
        <v>556543.855347115</v>
      </c>
      <c r="M23" s="27">
        <f>SUM('㈱塩釜'!M23,'機船'!M23)</f>
        <v>693460.1080552177</v>
      </c>
      <c r="N23" s="27">
        <f>SUM('㈱塩釜'!N23,'機船'!N23)</f>
        <v>498866.9233696991</v>
      </c>
      <c r="O23" s="27">
        <f>SUM('㈱塩釜'!O23,'機船'!O23)</f>
        <v>549809.3155410034</v>
      </c>
      <c r="P23" s="9">
        <f t="shared" si="0"/>
        <v>5911956.036349272</v>
      </c>
    </row>
    <row r="24" spans="1:16" ht="18.75">
      <c r="A24" s="46" t="s">
        <v>0</v>
      </c>
      <c r="B24" s="528" t="s">
        <v>33</v>
      </c>
      <c r="C24" s="57" t="s">
        <v>16</v>
      </c>
      <c r="D24" s="28">
        <f>SUM('㈱塩釜'!D24,'機船'!D24)</f>
        <v>12.813</v>
      </c>
      <c r="E24" s="28">
        <f>SUM('㈱塩釜'!E24,'機船'!E24)</f>
        <v>12.0359</v>
      </c>
      <c r="F24" s="28">
        <f>SUM('㈱塩釜'!F24,'機船'!F24)</f>
        <v>20.9192</v>
      </c>
      <c r="G24" s="28">
        <f>SUM('㈱塩釜'!G24,'機船'!G24)</f>
        <v>21.413</v>
      </c>
      <c r="H24" s="28">
        <f>SUM('㈱塩釜'!H24,'機船'!H24)</f>
        <v>26.148600000000002</v>
      </c>
      <c r="I24" s="28">
        <f>SUM('㈱塩釜'!I24,'機船'!I24)</f>
        <v>5.15</v>
      </c>
      <c r="J24" s="28">
        <f>SUM('㈱塩釜'!J24,'機船'!J24)</f>
        <v>4.687</v>
      </c>
      <c r="K24" s="28">
        <f>SUM('㈱塩釜'!K24,'機船'!K24)</f>
        <v>27.03</v>
      </c>
      <c r="L24" s="28">
        <f>SUM('㈱塩釜'!L24,'機船'!L24)</f>
        <v>25.467</v>
      </c>
      <c r="M24" s="28">
        <f>SUM('㈱塩釜'!M24,'機船'!M24)</f>
        <v>39.643</v>
      </c>
      <c r="N24" s="28">
        <f>SUM('㈱塩釜'!N24,'機船'!N24)</f>
        <v>58.013999999999996</v>
      </c>
      <c r="O24" s="28">
        <f>SUM('㈱塩釜'!O24,'機船'!O24)</f>
        <v>63.730999999999995</v>
      </c>
      <c r="P24" s="8">
        <f t="shared" si="0"/>
        <v>317.0517</v>
      </c>
    </row>
    <row r="25" spans="1:16" ht="18.75">
      <c r="A25" s="46" t="s">
        <v>34</v>
      </c>
      <c r="B25" s="529"/>
      <c r="C25" s="50" t="s">
        <v>18</v>
      </c>
      <c r="D25" s="27">
        <f>SUM('㈱塩釜'!D25,'機船'!D25)</f>
        <v>11534.258922891207</v>
      </c>
      <c r="E25" s="27">
        <f>SUM('㈱塩釜'!E25,'機船'!E25)</f>
        <v>11916.795627341267</v>
      </c>
      <c r="F25" s="27">
        <f>SUM('㈱塩釜'!F25,'機船'!F25)</f>
        <v>24371.128724673647</v>
      </c>
      <c r="G25" s="27">
        <f>SUM('㈱塩釜'!G25,'機船'!G25)</f>
        <v>25515.378409323217</v>
      </c>
      <c r="H25" s="27">
        <f>SUM('㈱塩釜'!H25,'機船'!H25)</f>
        <v>26503.901546335626</v>
      </c>
      <c r="I25" s="27">
        <f>SUM('㈱塩釜'!I25,'機船'!I25)</f>
        <v>4414.716035698359</v>
      </c>
      <c r="J25" s="27">
        <f>SUM('㈱塩釜'!J25,'機船'!J25)</f>
        <v>3404.267864262162</v>
      </c>
      <c r="K25" s="27">
        <f>SUM('㈱塩釜'!K25,'機船'!K25)</f>
        <v>21598.10997554547</v>
      </c>
      <c r="L25" s="27">
        <f>SUM('㈱塩釜'!L25,'機船'!L25)</f>
        <v>17848.46973193031</v>
      </c>
      <c r="M25" s="27">
        <f>SUM('㈱塩釜'!M25,'機船'!M25)</f>
        <v>36192.61497579553</v>
      </c>
      <c r="N25" s="27">
        <f>SUM('㈱塩釜'!N25,'機船'!N25)</f>
        <v>55608.17422490925</v>
      </c>
      <c r="O25" s="27">
        <f>SUM('㈱塩釜'!O25,'機船'!O25)</f>
        <v>55803.28677286745</v>
      </c>
      <c r="P25" s="9">
        <f t="shared" si="0"/>
        <v>294711.1028115735</v>
      </c>
    </row>
    <row r="26" spans="1:16" ht="18.75">
      <c r="A26" s="46" t="s">
        <v>35</v>
      </c>
      <c r="B26" s="48" t="s">
        <v>20</v>
      </c>
      <c r="C26" s="57" t="s">
        <v>16</v>
      </c>
      <c r="D26" s="28">
        <f>SUM('㈱塩釜'!D26,'機船'!D26)</f>
        <v>20.205000000000002</v>
      </c>
      <c r="E26" s="28">
        <f>SUM('㈱塩釜'!E26,'機船'!E26)</f>
        <v>16.323</v>
      </c>
      <c r="F26" s="28">
        <f>SUM('㈱塩釜'!F26,'機船'!F26)</f>
        <v>15.635000000000002</v>
      </c>
      <c r="G26" s="28">
        <f>SUM('㈱塩釜'!G26,'機船'!G26)</f>
        <v>19.574</v>
      </c>
      <c r="H26" s="28">
        <f>SUM('㈱塩釜'!H26,'機船'!H26)</f>
        <v>8.686</v>
      </c>
      <c r="I26" s="28">
        <f>SUM('㈱塩釜'!I26,'機船'!I26)</f>
        <v>7.191000000000001</v>
      </c>
      <c r="J26" s="28">
        <f>SUM('㈱塩釜'!J26,'機船'!J26)</f>
        <v>3.641</v>
      </c>
      <c r="K26" s="28">
        <f>SUM('㈱塩釜'!K26,'機船'!K26)</f>
        <v>10.795</v>
      </c>
      <c r="L26" s="28">
        <f>SUM('㈱塩釜'!L26,'機船'!L26)</f>
        <v>28.529</v>
      </c>
      <c r="M26" s="28">
        <f>SUM('㈱塩釜'!M26,'機船'!M26)</f>
        <v>71.124</v>
      </c>
      <c r="N26" s="28">
        <f>SUM('㈱塩釜'!N26,'機船'!N26)</f>
        <v>22.386</v>
      </c>
      <c r="O26" s="28">
        <f>SUM('㈱塩釜'!O26,'機船'!O26)</f>
        <v>15.89</v>
      </c>
      <c r="P26" s="8">
        <f t="shared" si="0"/>
        <v>239.97899999999998</v>
      </c>
    </row>
    <row r="27" spans="1:16" ht="18.75">
      <c r="A27" s="46" t="s">
        <v>36</v>
      </c>
      <c r="B27" s="50" t="s">
        <v>158</v>
      </c>
      <c r="C27" s="50" t="s">
        <v>18</v>
      </c>
      <c r="D27" s="27">
        <f>SUM('㈱塩釜'!D27,'機船'!D27)</f>
        <v>10730.81394287571</v>
      </c>
      <c r="E27" s="27">
        <f>SUM('㈱塩釜'!E27,'機船'!E27)</f>
        <v>7259.8012187965</v>
      </c>
      <c r="F27" s="27">
        <f>SUM('㈱塩釜'!F27,'機船'!F27)</f>
        <v>8077.796782168878</v>
      </c>
      <c r="G27" s="27">
        <f>SUM('㈱塩釜'!G27,'機船'!G27)</f>
        <v>14169.2989738064</v>
      </c>
      <c r="H27" s="27">
        <f>SUM('㈱塩釜'!H27,'機船'!H27)</f>
        <v>5011.599783656156</v>
      </c>
      <c r="I27" s="27">
        <f>SUM('㈱塩釜'!I27,'機船'!I27)</f>
        <v>3198.0528384038344</v>
      </c>
      <c r="J27" s="27">
        <f>SUM('㈱塩釜'!J27,'機船'!J27)</f>
        <v>1324.6307519330187</v>
      </c>
      <c r="K27" s="27">
        <f>SUM('㈱塩釜'!K27,'機船'!K27)</f>
        <v>3611.142197282001</v>
      </c>
      <c r="L27" s="27">
        <f>SUM('㈱塩釜'!L27,'機船'!L27)</f>
        <v>9943.775964237906</v>
      </c>
      <c r="M27" s="27">
        <f>SUM('㈱塩釜'!M27,'機船'!M27)</f>
        <v>26052.357581548684</v>
      </c>
      <c r="N27" s="27">
        <f>SUM('㈱塩釜'!N27,'機船'!N27)</f>
        <v>10256.489524432054</v>
      </c>
      <c r="O27" s="27">
        <f>SUM('㈱塩釜'!O27,'機船'!O27)</f>
        <v>10640.127994070826</v>
      </c>
      <c r="P27" s="9">
        <f t="shared" si="0"/>
        <v>110275.88755321197</v>
      </c>
    </row>
    <row r="28" spans="1:16" ht="18.75">
      <c r="A28" s="46" t="s">
        <v>23</v>
      </c>
      <c r="B28" s="530" t="s">
        <v>190</v>
      </c>
      <c r="C28" s="57" t="s">
        <v>16</v>
      </c>
      <c r="D28" s="28">
        <f>SUM('㈱塩釜'!D28,'機船'!D28)</f>
        <v>33.018</v>
      </c>
      <c r="E28" s="28">
        <f>SUM('㈱塩釜'!E28,'機船'!E28)</f>
        <v>28.3589</v>
      </c>
      <c r="F28" s="28">
        <f>SUM('㈱塩釜'!F28,'機船'!F28)</f>
        <v>36.5542</v>
      </c>
      <c r="G28" s="28">
        <f>SUM('㈱塩釜'!G28,'機船'!G28)</f>
        <v>40.987</v>
      </c>
      <c r="H28" s="28">
        <f>SUM('㈱塩釜'!H28,'機船'!H28)</f>
        <v>34.8346</v>
      </c>
      <c r="I28" s="28">
        <f>SUM('㈱塩釜'!I28,'機船'!I28)</f>
        <v>12.341000000000001</v>
      </c>
      <c r="J28" s="28">
        <f>SUM('㈱塩釜'!J28,'機船'!J28)</f>
        <v>8.328</v>
      </c>
      <c r="K28" s="28">
        <f>SUM('㈱塩釜'!K28,'機船'!K28)</f>
        <v>37.824999999999996</v>
      </c>
      <c r="L28" s="28">
        <f>SUM('㈱塩釜'!L28,'機船'!L28)</f>
        <v>53.995999999999995</v>
      </c>
      <c r="M28" s="28">
        <f>SUM('㈱塩釜'!M28,'機船'!M28)</f>
        <v>110.767</v>
      </c>
      <c r="N28" s="28">
        <f>SUM('㈱塩釜'!N28,'機船'!N28)</f>
        <v>80.4</v>
      </c>
      <c r="O28" s="28">
        <f>SUM('㈱塩釜'!O28,'機船'!O28)</f>
        <v>79.62100000000001</v>
      </c>
      <c r="P28" s="8">
        <f t="shared" si="0"/>
        <v>557.0307</v>
      </c>
    </row>
    <row r="29" spans="1:16" ht="18.75">
      <c r="A29" s="41"/>
      <c r="B29" s="531"/>
      <c r="C29" s="50" t="s">
        <v>18</v>
      </c>
      <c r="D29" s="27">
        <f>SUM('㈱塩釜'!D29,'機船'!D29)</f>
        <v>22265.072865766917</v>
      </c>
      <c r="E29" s="27">
        <f>SUM('㈱塩釜'!E29,'機船'!E29)</f>
        <v>19176.596846137767</v>
      </c>
      <c r="F29" s="27">
        <f>SUM('㈱塩釜'!F29,'機船'!F29)</f>
        <v>32448.925506842526</v>
      </c>
      <c r="G29" s="27">
        <f>SUM('㈱塩釜'!G29,'機船'!G29)</f>
        <v>39684.677383129616</v>
      </c>
      <c r="H29" s="27">
        <f>SUM('㈱塩釜'!H29,'機船'!H29)</f>
        <v>31515.501329991785</v>
      </c>
      <c r="I29" s="27">
        <f>SUM('㈱塩釜'!I29,'機船'!I29)</f>
        <v>7612.768874102192</v>
      </c>
      <c r="J29" s="27">
        <f>SUM('㈱塩釜'!J29,'機船'!J29)</f>
        <v>4728.898616195181</v>
      </c>
      <c r="K29" s="27">
        <f>SUM('㈱塩釜'!K29,'機船'!K29)</f>
        <v>25209.252172827473</v>
      </c>
      <c r="L29" s="27">
        <f>SUM('㈱塩釜'!L29,'機船'!L29)</f>
        <v>27792.24569616821</v>
      </c>
      <c r="M29" s="27">
        <f>SUM('㈱塩釜'!M29,'機船'!M29)</f>
        <v>62244.97255734421</v>
      </c>
      <c r="N29" s="27">
        <f>SUM('㈱塩釜'!N29,'機船'!N29)</f>
        <v>65864.6637493413</v>
      </c>
      <c r="O29" s="27">
        <f>SUM('㈱塩釜'!O29,'機船'!O29)</f>
        <v>66443.41476693828</v>
      </c>
      <c r="P29" s="9">
        <f t="shared" si="0"/>
        <v>404986.9903647854</v>
      </c>
    </row>
    <row r="30" spans="1:16" ht="18.75">
      <c r="A30" s="46" t="s">
        <v>0</v>
      </c>
      <c r="B30" s="528" t="s">
        <v>37</v>
      </c>
      <c r="C30" s="57" t="s">
        <v>16</v>
      </c>
      <c r="D30" s="28">
        <f>SUM('㈱塩釜'!D30,'機船'!D30)</f>
        <v>3.9764</v>
      </c>
      <c r="E30" s="28">
        <f>SUM('㈱塩釜'!E30,'機船'!E30)</f>
        <v>0.9595</v>
      </c>
      <c r="F30" s="28">
        <f>SUM('㈱塩釜'!F30,'機船'!F30)</f>
        <v>0.5158</v>
      </c>
      <c r="G30" s="28">
        <f>SUM('㈱塩釜'!G30,'機船'!G30)</f>
        <v>1.0467</v>
      </c>
      <c r="H30" s="28">
        <f>SUM('㈱塩釜'!H30,'機船'!H30)</f>
        <v>0.848</v>
      </c>
      <c r="I30" s="28">
        <f>SUM('㈱塩釜'!I30,'機船'!I30)</f>
        <v>0.0998</v>
      </c>
      <c r="J30" s="28">
        <f>SUM('㈱塩釜'!J30,'機船'!J30)</f>
        <v>0.0175</v>
      </c>
      <c r="K30" s="28">
        <f>SUM('㈱塩釜'!K30,'機船'!K30)</f>
        <v>0.005</v>
      </c>
      <c r="L30" s="28">
        <f>SUM('㈱塩釜'!L30,'機船'!L30)</f>
        <v>0.22440000000000002</v>
      </c>
      <c r="M30" s="28">
        <f>SUM('㈱塩釜'!M30,'機船'!M30)</f>
        <v>0.0359</v>
      </c>
      <c r="N30" s="28">
        <f>SUM('㈱塩釜'!N30,'機船'!N30)</f>
        <v>0.121</v>
      </c>
      <c r="O30" s="28">
        <f>SUM('㈱塩釜'!O30,'機船'!O30)</f>
        <v>1.1871999999999998</v>
      </c>
      <c r="P30" s="8">
        <f t="shared" si="0"/>
        <v>9.037199999999999</v>
      </c>
    </row>
    <row r="31" spans="1:16" ht="18.75">
      <c r="A31" s="46" t="s">
        <v>38</v>
      </c>
      <c r="B31" s="529"/>
      <c r="C31" s="50" t="s">
        <v>18</v>
      </c>
      <c r="D31" s="27">
        <f>SUM('㈱塩釜'!D31,'機船'!D31)</f>
        <v>1279.160952738708</v>
      </c>
      <c r="E31" s="27">
        <f>SUM('㈱塩釜'!E31,'機船'!E31)</f>
        <v>307.57284127222215</v>
      </c>
      <c r="F31" s="27">
        <f>SUM('㈱塩釜'!F31,'機船'!F31)</f>
        <v>117.66883968288315</v>
      </c>
      <c r="G31" s="27">
        <f>SUM('㈱塩釜'!G31,'機船'!G31)</f>
        <v>132.52740128629532</v>
      </c>
      <c r="H31" s="27">
        <f>SUM('㈱塩釜'!H31,'機船'!H31)</f>
        <v>48.11803991501242</v>
      </c>
      <c r="I31" s="27">
        <f>SUM('㈱塩釜'!I31,'機船'!I31)</f>
        <v>10.529400065489988</v>
      </c>
      <c r="J31" s="27">
        <f>SUM('㈱塩釜'!J31,'機船'!J31)</f>
        <v>2.365</v>
      </c>
      <c r="K31" s="27">
        <f>SUM('㈱塩釜'!K31,'機船'!K31)</f>
        <v>0.54</v>
      </c>
      <c r="L31" s="27">
        <f>SUM('㈱塩釜'!L31,'機船'!L31)</f>
        <v>62.96839979928566</v>
      </c>
      <c r="M31" s="27">
        <f>SUM('㈱塩釜'!M31,'機船'!M31)</f>
        <v>12.889799984436229</v>
      </c>
      <c r="N31" s="27">
        <f>SUM('㈱塩釜'!N31,'機船'!N31)</f>
        <v>96.64099990511536</v>
      </c>
      <c r="O31" s="27">
        <f>SUM('㈱塩釜'!O31,'機船'!O31)</f>
        <v>788.9513999670146</v>
      </c>
      <c r="P31" s="9">
        <f t="shared" si="0"/>
        <v>2859.9330746164624</v>
      </c>
    </row>
    <row r="32" spans="1:16" ht="18.75">
      <c r="A32" s="46" t="s">
        <v>0</v>
      </c>
      <c r="B32" s="528" t="s">
        <v>39</v>
      </c>
      <c r="C32" s="57" t="s">
        <v>16</v>
      </c>
      <c r="D32" s="28">
        <f>SUM('㈱塩釜'!D32,'機船'!D32)</f>
        <v>0.2453</v>
      </c>
      <c r="E32" s="28">
        <f>SUM('㈱塩釜'!E32,'機船'!E32)</f>
        <v>0.1426</v>
      </c>
      <c r="F32" s="28">
        <f>SUM('㈱塩釜'!F32,'機船'!F32)</f>
        <v>0.3694</v>
      </c>
      <c r="G32" s="28">
        <f>SUM('㈱塩釜'!G32,'機船'!G32)</f>
        <v>0.1039</v>
      </c>
      <c r="H32" s="28">
        <f>SUM('㈱塩釜'!H32,'機船'!H32)</f>
        <v>0.0679</v>
      </c>
      <c r="I32" s="28">
        <f>SUM('㈱塩釜'!I32,'機船'!I32)</f>
        <v>0.0053</v>
      </c>
      <c r="J32" s="28">
        <f>SUM('㈱塩釜'!J32,'機船'!J32)</f>
        <v>0</v>
      </c>
      <c r="K32" s="28">
        <f>SUM('㈱塩釜'!K32,'機船'!K32)</f>
        <v>0</v>
      </c>
      <c r="L32" s="28">
        <f>SUM('㈱塩釜'!L32,'機船'!L32)</f>
        <v>0.0197</v>
      </c>
      <c r="M32" s="28">
        <f>SUM('㈱塩釜'!M32,'機船'!M32)</f>
        <v>0.0015</v>
      </c>
      <c r="N32" s="28">
        <f>SUM('㈱塩釜'!N32,'機船'!N32)</f>
        <v>0.002</v>
      </c>
      <c r="O32" s="28">
        <f>SUM('㈱塩釜'!O32,'機船'!O32)</f>
        <v>0.125</v>
      </c>
      <c r="P32" s="8">
        <f t="shared" si="0"/>
        <v>1.0826</v>
      </c>
    </row>
    <row r="33" spans="1:16" ht="18.75">
      <c r="A33" s="46" t="s">
        <v>40</v>
      </c>
      <c r="B33" s="529"/>
      <c r="C33" s="50" t="s">
        <v>18</v>
      </c>
      <c r="D33" s="27">
        <f>SUM('㈱塩釜'!D33,'機船'!D33)</f>
        <v>51.5107995420095</v>
      </c>
      <c r="E33" s="27">
        <f>SUM('㈱塩釜'!E33,'機船'!E33)</f>
        <v>20.959960112445756</v>
      </c>
      <c r="F33" s="27">
        <f>SUM('㈱塩釜'!F33,'機船'!F33)</f>
        <v>57.09459967201992</v>
      </c>
      <c r="G33" s="27">
        <f>SUM('㈱塩釜'!G33,'機船'!G33)</f>
        <v>12.131640392048716</v>
      </c>
      <c r="H33" s="27">
        <f>SUM('㈱塩釜'!H33,'機船'!H33)</f>
        <v>6.347159966950836</v>
      </c>
      <c r="I33" s="27">
        <f>SUM('㈱塩釜'!I33,'機船'!I33)</f>
        <v>0.7678800128273778</v>
      </c>
      <c r="J33" s="27">
        <f>SUM('㈱塩釜'!J33,'機船'!J33)</f>
        <v>0</v>
      </c>
      <c r="K33" s="27">
        <f>SUM('㈱塩釜'!K33,'機船'!K33)</f>
        <v>0</v>
      </c>
      <c r="L33" s="27">
        <f>SUM('㈱塩釜'!L33,'機船'!L33)</f>
        <v>3.785399974538409</v>
      </c>
      <c r="M33" s="27">
        <f>SUM('㈱塩釜'!M33,'機船'!M33)</f>
        <v>0.4859999993834774</v>
      </c>
      <c r="N33" s="27">
        <f>SUM('㈱塩釜'!N33,'機船'!N33)</f>
        <v>0.32399999635059107</v>
      </c>
      <c r="O33" s="27">
        <f>SUM('㈱塩釜'!O33,'機船'!O33)</f>
        <v>61.8623999485805</v>
      </c>
      <c r="P33" s="9">
        <f t="shared" si="0"/>
        <v>215.2698396171551</v>
      </c>
    </row>
    <row r="34" spans="1:16" ht="18.75">
      <c r="A34" s="46"/>
      <c r="B34" s="48" t="s">
        <v>20</v>
      </c>
      <c r="C34" s="57" t="s">
        <v>16</v>
      </c>
      <c r="D34" s="28">
        <f>SUM('㈱塩釜'!D34,'機船'!D34)</f>
        <v>0</v>
      </c>
      <c r="E34" s="28">
        <f>SUM('㈱塩釜'!E34,'機船'!E34)</f>
        <v>0</v>
      </c>
      <c r="F34" s="28">
        <f>SUM('㈱塩釜'!F34,'機船'!F34)</f>
        <v>0</v>
      </c>
      <c r="G34" s="28">
        <f>SUM('㈱塩釜'!G34,'機船'!G34)</f>
        <v>0</v>
      </c>
      <c r="H34" s="28">
        <f>SUM('㈱塩釜'!H34,'機船'!H34)</f>
        <v>0.006</v>
      </c>
      <c r="I34" s="28">
        <f>SUM('㈱塩釜'!I34,'機船'!I34)</f>
        <v>0</v>
      </c>
      <c r="J34" s="28">
        <f>SUM('㈱塩釜'!J34,'機船'!J34)</f>
        <v>0</v>
      </c>
      <c r="K34" s="28">
        <f>SUM('㈱塩釜'!K34,'機船'!K34)</f>
        <v>0</v>
      </c>
      <c r="L34" s="28">
        <f>SUM('㈱塩釜'!L34,'機船'!L34)</f>
        <v>0</v>
      </c>
      <c r="M34" s="28">
        <f>SUM('㈱塩釜'!M34,'機船'!M34)</f>
        <v>0</v>
      </c>
      <c r="N34" s="28">
        <f>SUM('㈱塩釜'!N34,'機船'!N34)</f>
        <v>0</v>
      </c>
      <c r="O34" s="28">
        <f>SUM('㈱塩釜'!O34,'機船'!O34)</f>
        <v>0</v>
      </c>
      <c r="P34" s="8">
        <f t="shared" si="0"/>
        <v>0.006</v>
      </c>
    </row>
    <row r="35" spans="1:16" ht="18.75">
      <c r="A35" s="46" t="s">
        <v>23</v>
      </c>
      <c r="B35" s="50" t="s">
        <v>107</v>
      </c>
      <c r="C35" s="50" t="s">
        <v>18</v>
      </c>
      <c r="D35" s="27">
        <f>SUM('㈱塩釜'!D35,'機船'!D35)</f>
        <v>0</v>
      </c>
      <c r="E35" s="27">
        <f>SUM('㈱塩釜'!E35,'機船'!E35)</f>
        <v>0</v>
      </c>
      <c r="F35" s="27">
        <f>SUM('㈱塩釜'!F35,'機船'!F35)</f>
        <v>0</v>
      </c>
      <c r="G35" s="27">
        <f>SUM('㈱塩釜'!G35,'機船'!G35)</f>
        <v>0</v>
      </c>
      <c r="H35" s="27">
        <f>SUM('㈱塩釜'!H35,'機船'!H35)</f>
        <v>0.065</v>
      </c>
      <c r="I35" s="27">
        <f>SUM('㈱塩釜'!I35,'機船'!I35)</f>
        <v>0</v>
      </c>
      <c r="J35" s="27">
        <f>SUM('㈱塩釜'!J35,'機船'!J35)</f>
        <v>0</v>
      </c>
      <c r="K35" s="27">
        <f>SUM('㈱塩釜'!K35,'機船'!K35)</f>
        <v>0</v>
      </c>
      <c r="L35" s="27">
        <f>SUM('㈱塩釜'!L35,'機船'!L35)</f>
        <v>0</v>
      </c>
      <c r="M35" s="27">
        <f>SUM('㈱塩釜'!M35,'機船'!M35)</f>
        <v>0</v>
      </c>
      <c r="N35" s="27">
        <f>SUM('㈱塩釜'!N35,'機船'!N35)</f>
        <v>0</v>
      </c>
      <c r="O35" s="27">
        <f>SUM('㈱塩釜'!O35,'機船'!O35)</f>
        <v>0</v>
      </c>
      <c r="P35" s="9">
        <f t="shared" si="0"/>
        <v>0.065</v>
      </c>
    </row>
    <row r="36" spans="1:16" ht="18.75">
      <c r="A36" s="52"/>
      <c r="B36" s="530" t="s">
        <v>173</v>
      </c>
      <c r="C36" s="57" t="s">
        <v>16</v>
      </c>
      <c r="D36" s="28">
        <f>SUM('㈱塩釜'!D36,'機船'!D36)</f>
        <v>4.2217</v>
      </c>
      <c r="E36" s="28">
        <f>SUM('㈱塩釜'!E36,'機船'!E36)</f>
        <v>1.1021</v>
      </c>
      <c r="F36" s="28">
        <f>SUM('㈱塩釜'!F36,'機船'!F36)</f>
        <v>0.8852</v>
      </c>
      <c r="G36" s="28">
        <f>SUM('㈱塩釜'!G36,'機船'!G36)</f>
        <v>1.1505999999999998</v>
      </c>
      <c r="H36" s="28">
        <f>SUM('㈱塩釜'!H36,'機船'!H36)</f>
        <v>0.9218999999999999</v>
      </c>
      <c r="I36" s="28">
        <f>SUM('㈱塩釜'!I36,'機船'!I36)</f>
        <v>0.1051</v>
      </c>
      <c r="J36" s="28">
        <f>SUM('㈱塩釜'!J36,'機船'!J36)</f>
        <v>0.0175</v>
      </c>
      <c r="K36" s="28">
        <f>SUM('㈱塩釜'!K36,'機船'!K36)</f>
        <v>0.005</v>
      </c>
      <c r="L36" s="28">
        <f>SUM('㈱塩釜'!L36,'機船'!L36)</f>
        <v>0.2441</v>
      </c>
      <c r="M36" s="28">
        <f>SUM('㈱塩釜'!M36,'機船'!M36)</f>
        <v>0.0374</v>
      </c>
      <c r="N36" s="28">
        <f>SUM('㈱塩釜'!N36,'機船'!N36)</f>
        <v>0.123</v>
      </c>
      <c r="O36" s="28">
        <f>SUM('㈱塩釜'!O36,'機船'!O36)</f>
        <v>1.3121999999999998</v>
      </c>
      <c r="P36" s="8">
        <f t="shared" si="0"/>
        <v>10.125800000000002</v>
      </c>
    </row>
    <row r="37" spans="1:16" ht="18.75">
      <c r="A37" s="51"/>
      <c r="B37" s="531"/>
      <c r="C37" s="50" t="s">
        <v>18</v>
      </c>
      <c r="D37" s="27">
        <f>SUM('㈱塩釜'!D37,'機船'!D37)</f>
        <v>1330.6717522807176</v>
      </c>
      <c r="E37" s="27">
        <f>SUM('㈱塩釜'!E37,'機船'!E37)</f>
        <v>328.5328013846679</v>
      </c>
      <c r="F37" s="27">
        <f>SUM('㈱塩釜'!F37,'機船'!F37)</f>
        <v>174.76343935490308</v>
      </c>
      <c r="G37" s="27">
        <f>SUM('㈱塩釜'!G37,'機船'!G37)</f>
        <v>144.65904167834404</v>
      </c>
      <c r="H37" s="27">
        <f>SUM('㈱塩釜'!H37,'機船'!H37)</f>
        <v>54.530199881963256</v>
      </c>
      <c r="I37" s="27">
        <f>SUM('㈱塩釜'!I37,'機船'!I37)</f>
        <v>11.297280078317367</v>
      </c>
      <c r="J37" s="27">
        <f>SUM('㈱塩釜'!J37,'機船'!J37)</f>
        <v>2.365</v>
      </c>
      <c r="K37" s="27">
        <f>SUM('㈱塩釜'!K37,'機船'!K37)</f>
        <v>0.54</v>
      </c>
      <c r="L37" s="27">
        <f>SUM('㈱塩釜'!L37,'機船'!L37)</f>
        <v>66.75379977382407</v>
      </c>
      <c r="M37" s="27">
        <f>SUM('㈱塩釜'!M37,'機船'!M37)</f>
        <v>13.375799983819705</v>
      </c>
      <c r="N37" s="27">
        <f>SUM('㈱塩釜'!N37,'機船'!N37)</f>
        <v>96.96499990146596</v>
      </c>
      <c r="O37" s="27">
        <f>SUM('㈱塩釜'!O37,'機船'!O37)</f>
        <v>850.813799915595</v>
      </c>
      <c r="P37" s="9">
        <f t="shared" si="0"/>
        <v>3075.267914233618</v>
      </c>
    </row>
    <row r="38" spans="1:16" ht="18.75">
      <c r="A38" s="532" t="s">
        <v>195</v>
      </c>
      <c r="B38" s="533"/>
      <c r="C38" s="57" t="s">
        <v>16</v>
      </c>
      <c r="D38" s="28">
        <f>SUM('㈱塩釜'!D38,'機船'!D38)</f>
        <v>0.0884</v>
      </c>
      <c r="E38" s="28">
        <f>SUM('㈱塩釜'!E38,'機船'!E38)</f>
        <v>0.0366</v>
      </c>
      <c r="F38" s="28">
        <f>SUM('㈱塩釜'!F38,'機船'!F38)</f>
        <v>0.275</v>
      </c>
      <c r="G38" s="28">
        <f>SUM('㈱塩釜'!G38,'機船'!G38)</f>
        <v>0.1053</v>
      </c>
      <c r="H38" s="28">
        <f>SUM('㈱塩釜'!H38,'機船'!H38)</f>
        <v>0.232</v>
      </c>
      <c r="I38" s="28">
        <f>SUM('㈱塩釜'!I38,'機船'!I38)</f>
        <v>0.4739</v>
      </c>
      <c r="J38" s="28">
        <f>SUM('㈱塩釜'!J38,'機船'!J38)</f>
        <v>0.3135</v>
      </c>
      <c r="K38" s="28">
        <f>SUM('㈱塩釜'!K38,'機船'!K38)</f>
        <v>0.0055</v>
      </c>
      <c r="L38" s="28">
        <f>SUM('㈱塩釜'!L38,'機船'!L38)</f>
        <v>0.5428</v>
      </c>
      <c r="M38" s="28">
        <f>SUM('㈱塩釜'!M38,'機船'!M38)</f>
        <v>0.0717</v>
      </c>
      <c r="N38" s="28">
        <f>SUM('㈱塩釜'!N38,'機船'!N38)</f>
        <v>0.08940000000000001</v>
      </c>
      <c r="O38" s="28">
        <f>SUM('㈱塩釜'!O38,'機船'!O38)</f>
        <v>0.0137</v>
      </c>
      <c r="P38" s="8">
        <f t="shared" si="0"/>
        <v>2.2478000000000002</v>
      </c>
    </row>
    <row r="39" spans="1:16" ht="18.75">
      <c r="A39" s="534"/>
      <c r="B39" s="535"/>
      <c r="C39" s="50" t="s">
        <v>18</v>
      </c>
      <c r="D39" s="27">
        <f>SUM('㈱塩釜'!D39,'機船'!D39)</f>
        <v>42.038999703862075</v>
      </c>
      <c r="E39" s="27">
        <f>SUM('㈱塩釜'!E39,'機船'!E39)</f>
        <v>24.88320003195833</v>
      </c>
      <c r="F39" s="27">
        <f>SUM('㈱塩釜'!F39,'機船'!F39)</f>
        <v>57.24</v>
      </c>
      <c r="G39" s="27">
        <f>SUM('㈱塩釜'!G39,'機船'!G39)</f>
        <v>47.74000001745076</v>
      </c>
      <c r="H39" s="27">
        <f>SUM('㈱塩釜'!H39,'機船'!H39)</f>
        <v>65.63079988241313</v>
      </c>
      <c r="I39" s="27">
        <f>SUM('㈱塩釜'!I39,'機船'!I39)</f>
        <v>133.5100014045167</v>
      </c>
      <c r="J39" s="27">
        <f>SUM('㈱塩釜'!J39,'機船'!J39)</f>
        <v>58.345</v>
      </c>
      <c r="K39" s="27">
        <f>SUM('㈱塩釜'!K39,'機船'!K39)</f>
        <v>7.343999980846136</v>
      </c>
      <c r="L39" s="27">
        <f>SUM('㈱塩釜'!L39,'機船'!L39)</f>
        <v>143.63979956152306</v>
      </c>
      <c r="M39" s="27">
        <f>SUM('㈱塩釜'!M39,'機船'!M39)</f>
        <v>42.87559997640773</v>
      </c>
      <c r="N39" s="27">
        <f>SUM('㈱塩釜'!N39,'機船'!N39)</f>
        <v>40.27279984660318</v>
      </c>
      <c r="O39" s="27">
        <f>SUM('㈱塩釜'!O39,'機船'!O39)</f>
        <v>4.309199996748218</v>
      </c>
      <c r="P39" s="9">
        <f t="shared" si="0"/>
        <v>667.8294004023294</v>
      </c>
    </row>
    <row r="40" spans="1:16" ht="18.75">
      <c r="A40" s="532" t="s">
        <v>196</v>
      </c>
      <c r="B40" s="533"/>
      <c r="C40" s="57" t="s">
        <v>16</v>
      </c>
      <c r="D40" s="28">
        <f>SUM('㈱塩釜'!D40,'機船'!D40)</f>
        <v>2.2205</v>
      </c>
      <c r="E40" s="28">
        <f>SUM('㈱塩釜'!E40,'機船'!E40)</f>
        <v>1.816</v>
      </c>
      <c r="F40" s="28">
        <f>SUM('㈱塩釜'!F40,'機船'!F40)</f>
        <v>1.9281000000000001</v>
      </c>
      <c r="G40" s="28">
        <f>SUM('㈱塩釜'!G40,'機船'!G40)</f>
        <v>1.3074</v>
      </c>
      <c r="H40" s="28">
        <f>SUM('㈱塩釜'!H40,'機船'!H40)</f>
        <v>0.5968</v>
      </c>
      <c r="I40" s="28">
        <f>SUM('㈱塩釜'!I40,'機船'!I40)</f>
        <v>0.3356</v>
      </c>
      <c r="J40" s="28">
        <f>SUM('㈱塩釜'!J40,'機船'!J40)</f>
        <v>0.4854</v>
      </c>
      <c r="K40" s="28">
        <f>SUM('㈱塩釜'!K40,'機船'!K40)</f>
        <v>0.3618</v>
      </c>
      <c r="L40" s="28">
        <f>SUM('㈱塩釜'!L40,'機船'!L40)</f>
        <v>0.7006</v>
      </c>
      <c r="M40" s="28">
        <f>SUM('㈱塩釜'!M40,'機船'!M40)</f>
        <v>1.0181</v>
      </c>
      <c r="N40" s="28">
        <f>SUM('㈱塩釜'!N40,'機船'!N40)</f>
        <v>1.2167</v>
      </c>
      <c r="O40" s="28">
        <f>SUM('㈱塩釜'!O40,'機船'!O40)</f>
        <v>2.0343999999999998</v>
      </c>
      <c r="P40" s="8">
        <f t="shared" si="0"/>
        <v>14.0214</v>
      </c>
    </row>
    <row r="41" spans="1:16" ht="18.75">
      <c r="A41" s="534"/>
      <c r="B41" s="535"/>
      <c r="C41" s="50" t="s">
        <v>18</v>
      </c>
      <c r="D41" s="27">
        <f>SUM('㈱塩釜'!D41,'機船'!D41)</f>
        <v>2073.2837411127916</v>
      </c>
      <c r="E41" s="27">
        <f>SUM('㈱塩釜'!E41,'機船'!E41)</f>
        <v>1691.7800495537294</v>
      </c>
      <c r="F41" s="27">
        <f>SUM('㈱塩釜'!F41,'機船'!F41)</f>
        <v>1618.4422307471127</v>
      </c>
      <c r="G41" s="27">
        <f>SUM('㈱塩釜'!G41,'機船'!G41)</f>
        <v>1130.5245965342772</v>
      </c>
      <c r="H41" s="27">
        <f>SUM('㈱塩釜'!H41,'機船'!H41)</f>
        <v>460.8291176892353</v>
      </c>
      <c r="I41" s="27">
        <f>SUM('㈱塩釜'!I41,'機船'!I41)</f>
        <v>298.81156492991676</v>
      </c>
      <c r="J41" s="27">
        <f>SUM('㈱塩釜'!J41,'機船'!J41)</f>
        <v>466.2779019104925</v>
      </c>
      <c r="K41" s="27">
        <f>SUM('㈱塩釜'!K41,'機船'!K41)</f>
        <v>406.18259875798753</v>
      </c>
      <c r="L41" s="27">
        <f>SUM('㈱塩釜'!L41,'機船'!L41)</f>
        <v>727.2341951084325</v>
      </c>
      <c r="M41" s="27">
        <f>SUM('㈱塩釜'!M41,'機船'!M41)</f>
        <v>1056.373918659921</v>
      </c>
      <c r="N41" s="27">
        <f>SUM('㈱塩釜'!N41,'機船'!N41)</f>
        <v>1235.4184662602065</v>
      </c>
      <c r="O41" s="27">
        <f>SUM('㈱塩釜'!O41,'機船'!O41)</f>
        <v>2154.193317965946</v>
      </c>
      <c r="P41" s="9">
        <f t="shared" si="0"/>
        <v>13319.35169923005</v>
      </c>
    </row>
    <row r="42" spans="1:16" ht="18.75">
      <c r="A42" s="532" t="s">
        <v>197</v>
      </c>
      <c r="B42" s="533"/>
      <c r="C42" s="57" t="s">
        <v>16</v>
      </c>
      <c r="D42" s="28">
        <f>SUM('㈱塩釜'!D42,'機船'!D42)</f>
        <v>0</v>
      </c>
      <c r="E42" s="28">
        <f>SUM('㈱塩釜'!E42,'機船'!E42)</f>
        <v>0</v>
      </c>
      <c r="F42" s="28">
        <f>SUM('㈱塩釜'!F42,'機船'!F42)</f>
        <v>0</v>
      </c>
      <c r="G42" s="28">
        <f>SUM('㈱塩釜'!G42,'機船'!G42)</f>
        <v>0</v>
      </c>
      <c r="H42" s="28">
        <f>SUM('㈱塩釜'!H42,'機船'!H42)</f>
        <v>0</v>
      </c>
      <c r="I42" s="28">
        <f>SUM('㈱塩釜'!I42,'機船'!I42)</f>
        <v>0</v>
      </c>
      <c r="J42" s="28">
        <f>SUM('㈱塩釜'!J42,'機船'!J42)</f>
        <v>0</v>
      </c>
      <c r="K42" s="28">
        <f>SUM('㈱塩釜'!K42,'機船'!K42)</f>
        <v>0</v>
      </c>
      <c r="L42" s="28">
        <f>SUM('㈱塩釜'!L42,'機船'!L42)</f>
        <v>0</v>
      </c>
      <c r="M42" s="28">
        <f>SUM('㈱塩釜'!M42,'機船'!M42)</f>
        <v>0</v>
      </c>
      <c r="N42" s="28">
        <f>SUM('㈱塩釜'!N42,'機船'!N42)</f>
        <v>0</v>
      </c>
      <c r="O42" s="28">
        <f>SUM('㈱塩釜'!O42,'機船'!O42)</f>
        <v>0</v>
      </c>
      <c r="P42" s="8">
        <f t="shared" si="0"/>
        <v>0</v>
      </c>
    </row>
    <row r="43" spans="1:16" ht="18.75">
      <c r="A43" s="534"/>
      <c r="B43" s="535"/>
      <c r="C43" s="50" t="s">
        <v>18</v>
      </c>
      <c r="D43" s="27">
        <f>SUM('㈱塩釜'!D43,'機船'!D43)</f>
        <v>0</v>
      </c>
      <c r="E43" s="27">
        <f>SUM('㈱塩釜'!E43,'機船'!E43)</f>
        <v>0</v>
      </c>
      <c r="F43" s="27">
        <f>SUM('㈱塩釜'!F43,'機船'!F43)</f>
        <v>0</v>
      </c>
      <c r="G43" s="27">
        <f>SUM('㈱塩釜'!G43,'機船'!G43)</f>
        <v>0</v>
      </c>
      <c r="H43" s="27">
        <f>SUM('㈱塩釜'!H43,'機船'!H43)</f>
        <v>0</v>
      </c>
      <c r="I43" s="27">
        <f>SUM('㈱塩釜'!I43,'機船'!I43)</f>
        <v>0</v>
      </c>
      <c r="J43" s="27">
        <f>SUM('㈱塩釜'!J43,'機船'!J43)</f>
        <v>0</v>
      </c>
      <c r="K43" s="27">
        <f>SUM('㈱塩釜'!K43,'機船'!K43)</f>
        <v>0</v>
      </c>
      <c r="L43" s="27">
        <f>SUM('㈱塩釜'!L43,'機船'!L43)</f>
        <v>0</v>
      </c>
      <c r="M43" s="27">
        <f>SUM('㈱塩釜'!M43,'機船'!M43)</f>
        <v>0</v>
      </c>
      <c r="N43" s="27">
        <f>SUM('㈱塩釜'!N43,'機船'!N43)</f>
        <v>0</v>
      </c>
      <c r="O43" s="27">
        <f>SUM('㈱塩釜'!O43,'機船'!O43)</f>
        <v>0</v>
      </c>
      <c r="P43" s="9">
        <f t="shared" si="0"/>
        <v>0</v>
      </c>
    </row>
    <row r="44" spans="1:16" ht="18.75">
      <c r="A44" s="532" t="s">
        <v>198</v>
      </c>
      <c r="B44" s="533"/>
      <c r="C44" s="57" t="s">
        <v>16</v>
      </c>
      <c r="D44" s="28">
        <f>SUM('㈱塩釜'!D44,'機船'!D44)</f>
        <v>0</v>
      </c>
      <c r="E44" s="28">
        <f>SUM('㈱塩釜'!E44,'機船'!E44)</f>
        <v>0</v>
      </c>
      <c r="F44" s="28">
        <f>SUM('㈱塩釜'!F44,'機船'!F44)</f>
        <v>0</v>
      </c>
      <c r="G44" s="28">
        <f>SUM('㈱塩釜'!G44,'機船'!G44)</f>
        <v>0.0063</v>
      </c>
      <c r="H44" s="28">
        <f>SUM('㈱塩釜'!H44,'機船'!H44)</f>
        <v>0.0017</v>
      </c>
      <c r="I44" s="28">
        <f>SUM('㈱塩釜'!I44,'機船'!I44)</f>
        <v>0</v>
      </c>
      <c r="J44" s="28">
        <f>SUM('㈱塩釜'!J44,'機船'!J44)</f>
        <v>0</v>
      </c>
      <c r="K44" s="28">
        <f>SUM('㈱塩釜'!K44,'機船'!K44)</f>
        <v>0</v>
      </c>
      <c r="L44" s="28">
        <f>SUM('㈱塩釜'!L44,'機船'!L44)</f>
        <v>0</v>
      </c>
      <c r="M44" s="28">
        <f>SUM('㈱塩釜'!M44,'機船'!M44)</f>
        <v>0</v>
      </c>
      <c r="N44" s="28">
        <f>SUM('㈱塩釜'!N44,'機船'!N44)</f>
        <v>0</v>
      </c>
      <c r="O44" s="28">
        <f>SUM('㈱塩釜'!O44,'機船'!O44)</f>
        <v>0</v>
      </c>
      <c r="P44" s="8">
        <f t="shared" si="0"/>
        <v>0.008</v>
      </c>
    </row>
    <row r="45" spans="1:16" ht="18.75">
      <c r="A45" s="534"/>
      <c r="B45" s="535"/>
      <c r="C45" s="50" t="s">
        <v>18</v>
      </c>
      <c r="D45" s="27">
        <f>SUM('㈱塩釜'!D45,'機船'!D45)</f>
        <v>0</v>
      </c>
      <c r="E45" s="27">
        <f>SUM('㈱塩釜'!E45,'機船'!E45)</f>
        <v>0</v>
      </c>
      <c r="F45" s="27">
        <f>SUM('㈱塩釜'!F45,'機船'!F45)</f>
        <v>0</v>
      </c>
      <c r="G45" s="27">
        <f>SUM('㈱塩釜'!G45,'機船'!G45)</f>
        <v>3.154</v>
      </c>
      <c r="H45" s="27">
        <f>SUM('㈱塩釜'!H45,'機船'!H45)</f>
        <v>0.551</v>
      </c>
      <c r="I45" s="27">
        <f>SUM('㈱塩釜'!I45,'機船'!I45)</f>
        <v>0</v>
      </c>
      <c r="J45" s="27">
        <f>SUM('㈱塩釜'!J45,'機船'!J45)</f>
        <v>0</v>
      </c>
      <c r="K45" s="27">
        <f>SUM('㈱塩釜'!K45,'機船'!K45)</f>
        <v>0</v>
      </c>
      <c r="L45" s="27">
        <f>SUM('㈱塩釜'!L45,'機船'!L45)</f>
        <v>0</v>
      </c>
      <c r="M45" s="27">
        <f>SUM('㈱塩釜'!M45,'機船'!M45)</f>
        <v>0</v>
      </c>
      <c r="N45" s="27">
        <f>SUM('㈱塩釜'!N45,'機船'!N45)</f>
        <v>0</v>
      </c>
      <c r="O45" s="27">
        <f>SUM('㈱塩釜'!O45,'機船'!O45)</f>
        <v>0</v>
      </c>
      <c r="P45" s="9">
        <f t="shared" si="0"/>
        <v>3.705</v>
      </c>
    </row>
    <row r="46" spans="1:16" ht="18.75">
      <c r="A46" s="532" t="s">
        <v>199</v>
      </c>
      <c r="B46" s="533"/>
      <c r="C46" s="57" t="s">
        <v>16</v>
      </c>
      <c r="D46" s="28">
        <f>SUM('㈱塩釜'!D46,'機船'!D46)</f>
        <v>0</v>
      </c>
      <c r="E46" s="28">
        <f>SUM('㈱塩釜'!E46,'機船'!E46)</f>
        <v>0.157</v>
      </c>
      <c r="F46" s="28">
        <f>SUM('㈱塩釜'!F46,'機船'!F46)</f>
        <v>0.079</v>
      </c>
      <c r="G46" s="28">
        <f>SUM('㈱塩釜'!G46,'機船'!G46)</f>
        <v>0</v>
      </c>
      <c r="H46" s="28">
        <f>SUM('㈱塩釜'!H46,'機船'!H46)</f>
        <v>0</v>
      </c>
      <c r="I46" s="28">
        <f>SUM('㈱塩釜'!I46,'機船'!I46)</f>
        <v>0</v>
      </c>
      <c r="J46" s="28">
        <f>SUM('㈱塩釜'!J46,'機船'!J46)</f>
        <v>0</v>
      </c>
      <c r="K46" s="28">
        <f>SUM('㈱塩釜'!K46,'機船'!K46)</f>
        <v>0</v>
      </c>
      <c r="L46" s="28">
        <f>SUM('㈱塩釜'!L46,'機船'!L46)</f>
        <v>0.0016</v>
      </c>
      <c r="M46" s="28">
        <f>SUM('㈱塩釜'!M46,'機船'!M46)</f>
        <v>0</v>
      </c>
      <c r="N46" s="28">
        <f>SUM('㈱塩釜'!N46,'機船'!N46)</f>
        <v>0</v>
      </c>
      <c r="O46" s="28">
        <f>SUM('㈱塩釜'!O46,'機船'!O46)</f>
        <v>0</v>
      </c>
      <c r="P46" s="8">
        <f t="shared" si="0"/>
        <v>0.23759999999999998</v>
      </c>
    </row>
    <row r="47" spans="1:16" ht="18.75">
      <c r="A47" s="534"/>
      <c r="B47" s="535"/>
      <c r="C47" s="50" t="s">
        <v>18</v>
      </c>
      <c r="D47" s="27">
        <f>SUM('㈱塩釜'!D47,'機船'!D47)</f>
        <v>0</v>
      </c>
      <c r="E47" s="27">
        <f>SUM('㈱塩釜'!E47,'機船'!E47)</f>
        <v>86.34600017808842</v>
      </c>
      <c r="F47" s="27">
        <f>SUM('㈱塩釜'!F47,'機船'!F47)</f>
        <v>51.947999728885556</v>
      </c>
      <c r="G47" s="27">
        <f>SUM('㈱塩釜'!G47,'機船'!G47)</f>
        <v>0</v>
      </c>
      <c r="H47" s="27">
        <f>SUM('㈱塩釜'!H47,'機船'!H47)</f>
        <v>0</v>
      </c>
      <c r="I47" s="27">
        <f>SUM('㈱塩釜'!I47,'機船'!I47)</f>
        <v>0</v>
      </c>
      <c r="J47" s="27">
        <f>SUM('㈱塩釜'!J47,'機船'!J47)</f>
        <v>0</v>
      </c>
      <c r="K47" s="27">
        <f>SUM('㈱塩釜'!K47,'機船'!K47)</f>
        <v>0</v>
      </c>
      <c r="L47" s="27">
        <f>SUM('㈱塩釜'!L47,'機船'!L47)</f>
        <v>2.073599986052424</v>
      </c>
      <c r="M47" s="27">
        <f>SUM('㈱塩釜'!M47,'機船'!M47)</f>
        <v>0</v>
      </c>
      <c r="N47" s="27">
        <f>SUM('㈱塩釜'!N47,'機船'!N47)</f>
        <v>0</v>
      </c>
      <c r="O47" s="27">
        <f>SUM('㈱塩釜'!O47,'機船'!O47)</f>
        <v>0</v>
      </c>
      <c r="P47" s="9">
        <f t="shared" si="0"/>
        <v>140.36759989302638</v>
      </c>
    </row>
    <row r="48" spans="1:16" ht="18.75">
      <c r="A48" s="532" t="s">
        <v>200</v>
      </c>
      <c r="B48" s="533"/>
      <c r="C48" s="57" t="s">
        <v>16</v>
      </c>
      <c r="D48" s="28">
        <f>SUM('㈱塩釜'!D48,'機船'!D48)</f>
        <v>875.6682</v>
      </c>
      <c r="E48" s="28">
        <f>SUM('㈱塩釜'!E48,'機船'!E48)</f>
        <v>916.3593</v>
      </c>
      <c r="F48" s="28">
        <f>SUM('㈱塩釜'!F48,'機船'!F48)</f>
        <v>653.5715</v>
      </c>
      <c r="G48" s="28">
        <f>SUM('㈱塩釜'!G48,'機船'!G48)</f>
        <v>0.0477</v>
      </c>
      <c r="H48" s="28">
        <f>SUM('㈱塩釜'!H48,'機船'!H48)</f>
        <v>0.6692</v>
      </c>
      <c r="I48" s="28">
        <f>SUM('㈱塩釜'!I48,'機船'!I48)</f>
        <v>1.0289</v>
      </c>
      <c r="J48" s="28">
        <f>SUM('㈱塩釜'!J48,'機船'!J48)</f>
        <v>0.6004</v>
      </c>
      <c r="K48" s="28">
        <f>SUM('㈱塩釜'!K48,'機船'!K48)</f>
        <v>0.128</v>
      </c>
      <c r="L48" s="28">
        <f>SUM('㈱塩釜'!L48,'機船'!L48)</f>
        <v>48.3006</v>
      </c>
      <c r="M48" s="28">
        <f>SUM('㈱塩釜'!M48,'機船'!M48)</f>
        <v>0.051699999999999996</v>
      </c>
      <c r="N48" s="28">
        <f>SUM('㈱塩釜'!N48,'機船'!N48)</f>
        <v>1540.6965</v>
      </c>
      <c r="O48" s="28">
        <f>SUM('㈱塩釜'!O48,'機船'!O48)</f>
        <v>1202.5456000000001</v>
      </c>
      <c r="P48" s="8">
        <f t="shared" si="0"/>
        <v>5239.6676</v>
      </c>
    </row>
    <row r="49" spans="1:16" ht="18.75">
      <c r="A49" s="534"/>
      <c r="B49" s="535"/>
      <c r="C49" s="50" t="s">
        <v>18</v>
      </c>
      <c r="D49" s="27">
        <f>SUM('㈱塩釜'!D49,'機船'!D49)</f>
        <v>76473.87374160723</v>
      </c>
      <c r="E49" s="27">
        <f>SUM('㈱塩釜'!E49,'機船'!E49)</f>
        <v>64404.69356368163</v>
      </c>
      <c r="F49" s="27">
        <f>SUM('㈱塩釜'!F49,'機船'!F49)</f>
        <v>48375.96128146997</v>
      </c>
      <c r="G49" s="27">
        <f>SUM('㈱塩釜'!G49,'機船'!G49)</f>
        <v>7.344000177997724</v>
      </c>
      <c r="H49" s="27">
        <f>SUM('㈱塩釜'!H49,'機船'!H49)</f>
        <v>27.773759899356662</v>
      </c>
      <c r="I49" s="27">
        <f>SUM('㈱塩釜'!I49,'機船'!I49)</f>
        <v>90.36280069296707</v>
      </c>
      <c r="J49" s="27">
        <f>SUM('㈱塩釜'!J49,'機船'!J49)</f>
        <v>72.68515802010768</v>
      </c>
      <c r="K49" s="27">
        <f>SUM('㈱塩釜'!K49,'機船'!K49)</f>
        <v>41.387999964334185</v>
      </c>
      <c r="L49" s="27">
        <f>SUM('㈱塩釜'!L49,'機船'!L49)</f>
        <v>3036.0699198612583</v>
      </c>
      <c r="M49" s="27">
        <f>SUM('㈱塩釜'!M49,'機船'!M49)</f>
        <v>18.41219999645157</v>
      </c>
      <c r="N49" s="27">
        <f>SUM('㈱塩釜'!N49,'機船'!N49)</f>
        <v>149081.31006405025</v>
      </c>
      <c r="O49" s="27">
        <f>SUM('㈱塩釜'!O49,'機船'!O49)</f>
        <v>105601.61233366217</v>
      </c>
      <c r="P49" s="9">
        <f t="shared" si="0"/>
        <v>447231.4868230838</v>
      </c>
    </row>
    <row r="50" spans="1:16" ht="18.75">
      <c r="A50" s="532" t="s">
        <v>201</v>
      </c>
      <c r="B50" s="533"/>
      <c r="C50" s="57" t="s">
        <v>16</v>
      </c>
      <c r="D50" s="28">
        <f>SUM('㈱塩釜'!D50,'機船'!D50)</f>
        <v>0.375</v>
      </c>
      <c r="E50" s="28">
        <f>SUM('㈱塩釜'!E50,'機船'!E50)</f>
        <v>0.295</v>
      </c>
      <c r="F50" s="28">
        <f>SUM('㈱塩釜'!F50,'機船'!F50)</f>
        <v>0.37</v>
      </c>
      <c r="G50" s="28">
        <f>SUM('㈱塩釜'!G50,'機船'!G50)</f>
        <v>0.11</v>
      </c>
      <c r="H50" s="28">
        <f>SUM('㈱塩釜'!H50,'機船'!H50)</f>
        <v>0.05</v>
      </c>
      <c r="I50" s="28">
        <f>SUM('㈱塩釜'!I50,'機船'!I50)</f>
        <v>0.065</v>
      </c>
      <c r="J50" s="28">
        <f>SUM('㈱塩釜'!J50,'機船'!J50)</f>
        <v>0.065</v>
      </c>
      <c r="K50" s="28">
        <f>SUM('㈱塩釜'!K50,'機船'!K50)</f>
        <v>1.821</v>
      </c>
      <c r="L50" s="28">
        <f>SUM('㈱塩釜'!L50,'機船'!L50)</f>
        <v>4.9696</v>
      </c>
      <c r="M50" s="28">
        <f>SUM('㈱塩釜'!M50,'機船'!M50)</f>
        <v>6.107</v>
      </c>
      <c r="N50" s="28">
        <f>SUM('㈱塩釜'!N50,'機船'!N50)</f>
        <v>0.931</v>
      </c>
      <c r="O50" s="28">
        <f>SUM('㈱塩釜'!O50,'機船'!O50)</f>
        <v>0.325</v>
      </c>
      <c r="P50" s="8">
        <f t="shared" si="0"/>
        <v>15.4836</v>
      </c>
    </row>
    <row r="51" spans="1:16" ht="18.75">
      <c r="A51" s="534"/>
      <c r="B51" s="535"/>
      <c r="C51" s="50" t="s">
        <v>18</v>
      </c>
      <c r="D51" s="27">
        <f>SUM('㈱塩釜'!D51,'機船'!D51)</f>
        <v>209.628</v>
      </c>
      <c r="E51" s="27">
        <f>SUM('㈱塩釜'!E51,'機船'!E51)</f>
        <v>194.4</v>
      </c>
      <c r="F51" s="27">
        <f>SUM('㈱塩釜'!F51,'機船'!F51)</f>
        <v>251.748</v>
      </c>
      <c r="G51" s="27">
        <f>SUM('㈱塩釜'!G51,'機船'!G51)</f>
        <v>98.172</v>
      </c>
      <c r="H51" s="27">
        <f>SUM('㈱塩釜'!H51,'機船'!H51)</f>
        <v>45.252</v>
      </c>
      <c r="I51" s="27">
        <f>SUM('㈱塩釜'!I51,'機船'!I51)</f>
        <v>57.78</v>
      </c>
      <c r="J51" s="27">
        <f>SUM('㈱塩釜'!J51,'機船'!J51)</f>
        <v>56.7</v>
      </c>
      <c r="K51" s="27">
        <f>SUM('㈱塩釜'!K51,'機船'!K51)</f>
        <v>2080.1231937794855</v>
      </c>
      <c r="L51" s="27">
        <f>SUM('㈱塩釜'!L51,'機船'!L51)</f>
        <v>5804.827165800543</v>
      </c>
      <c r="M51" s="27">
        <f>SUM('㈱塩釜'!M51,'機船'!M51)</f>
        <v>4668.2569977557205</v>
      </c>
      <c r="N51" s="27">
        <f>SUM('㈱塩釜'!N51,'機船'!N51)</f>
        <v>736.236</v>
      </c>
      <c r="O51" s="27">
        <f>SUM('㈱塩釜'!O51,'機船'!O51)</f>
        <v>266.436</v>
      </c>
      <c r="P51" s="9">
        <f t="shared" si="0"/>
        <v>14469.55935733575</v>
      </c>
    </row>
    <row r="52" spans="1:16" ht="18.75">
      <c r="A52" s="532" t="s">
        <v>202</v>
      </c>
      <c r="B52" s="533"/>
      <c r="C52" s="57" t="s">
        <v>16</v>
      </c>
      <c r="D52" s="28">
        <f>SUM('㈱塩釜'!D52,'機船'!D52)</f>
        <v>0</v>
      </c>
      <c r="E52" s="28">
        <f>SUM('㈱塩釜'!E52,'機船'!E52)</f>
        <v>0</v>
      </c>
      <c r="F52" s="28">
        <f>SUM('㈱塩釜'!F52,'機船'!F52)</f>
        <v>0</v>
      </c>
      <c r="G52" s="28">
        <f>SUM('㈱塩釜'!G52,'機船'!G52)</f>
        <v>0.0047</v>
      </c>
      <c r="H52" s="28">
        <f>SUM('㈱塩釜'!H52,'機船'!H52)</f>
        <v>0.1418</v>
      </c>
      <c r="I52" s="28">
        <f>SUM('㈱塩釜'!I52,'機船'!I52)</f>
        <v>0.0282</v>
      </c>
      <c r="J52" s="28">
        <f>SUM('㈱塩釜'!J52,'機船'!J52)</f>
        <v>0</v>
      </c>
      <c r="K52" s="28">
        <f>SUM('㈱塩釜'!K52,'機船'!K52)</f>
        <v>0</v>
      </c>
      <c r="L52" s="28">
        <f>SUM('㈱塩釜'!L52,'機船'!L52)</f>
        <v>0.075</v>
      </c>
      <c r="M52" s="28">
        <f>SUM('㈱塩釜'!M52,'機船'!M52)</f>
        <v>0.731</v>
      </c>
      <c r="N52" s="28">
        <f>SUM('㈱塩釜'!N52,'機船'!N52)</f>
        <v>0.1396</v>
      </c>
      <c r="O52" s="28">
        <f>SUM('㈱塩釜'!O52,'機船'!O52)</f>
        <v>0</v>
      </c>
      <c r="P52" s="8">
        <f t="shared" si="0"/>
        <v>1.1203</v>
      </c>
    </row>
    <row r="53" spans="1:16" ht="18.75">
      <c r="A53" s="534"/>
      <c r="B53" s="535"/>
      <c r="C53" s="50" t="s">
        <v>18</v>
      </c>
      <c r="D53" s="27">
        <f>SUM('㈱塩釜'!D53,'機船'!D53)</f>
        <v>0</v>
      </c>
      <c r="E53" s="27">
        <f>SUM('㈱塩釜'!E53,'機船'!E53)</f>
        <v>0</v>
      </c>
      <c r="F53" s="27">
        <f>SUM('㈱塩釜'!F53,'機船'!F53)</f>
        <v>0</v>
      </c>
      <c r="G53" s="27">
        <f>SUM('㈱塩釜'!G53,'機船'!G53)</f>
        <v>7.614000246055679</v>
      </c>
      <c r="H53" s="27">
        <f>SUM('㈱塩釜'!H53,'機船'!H53)</f>
        <v>137.24639928874285</v>
      </c>
      <c r="I53" s="27">
        <f>SUM('㈱塩釜'!I53,'機船'!I53)</f>
        <v>15.73560026286202</v>
      </c>
      <c r="J53" s="27">
        <f>SUM('㈱塩釜'!J53,'機船'!J53)</f>
        <v>0</v>
      </c>
      <c r="K53" s="27">
        <f>SUM('㈱塩釜'!K53,'機船'!K53)</f>
        <v>0</v>
      </c>
      <c r="L53" s="27">
        <f>SUM('㈱塩釜'!L53,'機船'!L53)</f>
        <v>57.478</v>
      </c>
      <c r="M53" s="27">
        <f>SUM('㈱塩釜'!M53,'機船'!M53)</f>
        <v>501.7789999567749</v>
      </c>
      <c r="N53" s="27">
        <f>SUM('㈱塩釜'!N53,'機船'!N53)</f>
        <v>181.76939795262078</v>
      </c>
      <c r="O53" s="27">
        <f>SUM('㈱塩釜'!O53,'機船'!O53)</f>
        <v>0</v>
      </c>
      <c r="P53" s="9">
        <f t="shared" si="0"/>
        <v>901.6223977070563</v>
      </c>
    </row>
    <row r="54" spans="1:16" ht="18.75">
      <c r="A54" s="45" t="s">
        <v>0</v>
      </c>
      <c r="B54" s="528" t="s">
        <v>128</v>
      </c>
      <c r="C54" s="57" t="s">
        <v>16</v>
      </c>
      <c r="D54" s="28">
        <f>SUM('㈱塩釜'!D54,'機船'!D54)</f>
        <v>0.7192</v>
      </c>
      <c r="E54" s="28">
        <f>SUM('㈱塩釜'!E54,'機船'!E54)</f>
        <v>0.4317</v>
      </c>
      <c r="F54" s="28">
        <f>SUM('㈱塩釜'!F54,'機船'!F54)</f>
        <v>0.6314</v>
      </c>
      <c r="G54" s="28">
        <f>SUM('㈱塩釜'!G54,'機船'!G54)</f>
        <v>0.5805</v>
      </c>
      <c r="H54" s="28">
        <f>SUM('㈱塩釜'!H54,'機船'!H54)</f>
        <v>0.6048</v>
      </c>
      <c r="I54" s="28">
        <f>SUM('㈱塩釜'!I54,'機船'!I54)</f>
        <v>0.5989</v>
      </c>
      <c r="J54" s="28">
        <f>SUM('㈱塩釜'!J54,'機船'!J54)</f>
        <v>0.6251</v>
      </c>
      <c r="K54" s="28">
        <f>SUM('㈱塩釜'!K54,'機船'!K54)</f>
        <v>0.4858</v>
      </c>
      <c r="L54" s="28">
        <f>SUM('㈱塩釜'!L54,'機船'!L54)</f>
        <v>0.5289</v>
      </c>
      <c r="M54" s="28">
        <f>SUM('㈱塩釜'!M54,'機船'!M54)</f>
        <v>0.7272</v>
      </c>
      <c r="N54" s="28">
        <f>SUM('㈱塩釜'!N54,'機船'!N54)</f>
        <v>0.4015</v>
      </c>
      <c r="O54" s="28">
        <f>SUM('㈱塩釜'!O54,'機船'!O54)</f>
        <v>0.6124</v>
      </c>
      <c r="P54" s="8">
        <f t="shared" si="0"/>
        <v>6.947400000000001</v>
      </c>
    </row>
    <row r="55" spans="1:16" ht="18.75">
      <c r="A55" s="46" t="s">
        <v>38</v>
      </c>
      <c r="B55" s="529"/>
      <c r="C55" s="50" t="s">
        <v>18</v>
      </c>
      <c r="D55" s="27">
        <f>SUM('㈱塩釜'!D55,'機船'!D55)</f>
        <v>669.070793889745</v>
      </c>
      <c r="E55" s="27">
        <f>SUM('㈱塩釜'!E55,'機船'!E55)</f>
        <v>396.63540223985814</v>
      </c>
      <c r="F55" s="27">
        <f>SUM('㈱塩釜'!F55,'機船'!F55)</f>
        <v>580.3973966582968</v>
      </c>
      <c r="G55" s="27">
        <f>SUM('㈱塩釜'!G55,'機船'!G55)</f>
        <v>532.8990172212799</v>
      </c>
      <c r="H55" s="27">
        <f>SUM('㈱塩釜'!H55,'機船'!H55)</f>
        <v>632.4047967071178</v>
      </c>
      <c r="I55" s="27">
        <f>SUM('㈱塩釜'!I55,'機船'!I55)</f>
        <v>607.9590101559095</v>
      </c>
      <c r="J55" s="27">
        <f>SUM('㈱塩釜'!J55,'機船'!J55)</f>
        <v>543.4840583297455</v>
      </c>
      <c r="K55" s="27">
        <f>SUM('㈱塩釜'!K55,'機船'!K55)</f>
        <v>462.31559858634574</v>
      </c>
      <c r="L55" s="27">
        <f>SUM('㈱塩釜'!L55,'機船'!L55)</f>
        <v>555.8025562615264</v>
      </c>
      <c r="M55" s="27">
        <f>SUM('㈱塩釜'!M55,'機船'!M55)</f>
        <v>761.8935590334884</v>
      </c>
      <c r="N55" s="27">
        <f>SUM('㈱塩釜'!N55,'機船'!N55)</f>
        <v>444.4955949933759</v>
      </c>
      <c r="O55" s="27">
        <f>SUM('㈱塩釜'!O55,'機船'!O55)</f>
        <v>662.2343993331343</v>
      </c>
      <c r="P55" s="9">
        <f t="shared" si="0"/>
        <v>6849.5921834098235</v>
      </c>
    </row>
    <row r="56" spans="1:16" ht="18.75">
      <c r="A56" s="46" t="s">
        <v>17</v>
      </c>
      <c r="B56" s="48" t="s">
        <v>20</v>
      </c>
      <c r="C56" s="57" t="s">
        <v>16</v>
      </c>
      <c r="D56" s="28">
        <f>SUM('㈱塩釜'!D56,'機船'!D56)</f>
        <v>1.117</v>
      </c>
      <c r="E56" s="28">
        <f>SUM('㈱塩釜'!E56,'機船'!E56)</f>
        <v>0.9517</v>
      </c>
      <c r="F56" s="28">
        <f>SUM('㈱塩釜'!F56,'機船'!F56)</f>
        <v>1.6197</v>
      </c>
      <c r="G56" s="28">
        <f>SUM('㈱塩釜'!G56,'機船'!G56)</f>
        <v>4.2372</v>
      </c>
      <c r="H56" s="28">
        <f>SUM('㈱塩釜'!H56,'機船'!H56)</f>
        <v>2.8108</v>
      </c>
      <c r="I56" s="28">
        <f>SUM('㈱塩釜'!I56,'機船'!I56)</f>
        <v>3.2786999999999997</v>
      </c>
      <c r="J56" s="28">
        <f>SUM('㈱塩釜'!J56,'機船'!J56)</f>
        <v>2.116</v>
      </c>
      <c r="K56" s="28">
        <f>SUM('㈱塩釜'!K56,'機船'!K56)</f>
        <v>1.0297399999999999</v>
      </c>
      <c r="L56" s="28">
        <f>SUM('㈱塩釜'!L56,'機船'!L56)</f>
        <v>6.127599999999999</v>
      </c>
      <c r="M56" s="28">
        <f>SUM('㈱塩釜'!M56,'機船'!M56)</f>
        <v>5.1623</v>
      </c>
      <c r="N56" s="28">
        <f>SUM('㈱塩釜'!N56,'機船'!N56)</f>
        <v>3.6228000000000002</v>
      </c>
      <c r="O56" s="28">
        <f>SUM('㈱塩釜'!O56,'機船'!O56)</f>
        <v>3.0667</v>
      </c>
      <c r="P56" s="8">
        <f t="shared" si="0"/>
        <v>35.14024</v>
      </c>
    </row>
    <row r="57" spans="1:16" ht="18.75">
      <c r="A57" s="46" t="s">
        <v>23</v>
      </c>
      <c r="B57" s="50" t="s">
        <v>109</v>
      </c>
      <c r="C57" s="50" t="s">
        <v>18</v>
      </c>
      <c r="D57" s="27">
        <f>SUM('㈱塩釜'!D57,'機船'!D57)</f>
        <v>109.97639902375582</v>
      </c>
      <c r="E57" s="27">
        <f>SUM('㈱塩釜'!E57,'機船'!E57)</f>
        <v>57.213000323090185</v>
      </c>
      <c r="F57" s="27">
        <f>SUM('㈱塩釜'!F57,'機船'!F57)</f>
        <v>80.87039955241245</v>
      </c>
      <c r="G57" s="27">
        <f>SUM('㈱塩釜'!G57,'機船'!G57)</f>
        <v>285.2446091318068</v>
      </c>
      <c r="H57" s="27">
        <f>SUM('㈱塩釜'!H57,'機船'!H57)</f>
        <v>199.15159914877455</v>
      </c>
      <c r="I57" s="27">
        <f>SUM('㈱塩釜'!I57,'機船'!I57)</f>
        <v>233.2785229144669</v>
      </c>
      <c r="J57" s="27">
        <f>SUM('㈱塩釜'!J57,'機船'!J57)</f>
        <v>195.4361946089845</v>
      </c>
      <c r="K57" s="27">
        <f>SUM('㈱塩釜'!K57,'機船'!K57)</f>
        <v>365.3235998275492</v>
      </c>
      <c r="L57" s="27">
        <f>SUM('㈱塩釜'!L57,'機船'!L57)</f>
        <v>897.9615965923239</v>
      </c>
      <c r="M57" s="27">
        <f>SUM('㈱塩釜'!M57,'機船'!M57)</f>
        <v>954.5307995521168</v>
      </c>
      <c r="N57" s="27">
        <f>SUM('㈱塩釜'!N57,'機船'!N57)</f>
        <v>811.9431571528285</v>
      </c>
      <c r="O57" s="27">
        <f>SUM('㈱塩釜'!O57,'機船'!O57)</f>
        <v>327.8940797570396</v>
      </c>
      <c r="P57" s="9">
        <f t="shared" si="0"/>
        <v>4518.823957585149</v>
      </c>
    </row>
    <row r="58" spans="1:16" ht="18.75">
      <c r="A58" s="46"/>
      <c r="B58" s="530" t="s">
        <v>173</v>
      </c>
      <c r="C58" s="57" t="s">
        <v>16</v>
      </c>
      <c r="D58" s="28">
        <f>SUM('㈱塩釜'!D58,'機船'!D58)</f>
        <v>1.8361999999999998</v>
      </c>
      <c r="E58" s="28">
        <f>SUM('㈱塩釜'!E58,'機船'!E58)</f>
        <v>1.3834</v>
      </c>
      <c r="F58" s="28">
        <f>SUM('㈱塩釜'!F58,'機船'!F58)</f>
        <v>2.2510999999999997</v>
      </c>
      <c r="G58" s="28">
        <f>SUM('㈱塩釜'!G58,'機船'!G58)</f>
        <v>4.817699999999999</v>
      </c>
      <c r="H58" s="28">
        <f>SUM('㈱塩釜'!H58,'機船'!H58)</f>
        <v>3.4156</v>
      </c>
      <c r="I58" s="28">
        <f>SUM('㈱塩釜'!I58,'機船'!I58)</f>
        <v>3.8775999999999997</v>
      </c>
      <c r="J58" s="28">
        <f>SUM('㈱塩釜'!J58,'機船'!J58)</f>
        <v>2.7411</v>
      </c>
      <c r="K58" s="28">
        <f>SUM('㈱塩釜'!K58,'機船'!K58)</f>
        <v>1.51554</v>
      </c>
      <c r="L58" s="28">
        <f>SUM('㈱塩釜'!L58,'機船'!L58)</f>
        <v>6.656499999999999</v>
      </c>
      <c r="M58" s="28">
        <f>SUM('㈱塩釜'!M58,'機船'!M58)</f>
        <v>5.8895</v>
      </c>
      <c r="N58" s="28">
        <f>SUM('㈱塩釜'!N58,'機船'!N58)</f>
        <v>4.0243</v>
      </c>
      <c r="O58" s="28">
        <f>SUM('㈱塩釜'!O58,'機船'!O58)</f>
        <v>3.6791</v>
      </c>
      <c r="P58" s="8">
        <f t="shared" si="0"/>
        <v>42.08764</v>
      </c>
    </row>
    <row r="59" spans="1:16" ht="18.75">
      <c r="A59" s="41"/>
      <c r="B59" s="531"/>
      <c r="C59" s="50" t="s">
        <v>18</v>
      </c>
      <c r="D59" s="27">
        <f>SUM('㈱塩釜'!D59,'機船'!D59)</f>
        <v>779.0471929135008</v>
      </c>
      <c r="E59" s="27">
        <f>SUM('㈱塩釜'!E59,'機船'!E59)</f>
        <v>453.8484025629483</v>
      </c>
      <c r="F59" s="27">
        <f>SUM('㈱塩釜'!F59,'機船'!F59)</f>
        <v>661.2677962107092</v>
      </c>
      <c r="G59" s="27">
        <f>SUM('㈱塩釜'!G59,'機船'!G59)</f>
        <v>818.1436263530867</v>
      </c>
      <c r="H59" s="27">
        <f>SUM('㈱塩釜'!H59,'機船'!H59)</f>
        <v>831.5563958558924</v>
      </c>
      <c r="I59" s="27">
        <f>SUM('㈱塩釜'!I59,'機船'!I59)</f>
        <v>841.2375330703763</v>
      </c>
      <c r="J59" s="27">
        <f>SUM('㈱塩釜'!J59,'機船'!J59)</f>
        <v>738.92025293873</v>
      </c>
      <c r="K59" s="27">
        <f>SUM('㈱塩釜'!K59,'機船'!K59)</f>
        <v>827.639198413895</v>
      </c>
      <c r="L59" s="27">
        <f>SUM('㈱塩釜'!L59,'機船'!L59)</f>
        <v>1453.7641528538502</v>
      </c>
      <c r="M59" s="27">
        <f>SUM('㈱塩釜'!M59,'機船'!M59)</f>
        <v>1716.4243585856052</v>
      </c>
      <c r="N59" s="27">
        <f>SUM('㈱塩釜'!N59,'機船'!N59)</f>
        <v>1256.4387521462045</v>
      </c>
      <c r="O59" s="27">
        <f>SUM('㈱塩釜'!O59,'機船'!O59)</f>
        <v>990.128479090174</v>
      </c>
      <c r="P59" s="9">
        <f t="shared" si="0"/>
        <v>11368.416140994974</v>
      </c>
    </row>
    <row r="60" spans="1:16" ht="18.75">
      <c r="A60" s="46" t="s">
        <v>0</v>
      </c>
      <c r="B60" s="528" t="s">
        <v>111</v>
      </c>
      <c r="C60" s="57" t="s">
        <v>16</v>
      </c>
      <c r="D60" s="28">
        <f>SUM('㈱塩釜'!D60,'機船'!D60)</f>
        <v>0.2758</v>
      </c>
      <c r="E60" s="28">
        <f>SUM('㈱塩釜'!E60,'機船'!E60)</f>
        <v>0.0038</v>
      </c>
      <c r="F60" s="28">
        <f>SUM('㈱塩釜'!F60,'機船'!F60)</f>
        <v>0</v>
      </c>
      <c r="G60" s="28">
        <f>SUM('㈱塩釜'!G60,'機船'!G60)</f>
        <v>0.0205</v>
      </c>
      <c r="H60" s="28">
        <f>SUM('㈱塩釜'!H60,'機船'!H60)</f>
        <v>0.0273</v>
      </c>
      <c r="I60" s="28">
        <f>SUM('㈱塩釜'!I60,'機船'!I60)</f>
        <v>0.014</v>
      </c>
      <c r="J60" s="28">
        <f>SUM('㈱塩釜'!J60,'機船'!J60)</f>
        <v>0.003</v>
      </c>
      <c r="K60" s="28">
        <f>SUM('㈱塩釜'!K60,'機船'!K60)</f>
        <v>0</v>
      </c>
      <c r="L60" s="28">
        <f>SUM('㈱塩釜'!L60,'機船'!L60)</f>
        <v>0.03</v>
      </c>
      <c r="M60" s="28">
        <f>SUM('㈱塩釜'!M60,'機船'!M60)</f>
        <v>0.089</v>
      </c>
      <c r="N60" s="28">
        <f>SUM('㈱塩釜'!N60,'機船'!N60)</f>
        <v>0</v>
      </c>
      <c r="O60" s="28">
        <f>SUM('㈱塩釜'!O60,'機船'!O60)</f>
        <v>0</v>
      </c>
      <c r="P60" s="8">
        <f t="shared" si="0"/>
        <v>0.46340000000000003</v>
      </c>
    </row>
    <row r="61" spans="1:16" ht="18.75">
      <c r="A61" s="46" t="s">
        <v>49</v>
      </c>
      <c r="B61" s="529"/>
      <c r="C61" s="50" t="s">
        <v>18</v>
      </c>
      <c r="D61" s="27">
        <f>SUM('㈱塩釜'!D61,'機船'!D61)</f>
        <v>24.591599775418466</v>
      </c>
      <c r="E61" s="27">
        <f>SUM('㈱塩釜'!E61,'機船'!E61)</f>
        <v>0.32832000185407106</v>
      </c>
      <c r="F61" s="27">
        <f>SUM('㈱塩釜'!F61,'機船'!F61)</f>
        <v>0</v>
      </c>
      <c r="G61" s="27">
        <f>SUM('㈱塩釜'!G61,'機船'!G61)</f>
        <v>1.458000047117045</v>
      </c>
      <c r="H61" s="27">
        <f>SUM('㈱塩釜'!H61,'機船'!H61)</f>
        <v>0.48923999745256574</v>
      </c>
      <c r="I61" s="27">
        <f>SUM('㈱塩釜'!I61,'機船'!I61)</f>
        <v>0.734400012268097</v>
      </c>
      <c r="J61" s="27">
        <f>SUM('㈱塩釜'!J61,'機船'!J61)</f>
        <v>0.32399998708119937</v>
      </c>
      <c r="K61" s="27">
        <f>SUM('㈱塩釜'!K61,'機船'!K61)</f>
        <v>0</v>
      </c>
      <c r="L61" s="27">
        <f>SUM('㈱塩釜'!L61,'機船'!L61)</f>
        <v>3.239999978206912</v>
      </c>
      <c r="M61" s="27">
        <f>SUM('㈱塩釜'!M61,'機船'!M61)</f>
        <v>9.611999987806552</v>
      </c>
      <c r="N61" s="27">
        <f>SUM('㈱塩釜'!N61,'機船'!N61)</f>
        <v>0</v>
      </c>
      <c r="O61" s="27">
        <f>SUM('㈱塩釜'!O61,'機船'!O61)</f>
        <v>0</v>
      </c>
      <c r="P61" s="9">
        <f t="shared" si="0"/>
        <v>40.77755978720491</v>
      </c>
    </row>
    <row r="62" spans="1:16" ht="18.75">
      <c r="A62" s="46" t="s">
        <v>0</v>
      </c>
      <c r="B62" s="48" t="s">
        <v>50</v>
      </c>
      <c r="C62" s="57" t="s">
        <v>16</v>
      </c>
      <c r="D62" s="28">
        <f>SUM('㈱塩釜'!D62,'機船'!D62)</f>
        <v>19.358</v>
      </c>
      <c r="E62" s="28">
        <f>SUM('㈱塩釜'!E62,'機船'!E62)</f>
        <v>11.781</v>
      </c>
      <c r="F62" s="28">
        <f>SUM('㈱塩釜'!F62,'機船'!F62)</f>
        <v>33.174</v>
      </c>
      <c r="G62" s="28">
        <f>SUM('㈱塩釜'!G62,'機船'!G62)</f>
        <v>46.723</v>
      </c>
      <c r="H62" s="28">
        <f>SUM('㈱塩釜'!H62,'機船'!H62)</f>
        <v>29.633</v>
      </c>
      <c r="I62" s="28">
        <f>SUM('㈱塩釜'!I62,'機船'!I62)</f>
        <v>16.32</v>
      </c>
      <c r="J62" s="28">
        <f>SUM('㈱塩釜'!J62,'機船'!J62)</f>
        <v>8.92</v>
      </c>
      <c r="K62" s="28">
        <f>SUM('㈱塩釜'!K62,'機船'!K62)</f>
        <v>66.133</v>
      </c>
      <c r="L62" s="28">
        <f>SUM('㈱塩釜'!L62,'機船'!L62)</f>
        <v>99.86</v>
      </c>
      <c r="M62" s="28">
        <f>SUM('㈱塩釜'!M62,'機船'!M62)</f>
        <v>126.41</v>
      </c>
      <c r="N62" s="28">
        <f>SUM('㈱塩釜'!N62,'機船'!N62)</f>
        <v>81.814</v>
      </c>
      <c r="O62" s="28">
        <f>SUM('㈱塩釜'!O62,'機船'!O62)</f>
        <v>112.46</v>
      </c>
      <c r="P62" s="8">
        <f t="shared" si="0"/>
        <v>652.586</v>
      </c>
    </row>
    <row r="63" spans="1:16" ht="18.75">
      <c r="A63" s="46" t="s">
        <v>51</v>
      </c>
      <c r="B63" s="50" t="s">
        <v>112</v>
      </c>
      <c r="C63" s="50" t="s">
        <v>18</v>
      </c>
      <c r="D63" s="27">
        <f>SUM('㈱塩釜'!D63,'機船'!D63)</f>
        <v>1951.8839902523525</v>
      </c>
      <c r="E63" s="27">
        <f>SUM('㈱塩釜'!E63,'機船'!E63)</f>
        <v>1112.9400005556115</v>
      </c>
      <c r="F63" s="27">
        <f>SUM('㈱塩釜'!F63,'機船'!F63)</f>
        <v>3127.787993951536</v>
      </c>
      <c r="G63" s="27">
        <f>SUM('㈱塩釜'!G63,'機船'!G63)</f>
        <v>4575.700850438273</v>
      </c>
      <c r="H63" s="27">
        <f>SUM('㈱塩釜'!H63,'機船'!H63)</f>
        <v>2874.8951940855663</v>
      </c>
      <c r="I63" s="27">
        <f>SUM('㈱塩釜'!I63,'機船'!I63)</f>
        <v>1647.8640140794455</v>
      </c>
      <c r="J63" s="27">
        <f>SUM('㈱塩釜'!J63,'機船'!J63)</f>
        <v>905.3639697570877</v>
      </c>
      <c r="K63" s="27">
        <f>SUM('㈱塩釜'!K63,'機船'!K63)</f>
        <v>6493.499995230358</v>
      </c>
      <c r="L63" s="27">
        <f>SUM('㈱塩釜'!L63,'機船'!L63)</f>
        <v>10302.335965396935</v>
      </c>
      <c r="M63" s="27">
        <f>SUM('㈱塩釜'!M63,'機船'!M63)</f>
        <v>12596.147992337173</v>
      </c>
      <c r="N63" s="27">
        <f>SUM('㈱塩釜'!N63,'機船'!N63)</f>
        <v>8083.907946065385</v>
      </c>
      <c r="O63" s="27">
        <f>SUM('㈱塩釜'!O63,'機船'!O63)</f>
        <v>10734.76799510112</v>
      </c>
      <c r="P63" s="9">
        <f t="shared" si="0"/>
        <v>64407.09590725084</v>
      </c>
    </row>
    <row r="64" spans="1:16" ht="18.75">
      <c r="A64" s="46" t="s">
        <v>0</v>
      </c>
      <c r="B64" s="528" t="s">
        <v>53</v>
      </c>
      <c r="C64" s="57" t="s">
        <v>16</v>
      </c>
      <c r="D64" s="28">
        <f>SUM('㈱塩釜'!D64,'機船'!D64)</f>
        <v>0</v>
      </c>
      <c r="E64" s="28">
        <f>SUM('㈱塩釜'!E64,'機船'!E64)</f>
        <v>0.01</v>
      </c>
      <c r="F64" s="28">
        <f>SUM('㈱塩釜'!F64,'機船'!F64)</f>
        <v>0</v>
      </c>
      <c r="G64" s="28">
        <f>SUM('㈱塩釜'!G64,'機船'!G64)</f>
        <v>2.847</v>
      </c>
      <c r="H64" s="28">
        <f>SUM('㈱塩釜'!H64,'機船'!H64)</f>
        <v>2.515</v>
      </c>
      <c r="I64" s="28">
        <f>SUM('㈱塩釜'!I64,'機船'!I64)</f>
        <v>0</v>
      </c>
      <c r="J64" s="28">
        <f>SUM('㈱塩釜'!J64,'機船'!J64)</f>
        <v>0</v>
      </c>
      <c r="K64" s="28">
        <f>SUM('㈱塩釜'!K64,'機船'!K64)</f>
        <v>0</v>
      </c>
      <c r="L64" s="28">
        <f>SUM('㈱塩釜'!L64,'機船'!L64)</f>
        <v>0</v>
      </c>
      <c r="M64" s="28">
        <f>SUM('㈱塩釜'!M64,'機船'!M64)</f>
        <v>0.116</v>
      </c>
      <c r="N64" s="28">
        <f>SUM('㈱塩釜'!N64,'機船'!N64)</f>
        <v>0.149</v>
      </c>
      <c r="O64" s="28">
        <f>SUM('㈱塩釜'!O64,'機船'!O64)</f>
        <v>0</v>
      </c>
      <c r="P64" s="8">
        <f t="shared" si="0"/>
        <v>5.637</v>
      </c>
    </row>
    <row r="65" spans="1:16" ht="18.75">
      <c r="A65" s="46" t="s">
        <v>23</v>
      </c>
      <c r="B65" s="529"/>
      <c r="C65" s="50" t="s">
        <v>18</v>
      </c>
      <c r="D65" s="27">
        <f>SUM('㈱塩釜'!D65,'機船'!D65)</f>
        <v>0</v>
      </c>
      <c r="E65" s="27">
        <f>SUM('㈱塩釜'!E65,'機船'!E65)</f>
        <v>0.108</v>
      </c>
      <c r="F65" s="27">
        <f>SUM('㈱塩釜'!F65,'機船'!F65)</f>
        <v>0</v>
      </c>
      <c r="G65" s="27">
        <f>SUM('㈱塩釜'!G65,'機船'!G65)</f>
        <v>211.776</v>
      </c>
      <c r="H65" s="27">
        <f>SUM('㈱塩釜'!H65,'機船'!H65)</f>
        <v>175.565</v>
      </c>
      <c r="I65" s="27">
        <f>SUM('㈱塩釜'!I65,'機船'!I65)</f>
        <v>0</v>
      </c>
      <c r="J65" s="27">
        <f>SUM('㈱塩釜'!J65,'機船'!J65)</f>
        <v>0</v>
      </c>
      <c r="K65" s="27">
        <f>SUM('㈱塩釜'!K65,'機船'!K65)</f>
        <v>0</v>
      </c>
      <c r="L65" s="27">
        <f>SUM('㈱塩釜'!L65,'機船'!L65)</f>
        <v>0</v>
      </c>
      <c r="M65" s="27">
        <f>SUM('㈱塩釜'!M65,'機船'!M65)</f>
        <v>2.073599997369503</v>
      </c>
      <c r="N65" s="27">
        <f>SUM('㈱塩釜'!N65,'機船'!N65)</f>
        <v>4.913999944650631</v>
      </c>
      <c r="O65" s="27">
        <f>SUM('㈱塩釜'!O65,'機船'!O65)</f>
        <v>0</v>
      </c>
      <c r="P65" s="9">
        <f t="shared" si="0"/>
        <v>394.43659994202017</v>
      </c>
    </row>
    <row r="66" spans="1:16" ht="18.75">
      <c r="A66" s="52"/>
      <c r="B66" s="48" t="s">
        <v>20</v>
      </c>
      <c r="C66" s="57" t="s">
        <v>16</v>
      </c>
      <c r="D66" s="28">
        <f>SUM('㈱塩釜'!D66,'機船'!D66)</f>
        <v>0.472</v>
      </c>
      <c r="E66" s="28">
        <f>SUM('㈱塩釜'!E66,'機船'!E66)</f>
        <v>1.3039999999999998</v>
      </c>
      <c r="F66" s="28">
        <f>SUM('㈱塩釜'!F66,'機船'!F66)</f>
        <v>0.497</v>
      </c>
      <c r="G66" s="28">
        <f>SUM('㈱塩釜'!G66,'機船'!G66)</f>
        <v>0.938</v>
      </c>
      <c r="H66" s="28">
        <f>SUM('㈱塩釜'!H66,'機船'!H66)</f>
        <v>0.4057</v>
      </c>
      <c r="I66" s="28">
        <f>SUM('㈱塩釜'!I66,'機船'!I66)</f>
        <v>0.468</v>
      </c>
      <c r="J66" s="28">
        <f>SUM('㈱塩釜'!J66,'機船'!J66)</f>
        <v>1.404</v>
      </c>
      <c r="K66" s="28">
        <f>SUM('㈱塩釜'!K66,'機船'!K66)</f>
        <v>1.202</v>
      </c>
      <c r="L66" s="28">
        <f>SUM('㈱塩釜'!L66,'機船'!L66)</f>
        <v>2.496</v>
      </c>
      <c r="M66" s="28">
        <f>SUM('㈱塩釜'!M66,'機船'!M66)</f>
        <v>1.182</v>
      </c>
      <c r="N66" s="28">
        <f>SUM('㈱塩釜'!N66,'機船'!N66)</f>
        <v>1.129</v>
      </c>
      <c r="O66" s="28">
        <f>SUM('㈱塩釜'!O66,'機船'!O66)</f>
        <v>0.735</v>
      </c>
      <c r="P66" s="8">
        <f t="shared" si="0"/>
        <v>12.2327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19">
        <f>SUM('㈱塩釜'!D67,'機船'!D67)</f>
        <v>22.41079996636702</v>
      </c>
      <c r="E67" s="19">
        <f>SUM('㈱塩釜'!E67,'機船'!E67)</f>
        <v>16.384480039832034</v>
      </c>
      <c r="F67" s="19">
        <f>SUM('㈱塩釜'!F67,'機船'!F67)</f>
        <v>13.874359957299475</v>
      </c>
      <c r="G67" s="19">
        <f>SUM('㈱塩釜'!G67,'機船'!G67)</f>
        <v>35.31620057727105</v>
      </c>
      <c r="H67" s="19">
        <f>SUM('㈱塩釜'!H67,'機船'!H67)</f>
        <v>9.13379997941808</v>
      </c>
      <c r="I67" s="19">
        <f>SUM('㈱塩釜'!I67,'機船'!I67)</f>
        <v>20.185200272243506</v>
      </c>
      <c r="J67" s="19">
        <f>SUM('㈱塩釜'!J67,'機船'!J67)</f>
        <v>75.09219705925037</v>
      </c>
      <c r="K67" s="19">
        <f>SUM('㈱塩釜'!K67,'機船'!K67)</f>
        <v>69.18499999669761</v>
      </c>
      <c r="L67" s="19">
        <f>SUM('㈱塩釜'!L67,'機船'!L67)</f>
        <v>411.8423979472364</v>
      </c>
      <c r="M67" s="19">
        <f>SUM('㈱塩釜'!M67,'機船'!M67)</f>
        <v>52.206799974571865</v>
      </c>
      <c r="N67" s="19">
        <f>SUM('㈱塩釜'!N67,'機船'!N67)</f>
        <v>40.186799616690415</v>
      </c>
      <c r="O67" s="19">
        <f>SUM('㈱塩釜'!O67,'機船'!O67)</f>
        <v>22.269679994865662</v>
      </c>
      <c r="P67" s="10">
        <f t="shared" si="0"/>
        <v>788.0877153817436</v>
      </c>
    </row>
    <row r="68" ht="18.75">
      <c r="P68" s="11"/>
    </row>
    <row r="69" spans="1:16" ht="19.5" thickBot="1">
      <c r="A69" s="12" t="s">
        <v>85</v>
      </c>
      <c r="B69" s="4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142</v>
      </c>
      <c r="P69" s="12"/>
    </row>
    <row r="70" spans="1:16" ht="18.75">
      <c r="A70" s="41"/>
      <c r="B70" s="56"/>
      <c r="C70" s="56"/>
      <c r="D70" s="43" t="s">
        <v>2</v>
      </c>
      <c r="E70" s="43" t="s">
        <v>3</v>
      </c>
      <c r="F70" s="43" t="s">
        <v>4</v>
      </c>
      <c r="G70" s="43" t="s">
        <v>5</v>
      </c>
      <c r="H70" s="43" t="s">
        <v>6</v>
      </c>
      <c r="I70" s="43" t="s">
        <v>7</v>
      </c>
      <c r="J70" s="43" t="s">
        <v>8</v>
      </c>
      <c r="K70" s="43" t="s">
        <v>9</v>
      </c>
      <c r="L70" s="43" t="s">
        <v>10</v>
      </c>
      <c r="M70" s="43" t="s">
        <v>11</v>
      </c>
      <c r="N70" s="43" t="s">
        <v>12</v>
      </c>
      <c r="O70" s="43" t="s">
        <v>13</v>
      </c>
      <c r="P70" s="44" t="s">
        <v>14</v>
      </c>
    </row>
    <row r="71" spans="1:16" ht="18.75">
      <c r="A71" s="46" t="s">
        <v>49</v>
      </c>
      <c r="B71" s="530" t="s">
        <v>204</v>
      </c>
      <c r="C71" s="57" t="s">
        <v>16</v>
      </c>
      <c r="D71" s="21">
        <f>SUM('㈱塩釜'!D71,'機船'!D71)</f>
        <v>20.105800000000002</v>
      </c>
      <c r="E71" s="21">
        <f>SUM('㈱塩釜'!E71,'機船'!E71)</f>
        <v>13.0988</v>
      </c>
      <c r="F71" s="21">
        <f>SUM('㈱塩釜'!F71,'機船'!F71)</f>
        <v>33.671</v>
      </c>
      <c r="G71" s="21">
        <f>SUM('㈱塩釜'!G71,'機船'!G71)</f>
        <v>50.528499999999994</v>
      </c>
      <c r="H71" s="21">
        <f>SUM('㈱塩釜'!H71,'機船'!H71)</f>
        <v>32.581</v>
      </c>
      <c r="I71" s="21">
        <f>SUM('㈱塩釜'!I71,'機船'!I71)</f>
        <v>16.802</v>
      </c>
      <c r="J71" s="21">
        <f>SUM('㈱塩釜'!J71,'機船'!J71)</f>
        <v>10.327</v>
      </c>
      <c r="K71" s="21">
        <f>SUM('㈱塩釜'!K71,'機船'!K71)</f>
        <v>67.335</v>
      </c>
      <c r="L71" s="21">
        <f>SUM('㈱塩釜'!L71,'機船'!L71)</f>
        <v>102.386</v>
      </c>
      <c r="M71" s="21">
        <f>SUM('㈱塩釜'!M71,'機船'!M71)</f>
        <v>127.797</v>
      </c>
      <c r="N71" s="21">
        <f>SUM('㈱塩釜'!N71,'機船'!N71)</f>
        <v>83.092</v>
      </c>
      <c r="O71" s="21">
        <f>SUM('㈱塩釜'!O71,'機船'!O71)</f>
        <v>113.195</v>
      </c>
      <c r="P71" s="8">
        <f>SUM(D71:O71)</f>
        <v>670.9191000000001</v>
      </c>
    </row>
    <row r="72" spans="1:16" ht="18.75">
      <c r="A72" s="41" t="s">
        <v>51</v>
      </c>
      <c r="B72" s="531"/>
      <c r="C72" s="50" t="s">
        <v>18</v>
      </c>
      <c r="D72" s="27">
        <f>SUM('㈱塩釜'!D72,'機船'!D72)</f>
        <v>1998.886389994138</v>
      </c>
      <c r="E72" s="27">
        <f>SUM('㈱塩釜'!E72,'機船'!E72)</f>
        <v>1129.7608005972975</v>
      </c>
      <c r="F72" s="27">
        <f>SUM('㈱塩釜'!F72,'機船'!F72)</f>
        <v>3141.662353908836</v>
      </c>
      <c r="G72" s="27">
        <f>SUM('㈱塩釜'!G72,'機船'!G72)</f>
        <v>4824.251051062661</v>
      </c>
      <c r="H72" s="27">
        <f>SUM('㈱塩釜'!H72,'機船'!H72)</f>
        <v>3060.0832340624374</v>
      </c>
      <c r="I72" s="27">
        <f>SUM('㈱塩釜'!I72,'機船'!I72)</f>
        <v>1668.783614363957</v>
      </c>
      <c r="J72" s="27">
        <f>SUM('㈱塩釜'!J72,'機船'!J72)</f>
        <v>980.7801668034192</v>
      </c>
      <c r="K72" s="27">
        <f>SUM('㈱塩釜'!K72,'機船'!K72)</f>
        <v>6562.684995227055</v>
      </c>
      <c r="L72" s="27">
        <f>SUM('㈱塩釜'!L72,'機船'!L72)</f>
        <v>10717.418363322377</v>
      </c>
      <c r="M72" s="27">
        <f>SUM('㈱塩釜'!M72,'機船'!M72)</f>
        <v>12660.04039229692</v>
      </c>
      <c r="N72" s="27">
        <f>SUM('㈱塩釜'!N72,'機船'!N72)</f>
        <v>8129.0087456267265</v>
      </c>
      <c r="O72" s="27">
        <f>SUM('㈱塩釜'!O72,'機船'!O72)</f>
        <v>10757.037675095984</v>
      </c>
      <c r="P72" s="9">
        <f>SUM(D72:O72)</f>
        <v>65630.3977823618</v>
      </c>
    </row>
    <row r="73" spans="1:16" ht="18.75">
      <c r="A73" s="46" t="s">
        <v>0</v>
      </c>
      <c r="B73" s="528" t="s">
        <v>54</v>
      </c>
      <c r="C73" s="57" t="s">
        <v>16</v>
      </c>
      <c r="D73" s="28">
        <f>SUM('㈱塩釜'!D73,'機船'!D73)</f>
        <v>1.6495</v>
      </c>
      <c r="E73" s="28">
        <f>SUM('㈱塩釜'!E73,'機船'!E73)</f>
        <v>1.6915</v>
      </c>
      <c r="F73" s="28">
        <f>SUM('㈱塩釜'!F73,'機船'!F73)</f>
        <v>2.8225</v>
      </c>
      <c r="G73" s="28">
        <f>SUM('㈱塩釜'!G73,'機船'!G73)</f>
        <v>4.2348</v>
      </c>
      <c r="H73" s="28">
        <f>SUM('㈱塩釜'!H73,'機船'!H73)</f>
        <v>20.7028</v>
      </c>
      <c r="I73" s="28">
        <f>SUM('㈱塩釜'!I73,'機船'!I73)</f>
        <v>30.3619</v>
      </c>
      <c r="J73" s="28">
        <f>SUM('㈱塩釜'!J73,'機船'!J73)</f>
        <v>16.502299999999998</v>
      </c>
      <c r="K73" s="28">
        <f>SUM('㈱塩釜'!K73,'機船'!K73)</f>
        <v>5.673100000000001</v>
      </c>
      <c r="L73" s="28">
        <f>SUM('㈱塩釜'!L73,'機船'!L73)</f>
        <v>2.4268</v>
      </c>
      <c r="M73" s="28">
        <f>SUM('㈱塩釜'!M73,'機船'!M73)</f>
        <v>2.2099</v>
      </c>
      <c r="N73" s="28">
        <f>SUM('㈱塩釜'!N73,'機船'!N73)</f>
        <v>5.1396999999999995</v>
      </c>
      <c r="O73" s="28">
        <f>SUM('㈱塩釜'!O73,'機船'!O73)</f>
        <v>2.755</v>
      </c>
      <c r="P73" s="8">
        <f>SUM(D73:O73)</f>
        <v>96.1698</v>
      </c>
    </row>
    <row r="74" spans="1:16" ht="18.75">
      <c r="A74" s="46" t="s">
        <v>34</v>
      </c>
      <c r="B74" s="529"/>
      <c r="C74" s="50" t="s">
        <v>18</v>
      </c>
      <c r="D74" s="27">
        <f>SUM('㈱塩釜'!D74,'機船'!D74)</f>
        <v>2797.843194420574</v>
      </c>
      <c r="E74" s="27">
        <f>SUM('㈱塩釜'!E74,'機船'!E74)</f>
        <v>2451.7786022283617</v>
      </c>
      <c r="F74" s="27">
        <f>SUM('㈱塩釜'!F74,'機船'!F74)</f>
        <v>4103.615395858789</v>
      </c>
      <c r="G74" s="27">
        <f>SUM('㈱塩釜'!G74,'機船'!G74)</f>
        <v>4720.792435688718</v>
      </c>
      <c r="H74" s="27">
        <f>SUM('㈱塩釜'!H74,'機船'!H74)</f>
        <v>12299.82185179765</v>
      </c>
      <c r="I74" s="27">
        <f>SUM('㈱塩釜'!I74,'機船'!I74)</f>
        <v>21052.80354643524</v>
      </c>
      <c r="J74" s="27">
        <f>SUM('㈱塩釜'!J74,'機船'!J74)</f>
        <v>15329.517996050137</v>
      </c>
      <c r="K74" s="27">
        <f>SUM('㈱塩釜'!K74,'機船'!K74)</f>
        <v>10956.617993953076</v>
      </c>
      <c r="L74" s="27">
        <f>SUM('㈱塩釜'!L74,'機船'!L74)</f>
        <v>4662.68907114419</v>
      </c>
      <c r="M74" s="27">
        <f>SUM('㈱塩釜'!M74,'機船'!M74)</f>
        <v>3384.1431983396155</v>
      </c>
      <c r="N74" s="27">
        <f>SUM('㈱塩釜'!N74,'機船'!N74)</f>
        <v>4924.694776298792</v>
      </c>
      <c r="O74" s="27">
        <f>SUM('㈱塩釜'!O74,'機船'!O74)</f>
        <v>5209.868997450341</v>
      </c>
      <c r="P74" s="9">
        <f>SUM(D74:O74)</f>
        <v>91894.18705966549</v>
      </c>
    </row>
    <row r="75" spans="1:16" ht="18.75">
      <c r="A75" s="46" t="s">
        <v>0</v>
      </c>
      <c r="B75" s="528" t="s">
        <v>55</v>
      </c>
      <c r="C75" s="57" t="s">
        <v>16</v>
      </c>
      <c r="D75" s="28">
        <f>SUM('㈱塩釜'!D75,'機船'!D75)</f>
        <v>0</v>
      </c>
      <c r="E75" s="28">
        <f>SUM('㈱塩釜'!E75,'機船'!E75)</f>
        <v>0</v>
      </c>
      <c r="F75" s="28">
        <f>SUM('㈱塩釜'!F75,'機船'!F75)</f>
        <v>0.0269</v>
      </c>
      <c r="G75" s="28">
        <f>SUM('㈱塩釜'!G75,'機船'!G75)</f>
        <v>0</v>
      </c>
      <c r="H75" s="28">
        <f>SUM('㈱塩釜'!H75,'機船'!H75)</f>
        <v>0.0331</v>
      </c>
      <c r="I75" s="28">
        <f>SUM('㈱塩釜'!I75,'機船'!I75)</f>
        <v>0.0135</v>
      </c>
      <c r="J75" s="28">
        <f>SUM('㈱塩釜'!J75,'機船'!J75)</f>
        <v>0</v>
      </c>
      <c r="K75" s="28">
        <f>SUM('㈱塩釜'!K75,'機船'!K75)</f>
        <v>0</v>
      </c>
      <c r="L75" s="28">
        <f>SUM('㈱塩釜'!L75,'機船'!L75)</f>
        <v>0</v>
      </c>
      <c r="M75" s="28">
        <f>SUM('㈱塩釜'!M75,'機船'!M75)</f>
        <v>0</v>
      </c>
      <c r="N75" s="28">
        <f>SUM('㈱塩釜'!N75,'機船'!N75)</f>
        <v>0</v>
      </c>
      <c r="O75" s="28">
        <f>SUM('㈱塩釜'!O75,'機船'!O75)</f>
        <v>0</v>
      </c>
      <c r="P75" s="8">
        <f aca="true" t="shared" si="1" ref="P75:P102">SUM(D75:O75)</f>
        <v>0.0735</v>
      </c>
    </row>
    <row r="76" spans="1:16" ht="18.75">
      <c r="A76" s="46" t="s">
        <v>0</v>
      </c>
      <c r="B76" s="529"/>
      <c r="C76" s="50" t="s">
        <v>18</v>
      </c>
      <c r="D76" s="27">
        <f>SUM('㈱塩釜'!D76,'機船'!D76)</f>
        <v>0</v>
      </c>
      <c r="E76" s="27">
        <f>SUM('㈱塩釜'!E76,'機船'!E76)</f>
        <v>0</v>
      </c>
      <c r="F76" s="27">
        <f>SUM('㈱塩釜'!F76,'機船'!F76)</f>
        <v>2.724</v>
      </c>
      <c r="G76" s="27">
        <f>SUM('㈱塩釜'!G76,'機船'!G76)</f>
        <v>0</v>
      </c>
      <c r="H76" s="27">
        <f>SUM('㈱塩釜'!H76,'機船'!H76)</f>
        <v>2.408</v>
      </c>
      <c r="I76" s="27">
        <f>SUM('㈱塩釜'!I76,'機船'!I76)</f>
        <v>1.458</v>
      </c>
      <c r="J76" s="27">
        <f>SUM('㈱塩釜'!J76,'機船'!J76)</f>
        <v>0</v>
      </c>
      <c r="K76" s="27">
        <f>SUM('㈱塩釜'!K76,'機船'!K76)</f>
        <v>0</v>
      </c>
      <c r="L76" s="27">
        <f>SUM('㈱塩釜'!L76,'機船'!L76)</f>
        <v>0</v>
      </c>
      <c r="M76" s="27">
        <f>SUM('㈱塩釜'!M76,'機船'!M76)</f>
        <v>0</v>
      </c>
      <c r="N76" s="27">
        <f>SUM('㈱塩釜'!N76,'機船'!N76)</f>
        <v>0</v>
      </c>
      <c r="O76" s="27">
        <f>SUM('㈱塩釜'!O76,'機船'!O76)</f>
        <v>0</v>
      </c>
      <c r="P76" s="9">
        <f t="shared" si="1"/>
        <v>6.59</v>
      </c>
    </row>
    <row r="77" spans="1:16" ht="18.75">
      <c r="A77" s="46" t="s">
        <v>56</v>
      </c>
      <c r="B77" s="48" t="s">
        <v>206</v>
      </c>
      <c r="C77" s="57" t="s">
        <v>16</v>
      </c>
      <c r="D77" s="28">
        <f>SUM('㈱塩釜'!D77,'機船'!D77)</f>
        <v>0</v>
      </c>
      <c r="E77" s="28">
        <f>SUM('㈱塩釜'!E77,'機船'!E77)</f>
        <v>0</v>
      </c>
      <c r="F77" s="28">
        <f>SUM('㈱塩釜'!F77,'機船'!F77)</f>
        <v>0</v>
      </c>
      <c r="G77" s="28">
        <f>SUM('㈱塩釜'!G77,'機船'!G77)</f>
        <v>0</v>
      </c>
      <c r="H77" s="28">
        <f>SUM('㈱塩釜'!H77,'機船'!H77)</f>
        <v>0</v>
      </c>
      <c r="I77" s="28">
        <f>SUM('㈱塩釜'!I77,'機船'!I77)</f>
        <v>0</v>
      </c>
      <c r="J77" s="28">
        <f>SUM('㈱塩釜'!J77,'機船'!J77)</f>
        <v>0</v>
      </c>
      <c r="K77" s="28">
        <f>SUM('㈱塩釜'!K77,'機船'!K77)</f>
        <v>0</v>
      </c>
      <c r="L77" s="28">
        <f>SUM('㈱塩釜'!L77,'機船'!L77)</f>
        <v>0</v>
      </c>
      <c r="M77" s="28">
        <f>SUM('㈱塩釜'!M77,'機船'!M77)</f>
        <v>0</v>
      </c>
      <c r="N77" s="28">
        <f>SUM('㈱塩釜'!N77,'機船'!N77)</f>
        <v>0</v>
      </c>
      <c r="O77" s="28">
        <f>SUM('㈱塩釜'!O77,'機船'!O77)</f>
        <v>0</v>
      </c>
      <c r="P77" s="8">
        <f t="shared" si="1"/>
        <v>0</v>
      </c>
    </row>
    <row r="78" spans="1:16" ht="18.75">
      <c r="A78" s="46"/>
      <c r="B78" s="50" t="s">
        <v>207</v>
      </c>
      <c r="C78" s="50" t="s">
        <v>18</v>
      </c>
      <c r="D78" s="27">
        <f>SUM('㈱塩釜'!D78,'機船'!D78)</f>
        <v>0</v>
      </c>
      <c r="E78" s="27">
        <f>SUM('㈱塩釜'!E78,'機船'!E78)</f>
        <v>0</v>
      </c>
      <c r="F78" s="27">
        <f>SUM('㈱塩釜'!F78,'機船'!F78)</f>
        <v>0</v>
      </c>
      <c r="G78" s="27">
        <f>SUM('㈱塩釜'!G78,'機船'!G78)</f>
        <v>0</v>
      </c>
      <c r="H78" s="27">
        <f>SUM('㈱塩釜'!H78,'機船'!H78)</f>
        <v>0</v>
      </c>
      <c r="I78" s="27">
        <f>SUM('㈱塩釜'!I78,'機船'!I78)</f>
        <v>0</v>
      </c>
      <c r="J78" s="27">
        <f>SUM('㈱塩釜'!J78,'機船'!J78)</f>
        <v>0</v>
      </c>
      <c r="K78" s="27">
        <f>SUM('㈱塩釜'!K78,'機船'!K78)</f>
        <v>0</v>
      </c>
      <c r="L78" s="27">
        <f>SUM('㈱塩釜'!L78,'機船'!L78)</f>
        <v>0</v>
      </c>
      <c r="M78" s="27">
        <f>SUM('㈱塩釜'!M78,'機船'!M78)</f>
        <v>0</v>
      </c>
      <c r="N78" s="27">
        <f>SUM('㈱塩釜'!N78,'機船'!N78)</f>
        <v>0</v>
      </c>
      <c r="O78" s="27">
        <f>SUM('㈱塩釜'!O78,'機船'!O78)</f>
        <v>0</v>
      </c>
      <c r="P78" s="9">
        <f t="shared" si="1"/>
        <v>0</v>
      </c>
    </row>
    <row r="79" spans="1:16" ht="18.75">
      <c r="A79" s="46"/>
      <c r="B79" s="528" t="s">
        <v>59</v>
      </c>
      <c r="C79" s="57" t="s">
        <v>16</v>
      </c>
      <c r="D79" s="28">
        <f>SUM('㈱塩釜'!D79,'機船'!D79)</f>
        <v>0</v>
      </c>
      <c r="E79" s="28">
        <f>SUM('㈱塩釜'!E79,'機船'!E79)</f>
        <v>0</v>
      </c>
      <c r="F79" s="28">
        <f>SUM('㈱塩釜'!F79,'機船'!F79)</f>
        <v>0</v>
      </c>
      <c r="G79" s="28">
        <f>SUM('㈱塩釜'!G79,'機船'!G79)</f>
        <v>0</v>
      </c>
      <c r="H79" s="28">
        <f>SUM('㈱塩釜'!H79,'機船'!H79)</f>
        <v>0</v>
      </c>
      <c r="I79" s="28">
        <f>SUM('㈱塩釜'!I79,'機船'!I79)</f>
        <v>0</v>
      </c>
      <c r="J79" s="28">
        <f>SUM('㈱塩釜'!J79,'機船'!J79)</f>
        <v>0</v>
      </c>
      <c r="K79" s="28">
        <f>SUM('㈱塩釜'!K79,'機船'!K79)</f>
        <v>0</v>
      </c>
      <c r="L79" s="28">
        <f>SUM('㈱塩釜'!L79,'機船'!L79)</f>
        <v>0</v>
      </c>
      <c r="M79" s="28">
        <f>SUM('㈱塩釜'!M79,'機船'!M79)</f>
        <v>0</v>
      </c>
      <c r="N79" s="28">
        <f>SUM('㈱塩釜'!N79,'機船'!N79)</f>
        <v>0</v>
      </c>
      <c r="O79" s="28">
        <f>SUM('㈱塩釜'!O79,'機船'!O79)</f>
        <v>0</v>
      </c>
      <c r="P79" s="8">
        <f t="shared" si="1"/>
        <v>0</v>
      </c>
    </row>
    <row r="80" spans="1:16" ht="18.75">
      <c r="A80" s="46" t="s">
        <v>17</v>
      </c>
      <c r="B80" s="529"/>
      <c r="C80" s="50" t="s">
        <v>18</v>
      </c>
      <c r="D80" s="27">
        <f>SUM('㈱塩釜'!D80,'機船'!D80)</f>
        <v>0</v>
      </c>
      <c r="E80" s="27">
        <f>SUM('㈱塩釜'!E80,'機船'!E80)</f>
        <v>0</v>
      </c>
      <c r="F80" s="27">
        <f>SUM('㈱塩釜'!F80,'機船'!F80)</f>
        <v>0</v>
      </c>
      <c r="G80" s="27">
        <f>SUM('㈱塩釜'!G80,'機船'!G80)</f>
        <v>0</v>
      </c>
      <c r="H80" s="27">
        <f>SUM('㈱塩釜'!H80,'機船'!H80)</f>
        <v>0</v>
      </c>
      <c r="I80" s="27">
        <f>SUM('㈱塩釜'!I80,'機船'!I80)</f>
        <v>0</v>
      </c>
      <c r="J80" s="27">
        <f>SUM('㈱塩釜'!J80,'機船'!J80)</f>
        <v>0</v>
      </c>
      <c r="K80" s="27">
        <f>SUM('㈱塩釜'!K80,'機船'!K80)</f>
        <v>0</v>
      </c>
      <c r="L80" s="27">
        <f>SUM('㈱塩釜'!L80,'機船'!L80)</f>
        <v>0</v>
      </c>
      <c r="M80" s="27">
        <f>SUM('㈱塩釜'!M80,'機船'!M80)</f>
        <v>0</v>
      </c>
      <c r="N80" s="27">
        <f>SUM('㈱塩釜'!N80,'機船'!N80)</f>
        <v>0</v>
      </c>
      <c r="O80" s="27">
        <f>SUM('㈱塩釜'!O80,'機船'!O80)</f>
        <v>0</v>
      </c>
      <c r="P80" s="9">
        <f t="shared" si="1"/>
        <v>0</v>
      </c>
    </row>
    <row r="81" spans="1:16" ht="18.75">
      <c r="A81" s="46"/>
      <c r="B81" s="48" t="s">
        <v>20</v>
      </c>
      <c r="C81" s="57" t="s">
        <v>16</v>
      </c>
      <c r="D81" s="28">
        <f>SUM('㈱塩釜'!D81,'機船'!D81)</f>
        <v>5.1984</v>
      </c>
      <c r="E81" s="28">
        <f>SUM('㈱塩釜'!E81,'機船'!E81)</f>
        <v>4.1782</v>
      </c>
      <c r="F81" s="28">
        <f>SUM('㈱塩釜'!F81,'機船'!F81)</f>
        <v>6.228899999999999</v>
      </c>
      <c r="G81" s="28">
        <f>SUM('㈱塩釜'!G81,'機船'!G81)</f>
        <v>6.2278</v>
      </c>
      <c r="H81" s="28">
        <f>SUM('㈱塩釜'!H81,'機船'!H81)</f>
        <v>15.767199999999999</v>
      </c>
      <c r="I81" s="28">
        <f>SUM('㈱塩釜'!I81,'機船'!I81)</f>
        <v>8.2368</v>
      </c>
      <c r="J81" s="28">
        <f>SUM('㈱塩釜'!J81,'機船'!J81)</f>
        <v>3.6716</v>
      </c>
      <c r="K81" s="28">
        <f>SUM('㈱塩釜'!K81,'機船'!K81)</f>
        <v>1.6492</v>
      </c>
      <c r="L81" s="28">
        <f>SUM('㈱塩釜'!L81,'機船'!L81)</f>
        <v>4.5523</v>
      </c>
      <c r="M81" s="28">
        <f>SUM('㈱塩釜'!M81,'機船'!M81)</f>
        <v>5.0699000000000005</v>
      </c>
      <c r="N81" s="28">
        <f>SUM('㈱塩釜'!N81,'機船'!N81)</f>
        <v>8.325099999999999</v>
      </c>
      <c r="O81" s="28">
        <f>SUM('㈱塩釜'!O81,'機船'!O81)</f>
        <v>16.801499999999997</v>
      </c>
      <c r="P81" s="8">
        <f t="shared" si="1"/>
        <v>85.90690000000001</v>
      </c>
    </row>
    <row r="82" spans="1:16" ht="18.75">
      <c r="A82" s="46"/>
      <c r="B82" s="50" t="s">
        <v>208</v>
      </c>
      <c r="C82" s="50" t="s">
        <v>18</v>
      </c>
      <c r="D82" s="27">
        <f>SUM('㈱塩釜'!D82,'機船'!D82)</f>
        <v>2840.3335888005613</v>
      </c>
      <c r="E82" s="27">
        <f>SUM('㈱塩釜'!E82,'機船'!E82)</f>
        <v>2495.161924680761</v>
      </c>
      <c r="F82" s="27">
        <f>SUM('㈱塩釜'!F82,'機船'!F82)</f>
        <v>2920.7465156654707</v>
      </c>
      <c r="G82" s="27">
        <f>SUM('㈱塩釜'!G82,'機船'!G82)</f>
        <v>2955.0314352297637</v>
      </c>
      <c r="H82" s="27">
        <f>SUM('㈱塩釜'!H82,'機船'!H82)</f>
        <v>6942.75606372875</v>
      </c>
      <c r="I82" s="27">
        <f>SUM('㈱塩釜'!I82,'機船'!I82)</f>
        <v>7287.219581843279</v>
      </c>
      <c r="J82" s="27">
        <f>SUM('㈱塩釜'!J82,'機船'!J82)</f>
        <v>6000.883467909785</v>
      </c>
      <c r="K82" s="27">
        <f>SUM('㈱塩釜'!K82,'機船'!K82)</f>
        <v>4381.188396826799</v>
      </c>
      <c r="L82" s="27">
        <f>SUM('㈱塩釜'!L82,'機船'!L82)</f>
        <v>3020.0477917430712</v>
      </c>
      <c r="M82" s="27">
        <f>SUM('㈱塩釜'!M82,'機船'!M82)</f>
        <v>2750.0958779802227</v>
      </c>
      <c r="N82" s="27">
        <f>SUM('㈱塩釜'!N82,'機船'!N82)</f>
        <v>4393.092486712902</v>
      </c>
      <c r="O82" s="27">
        <f>SUM('㈱塩釜'!O82,'機船'!O82)</f>
        <v>11474.82419155761</v>
      </c>
      <c r="P82" s="9">
        <f t="shared" si="1"/>
        <v>57461.38132267898</v>
      </c>
    </row>
    <row r="83" spans="1:16" ht="18.75">
      <c r="A83" s="46" t="s">
        <v>23</v>
      </c>
      <c r="B83" s="530" t="s">
        <v>190</v>
      </c>
      <c r="C83" s="57" t="s">
        <v>16</v>
      </c>
      <c r="D83" s="28">
        <f>SUM('㈱塩釜'!D83,'機船'!D83)</f>
        <v>6.8479</v>
      </c>
      <c r="E83" s="28">
        <f>SUM('㈱塩釜'!E83,'機船'!E83)</f>
        <v>5.8697</v>
      </c>
      <c r="F83" s="28">
        <f>SUM('㈱塩釜'!F83,'機船'!F83)</f>
        <v>9.0783</v>
      </c>
      <c r="G83" s="28">
        <f>SUM('㈱塩釜'!G83,'機船'!G83)</f>
        <v>10.4626</v>
      </c>
      <c r="H83" s="28">
        <f>SUM('㈱塩釜'!H83,'機船'!H83)</f>
        <v>36.503099999999996</v>
      </c>
      <c r="I83" s="28">
        <f>SUM('㈱塩釜'!I83,'機船'!I83)</f>
        <v>38.6122</v>
      </c>
      <c r="J83" s="28">
        <f>SUM('㈱塩釜'!J83,'機船'!J83)</f>
        <v>20.1739</v>
      </c>
      <c r="K83" s="28">
        <f>SUM('㈱塩釜'!K83,'機船'!K83)</f>
        <v>7.322300000000001</v>
      </c>
      <c r="L83" s="28">
        <f>SUM('㈱塩釜'!L83,'機船'!L83)</f>
        <v>6.9791</v>
      </c>
      <c r="M83" s="28">
        <f>SUM('㈱塩釜'!M83,'機船'!M83)</f>
        <v>7.2798</v>
      </c>
      <c r="N83" s="28">
        <f>SUM('㈱塩釜'!N83,'機船'!N83)</f>
        <v>13.4648</v>
      </c>
      <c r="O83" s="28">
        <f>SUM('㈱塩釜'!O83,'機船'!O83)</f>
        <v>19.5565</v>
      </c>
      <c r="P83" s="8">
        <f t="shared" si="1"/>
        <v>182.15019999999998</v>
      </c>
    </row>
    <row r="84" spans="1:16" ht="18.75">
      <c r="A84" s="41"/>
      <c r="B84" s="531"/>
      <c r="C84" s="50" t="s">
        <v>18</v>
      </c>
      <c r="D84" s="27">
        <f>SUM('㈱塩釜'!D84,'機船'!D84)</f>
        <v>5638.176783221135</v>
      </c>
      <c r="E84" s="27">
        <f>SUM('㈱塩釜'!E84,'機船'!E84)</f>
        <v>4946.940526909123</v>
      </c>
      <c r="F84" s="27">
        <f>SUM('㈱塩釜'!F84,'機船'!F84)</f>
        <v>7027.08591152426</v>
      </c>
      <c r="G84" s="27">
        <f>SUM('㈱塩釜'!G84,'機船'!G84)</f>
        <v>7675.823870918482</v>
      </c>
      <c r="H84" s="27">
        <f>SUM('㈱塩釜'!H84,'機船'!H84)</f>
        <v>19244.9859155264</v>
      </c>
      <c r="I84" s="27">
        <f>SUM('㈱塩釜'!I84,'機船'!I84)</f>
        <v>28341.48112827852</v>
      </c>
      <c r="J84" s="27">
        <f>SUM('㈱塩釜'!J84,'機船'!J84)</f>
        <v>21330.401463959923</v>
      </c>
      <c r="K84" s="27">
        <f>SUM('㈱塩釜'!K84,'機船'!K84)</f>
        <v>15337.806390779875</v>
      </c>
      <c r="L84" s="27">
        <f>SUM('㈱塩釜'!L84,'機船'!L84)</f>
        <v>7682.736862887261</v>
      </c>
      <c r="M84" s="27">
        <f>SUM('㈱塩釜'!M84,'機船'!M84)</f>
        <v>6134.239076319838</v>
      </c>
      <c r="N84" s="27">
        <f>SUM('㈱塩釜'!N84,'機船'!N84)</f>
        <v>9317.787263011694</v>
      </c>
      <c r="O84" s="27">
        <f>SUM('㈱塩釜'!O84,'機船'!O84)</f>
        <v>16684.69318900795</v>
      </c>
      <c r="P84" s="9">
        <f t="shared" si="1"/>
        <v>149362.15838234447</v>
      </c>
    </row>
    <row r="85" spans="1:16" ht="18.75">
      <c r="A85" s="532" t="s">
        <v>180</v>
      </c>
      <c r="B85" s="533"/>
      <c r="C85" s="57" t="s">
        <v>16</v>
      </c>
      <c r="D85" s="28">
        <f>SUM('㈱塩釜'!D85,'機船'!D85)</f>
        <v>1.0567</v>
      </c>
      <c r="E85" s="28">
        <f>SUM('㈱塩釜'!E85,'機船'!E85)</f>
        <v>0.4522</v>
      </c>
      <c r="F85" s="28">
        <f>SUM('㈱塩釜'!F85,'機船'!F85)</f>
        <v>1.0398</v>
      </c>
      <c r="G85" s="28">
        <f>SUM('㈱塩釜'!G85,'機船'!G85)</f>
        <v>0.749</v>
      </c>
      <c r="H85" s="28">
        <f>SUM('㈱塩釜'!H85,'機船'!H85)</f>
        <v>0.7605999999999999</v>
      </c>
      <c r="I85" s="28">
        <f>SUM('㈱塩釜'!I85,'機船'!I85)</f>
        <v>2.6508000000000003</v>
      </c>
      <c r="J85" s="28">
        <f>SUM('㈱塩釜'!J85,'機船'!J85)</f>
        <v>1.5206</v>
      </c>
      <c r="K85" s="28">
        <f>SUM('㈱塩釜'!K85,'機船'!K85)</f>
        <v>1.5733</v>
      </c>
      <c r="L85" s="28">
        <f>SUM('㈱塩釜'!L85,'機船'!L85)</f>
        <v>1.5083</v>
      </c>
      <c r="M85" s="28">
        <f>SUM('㈱塩釜'!M85,'機船'!M85)</f>
        <v>2.3377</v>
      </c>
      <c r="N85" s="28">
        <f>SUM('㈱塩釜'!N85,'機船'!N85)</f>
        <v>3.1209</v>
      </c>
      <c r="O85" s="28">
        <f>SUM('㈱塩釜'!O85,'機船'!O85)</f>
        <v>2.8224</v>
      </c>
      <c r="P85" s="8">
        <f t="shared" si="1"/>
        <v>19.5923</v>
      </c>
    </row>
    <row r="86" spans="1:16" ht="18.75">
      <c r="A86" s="534"/>
      <c r="B86" s="535"/>
      <c r="C86" s="50" t="s">
        <v>18</v>
      </c>
      <c r="D86" s="27">
        <f>SUM('㈱塩釜'!D86,'機船'!D86)</f>
        <v>1677.5205858542236</v>
      </c>
      <c r="E86" s="27">
        <f>SUM('㈱塩釜'!E86,'機船'!E86)</f>
        <v>745.6212035903721</v>
      </c>
      <c r="F86" s="27">
        <f>SUM('㈱塩釜'!F86,'機船'!F86)</f>
        <v>1265.7167962214357</v>
      </c>
      <c r="G86" s="27">
        <f>SUM('㈱塩釜'!G86,'機船'!G86)</f>
        <v>1144.7156140939296</v>
      </c>
      <c r="H86" s="27">
        <f>SUM('㈱塩釜'!H86,'機船'!H86)</f>
        <v>1518.871996413207</v>
      </c>
      <c r="I86" s="27">
        <f>SUM('㈱塩釜'!I86,'機船'!I86)</f>
        <v>3346.133013508438</v>
      </c>
      <c r="J86" s="27">
        <f>SUM('㈱塩釜'!J86,'機船'!J86)</f>
        <v>2491.567978524647</v>
      </c>
      <c r="K86" s="27">
        <f>SUM('㈱塩釜'!K86,'機船'!K86)</f>
        <v>2761.08479929276</v>
      </c>
      <c r="L86" s="27">
        <f>SUM('㈱塩釜'!L86,'機船'!L86)</f>
        <v>2102.384797996416</v>
      </c>
      <c r="M86" s="27">
        <f>SUM('㈱塩釜'!M86,'機船'!M86)</f>
        <v>2925.0293983716883</v>
      </c>
      <c r="N86" s="27">
        <f>SUM('㈱塩釜'!N86,'機船'!N86)</f>
        <v>3077.8401390505437</v>
      </c>
      <c r="O86" s="27">
        <f>SUM('㈱塩釜'!O86,'機船'!O86)</f>
        <v>3341.174397079154</v>
      </c>
      <c r="P86" s="9">
        <f t="shared" si="1"/>
        <v>26397.660719996813</v>
      </c>
    </row>
    <row r="87" spans="1:16" ht="18.75">
      <c r="A87" s="532" t="s">
        <v>181</v>
      </c>
      <c r="B87" s="533"/>
      <c r="C87" s="57" t="s">
        <v>16</v>
      </c>
      <c r="D87" s="28">
        <f>SUM('㈱塩釜'!D87,'機船'!D87)</f>
        <v>0</v>
      </c>
      <c r="E87" s="28">
        <f>SUM('㈱塩釜'!E87,'機船'!E87)</f>
        <v>0</v>
      </c>
      <c r="F87" s="28">
        <f>SUM('㈱塩釜'!F87,'機船'!F87)</f>
        <v>0</v>
      </c>
      <c r="G87" s="28">
        <f>SUM('㈱塩釜'!G87,'機船'!G87)</f>
        <v>0</v>
      </c>
      <c r="H87" s="28">
        <f>SUM('㈱塩釜'!H87,'機船'!H87)</f>
        <v>0</v>
      </c>
      <c r="I87" s="28">
        <f>SUM('㈱塩釜'!I87,'機船'!I87)</f>
        <v>0</v>
      </c>
      <c r="J87" s="28">
        <f>SUM('㈱塩釜'!J87,'機船'!J87)</f>
        <v>0</v>
      </c>
      <c r="K87" s="28">
        <f>SUM('㈱塩釜'!K87,'機船'!K87)</f>
        <v>0</v>
      </c>
      <c r="L87" s="28">
        <f>SUM('㈱塩釜'!L87,'機船'!L87)</f>
        <v>0</v>
      </c>
      <c r="M87" s="28">
        <f>SUM('㈱塩釜'!M87,'機船'!M87)</f>
        <v>0</v>
      </c>
      <c r="N87" s="28">
        <f>SUM('㈱塩釜'!N87,'機船'!N87)</f>
        <v>0</v>
      </c>
      <c r="O87" s="28">
        <f>SUM('㈱塩釜'!O87,'機船'!O87)</f>
        <v>0</v>
      </c>
      <c r="P87" s="8">
        <f t="shared" si="1"/>
        <v>0</v>
      </c>
    </row>
    <row r="88" spans="1:16" ht="18.75">
      <c r="A88" s="534"/>
      <c r="B88" s="535"/>
      <c r="C88" s="50" t="s">
        <v>18</v>
      </c>
      <c r="D88" s="27">
        <f>SUM('㈱塩釜'!D88,'機船'!D88)</f>
        <v>0</v>
      </c>
      <c r="E88" s="27">
        <f>SUM('㈱塩釜'!E88,'機船'!E88)</f>
        <v>0</v>
      </c>
      <c r="F88" s="27">
        <f>SUM('㈱塩釜'!F88,'機船'!F88)</f>
        <v>0</v>
      </c>
      <c r="G88" s="27">
        <f>SUM('㈱塩釜'!G88,'機船'!G88)</f>
        <v>0</v>
      </c>
      <c r="H88" s="27">
        <f>SUM('㈱塩釜'!H88,'機船'!H88)</f>
        <v>0</v>
      </c>
      <c r="I88" s="27">
        <f>SUM('㈱塩釜'!I88,'機船'!I88)</f>
        <v>0</v>
      </c>
      <c r="J88" s="27">
        <f>SUM('㈱塩釜'!J88,'機船'!J88)</f>
        <v>0</v>
      </c>
      <c r="K88" s="27">
        <f>SUM('㈱塩釜'!K88,'機船'!K88)</f>
        <v>0</v>
      </c>
      <c r="L88" s="27">
        <f>SUM('㈱塩釜'!L88,'機船'!L88)</f>
        <v>0</v>
      </c>
      <c r="M88" s="27">
        <f>SUM('㈱塩釜'!M88,'機船'!M88)</f>
        <v>0</v>
      </c>
      <c r="N88" s="27">
        <f>SUM('㈱塩釜'!N88,'機船'!N88)</f>
        <v>0</v>
      </c>
      <c r="O88" s="27">
        <f>SUM('㈱塩釜'!O88,'機船'!O88)</f>
        <v>0</v>
      </c>
      <c r="P88" s="9">
        <f t="shared" si="1"/>
        <v>0</v>
      </c>
    </row>
    <row r="89" spans="1:16" ht="18.75">
      <c r="A89" s="532" t="s">
        <v>182</v>
      </c>
      <c r="B89" s="533"/>
      <c r="C89" s="57" t="s">
        <v>16</v>
      </c>
      <c r="D89" s="28">
        <f>SUM('㈱塩釜'!D89,'機船'!D89)</f>
        <v>0</v>
      </c>
      <c r="E89" s="28">
        <f>SUM('㈱塩釜'!E89,'機船'!E89)</f>
        <v>0</v>
      </c>
      <c r="F89" s="28">
        <f>SUM('㈱塩釜'!F89,'機船'!F89)</f>
        <v>0</v>
      </c>
      <c r="G89" s="28">
        <f>SUM('㈱塩釜'!G89,'機船'!G89)</f>
        <v>0.22</v>
      </c>
      <c r="H89" s="28">
        <f>SUM('㈱塩釜'!H89,'機船'!H89)</f>
        <v>0.0792</v>
      </c>
      <c r="I89" s="28">
        <f>SUM('㈱塩釜'!I89,'機船'!I89)</f>
        <v>0.663</v>
      </c>
      <c r="J89" s="28">
        <f>SUM('㈱塩釜'!J89,'機船'!J89)</f>
        <v>0</v>
      </c>
      <c r="K89" s="28">
        <f>SUM('㈱塩釜'!K89,'機船'!K89)</f>
        <v>0</v>
      </c>
      <c r="L89" s="28">
        <f>SUM('㈱塩釜'!L89,'機船'!L89)</f>
        <v>0.021</v>
      </c>
      <c r="M89" s="28">
        <f>SUM('㈱塩釜'!M89,'機船'!M89)</f>
        <v>0.1505</v>
      </c>
      <c r="N89" s="28">
        <f>SUM('㈱塩釜'!N89,'機船'!N89)</f>
        <v>0.131</v>
      </c>
      <c r="O89" s="28">
        <f>SUM('㈱塩釜'!O89,'機船'!O89)</f>
        <v>0.209</v>
      </c>
      <c r="P89" s="8">
        <f t="shared" si="1"/>
        <v>1.4737000000000002</v>
      </c>
    </row>
    <row r="90" spans="1:16" ht="18.75">
      <c r="A90" s="534"/>
      <c r="B90" s="535"/>
      <c r="C90" s="50" t="s">
        <v>18</v>
      </c>
      <c r="D90" s="27">
        <f>SUM('㈱塩釜'!D90,'機船'!D90)</f>
        <v>0</v>
      </c>
      <c r="E90" s="27">
        <f>SUM('㈱塩釜'!E90,'機船'!E90)</f>
        <v>0</v>
      </c>
      <c r="F90" s="27">
        <f>SUM('㈱塩釜'!F90,'機船'!F90)</f>
        <v>0</v>
      </c>
      <c r="G90" s="27">
        <f>SUM('㈱塩釜'!G90,'機船'!G90)</f>
        <v>63.547</v>
      </c>
      <c r="H90" s="27">
        <f>SUM('㈱塩釜'!H90,'機船'!H90)</f>
        <v>43.578</v>
      </c>
      <c r="I90" s="27">
        <f>SUM('㈱塩釜'!I90,'機船'!I90)</f>
        <v>200.567</v>
      </c>
      <c r="J90" s="27">
        <f>SUM('㈱塩釜'!J90,'機船'!J90)</f>
        <v>0</v>
      </c>
      <c r="K90" s="27">
        <f>SUM('㈱塩釜'!K90,'機船'!K90)</f>
        <v>0</v>
      </c>
      <c r="L90" s="27">
        <f>SUM('㈱塩釜'!L90,'機船'!L90)</f>
        <v>3.532</v>
      </c>
      <c r="M90" s="27">
        <f>SUM('㈱塩釜'!M90,'機船'!M90)</f>
        <v>44.172</v>
      </c>
      <c r="N90" s="27">
        <f>SUM('㈱塩釜'!N90,'機船'!N90)</f>
        <v>37.379</v>
      </c>
      <c r="O90" s="27">
        <f>SUM('㈱塩釜'!O90,'機船'!O90)</f>
        <v>163.674</v>
      </c>
      <c r="P90" s="9">
        <f t="shared" si="1"/>
        <v>556.449</v>
      </c>
    </row>
    <row r="91" spans="1:16" ht="18.75">
      <c r="A91" s="532" t="s">
        <v>209</v>
      </c>
      <c r="B91" s="533"/>
      <c r="C91" s="57" t="s">
        <v>16</v>
      </c>
      <c r="D91" s="28">
        <f>SUM('㈱塩釜'!D91,'機船'!D91)</f>
        <v>0.0863</v>
      </c>
      <c r="E91" s="28">
        <f>SUM('㈱塩釜'!E91,'機船'!E91)</f>
        <v>0.187</v>
      </c>
      <c r="F91" s="28">
        <f>SUM('㈱塩釜'!F91,'機船'!F91)</f>
        <v>1.3868</v>
      </c>
      <c r="G91" s="28">
        <f>SUM('㈱塩釜'!G91,'機船'!G91)</f>
        <v>0.5776</v>
      </c>
      <c r="H91" s="28">
        <f>SUM('㈱塩釜'!H91,'機船'!H91)</f>
        <v>1.1679</v>
      </c>
      <c r="I91" s="28">
        <f>SUM('㈱塩釜'!I91,'機船'!I91)</f>
        <v>0.2776</v>
      </c>
      <c r="J91" s="28">
        <f>SUM('㈱塩釜'!J91,'機船'!J91)</f>
        <v>0.1377</v>
      </c>
      <c r="K91" s="28">
        <f>SUM('㈱塩釜'!K91,'機船'!K91)</f>
        <v>0</v>
      </c>
      <c r="L91" s="28">
        <f>SUM('㈱塩釜'!L91,'機船'!L91)</f>
        <v>0</v>
      </c>
      <c r="M91" s="28">
        <f>SUM('㈱塩釜'!M91,'機船'!M91)</f>
        <v>0</v>
      </c>
      <c r="N91" s="28">
        <f>SUM('㈱塩釜'!N91,'機船'!N91)</f>
        <v>0.4331</v>
      </c>
      <c r="O91" s="28">
        <f>SUM('㈱塩釜'!O91,'機船'!O91)</f>
        <v>0.5856</v>
      </c>
      <c r="P91" s="8">
        <f t="shared" si="1"/>
        <v>4.8396</v>
      </c>
    </row>
    <row r="92" spans="1:16" ht="18.75">
      <c r="A92" s="534"/>
      <c r="B92" s="535"/>
      <c r="C92" s="50" t="s">
        <v>18</v>
      </c>
      <c r="D92" s="27">
        <f>SUM('㈱塩釜'!D92,'機船'!D92)</f>
        <v>198.52</v>
      </c>
      <c r="E92" s="27">
        <f>SUM('㈱塩釜'!E92,'機船'!E92)</f>
        <v>383.499</v>
      </c>
      <c r="F92" s="27">
        <f>SUM('㈱塩釜'!F92,'機船'!F92)</f>
        <v>3127.301</v>
      </c>
      <c r="G92" s="27">
        <f>SUM('㈱塩釜'!G92,'機船'!G92)</f>
        <v>1114.692</v>
      </c>
      <c r="H92" s="27">
        <f>SUM('㈱塩釜'!H92,'機船'!H92)</f>
        <v>1873.961</v>
      </c>
      <c r="I92" s="27">
        <f>SUM('㈱塩釜'!I92,'機船'!I92)</f>
        <v>330.48</v>
      </c>
      <c r="J92" s="27">
        <f>SUM('㈱塩釜'!J92,'機船'!J92)</f>
        <v>352.766</v>
      </c>
      <c r="K92" s="27">
        <f>SUM('㈱塩釜'!K92,'機船'!K92)</f>
        <v>0</v>
      </c>
      <c r="L92" s="27">
        <f>SUM('㈱塩釜'!L92,'機船'!L92)</f>
        <v>0</v>
      </c>
      <c r="M92" s="27">
        <f>SUM('㈱塩釜'!M92,'機船'!M92)</f>
        <v>0</v>
      </c>
      <c r="N92" s="27">
        <f>SUM('㈱塩釜'!N92,'機船'!N92)</f>
        <v>940.3</v>
      </c>
      <c r="O92" s="27">
        <f>SUM('㈱塩釜'!O92,'機船'!O92)</f>
        <v>1650.066</v>
      </c>
      <c r="P92" s="9">
        <f t="shared" si="1"/>
        <v>9971.585</v>
      </c>
    </row>
    <row r="93" spans="1:16" ht="18.75">
      <c r="A93" s="532" t="s">
        <v>161</v>
      </c>
      <c r="B93" s="533"/>
      <c r="C93" s="57" t="s">
        <v>16</v>
      </c>
      <c r="D93" s="28">
        <f>SUM('㈱塩釜'!D93,'機船'!D93)</f>
        <v>14.192</v>
      </c>
      <c r="E93" s="28">
        <f>SUM('㈱塩釜'!E93,'機船'!E93)</f>
        <v>0</v>
      </c>
      <c r="F93" s="28">
        <f>SUM('㈱塩釜'!F93,'機船'!F93)</f>
        <v>13.12</v>
      </c>
      <c r="G93" s="28">
        <f>SUM('㈱塩釜'!G93,'機船'!G93)</f>
        <v>0</v>
      </c>
      <c r="H93" s="28">
        <f>SUM('㈱塩釜'!H93,'機船'!H93)</f>
        <v>0</v>
      </c>
      <c r="I93" s="28">
        <f>SUM('㈱塩釜'!I93,'機船'!I93)</f>
        <v>0</v>
      </c>
      <c r="J93" s="28">
        <f>SUM('㈱塩釜'!J93,'機船'!J93)</f>
        <v>0</v>
      </c>
      <c r="K93" s="28">
        <f>SUM('㈱塩釜'!K93,'機船'!K93)</f>
        <v>0</v>
      </c>
      <c r="L93" s="28">
        <f>SUM('㈱塩釜'!L93,'機船'!L93)</f>
        <v>0</v>
      </c>
      <c r="M93" s="28">
        <f>SUM('㈱塩釜'!M93,'機船'!M93)</f>
        <v>0</v>
      </c>
      <c r="N93" s="28">
        <f>SUM('㈱塩釜'!N93,'機船'!N93)</f>
        <v>0</v>
      </c>
      <c r="O93" s="28">
        <f>SUM('㈱塩釜'!O93,'機船'!O93)</f>
        <v>0.272</v>
      </c>
      <c r="P93" s="8">
        <f t="shared" si="1"/>
        <v>27.583999999999996</v>
      </c>
    </row>
    <row r="94" spans="1:16" ht="18.75">
      <c r="A94" s="534"/>
      <c r="B94" s="535"/>
      <c r="C94" s="50" t="s">
        <v>18</v>
      </c>
      <c r="D94" s="27">
        <f>SUM('㈱塩釜'!D94,'機船'!D94)</f>
        <v>1861.92</v>
      </c>
      <c r="E94" s="27">
        <f>SUM('㈱塩釜'!E94,'機船'!E94)</f>
        <v>0</v>
      </c>
      <c r="F94" s="27">
        <f>SUM('㈱塩釜'!F94,'機船'!F94)</f>
        <v>2752.186</v>
      </c>
      <c r="G94" s="27">
        <f>SUM('㈱塩釜'!G94,'機船'!G94)</f>
        <v>0</v>
      </c>
      <c r="H94" s="27">
        <f>SUM('㈱塩釜'!H94,'機船'!H94)</f>
        <v>0</v>
      </c>
      <c r="I94" s="27">
        <f>SUM('㈱塩釜'!I94,'機船'!I94)</f>
        <v>0</v>
      </c>
      <c r="J94" s="27">
        <f>SUM('㈱塩釜'!J94,'機船'!J94)</f>
        <v>0</v>
      </c>
      <c r="K94" s="27">
        <f>SUM('㈱塩釜'!K94,'機船'!K94)</f>
        <v>0</v>
      </c>
      <c r="L94" s="27">
        <f>SUM('㈱塩釜'!L94,'機船'!L94)</f>
        <v>0</v>
      </c>
      <c r="M94" s="27">
        <f>SUM('㈱塩釜'!M94,'機船'!M94)</f>
        <v>0</v>
      </c>
      <c r="N94" s="27">
        <f>SUM('㈱塩釜'!N94,'機船'!N94)</f>
        <v>0</v>
      </c>
      <c r="O94" s="27">
        <f>SUM('㈱塩釜'!O94,'機船'!O94)</f>
        <v>72.576</v>
      </c>
      <c r="P94" s="9">
        <f t="shared" si="1"/>
        <v>4686.682</v>
      </c>
    </row>
    <row r="95" spans="1:16" ht="18.75">
      <c r="A95" s="532" t="s">
        <v>162</v>
      </c>
      <c r="B95" s="533"/>
      <c r="C95" s="57" t="s">
        <v>16</v>
      </c>
      <c r="D95" s="28">
        <f>SUM('㈱塩釜'!D95,'機船'!D95)</f>
        <v>0.9883</v>
      </c>
      <c r="E95" s="28">
        <f>SUM('㈱塩釜'!E95,'機船'!E95)</f>
        <v>0.1641</v>
      </c>
      <c r="F95" s="28">
        <f>SUM('㈱塩釜'!F95,'機船'!F95)</f>
        <v>0.1709</v>
      </c>
      <c r="G95" s="28">
        <f>SUM('㈱塩釜'!G95,'機船'!G95)</f>
        <v>0.3372</v>
      </c>
      <c r="H95" s="28">
        <f>SUM('㈱塩釜'!H95,'機船'!H95)</f>
        <v>0.9561000000000001</v>
      </c>
      <c r="I95" s="28">
        <f>SUM('㈱塩釜'!I95,'機船'!I95)</f>
        <v>0.6232</v>
      </c>
      <c r="J95" s="28">
        <f>SUM('㈱塩釜'!J95,'機船'!J95)</f>
        <v>0.17149999999999999</v>
      </c>
      <c r="K95" s="28">
        <f>SUM('㈱塩釜'!K95,'機船'!K95)</f>
        <v>0.0092</v>
      </c>
      <c r="L95" s="28">
        <f>SUM('㈱塩釜'!L95,'機船'!L95)</f>
        <v>0.14279999999999998</v>
      </c>
      <c r="M95" s="28">
        <f>SUM('㈱塩釜'!M95,'機船'!M95)</f>
        <v>0.4862</v>
      </c>
      <c r="N95" s="28">
        <f>SUM('㈱塩釜'!N95,'機船'!N95)</f>
        <v>0.3845</v>
      </c>
      <c r="O95" s="28">
        <f>SUM('㈱塩釜'!O95,'機船'!O95)</f>
        <v>1.0545</v>
      </c>
      <c r="P95" s="8">
        <f t="shared" si="1"/>
        <v>5.488499999999999</v>
      </c>
    </row>
    <row r="96" spans="1:16" ht="18.75">
      <c r="A96" s="534"/>
      <c r="B96" s="535"/>
      <c r="C96" s="50" t="s">
        <v>18</v>
      </c>
      <c r="D96" s="27">
        <f>SUM('㈱塩釜'!D96,'機船'!D96)</f>
        <v>172.471</v>
      </c>
      <c r="E96" s="27">
        <f>SUM('㈱塩釜'!E96,'機船'!E96)</f>
        <v>111.489</v>
      </c>
      <c r="F96" s="27">
        <f>SUM('㈱塩釜'!F96,'機船'!F96)</f>
        <v>107.55199995958156</v>
      </c>
      <c r="G96" s="27">
        <f>SUM('㈱塩釜'!G96,'機船'!G96)</f>
        <v>203.7250016517142</v>
      </c>
      <c r="H96" s="27">
        <f>SUM('㈱塩釜'!H96,'機船'!H96)</f>
        <v>343.5787998911295</v>
      </c>
      <c r="I96" s="27">
        <f>SUM('㈱塩釜'!I96,'機船'!I96)</f>
        <v>563.116201960911</v>
      </c>
      <c r="J96" s="27">
        <f>SUM('㈱塩釜'!J96,'機船'!J96)</f>
        <v>178.57579752131278</v>
      </c>
      <c r="K96" s="27">
        <f>SUM('㈱塩釜'!K96,'機船'!K96)</f>
        <v>19.515399945906843</v>
      </c>
      <c r="L96" s="27">
        <f>SUM('㈱塩釜'!L96,'機船'!L96)</f>
        <v>74.28199989103456</v>
      </c>
      <c r="M96" s="27">
        <f>SUM('㈱塩釜'!M96,'機船'!M96)</f>
        <v>223.34659998168243</v>
      </c>
      <c r="N96" s="27">
        <f>SUM('㈱塩釜'!N96,'機船'!N96)</f>
        <v>150.58159974673103</v>
      </c>
      <c r="O96" s="27">
        <f>SUM('㈱塩釜'!O96,'機船'!O96)</f>
        <v>318.0197999164923</v>
      </c>
      <c r="P96" s="9">
        <f t="shared" si="1"/>
        <v>2466.2532004664963</v>
      </c>
    </row>
    <row r="97" spans="1:16" ht="18.75">
      <c r="A97" s="532" t="s">
        <v>64</v>
      </c>
      <c r="B97" s="533"/>
      <c r="C97" s="57" t="s">
        <v>16</v>
      </c>
      <c r="D97" s="28">
        <f>SUM('㈱塩釜'!D97,'機船'!D97)</f>
        <v>513.3946</v>
      </c>
      <c r="E97" s="28">
        <f>SUM('㈱塩釜'!E97,'機船'!E97)</f>
        <v>104.9405</v>
      </c>
      <c r="F97" s="28">
        <f>SUM('㈱塩釜'!F97,'機船'!F97)</f>
        <v>123.13119999999999</v>
      </c>
      <c r="G97" s="28">
        <f>SUM('㈱塩釜'!G97,'機船'!G97)</f>
        <v>782.092</v>
      </c>
      <c r="H97" s="28">
        <f>SUM('㈱塩釜'!H97,'機船'!H97)</f>
        <v>600.7072</v>
      </c>
      <c r="I97" s="28">
        <f>SUM('㈱塩釜'!I97,'機船'!I97)</f>
        <v>941.2647999999999</v>
      </c>
      <c r="J97" s="28">
        <f>SUM('㈱塩釜'!J97,'機船'!J97)</f>
        <v>289.3764</v>
      </c>
      <c r="K97" s="28">
        <f>SUM('㈱塩釜'!K97,'機船'!K97)</f>
        <v>336.1021</v>
      </c>
      <c r="L97" s="28">
        <f>SUM('㈱塩釜'!L97,'機船'!L97)</f>
        <v>637.4601</v>
      </c>
      <c r="M97" s="28">
        <f>SUM('㈱塩釜'!M97,'機船'!M97)</f>
        <v>1330.58973</v>
      </c>
      <c r="N97" s="28">
        <f>SUM('㈱塩釜'!N97,'機船'!N97)</f>
        <v>704.36874</v>
      </c>
      <c r="O97" s="28">
        <f>SUM('㈱塩釜'!O97,'機船'!O97)</f>
        <v>435.70742</v>
      </c>
      <c r="P97" s="8">
        <f t="shared" si="1"/>
        <v>6799.134789999999</v>
      </c>
    </row>
    <row r="98" spans="1:16" ht="18.75">
      <c r="A98" s="534"/>
      <c r="B98" s="535"/>
      <c r="C98" s="50" t="s">
        <v>18</v>
      </c>
      <c r="D98" s="27">
        <f>SUM('㈱塩釜'!D98,'機船'!D98)</f>
        <v>274102.67067021766</v>
      </c>
      <c r="E98" s="27">
        <f>SUM('㈱塩釜'!E98,'機船'!E98)</f>
        <v>55402.1888236445</v>
      </c>
      <c r="F98" s="27">
        <f>SUM('㈱塩釜'!F98,'機船'!F98)</f>
        <v>74803.08025056051</v>
      </c>
      <c r="G98" s="27">
        <f>SUM('㈱塩釜'!G98,'機船'!G98)</f>
        <v>352558.02789348597</v>
      </c>
      <c r="H98" s="27">
        <f>SUM('㈱塩釜'!H98,'機船'!H98)</f>
        <v>298414.9271757156</v>
      </c>
      <c r="I98" s="27">
        <f>SUM('㈱塩釜'!I98,'機船'!I98)</f>
        <v>418891.3686698379</v>
      </c>
      <c r="J98" s="27">
        <f>SUM('㈱塩釜'!J98,'機船'!J98)</f>
        <v>84969.21680437491</v>
      </c>
      <c r="K98" s="27">
        <f>SUM('㈱塩釜'!K98,'機船'!K98)</f>
        <v>127343.5168234926</v>
      </c>
      <c r="L98" s="27">
        <f>SUM('㈱塩釜'!L98,'機船'!L98)</f>
        <v>157148.19068958823</v>
      </c>
      <c r="M98" s="27">
        <f>SUM('㈱塩釜'!M98,'機船'!M98)</f>
        <v>386486.43811234547</v>
      </c>
      <c r="N98" s="27">
        <f>SUM('㈱塩釜'!N98,'機船'!N98)</f>
        <v>296093.6358494469</v>
      </c>
      <c r="O98" s="27">
        <f>SUM('㈱塩釜'!O98,'機船'!O98)</f>
        <v>186862.56123248453</v>
      </c>
      <c r="P98" s="9">
        <f t="shared" si="1"/>
        <v>2713075.8229951947</v>
      </c>
    </row>
    <row r="99" spans="1:16" ht="18.75">
      <c r="A99" s="536" t="s">
        <v>65</v>
      </c>
      <c r="B99" s="537"/>
      <c r="C99" s="57" t="s">
        <v>16</v>
      </c>
      <c r="D99" s="28">
        <f>SUM('㈱塩釜'!D99,'機船'!D99)</f>
        <v>1933.6907</v>
      </c>
      <c r="E99" s="28">
        <f>SUM('㈱塩釜'!E99,'機船'!E99)</f>
        <v>1407.9026000000001</v>
      </c>
      <c r="F99" s="28">
        <f>SUM('㈱塩釜'!F99,'機船'!F99)</f>
        <v>1740.4225999999999</v>
      </c>
      <c r="G99" s="28">
        <f>SUM('㈱塩釜'!G99,'機船'!G99)</f>
        <v>1333.0016000000003</v>
      </c>
      <c r="H99" s="28">
        <f>SUM('㈱塩釜'!H99,'機船'!H99)</f>
        <v>1582.4752</v>
      </c>
      <c r="I99" s="28">
        <f>SUM('㈱塩釜'!I99,'機船'!I99)</f>
        <v>1992.6266</v>
      </c>
      <c r="J99" s="28">
        <f>SUM('㈱塩釜'!J99,'機船'!J99)</f>
        <v>837.7419</v>
      </c>
      <c r="K99" s="28">
        <f>SUM('㈱塩釜'!K99,'機船'!K99)</f>
        <v>1546.11764</v>
      </c>
      <c r="L99" s="28">
        <f>SUM('㈱塩釜'!L99,'機船'!L99)</f>
        <v>1784.8235</v>
      </c>
      <c r="M99" s="28">
        <f>SUM('㈱塩釜'!M99,'機船'!M99)</f>
        <v>2198.50233</v>
      </c>
      <c r="N99" s="28">
        <f>SUM('㈱塩釜'!N99,'機船'!N99)</f>
        <v>2822.6824400000005</v>
      </c>
      <c r="O99" s="28">
        <f>SUM('㈱塩釜'!O99,'機船'!O99)</f>
        <v>2422.17892</v>
      </c>
      <c r="P99" s="8">
        <f t="shared" si="1"/>
        <v>21602.16603</v>
      </c>
    </row>
    <row r="100" spans="1:16" ht="18.75">
      <c r="A100" s="538"/>
      <c r="B100" s="539"/>
      <c r="C100" s="50" t="s">
        <v>18</v>
      </c>
      <c r="D100" s="27">
        <f>SUM('㈱塩釜'!D100,'機船'!D100)</f>
        <v>705037.6266761834</v>
      </c>
      <c r="E100" s="27">
        <f>SUM('㈱塩釜'!E100,'機船'!E100)</f>
        <v>407125.16611943685</v>
      </c>
      <c r="F100" s="27">
        <f>SUM('㈱塩釜'!F100,'機船'!F100)</f>
        <v>570316.5646509556</v>
      </c>
      <c r="G100" s="27">
        <f>SUM('㈱塩釜'!G100,'機船'!G100)</f>
        <v>753714.0678571317</v>
      </c>
      <c r="H100" s="27">
        <f>SUM('㈱塩釜'!H100,'機船'!H100)</f>
        <v>993435.8616617086</v>
      </c>
      <c r="I100" s="27">
        <f>SUM('㈱塩釜'!I100,'機船'!I100)</f>
        <v>1117845.74853906</v>
      </c>
      <c r="J100" s="27">
        <f>SUM('㈱塩釜'!J100,'機船'!J100)</f>
        <v>360860.07928415807</v>
      </c>
      <c r="K100" s="27">
        <f>SUM('㈱塩釜'!K100,'機船'!K100)</f>
        <v>1151667.7995002817</v>
      </c>
      <c r="L100" s="27">
        <f>SUM('㈱塩釜'!L100,'機船'!L100)</f>
        <v>954420.2934926678</v>
      </c>
      <c r="M100" s="27">
        <f>SUM('㈱塩釜'!M100,'機船'!M100)</f>
        <v>1218017.5731686642</v>
      </c>
      <c r="N100" s="27">
        <f>SUM('㈱塩釜'!N100,'機船'!N100)</f>
        <v>1035135.25819591</v>
      </c>
      <c r="O100" s="27">
        <f>SUM('㈱塩釜'!O100,'機船'!O100)</f>
        <v>946009.3029321393</v>
      </c>
      <c r="P100" s="9">
        <f t="shared" si="1"/>
        <v>10213585.342078298</v>
      </c>
    </row>
    <row r="101" spans="1:16" ht="18.75">
      <c r="A101" s="45" t="s">
        <v>0</v>
      </c>
      <c r="B101" s="528" t="s">
        <v>163</v>
      </c>
      <c r="C101" s="57" t="s">
        <v>16</v>
      </c>
      <c r="D101" s="28">
        <f>SUM('㈱塩釜'!D101,'機船'!D101)</f>
        <v>0</v>
      </c>
      <c r="E101" s="28">
        <f>SUM('㈱塩釜'!E101,'機船'!E101)</f>
        <v>0</v>
      </c>
      <c r="F101" s="28">
        <f>SUM('㈱塩釜'!F101,'機船'!F101)</f>
        <v>0</v>
      </c>
      <c r="G101" s="28">
        <f>SUM('㈱塩釜'!G101,'機船'!G101)</f>
        <v>0</v>
      </c>
      <c r="H101" s="28">
        <f>SUM('㈱塩釜'!H101,'機船'!H101)</f>
        <v>0</v>
      </c>
      <c r="I101" s="28">
        <f>SUM('㈱塩釜'!I101,'機船'!I101)</f>
        <v>0</v>
      </c>
      <c r="J101" s="28">
        <f>SUM('㈱塩釜'!J101,'機船'!J101)</f>
        <v>0</v>
      </c>
      <c r="K101" s="28">
        <f>SUM('㈱塩釜'!K101,'機船'!K101)</f>
        <v>0</v>
      </c>
      <c r="L101" s="28">
        <f>SUM('㈱塩釜'!L101,'機船'!L101)</f>
        <v>0</v>
      </c>
      <c r="M101" s="28">
        <f>SUM('㈱塩釜'!M101,'機船'!M101)</f>
        <v>0</v>
      </c>
      <c r="N101" s="28">
        <f>SUM('㈱塩釜'!N101,'機船'!N101)</f>
        <v>0</v>
      </c>
      <c r="O101" s="28">
        <f>SUM('㈱塩釜'!O101,'機船'!O101)</f>
        <v>0</v>
      </c>
      <c r="P101" s="8">
        <f t="shared" si="1"/>
        <v>0</v>
      </c>
    </row>
    <row r="102" spans="1:16" ht="18.75">
      <c r="A102" s="45" t="s">
        <v>0</v>
      </c>
      <c r="B102" s="529"/>
      <c r="C102" s="50" t="s">
        <v>18</v>
      </c>
      <c r="D102" s="18">
        <f>SUM('㈱塩釜'!D102,'機船'!D102)</f>
        <v>0</v>
      </c>
      <c r="E102" s="18">
        <f>SUM('㈱塩釜'!E102,'機船'!E102)</f>
        <v>0</v>
      </c>
      <c r="F102" s="18">
        <f>SUM('㈱塩釜'!F102,'機船'!F102)</f>
        <v>0</v>
      </c>
      <c r="G102" s="18">
        <f>SUM('㈱塩釜'!G102,'機船'!G102)</f>
        <v>0</v>
      </c>
      <c r="H102" s="18">
        <f>SUM('㈱塩釜'!H102,'機船'!H102)</f>
        <v>0</v>
      </c>
      <c r="I102" s="18">
        <f>SUM('㈱塩釜'!I102,'機船'!I102)</f>
        <v>0</v>
      </c>
      <c r="J102" s="18">
        <f>SUM('㈱塩釜'!J102,'機船'!J102)</f>
        <v>0</v>
      </c>
      <c r="K102" s="18">
        <f>SUM('㈱塩釜'!K102,'機船'!K102)</f>
        <v>0</v>
      </c>
      <c r="L102" s="18">
        <f>SUM('㈱塩釜'!L102,'機船'!L102)</f>
        <v>0</v>
      </c>
      <c r="M102" s="18">
        <f>SUM('㈱塩釜'!M102,'機船'!M102)</f>
        <v>0</v>
      </c>
      <c r="N102" s="18">
        <f>SUM('㈱塩釜'!N102,'機船'!N102)</f>
        <v>0</v>
      </c>
      <c r="O102" s="18">
        <f>SUM('㈱塩釜'!O102,'機船'!O102)</f>
        <v>0</v>
      </c>
      <c r="P102" s="9">
        <f t="shared" si="1"/>
        <v>0</v>
      </c>
    </row>
    <row r="103" spans="1:16" ht="18.75">
      <c r="A103" s="46" t="s">
        <v>66</v>
      </c>
      <c r="B103" s="528" t="s">
        <v>184</v>
      </c>
      <c r="C103" s="57" t="s">
        <v>16</v>
      </c>
      <c r="D103" s="28">
        <f>SUM('㈱塩釜'!D103,'機船'!D103)</f>
        <v>2.6975000000000002</v>
      </c>
      <c r="E103" s="28">
        <f>SUM('㈱塩釜'!E103,'機船'!E103)</f>
        <v>3.0684</v>
      </c>
      <c r="F103" s="28">
        <f>SUM('㈱塩釜'!F103,'機船'!F103)</f>
        <v>3.5313</v>
      </c>
      <c r="G103" s="28">
        <f>SUM('㈱塩釜'!G103,'機船'!G103)</f>
        <v>3.624</v>
      </c>
      <c r="H103" s="28">
        <f>SUM('㈱塩釜'!H103,'機船'!H103)</f>
        <v>5.2168</v>
      </c>
      <c r="I103" s="28">
        <f>SUM('㈱塩釜'!I103,'機船'!I103)</f>
        <v>4.6219</v>
      </c>
      <c r="J103" s="28">
        <f>SUM('㈱塩釜'!J103,'機船'!J103)</f>
        <v>0.313</v>
      </c>
      <c r="K103" s="28">
        <f>SUM('㈱塩釜'!K103,'機船'!K103)</f>
        <v>0.2291</v>
      </c>
      <c r="L103" s="28">
        <f>SUM('㈱塩釜'!L103,'機船'!L103)</f>
        <v>1.46</v>
      </c>
      <c r="M103" s="28">
        <f>SUM('㈱塩釜'!M103,'機船'!M103)</f>
        <v>3.6127</v>
      </c>
      <c r="N103" s="28">
        <f>SUM('㈱塩釜'!N103,'機船'!N103)</f>
        <v>4.8393</v>
      </c>
      <c r="O103" s="28">
        <f>SUM('㈱塩釜'!O103,'機船'!O103)</f>
        <v>6.7041</v>
      </c>
      <c r="P103" s="8">
        <f aca="true" t="shared" si="2" ref="P103:P129">SUM(D103:O103)</f>
        <v>39.918099999999995</v>
      </c>
    </row>
    <row r="104" spans="1:16" ht="18.75">
      <c r="A104" s="46" t="s">
        <v>0</v>
      </c>
      <c r="B104" s="529"/>
      <c r="C104" s="50" t="s">
        <v>18</v>
      </c>
      <c r="D104" s="27">
        <f>SUM('㈱塩釜'!D104,'機船'!D104)</f>
        <v>1800.7173882764887</v>
      </c>
      <c r="E104" s="27">
        <f>SUM('㈱塩釜'!E104,'機船'!E104)</f>
        <v>2067.5430487076574</v>
      </c>
      <c r="F104" s="27">
        <f>SUM('㈱塩釜'!F104,'機船'!F104)</f>
        <v>2570.475789148209</v>
      </c>
      <c r="G104" s="27">
        <f>SUM('㈱塩釜'!G104,'機船'!G104)</f>
        <v>2795.6011032044794</v>
      </c>
      <c r="H104" s="27">
        <f>SUM('㈱塩釜'!H104,'機船'!H104)</f>
        <v>3127.962387355869</v>
      </c>
      <c r="I104" s="27">
        <f>SUM('㈱塩釜'!I104,'機船'!I104)</f>
        <v>2720.5967150668394</v>
      </c>
      <c r="J104" s="27">
        <f>SUM('㈱塩釜'!J104,'機船'!J104)</f>
        <v>281.28639780897146</v>
      </c>
      <c r="K104" s="27">
        <f>SUM('㈱塩釜'!K104,'機船'!K104)</f>
        <v>196.4519997689978</v>
      </c>
      <c r="L104" s="27">
        <f>SUM('㈱塩釜'!L104,'機船'!L104)</f>
        <v>751.5875959490645</v>
      </c>
      <c r="M104" s="27">
        <f>SUM('㈱塩釜'!M104,'機船'!M104)</f>
        <v>1525.5206385793838</v>
      </c>
      <c r="N104" s="27">
        <f>SUM('㈱塩釜'!N104,'機船'!N104)</f>
        <v>2308.545263733173</v>
      </c>
      <c r="O104" s="27">
        <f>SUM('㈱塩釜'!O104,'機船'!O104)</f>
        <v>4454.476676293244</v>
      </c>
      <c r="P104" s="9">
        <f t="shared" si="2"/>
        <v>24600.76500389238</v>
      </c>
    </row>
    <row r="105" spans="1:16" ht="18.75">
      <c r="A105" s="46" t="s">
        <v>0</v>
      </c>
      <c r="B105" s="528" t="s">
        <v>165</v>
      </c>
      <c r="C105" s="57" t="s">
        <v>16</v>
      </c>
      <c r="D105" s="28">
        <f>SUM('㈱塩釜'!D105,'機船'!D105)</f>
        <v>3.0818</v>
      </c>
      <c r="E105" s="28">
        <f>SUM('㈱塩釜'!E105,'機船'!E105)</f>
        <v>1.5662999999999998</v>
      </c>
      <c r="F105" s="28">
        <f>SUM('㈱塩釜'!F105,'機船'!F105)</f>
        <v>0.7605</v>
      </c>
      <c r="G105" s="28">
        <f>SUM('㈱塩釜'!G105,'機船'!G105)</f>
        <v>0.7162</v>
      </c>
      <c r="H105" s="28">
        <f>SUM('㈱塩釜'!H105,'機船'!H105)</f>
        <v>0.3135</v>
      </c>
      <c r="I105" s="28">
        <f>SUM('㈱塩釜'!I105,'機船'!I105)</f>
        <v>0.6378</v>
      </c>
      <c r="J105" s="28">
        <f>SUM('㈱塩釜'!J105,'機船'!J105)</f>
        <v>0.5994999999999999</v>
      </c>
      <c r="K105" s="28">
        <f>SUM('㈱塩釜'!K105,'機船'!K105)</f>
        <v>1.5099</v>
      </c>
      <c r="L105" s="28">
        <f>SUM('㈱塩釜'!L105,'機船'!L105)</f>
        <v>333.4461</v>
      </c>
      <c r="M105" s="28">
        <f>SUM('㈱塩釜'!M105,'機船'!M105)</f>
        <v>274.9673</v>
      </c>
      <c r="N105" s="28">
        <f>SUM('㈱塩釜'!N105,'機船'!N105)</f>
        <v>165.78189999999998</v>
      </c>
      <c r="O105" s="28">
        <f>SUM('㈱塩釜'!O105,'機船'!O105)</f>
        <v>6.5992</v>
      </c>
      <c r="P105" s="8">
        <f t="shared" si="2"/>
        <v>789.9799999999999</v>
      </c>
    </row>
    <row r="106" spans="1:16" ht="18.75">
      <c r="A106" s="46"/>
      <c r="B106" s="529"/>
      <c r="C106" s="50" t="s">
        <v>18</v>
      </c>
      <c r="D106" s="27">
        <f>SUM('㈱塩釜'!D106,'機船'!D106)</f>
        <v>2255.417985999901</v>
      </c>
      <c r="E106" s="27">
        <f>SUM('㈱塩釜'!E106,'機船'!E106)</f>
        <v>1134.6202054000735</v>
      </c>
      <c r="F106" s="27">
        <f>SUM('㈱塩釜'!F106,'機船'!F106)</f>
        <v>523.1241979177354</v>
      </c>
      <c r="G106" s="27">
        <f>SUM('㈱塩釜'!G106,'機船'!G106)</f>
        <v>667.6460171680551</v>
      </c>
      <c r="H106" s="27">
        <f>SUM('㈱塩釜'!H106,'機船'!H106)</f>
        <v>297.9503986645371</v>
      </c>
      <c r="I106" s="27">
        <f>SUM('㈱塩釜'!I106,'機船'!I106)</f>
        <v>328.69260538614566</v>
      </c>
      <c r="J106" s="27">
        <f>SUM('㈱塩釜'!J106,'機船'!J106)</f>
        <v>430.109999709327</v>
      </c>
      <c r="K106" s="27">
        <f>SUM('㈱塩釜'!K106,'機船'!K106)</f>
        <v>1174.8779998337247</v>
      </c>
      <c r="L106" s="27">
        <f>SUM('㈱塩釜'!L106,'機船'!L106)</f>
        <v>174808.12758852032</v>
      </c>
      <c r="M106" s="27">
        <f>SUM('㈱塩釜'!M106,'機船'!M106)</f>
        <v>134306.77499849547</v>
      </c>
      <c r="N106" s="27">
        <f>SUM('㈱塩釜'!N106,'機船'!N106)</f>
        <v>75361.92599560975</v>
      </c>
      <c r="O106" s="27">
        <f>SUM('㈱塩釜'!O106,'機船'!O106)</f>
        <v>5825.854797816237</v>
      </c>
      <c r="P106" s="9">
        <f t="shared" si="2"/>
        <v>397115.12279052124</v>
      </c>
    </row>
    <row r="107" spans="1:16" ht="18.75">
      <c r="A107" s="46" t="s">
        <v>67</v>
      </c>
      <c r="B107" s="528" t="s">
        <v>185</v>
      </c>
      <c r="C107" s="57" t="s">
        <v>16</v>
      </c>
      <c r="D107" s="28">
        <f>SUM('㈱塩釜'!D107,'機船'!D107)</f>
        <v>0</v>
      </c>
      <c r="E107" s="28">
        <f>SUM('㈱塩釜'!E107,'機船'!E107)</f>
        <v>0</v>
      </c>
      <c r="F107" s="28">
        <f>SUM('㈱塩釜'!F107,'機船'!F107)</f>
        <v>0.0496</v>
      </c>
      <c r="G107" s="28">
        <f>SUM('㈱塩釜'!G107,'機船'!G107)</f>
        <v>0.1055</v>
      </c>
      <c r="H107" s="28">
        <f>SUM('㈱塩釜'!H107,'機船'!H107)</f>
        <v>0.2742</v>
      </c>
      <c r="I107" s="28">
        <f>SUM('㈱塩釜'!I107,'機船'!I107)</f>
        <v>0.1027</v>
      </c>
      <c r="J107" s="28">
        <f>SUM('㈱塩釜'!J107,'機船'!J107)</f>
        <v>0.027500000000000004</v>
      </c>
      <c r="K107" s="28">
        <f>SUM('㈱塩釜'!K107,'機船'!K107)</f>
        <v>0.0042</v>
      </c>
      <c r="L107" s="28">
        <f>SUM('㈱塩釜'!L107,'機船'!L107)</f>
        <v>0.006</v>
      </c>
      <c r="M107" s="28">
        <f>SUM('㈱塩釜'!M107,'機船'!M107)</f>
        <v>0.0621</v>
      </c>
      <c r="N107" s="28">
        <f>SUM('㈱塩釜'!N107,'機船'!N107)</f>
        <v>0.11259999999999999</v>
      </c>
      <c r="O107" s="28">
        <f>SUM('㈱塩釜'!O107,'機船'!O107)</f>
        <v>0.105</v>
      </c>
      <c r="P107" s="8">
        <f t="shared" si="2"/>
        <v>0.8494</v>
      </c>
    </row>
    <row r="108" spans="1:16" ht="18.75">
      <c r="A108" s="46"/>
      <c r="B108" s="529"/>
      <c r="C108" s="50" t="s">
        <v>18</v>
      </c>
      <c r="D108" s="27">
        <f>SUM('㈱塩釜'!D108,'機船'!D108)</f>
        <v>0</v>
      </c>
      <c r="E108" s="27">
        <f>SUM('㈱塩釜'!E108,'機船'!E108)</f>
        <v>0</v>
      </c>
      <c r="F108" s="27">
        <f>SUM('㈱塩釜'!F108,'機船'!F108)</f>
        <v>463.59</v>
      </c>
      <c r="G108" s="27">
        <f>SUM('㈱塩釜'!G108,'機船'!G108)</f>
        <v>311.104</v>
      </c>
      <c r="H108" s="27">
        <f>SUM('㈱塩釜'!H108,'機船'!H108)</f>
        <v>1159.325</v>
      </c>
      <c r="I108" s="27">
        <f>SUM('㈱塩釜'!I108,'機船'!I108)</f>
        <v>380.797</v>
      </c>
      <c r="J108" s="27">
        <f>SUM('㈱塩釜'!J108,'機船'!J108)</f>
        <v>95.9579989751085</v>
      </c>
      <c r="K108" s="27">
        <f>SUM('㈱塩釜'!K108,'機船'!K108)</f>
        <v>3.24</v>
      </c>
      <c r="L108" s="27">
        <f>SUM('㈱塩釜'!L108,'機船'!L108)</f>
        <v>5.335</v>
      </c>
      <c r="M108" s="27">
        <f>SUM('㈱塩釜'!M108,'機船'!M108)</f>
        <v>70.71899996492671</v>
      </c>
      <c r="N108" s="27">
        <f>SUM('㈱塩釜'!N108,'機船'!N108)</f>
        <v>287.42019978176535</v>
      </c>
      <c r="O108" s="27">
        <f>SUM('㈱塩釜'!O108,'機船'!O108)</f>
        <v>73.30999999891245</v>
      </c>
      <c r="P108" s="9">
        <f t="shared" si="2"/>
        <v>2850.798198720713</v>
      </c>
    </row>
    <row r="109" spans="1:16" ht="18.75">
      <c r="A109" s="46"/>
      <c r="B109" s="528" t="s">
        <v>167</v>
      </c>
      <c r="C109" s="57" t="s">
        <v>16</v>
      </c>
      <c r="D109" s="28">
        <f>SUM('㈱塩釜'!D109,'機船'!D109)</f>
        <v>0.2957</v>
      </c>
      <c r="E109" s="28">
        <f>SUM('㈱塩釜'!E109,'機船'!E109)</f>
        <v>0.0361</v>
      </c>
      <c r="F109" s="28">
        <f>SUM('㈱塩釜'!F109,'機船'!F109)</f>
        <v>0.3472</v>
      </c>
      <c r="G109" s="28">
        <f>SUM('㈱塩釜'!G109,'機船'!G109)</f>
        <v>1.2871000000000001</v>
      </c>
      <c r="H109" s="28">
        <f>SUM('㈱塩釜'!H109,'機船'!H109)</f>
        <v>6.0801</v>
      </c>
      <c r="I109" s="28">
        <f>SUM('㈱塩釜'!I109,'機船'!I109)</f>
        <v>8.809800000000001</v>
      </c>
      <c r="J109" s="28">
        <f>SUM('㈱塩釜'!J109,'機船'!J109)</f>
        <v>7.793699999999999</v>
      </c>
      <c r="K109" s="28">
        <f>SUM('㈱塩釜'!K109,'機船'!K109)</f>
        <v>3.8418</v>
      </c>
      <c r="L109" s="28">
        <f>SUM('㈱塩釜'!L109,'機船'!L109)</f>
        <v>2.8512</v>
      </c>
      <c r="M109" s="28">
        <f>SUM('㈱塩釜'!M109,'機船'!M109)</f>
        <v>1.6301</v>
      </c>
      <c r="N109" s="28">
        <f>SUM('㈱塩釜'!N109,'機船'!N109)</f>
        <v>1.1552</v>
      </c>
      <c r="O109" s="28">
        <f>SUM('㈱塩釜'!O109,'機船'!O109)</f>
        <v>2.237</v>
      </c>
      <c r="P109" s="8">
        <f t="shared" si="2"/>
        <v>36.365</v>
      </c>
    </row>
    <row r="110" spans="1:16" ht="18.75">
      <c r="A110" s="46"/>
      <c r="B110" s="529"/>
      <c r="C110" s="50" t="s">
        <v>18</v>
      </c>
      <c r="D110" s="27">
        <f>SUM('㈱塩釜'!D110,'機船'!D110)</f>
        <v>404.03879888488416</v>
      </c>
      <c r="E110" s="27">
        <f>SUM('㈱塩釜'!E110,'機船'!E110)</f>
        <v>41.34200022687975</v>
      </c>
      <c r="F110" s="27">
        <f>SUM('㈱塩釜'!F110,'機船'!F110)</f>
        <v>472.2301975563012</v>
      </c>
      <c r="G110" s="27">
        <f>SUM('㈱塩釜'!G110,'機船'!G110)</f>
        <v>1532.8564312387753</v>
      </c>
      <c r="H110" s="27">
        <f>SUM('㈱塩釜'!H110,'機船'!H110)</f>
        <v>5028.706188211003</v>
      </c>
      <c r="I110" s="27">
        <f>SUM('㈱塩釜'!I110,'機船'!I110)</f>
        <v>6456.982847351426</v>
      </c>
      <c r="J110" s="27">
        <f>SUM('㈱塩釜'!J110,'機船'!J110)</f>
        <v>4460.216347989373</v>
      </c>
      <c r="K110" s="27">
        <f>SUM('㈱塩釜'!K110,'機船'!K110)</f>
        <v>1776.5657185904274</v>
      </c>
      <c r="L110" s="27">
        <f>SUM('㈱塩釜'!L110,'機船'!L110)</f>
        <v>1130.1737561370155</v>
      </c>
      <c r="M110" s="27">
        <f>SUM('㈱塩釜'!M110,'機船'!M110)</f>
        <v>708.804999567441</v>
      </c>
      <c r="N110" s="27">
        <f>SUM('㈱塩釜'!N110,'機船'!N110)</f>
        <v>647.3197977676566</v>
      </c>
      <c r="O110" s="27">
        <f>SUM('㈱塩釜'!O110,'機船'!O110)</f>
        <v>2111.3461989345356</v>
      </c>
      <c r="P110" s="9">
        <f t="shared" si="2"/>
        <v>24770.58328245572</v>
      </c>
    </row>
    <row r="111" spans="1:16" ht="18.75">
      <c r="A111" s="46" t="s">
        <v>68</v>
      </c>
      <c r="B111" s="528" t="s">
        <v>186</v>
      </c>
      <c r="C111" s="57" t="s">
        <v>16</v>
      </c>
      <c r="D111" s="28">
        <f>SUM('㈱塩釜'!D111,'機船'!D111)</f>
        <v>0</v>
      </c>
      <c r="E111" s="28">
        <f>SUM('㈱塩釜'!E111,'機船'!E111)</f>
        <v>0</v>
      </c>
      <c r="F111" s="28">
        <f>SUM('㈱塩釜'!F111,'機船'!F111)</f>
        <v>0</v>
      </c>
      <c r="G111" s="28">
        <f>SUM('㈱塩釜'!G111,'機船'!G111)</f>
        <v>0</v>
      </c>
      <c r="H111" s="28">
        <f>SUM('㈱塩釜'!H111,'機船'!H111)</f>
        <v>0</v>
      </c>
      <c r="I111" s="28">
        <f>SUM('㈱塩釜'!I111,'機船'!I111)</f>
        <v>0</v>
      </c>
      <c r="J111" s="28">
        <f>SUM('㈱塩釜'!J111,'機船'!J111)</f>
        <v>0</v>
      </c>
      <c r="K111" s="28">
        <f>SUM('㈱塩釜'!K111,'機船'!K111)</f>
        <v>0</v>
      </c>
      <c r="L111" s="28">
        <f>SUM('㈱塩釜'!L111,'機船'!L111)</f>
        <v>0</v>
      </c>
      <c r="M111" s="28">
        <f>SUM('㈱塩釜'!M111,'機船'!M111)</f>
        <v>0</v>
      </c>
      <c r="N111" s="28">
        <f>SUM('㈱塩釜'!N111,'機船'!N111)</f>
        <v>0</v>
      </c>
      <c r="O111" s="28">
        <f>SUM('㈱塩釜'!O111,'機船'!O111)</f>
        <v>0</v>
      </c>
      <c r="P111" s="8">
        <f t="shared" si="2"/>
        <v>0</v>
      </c>
    </row>
    <row r="112" spans="1:16" ht="18.75">
      <c r="A112" s="46"/>
      <c r="B112" s="529"/>
      <c r="C112" s="50" t="s">
        <v>18</v>
      </c>
      <c r="D112" s="18">
        <f>SUM('㈱塩釜'!D112,'機船'!D112)</f>
        <v>0</v>
      </c>
      <c r="E112" s="18">
        <f>SUM('㈱塩釜'!E112,'機船'!E112)</f>
        <v>0</v>
      </c>
      <c r="F112" s="18">
        <f>SUM('㈱塩釜'!F112,'機船'!F112)</f>
        <v>0</v>
      </c>
      <c r="G112" s="18">
        <f>SUM('㈱塩釜'!G112,'機船'!G112)</f>
        <v>0</v>
      </c>
      <c r="H112" s="18">
        <f>SUM('㈱塩釜'!H112,'機船'!H112)</f>
        <v>0</v>
      </c>
      <c r="I112" s="18">
        <f>SUM('㈱塩釜'!I112,'機船'!I112)</f>
        <v>0</v>
      </c>
      <c r="J112" s="18">
        <f>SUM('㈱塩釜'!J112,'機船'!J112)</f>
        <v>0</v>
      </c>
      <c r="K112" s="18">
        <f>SUM('㈱塩釜'!K112,'機船'!K112)</f>
        <v>0</v>
      </c>
      <c r="L112" s="18">
        <f>SUM('㈱塩釜'!L112,'機船'!L112)</f>
        <v>0</v>
      </c>
      <c r="M112" s="18">
        <f>SUM('㈱塩釜'!M112,'機船'!M112)</f>
        <v>0</v>
      </c>
      <c r="N112" s="18">
        <f>SUM('㈱塩釜'!N112,'機船'!N112)</f>
        <v>0</v>
      </c>
      <c r="O112" s="18">
        <f>SUM('㈱塩釜'!O112,'機船'!O112)</f>
        <v>0</v>
      </c>
      <c r="P112" s="9">
        <f t="shared" si="2"/>
        <v>0</v>
      </c>
    </row>
    <row r="113" spans="1:16" ht="18.75">
      <c r="A113" s="46"/>
      <c r="B113" s="528" t="s">
        <v>187</v>
      </c>
      <c r="C113" s="57" t="s">
        <v>16</v>
      </c>
      <c r="D113" s="28">
        <f>SUM('㈱塩釜'!D113,'機船'!D113)</f>
        <v>0.038700000000000005</v>
      </c>
      <c r="E113" s="28">
        <f>SUM('㈱塩釜'!E113,'機船'!E113)</f>
        <v>0.0173</v>
      </c>
      <c r="F113" s="28">
        <f>SUM('㈱塩釜'!F113,'機船'!F113)</f>
        <v>0.0612</v>
      </c>
      <c r="G113" s="28">
        <f>SUM('㈱塩釜'!G113,'機船'!G113)</f>
        <v>0.0744</v>
      </c>
      <c r="H113" s="28">
        <f>SUM('㈱塩釜'!H113,'機船'!H113)</f>
        <v>0.2026</v>
      </c>
      <c r="I113" s="28">
        <f>SUM('㈱塩釜'!I113,'機船'!I113)</f>
        <v>0.0269</v>
      </c>
      <c r="J113" s="28">
        <f>SUM('㈱塩釜'!J113,'機船'!J113)</f>
        <v>0.006699999999999999</v>
      </c>
      <c r="K113" s="28">
        <f>SUM('㈱塩釜'!K113,'機船'!K113)</f>
        <v>0.037599999999999995</v>
      </c>
      <c r="L113" s="28">
        <f>SUM('㈱塩釜'!L113,'機船'!L113)</f>
        <v>0.0035</v>
      </c>
      <c r="M113" s="28">
        <f>SUM('㈱塩釜'!M113,'機船'!M113)</f>
        <v>0.001</v>
      </c>
      <c r="N113" s="28">
        <f>SUM('㈱塩釜'!N113,'機船'!N113)</f>
        <v>0.003</v>
      </c>
      <c r="O113" s="28">
        <f>SUM('㈱塩釜'!O113,'機船'!O113)</f>
        <v>0.1415</v>
      </c>
      <c r="P113" s="8">
        <f t="shared" si="2"/>
        <v>0.6144</v>
      </c>
    </row>
    <row r="114" spans="1:16" ht="18.75">
      <c r="A114" s="46"/>
      <c r="B114" s="529"/>
      <c r="C114" s="50" t="s">
        <v>18</v>
      </c>
      <c r="D114" s="27">
        <f>SUM('㈱塩釜'!D114,'機船'!D114)</f>
        <v>36.31999998816435</v>
      </c>
      <c r="E114" s="27">
        <f>SUM('㈱塩釜'!E114,'機船'!E114)</f>
        <v>17.75520005147487</v>
      </c>
      <c r="F114" s="27">
        <f>SUM('㈱塩釜'!F114,'機船'!F114)</f>
        <v>56.75399991667583</v>
      </c>
      <c r="G114" s="27">
        <f>SUM('㈱塩釜'!G114,'機船'!G114)</f>
        <v>67.91640030818037</v>
      </c>
      <c r="H114" s="27">
        <f>SUM('㈱塩釜'!H114,'機船'!H114)</f>
        <v>105.436199925264</v>
      </c>
      <c r="I114" s="27">
        <f>SUM('㈱塩釜'!I114,'機船'!I114)</f>
        <v>13.737000068557013</v>
      </c>
      <c r="J114" s="27">
        <f>SUM('㈱塩釜'!J114,'機船'!J114)</f>
        <v>4.729999956937331</v>
      </c>
      <c r="K114" s="27">
        <f>SUM('㈱塩釜'!K114,'機船'!K114)</f>
        <v>23.716799958687098</v>
      </c>
      <c r="L114" s="27">
        <f>SUM('㈱塩釜'!L114,'機船'!L114)</f>
        <v>1.18799999418851</v>
      </c>
      <c r="M114" s="27">
        <f>SUM('㈱塩釜'!M114,'機船'!M114)</f>
        <v>0.3239999995889849</v>
      </c>
      <c r="N114" s="27">
        <f>SUM('㈱塩釜'!N114,'機船'!N114)</f>
        <v>1.7279999939176518</v>
      </c>
      <c r="O114" s="27">
        <f>SUM('㈱塩釜'!O114,'機船'!O114)</f>
        <v>159.86199999923872</v>
      </c>
      <c r="P114" s="9">
        <f t="shared" si="2"/>
        <v>489.46760016087467</v>
      </c>
    </row>
    <row r="115" spans="1:16" ht="18.75">
      <c r="A115" s="46" t="s">
        <v>70</v>
      </c>
      <c r="B115" s="528" t="s">
        <v>188</v>
      </c>
      <c r="C115" s="57" t="s">
        <v>16</v>
      </c>
      <c r="D115" s="28">
        <f>SUM('㈱塩釜'!D115,'機船'!D115)</f>
        <v>0.332</v>
      </c>
      <c r="E115" s="28">
        <f>SUM('㈱塩釜'!E115,'機船'!E115)</f>
        <v>0.2732</v>
      </c>
      <c r="F115" s="28">
        <f>SUM('㈱塩釜'!F115,'機船'!F115)</f>
        <v>0.40700000000000003</v>
      </c>
      <c r="G115" s="28">
        <f>SUM('㈱塩釜'!G115,'機船'!G115)</f>
        <v>0.5463</v>
      </c>
      <c r="H115" s="28">
        <f>SUM('㈱塩釜'!H115,'機船'!H115)</f>
        <v>1.3001</v>
      </c>
      <c r="I115" s="28">
        <f>SUM('㈱塩釜'!I115,'機船'!I115)</f>
        <v>1.4132</v>
      </c>
      <c r="J115" s="28">
        <f>SUM('㈱塩釜'!J115,'機船'!J115)</f>
        <v>2.858</v>
      </c>
      <c r="K115" s="28">
        <f>SUM('㈱塩釜'!K115,'機船'!K115)</f>
        <v>2.1769</v>
      </c>
      <c r="L115" s="28">
        <f>SUM('㈱塩釜'!L115,'機船'!L115)</f>
        <v>0.48319999999999996</v>
      </c>
      <c r="M115" s="28">
        <f>SUM('㈱塩釜'!M115,'機船'!M115)</f>
        <v>0.27</v>
      </c>
      <c r="N115" s="28">
        <f>SUM('㈱塩釜'!N115,'機船'!N115)</f>
        <v>0.776</v>
      </c>
      <c r="O115" s="28">
        <f>SUM('㈱塩釜'!O115,'機船'!O115)</f>
        <v>0.8104</v>
      </c>
      <c r="P115" s="8">
        <f t="shared" si="2"/>
        <v>11.646299999999998</v>
      </c>
    </row>
    <row r="116" spans="1:16" ht="18.75">
      <c r="A116" s="46"/>
      <c r="B116" s="529"/>
      <c r="C116" s="50" t="s">
        <v>18</v>
      </c>
      <c r="D116" s="27">
        <f>SUM('㈱塩釜'!D116,'機船'!D116)</f>
        <v>143.424</v>
      </c>
      <c r="E116" s="27">
        <f>SUM('㈱塩釜'!E116,'機船'!E116)</f>
        <v>120.74400001829676</v>
      </c>
      <c r="F116" s="27">
        <f>SUM('㈱塩釜'!F116,'機船'!F116)</f>
        <v>174.85199996828706</v>
      </c>
      <c r="G116" s="27">
        <f>SUM('㈱塩釜'!G116,'機船'!G116)</f>
        <v>206.64720204313468</v>
      </c>
      <c r="H116" s="27">
        <f>SUM('㈱塩釜'!H116,'機船'!H116)</f>
        <v>686.6963974951354</v>
      </c>
      <c r="I116" s="27">
        <f>SUM('㈱塩釜'!I116,'機船'!I116)</f>
        <v>780.2028093347589</v>
      </c>
      <c r="J116" s="27">
        <f>SUM('㈱塩釜'!J116,'機船'!J116)</f>
        <v>1352.5919646541615</v>
      </c>
      <c r="K116" s="27">
        <f>SUM('㈱塩釜'!K116,'機船'!K116)</f>
        <v>1090.6595981867567</v>
      </c>
      <c r="L116" s="27">
        <f>SUM('㈱塩釜'!L116,'機船'!L116)</f>
        <v>210.47039997907865</v>
      </c>
      <c r="M116" s="27">
        <f>SUM('㈱塩釜'!M116,'機船'!M116)</f>
        <v>115.66799999794493</v>
      </c>
      <c r="N116" s="27">
        <f>SUM('㈱塩釜'!N116,'機船'!N116)</f>
        <v>335.231999961073</v>
      </c>
      <c r="O116" s="27">
        <f>SUM('㈱塩釜'!O116,'機船'!O116)</f>
        <v>312.98399999477977</v>
      </c>
      <c r="P116" s="9">
        <f t="shared" si="2"/>
        <v>5530.172371633408</v>
      </c>
    </row>
    <row r="117" spans="1:16" ht="18.75">
      <c r="A117" s="46"/>
      <c r="B117" s="528" t="s">
        <v>72</v>
      </c>
      <c r="C117" s="57" t="s">
        <v>16</v>
      </c>
      <c r="D117" s="28">
        <f>SUM('㈱塩釜'!D117,'機船'!D117)</f>
        <v>5.175</v>
      </c>
      <c r="E117" s="28">
        <f>SUM('㈱塩釜'!E117,'機船'!E117)</f>
        <v>4.363</v>
      </c>
      <c r="F117" s="28">
        <f>SUM('㈱塩釜'!F117,'機船'!F117)</f>
        <v>6.2512</v>
      </c>
      <c r="G117" s="28">
        <f>SUM('㈱塩釜'!G117,'機船'!G117)</f>
        <v>5.5254</v>
      </c>
      <c r="H117" s="28">
        <f>SUM('㈱塩釜'!H117,'機船'!H117)</f>
        <v>5.301200000000001</v>
      </c>
      <c r="I117" s="28">
        <f>SUM('㈱塩釜'!I117,'機船'!I117)</f>
        <v>4.7266</v>
      </c>
      <c r="J117" s="28">
        <f>SUM('㈱塩釜'!J117,'機船'!J117)</f>
        <v>5.0274</v>
      </c>
      <c r="K117" s="28">
        <f>SUM('㈱塩釜'!K117,'機船'!K117)</f>
        <v>5.0508</v>
      </c>
      <c r="L117" s="28">
        <f>SUM('㈱塩釜'!L117,'機船'!L117)</f>
        <v>4.411</v>
      </c>
      <c r="M117" s="28">
        <f>SUM('㈱塩釜'!M117,'機船'!M117)</f>
        <v>3.9472</v>
      </c>
      <c r="N117" s="28">
        <f>SUM('㈱塩釜'!N117,'機船'!N117)</f>
        <v>4.0036</v>
      </c>
      <c r="O117" s="28">
        <f>SUM('㈱塩釜'!O117,'機船'!O117)</f>
        <v>5.3518</v>
      </c>
      <c r="P117" s="8">
        <f t="shared" si="2"/>
        <v>59.13420000000001</v>
      </c>
    </row>
    <row r="118" spans="1:16" ht="18.75">
      <c r="A118" s="46"/>
      <c r="B118" s="529"/>
      <c r="C118" s="50" t="s">
        <v>18</v>
      </c>
      <c r="D118" s="27">
        <f>SUM('㈱塩釜'!D118,'機船'!D118)</f>
        <v>4197.668361665007</v>
      </c>
      <c r="E118" s="27">
        <f>SUM('㈱塩釜'!E118,'機船'!E118)</f>
        <v>3315.3624187223368</v>
      </c>
      <c r="F118" s="27">
        <f>SUM('㈱塩釜'!F118,'機船'!F118)</f>
        <v>4240.576775584403</v>
      </c>
      <c r="G118" s="27">
        <f>SUM('㈱塩釜'!G118,'機船'!G118)</f>
        <v>4322.4355378280015</v>
      </c>
      <c r="H118" s="27">
        <f>SUM('㈱塩釜'!H118,'機船'!H118)</f>
        <v>4292.081978122292</v>
      </c>
      <c r="I118" s="27">
        <f>SUM('㈱塩釜'!I118,'機船'!I118)</f>
        <v>3574.686456431533</v>
      </c>
      <c r="J118" s="27">
        <f>SUM('㈱塩釜'!J118,'機船'!J118)</f>
        <v>3806.0278489253924</v>
      </c>
      <c r="K118" s="27">
        <f>SUM('㈱塩釜'!K118,'機船'!K118)</f>
        <v>4047.645587904434</v>
      </c>
      <c r="L118" s="27">
        <f>SUM('㈱塩釜'!L118,'機船'!L118)</f>
        <v>3448.261776806089</v>
      </c>
      <c r="M118" s="27">
        <f>SUM('㈱塩釜'!M118,'機船'!M118)</f>
        <v>2976.7391962238125</v>
      </c>
      <c r="N118" s="27">
        <f>SUM('㈱塩釜'!N118,'機船'!N118)</f>
        <v>3314.6171628844168</v>
      </c>
      <c r="O118" s="27">
        <f>SUM('㈱塩釜'!O118,'機船'!O118)</f>
        <v>4473.808195865435</v>
      </c>
      <c r="P118" s="9">
        <f t="shared" si="2"/>
        <v>46009.91129696315</v>
      </c>
    </row>
    <row r="119" spans="1:16" ht="18.75">
      <c r="A119" s="46" t="s">
        <v>23</v>
      </c>
      <c r="B119" s="528" t="s">
        <v>189</v>
      </c>
      <c r="C119" s="57" t="s">
        <v>16</v>
      </c>
      <c r="D119" s="28">
        <f>SUM('㈱塩釜'!D119,'機船'!D119)</f>
        <v>0.4179</v>
      </c>
      <c r="E119" s="28">
        <f>SUM('㈱塩釜'!E119,'機船'!E119)</f>
        <v>1.0519</v>
      </c>
      <c r="F119" s="28">
        <f>SUM('㈱塩釜'!F119,'機船'!F119)</f>
        <v>1.2005</v>
      </c>
      <c r="G119" s="28">
        <f>SUM('㈱塩釜'!G119,'機船'!G119)</f>
        <v>0.9558</v>
      </c>
      <c r="H119" s="28">
        <f>SUM('㈱塩釜'!H119,'機船'!H119)</f>
        <v>1.0619</v>
      </c>
      <c r="I119" s="28">
        <f>SUM('㈱塩釜'!I119,'機船'!I119)</f>
        <v>0.9233</v>
      </c>
      <c r="J119" s="28">
        <f>SUM('㈱塩釜'!J119,'機船'!J119)</f>
        <v>0.4878</v>
      </c>
      <c r="K119" s="28">
        <f>SUM('㈱塩釜'!K119,'機船'!K119)</f>
        <v>0.33240000000000003</v>
      </c>
      <c r="L119" s="28">
        <f>SUM('㈱塩釜'!L119,'機船'!L119)</f>
        <v>0.5085999999999999</v>
      </c>
      <c r="M119" s="28">
        <f>SUM('㈱塩釜'!M119,'機船'!M119)</f>
        <v>0.2659</v>
      </c>
      <c r="N119" s="28">
        <f>SUM('㈱塩釜'!N119,'機船'!N119)</f>
        <v>0.3917</v>
      </c>
      <c r="O119" s="28">
        <f>SUM('㈱塩釜'!O119,'機船'!O119)</f>
        <v>0.5132</v>
      </c>
      <c r="P119" s="8">
        <f t="shared" si="2"/>
        <v>8.1109</v>
      </c>
    </row>
    <row r="120" spans="1:16" ht="18.75">
      <c r="A120" s="52"/>
      <c r="B120" s="529"/>
      <c r="C120" s="50" t="s">
        <v>18</v>
      </c>
      <c r="D120" s="27">
        <f>SUM('㈱塩釜'!D120,'機船'!D120)</f>
        <v>1110.7151899102034</v>
      </c>
      <c r="E120" s="27">
        <f>SUM('㈱塩釜'!E120,'機船'!E120)</f>
        <v>1481.9060068005986</v>
      </c>
      <c r="F120" s="27">
        <f>SUM('㈱塩釜'!F120,'機船'!F120)</f>
        <v>1756.9603911719603</v>
      </c>
      <c r="G120" s="27">
        <f>SUM('㈱塩釜'!G120,'機船'!G120)</f>
        <v>1377.9724418950802</v>
      </c>
      <c r="H120" s="27">
        <f>SUM('㈱塩釜'!H120,'機船'!H120)</f>
        <v>1683.9417918145539</v>
      </c>
      <c r="I120" s="27">
        <f>SUM('㈱塩釜'!I120,'機船'!I120)</f>
        <v>1385.0540176380957</v>
      </c>
      <c r="J120" s="27">
        <f>SUM('㈱塩釜'!J120,'機船'!J120)</f>
        <v>1109.6411627576817</v>
      </c>
      <c r="K120" s="27">
        <f>SUM('㈱塩釜'!K120,'機船'!K120)</f>
        <v>1293.4297963121878</v>
      </c>
      <c r="L120" s="27">
        <f>SUM('㈱塩釜'!L120,'機船'!L120)</f>
        <v>1496.524390658175</v>
      </c>
      <c r="M120" s="27">
        <f>SUM('㈱塩釜'!M120,'機船'!M120)</f>
        <v>1188.8149985250038</v>
      </c>
      <c r="N120" s="27">
        <f>SUM('㈱塩釜'!N120,'機船'!N120)</f>
        <v>1438.2743843582682</v>
      </c>
      <c r="O120" s="27">
        <f>SUM('㈱塩釜'!O120,'機船'!O120)</f>
        <v>1338.170198958543</v>
      </c>
      <c r="P120" s="9">
        <f t="shared" si="2"/>
        <v>16661.404770800353</v>
      </c>
    </row>
    <row r="121" spans="1:16" ht="18.75">
      <c r="A121" s="52"/>
      <c r="B121" s="48" t="s">
        <v>20</v>
      </c>
      <c r="C121" s="57" t="s">
        <v>16</v>
      </c>
      <c r="D121" s="28">
        <f>SUM('㈱塩釜'!D121,'機船'!D121)</f>
        <v>0.02</v>
      </c>
      <c r="E121" s="28">
        <f>SUM('㈱塩釜'!E121,'機船'!E121)</f>
        <v>0</v>
      </c>
      <c r="F121" s="28">
        <f>SUM('㈱塩釜'!F121,'機船'!F121)</f>
        <v>0.819</v>
      </c>
      <c r="G121" s="28">
        <f>SUM('㈱塩釜'!G121,'機船'!G121)</f>
        <v>1.411</v>
      </c>
      <c r="H121" s="28">
        <f>SUM('㈱塩釜'!H121,'機船'!H121)</f>
        <v>2.5026</v>
      </c>
      <c r="I121" s="28">
        <f>SUM('㈱塩釜'!I121,'機船'!I121)</f>
        <v>1.8082</v>
      </c>
      <c r="J121" s="28">
        <f>SUM('㈱塩釜'!J121,'機船'!J121)</f>
        <v>0.3006</v>
      </c>
      <c r="K121" s="28">
        <f>SUM('㈱塩釜'!K121,'機船'!K121)</f>
        <v>0.275</v>
      </c>
      <c r="L121" s="28">
        <f>SUM('㈱塩釜'!L121,'機船'!L121)</f>
        <v>0.0824</v>
      </c>
      <c r="M121" s="28">
        <f>SUM('㈱塩釜'!M121,'機船'!M121)</f>
        <v>0</v>
      </c>
      <c r="N121" s="28">
        <f>SUM('㈱塩釜'!N121,'機船'!N121)</f>
        <v>0</v>
      </c>
      <c r="O121" s="28">
        <f>SUM('㈱塩釜'!O121,'機船'!O121)</f>
        <v>0</v>
      </c>
      <c r="P121" s="8">
        <f t="shared" si="2"/>
        <v>7.218800000000001</v>
      </c>
    </row>
    <row r="122" spans="1:16" ht="18.75">
      <c r="A122" s="52"/>
      <c r="B122" s="50" t="s">
        <v>73</v>
      </c>
      <c r="C122" s="50" t="s">
        <v>18</v>
      </c>
      <c r="D122" s="27">
        <f>SUM('㈱塩釜'!D122,'機船'!D122)</f>
        <v>10.875599900679138</v>
      </c>
      <c r="E122" s="27">
        <f>SUM('㈱塩釜'!E122,'機船'!E122)</f>
        <v>0</v>
      </c>
      <c r="F122" s="27">
        <f>SUM('㈱塩釜'!F122,'機船'!F122)</f>
        <v>298.51199828128364</v>
      </c>
      <c r="G122" s="27">
        <f>SUM('㈱塩釜'!G122,'機船'!G122)</f>
        <v>616.3560084740877</v>
      </c>
      <c r="H122" s="27">
        <f>SUM('㈱塩釜'!H122,'機船'!H122)</f>
        <v>1133.8379967026754</v>
      </c>
      <c r="I122" s="27">
        <f>SUM('㈱塩釜'!I122,'機船'!I122)</f>
        <v>939.3730096629306</v>
      </c>
      <c r="J122" s="27">
        <f>SUM('㈱塩釜'!J122,'機船'!J122)</f>
        <v>230.68799506501819</v>
      </c>
      <c r="K122" s="27">
        <f>SUM('㈱塩釜'!K122,'機船'!K122)</f>
        <v>115.34399964730471</v>
      </c>
      <c r="L122" s="27">
        <f>SUM('㈱塩釜'!L122,'機船'!L122)</f>
        <v>40.39199972831284</v>
      </c>
      <c r="M122" s="27">
        <f>SUM('㈱塩釜'!M122,'機船'!M122)</f>
        <v>0</v>
      </c>
      <c r="N122" s="27">
        <f>SUM('㈱塩釜'!N122,'機船'!N122)</f>
        <v>0</v>
      </c>
      <c r="O122" s="27">
        <f>SUM('㈱塩釜'!O122,'機船'!O122)</f>
        <v>0</v>
      </c>
      <c r="P122" s="9">
        <f t="shared" si="2"/>
        <v>3385.3786074622926</v>
      </c>
    </row>
    <row r="123" spans="1:16" ht="18.75">
      <c r="A123" s="52"/>
      <c r="B123" s="530" t="s">
        <v>190</v>
      </c>
      <c r="C123" s="57" t="s">
        <v>16</v>
      </c>
      <c r="D123" s="28">
        <f>SUM('㈱塩釜'!D123,'機船'!D123)</f>
        <v>12.058600000000002</v>
      </c>
      <c r="E123" s="28">
        <f>SUM('㈱塩釜'!E123,'機船'!E123)</f>
        <v>10.3762</v>
      </c>
      <c r="F123" s="28">
        <f>SUM('㈱塩釜'!F123,'機船'!F123)</f>
        <v>13.4275</v>
      </c>
      <c r="G123" s="28">
        <f>SUM('㈱塩釜'!G123,'機船'!G123)</f>
        <v>14.2457</v>
      </c>
      <c r="H123" s="28">
        <f>SUM('㈱塩釜'!H123,'機船'!H123)</f>
        <v>22.253</v>
      </c>
      <c r="I123" s="28">
        <f>SUM('㈱塩釜'!I123,'機船'!I123)</f>
        <v>23.0704</v>
      </c>
      <c r="J123" s="28">
        <f>SUM('㈱塩釜'!J123,'機船'!J123)</f>
        <v>17.4142</v>
      </c>
      <c r="K123" s="28">
        <f>SUM('㈱塩釜'!K123,'機船'!K123)</f>
        <v>13.457699999999999</v>
      </c>
      <c r="L123" s="28">
        <f>SUM('㈱塩釜'!L123,'機船'!L123)</f>
        <v>343.252</v>
      </c>
      <c r="M123" s="28">
        <f>SUM('㈱塩釜'!M123,'機船'!M123)</f>
        <v>284.7563</v>
      </c>
      <c r="N123" s="28">
        <f>SUM('㈱塩釜'!N123,'機船'!N123)</f>
        <v>177.06329999999997</v>
      </c>
      <c r="O123" s="28">
        <f>SUM('㈱塩釜'!O123,'機船'!O123)</f>
        <v>22.4622</v>
      </c>
      <c r="P123" s="8">
        <f t="shared" si="2"/>
        <v>953.8371000000001</v>
      </c>
    </row>
    <row r="124" spans="1:16" ht="18.75">
      <c r="A124" s="51"/>
      <c r="B124" s="531"/>
      <c r="C124" s="50" t="s">
        <v>18</v>
      </c>
      <c r="D124" s="27">
        <f>SUM('㈱塩釜'!D124,'機船'!D124)</f>
        <v>9959.177324625329</v>
      </c>
      <c r="E124" s="27">
        <f>SUM('㈱塩釜'!E124,'機船'!E124)</f>
        <v>8179.272879927317</v>
      </c>
      <c r="F124" s="27">
        <f>SUM('㈱塩釜'!F124,'機船'!F124)</f>
        <v>10557.075349544855</v>
      </c>
      <c r="G124" s="27">
        <f>SUM('㈱塩釜'!G124,'機船'!G124)</f>
        <v>11898.535142159795</v>
      </c>
      <c r="H124" s="27">
        <f>SUM('㈱塩釜'!H124,'機船'!H124)</f>
        <v>17515.93833829133</v>
      </c>
      <c r="I124" s="27">
        <f>SUM('㈱塩釜'!I124,'機船'!I124)</f>
        <v>16580.122460940285</v>
      </c>
      <c r="J124" s="27">
        <f>SUM('㈱塩釜'!J124,'機船'!J124)</f>
        <v>11771.249715841972</v>
      </c>
      <c r="K124" s="27">
        <f>SUM('㈱塩釜'!K124,'機船'!K124)</f>
        <v>9721.93150020252</v>
      </c>
      <c r="L124" s="27">
        <f>SUM('㈱塩釜'!L124,'機船'!L124)</f>
        <v>181892.06050777223</v>
      </c>
      <c r="M124" s="27">
        <f>SUM('㈱塩釜'!M124,'機船'!M124)</f>
        <v>140893.36583135356</v>
      </c>
      <c r="N124" s="27">
        <f>SUM('㈱塩釜'!N124,'機船'!N124)</f>
        <v>83695.06280409002</v>
      </c>
      <c r="O124" s="27">
        <f>SUM('㈱塩釜'!O124,'機船'!O124)</f>
        <v>18749.812067860927</v>
      </c>
      <c r="P124" s="9">
        <f t="shared" si="2"/>
        <v>521413.6039226102</v>
      </c>
    </row>
    <row r="125" spans="1:16" ht="18.75">
      <c r="A125" s="45" t="s">
        <v>0</v>
      </c>
      <c r="B125" s="528" t="s">
        <v>74</v>
      </c>
      <c r="C125" s="57" t="s">
        <v>16</v>
      </c>
      <c r="D125" s="28">
        <f>SUM('㈱塩釜'!D125,'機船'!D125)</f>
        <v>0</v>
      </c>
      <c r="E125" s="28">
        <f>SUM('㈱塩釜'!E125,'機船'!E125)</f>
        <v>0</v>
      </c>
      <c r="F125" s="28">
        <f>SUM('㈱塩釜'!F125,'機船'!F125)</f>
        <v>0</v>
      </c>
      <c r="G125" s="28">
        <f>SUM('㈱塩釜'!G125,'機船'!G125)</f>
        <v>0</v>
      </c>
      <c r="H125" s="28">
        <f>SUM('㈱塩釜'!H125,'機船'!H125)</f>
        <v>0</v>
      </c>
      <c r="I125" s="28">
        <f>SUM('㈱塩釜'!I125,'機船'!I125)</f>
        <v>0</v>
      </c>
      <c r="J125" s="28">
        <f>SUM('㈱塩釜'!J125,'機船'!J125)</f>
        <v>0</v>
      </c>
      <c r="K125" s="28">
        <f>SUM('㈱塩釜'!K125,'機船'!K125)</f>
        <v>0</v>
      </c>
      <c r="L125" s="28">
        <f>SUM('㈱塩釜'!L125,'機船'!L125)</f>
        <v>0</v>
      </c>
      <c r="M125" s="28">
        <f>SUM('㈱塩釜'!M125,'機船'!M125)</f>
        <v>0</v>
      </c>
      <c r="N125" s="28">
        <f>SUM('㈱塩釜'!N125,'機船'!N125)</f>
        <v>0</v>
      </c>
      <c r="O125" s="28">
        <f>SUM('㈱塩釜'!O125,'機船'!O125)</f>
        <v>0</v>
      </c>
      <c r="P125" s="8">
        <f t="shared" si="2"/>
        <v>0</v>
      </c>
    </row>
    <row r="126" spans="1:16" ht="18.75">
      <c r="A126" s="45" t="s">
        <v>0</v>
      </c>
      <c r="B126" s="529"/>
      <c r="C126" s="50" t="s">
        <v>18</v>
      </c>
      <c r="D126" s="27">
        <f>SUM('㈱塩釜'!D126,'機船'!D126)</f>
        <v>0</v>
      </c>
      <c r="E126" s="27">
        <f>SUM('㈱塩釜'!E126,'機船'!E126)</f>
        <v>0</v>
      </c>
      <c r="F126" s="27">
        <f>SUM('㈱塩釜'!F126,'機船'!F126)</f>
        <v>0</v>
      </c>
      <c r="G126" s="27">
        <f>SUM('㈱塩釜'!G126,'機船'!G126)</f>
        <v>0</v>
      </c>
      <c r="H126" s="27">
        <f>SUM('㈱塩釜'!H126,'機船'!H126)</f>
        <v>0</v>
      </c>
      <c r="I126" s="27">
        <f>SUM('㈱塩釜'!I126,'機船'!I126)</f>
        <v>0</v>
      </c>
      <c r="J126" s="27">
        <f>SUM('㈱塩釜'!J126,'機船'!J126)</f>
        <v>0</v>
      </c>
      <c r="K126" s="27">
        <f>SUM('㈱塩釜'!K126,'機船'!K126)</f>
        <v>0</v>
      </c>
      <c r="L126" s="27">
        <f>SUM('㈱塩釜'!L126,'機船'!L126)</f>
        <v>0</v>
      </c>
      <c r="M126" s="27">
        <f>SUM('㈱塩釜'!M126,'機船'!M126)</f>
        <v>0</v>
      </c>
      <c r="N126" s="27">
        <f>SUM('㈱塩釜'!N126,'機船'!N126)</f>
        <v>0</v>
      </c>
      <c r="O126" s="27">
        <f>SUM('㈱塩釜'!O126,'機船'!O126)</f>
        <v>0</v>
      </c>
      <c r="P126" s="9">
        <f t="shared" si="2"/>
        <v>0</v>
      </c>
    </row>
    <row r="127" spans="1:16" ht="18.75">
      <c r="A127" s="46" t="s">
        <v>75</v>
      </c>
      <c r="B127" s="528" t="s">
        <v>76</v>
      </c>
      <c r="C127" s="57" t="s">
        <v>16</v>
      </c>
      <c r="D127" s="28">
        <f>SUM('㈱塩釜'!D127,'機船'!D127)</f>
        <v>0.15</v>
      </c>
      <c r="E127" s="28">
        <f>SUM('㈱塩釜'!E127,'機船'!E127)</f>
        <v>0.19</v>
      </c>
      <c r="F127" s="28">
        <f>SUM('㈱塩釜'!F127,'機船'!F127)</f>
        <v>0.1835</v>
      </c>
      <c r="G127" s="28">
        <f>SUM('㈱塩釜'!G127,'機船'!G127)</f>
        <v>0.08</v>
      </c>
      <c r="H127" s="28">
        <f>SUM('㈱塩釜'!H127,'機船'!H127)</f>
        <v>0</v>
      </c>
      <c r="I127" s="28">
        <f>SUM('㈱塩釜'!I127,'機船'!I127)</f>
        <v>0</v>
      </c>
      <c r="J127" s="28">
        <f>SUM('㈱塩釜'!J127,'機船'!J127)</f>
        <v>0</v>
      </c>
      <c r="K127" s="28">
        <f>SUM('㈱塩釜'!K127,'機船'!K127)</f>
        <v>0.137</v>
      </c>
      <c r="L127" s="28">
        <f>SUM('㈱塩釜'!L127,'機船'!L127)</f>
        <v>0.051</v>
      </c>
      <c r="M127" s="28">
        <f>SUM('㈱塩釜'!M127,'機船'!M127)</f>
        <v>0.013</v>
      </c>
      <c r="N127" s="28">
        <f>SUM('㈱塩釜'!N127,'機船'!N127)</f>
        <v>0</v>
      </c>
      <c r="O127" s="28">
        <f>SUM('㈱塩釜'!O127,'機船'!O127)</f>
        <v>0</v>
      </c>
      <c r="P127" s="8">
        <f t="shared" si="2"/>
        <v>0.8045</v>
      </c>
    </row>
    <row r="128" spans="1:16" ht="18.75">
      <c r="A128" s="46"/>
      <c r="B128" s="529"/>
      <c r="C128" s="50" t="s">
        <v>18</v>
      </c>
      <c r="D128" s="27">
        <f>SUM('㈱塩釜'!D128,'機船'!D128)</f>
        <v>49.031999552217755</v>
      </c>
      <c r="E128" s="27">
        <f>SUM('㈱塩釜'!E128,'機船'!E128)</f>
        <v>39.69000022413524</v>
      </c>
      <c r="F128" s="27">
        <f>SUM('㈱塩釜'!F128,'機船'!F128)</f>
        <v>38.12399978049679</v>
      </c>
      <c r="G128" s="27">
        <f>SUM('㈱塩釜'!G128,'機船'!G128)</f>
        <v>17.280000558424234</v>
      </c>
      <c r="H128" s="27">
        <f>SUM('㈱塩釜'!H128,'機船'!H128)</f>
        <v>0</v>
      </c>
      <c r="I128" s="27">
        <f>SUM('㈱塩釜'!I128,'機船'!I128)</f>
        <v>0</v>
      </c>
      <c r="J128" s="27">
        <f>SUM('㈱塩釜'!J128,'機船'!J128)</f>
        <v>0</v>
      </c>
      <c r="K128" s="27">
        <f>SUM('㈱塩釜'!K128,'機船'!K128)</f>
        <v>158.32799951586958</v>
      </c>
      <c r="L128" s="27">
        <f>SUM('㈱塩釜'!L128,'機船'!L128)</f>
        <v>65.44799955977963</v>
      </c>
      <c r="M128" s="27">
        <f>SUM('㈱塩釜'!M128,'機船'!M128)</f>
        <v>14.039999982189347</v>
      </c>
      <c r="N128" s="27">
        <f>SUM('㈱塩釜'!N128,'機船'!N128)</f>
        <v>0</v>
      </c>
      <c r="O128" s="27">
        <f>SUM('㈱塩釜'!O128,'機船'!O128)</f>
        <v>0</v>
      </c>
      <c r="P128" s="9">
        <f t="shared" si="2"/>
        <v>381.94199917311255</v>
      </c>
    </row>
    <row r="129" spans="1:16" ht="18.75">
      <c r="A129" s="46" t="s">
        <v>77</v>
      </c>
      <c r="B129" s="48" t="s">
        <v>20</v>
      </c>
      <c r="C129" s="305" t="s">
        <v>16</v>
      </c>
      <c r="D129" s="21">
        <f>SUM('㈱塩釜'!D129,'機船'!D129)</f>
        <v>0.088</v>
      </c>
      <c r="E129" s="21">
        <f>SUM('㈱塩釜'!E129,'機船'!E129)</f>
        <v>0.267</v>
      </c>
      <c r="F129" s="21">
        <f>SUM('㈱塩釜'!F129,'機船'!F129)</f>
        <v>0.1445</v>
      </c>
      <c r="G129" s="21">
        <f>SUM('㈱塩釜'!G129,'機船'!G129)</f>
        <v>0.022</v>
      </c>
      <c r="H129" s="21">
        <f>SUM('㈱塩釜'!H129,'機船'!H129)</f>
        <v>0</v>
      </c>
      <c r="I129" s="21">
        <f>SUM('㈱塩釜'!I129,'機船'!I129)</f>
        <v>0</v>
      </c>
      <c r="J129" s="21">
        <f>SUM('㈱塩釜'!J129,'機船'!J129)</f>
        <v>0</v>
      </c>
      <c r="K129" s="21">
        <f>SUM('㈱塩釜'!K129,'機船'!K129)</f>
        <v>0</v>
      </c>
      <c r="L129" s="21">
        <f>SUM('㈱塩釜'!L129,'機船'!L129)</f>
        <v>0</v>
      </c>
      <c r="M129" s="21">
        <f>SUM('㈱塩釜'!M129,'機船'!M129)</f>
        <v>0</v>
      </c>
      <c r="N129" s="21">
        <f>SUM('㈱塩釜'!N129,'機船'!N129)</f>
        <v>0</v>
      </c>
      <c r="O129" s="21">
        <f>SUM('㈱塩釜'!O129,'機船'!O129)</f>
        <v>0</v>
      </c>
      <c r="P129" s="401">
        <f t="shared" si="2"/>
        <v>0.5215</v>
      </c>
    </row>
    <row r="130" spans="1:16" ht="18.75">
      <c r="A130" s="46"/>
      <c r="B130" s="48" t="s">
        <v>210</v>
      </c>
      <c r="C130" s="57" t="s">
        <v>79</v>
      </c>
      <c r="D130" s="28">
        <f>SUM('㈱塩釜'!D130,'機船'!D130)</f>
        <v>0</v>
      </c>
      <c r="E130" s="28">
        <f>SUM('㈱塩釜'!E130,'機船'!E130)</f>
        <v>0</v>
      </c>
      <c r="F130" s="28">
        <f>SUM('㈱塩釜'!F130,'機船'!F130)</f>
        <v>0</v>
      </c>
      <c r="G130" s="28">
        <f>SUM('㈱塩釜'!G130,'機船'!G130)</f>
        <v>0</v>
      </c>
      <c r="H130" s="28">
        <f>SUM('㈱塩釜'!H130,'機船'!H130)</f>
        <v>0</v>
      </c>
      <c r="I130" s="28">
        <f>SUM('㈱塩釜'!I130,'機船'!I130)</f>
        <v>0</v>
      </c>
      <c r="J130" s="28">
        <f>SUM('㈱塩釜'!J130,'機船'!J130)</f>
        <v>0</v>
      </c>
      <c r="K130" s="28">
        <f>SUM('㈱塩釜'!K130,'機船'!K130)</f>
        <v>0</v>
      </c>
      <c r="L130" s="28">
        <f>SUM('㈱塩釜'!L130,'機船'!L130)</f>
        <v>0</v>
      </c>
      <c r="M130" s="28">
        <f>SUM('㈱塩釜'!M130,'機船'!M130)</f>
        <v>0</v>
      </c>
      <c r="N130" s="28">
        <f>SUM('㈱塩釜'!N130,'機船'!N130)</f>
        <v>0</v>
      </c>
      <c r="O130" s="28">
        <f>SUM('㈱塩釜'!O130,'機船'!O130)</f>
        <v>0</v>
      </c>
      <c r="P130" s="8"/>
    </row>
    <row r="131" spans="1:16" ht="18.75">
      <c r="A131" s="46" t="s">
        <v>23</v>
      </c>
      <c r="B131" s="2"/>
      <c r="C131" s="50" t="s">
        <v>18</v>
      </c>
      <c r="D131" s="27">
        <f>SUM('㈱塩釜'!D131,'機船'!D131)</f>
        <v>65.44799963901255</v>
      </c>
      <c r="E131" s="27">
        <f>SUM('㈱塩釜'!E131,'機船'!E131)</f>
        <v>155.27100041167697</v>
      </c>
      <c r="F131" s="27">
        <f>SUM('㈱塩釜'!F131,'機船'!F131)</f>
        <v>48.8159997189364</v>
      </c>
      <c r="G131" s="27">
        <f>SUM('㈱塩釜'!G131,'機船'!G131)</f>
        <v>4.644000150076513</v>
      </c>
      <c r="H131" s="27">
        <f>SUM('㈱塩釜'!H131,'機船'!H131)</f>
        <v>0</v>
      </c>
      <c r="I131" s="27">
        <f>SUM('㈱塩釜'!I131,'機船'!I131)</f>
        <v>0</v>
      </c>
      <c r="J131" s="27">
        <f>SUM('㈱塩釜'!J131,'機船'!J131)</f>
        <v>0</v>
      </c>
      <c r="K131" s="27">
        <f>SUM('㈱塩釜'!K131,'機船'!K131)</f>
        <v>0</v>
      </c>
      <c r="L131" s="27">
        <f>SUM('㈱塩釜'!L131,'機船'!L131)</f>
        <v>0</v>
      </c>
      <c r="M131" s="27">
        <f>SUM('㈱塩釜'!M131,'機船'!M131)</f>
        <v>0</v>
      </c>
      <c r="N131" s="27">
        <f>SUM('㈱塩釜'!N131,'機船'!N131)</f>
        <v>0</v>
      </c>
      <c r="O131" s="27">
        <f>SUM('㈱塩釜'!O131,'機船'!O131)</f>
        <v>0</v>
      </c>
      <c r="P131" s="9">
        <f aca="true" t="shared" si="3" ref="P131:P137">SUM(D131:O131)</f>
        <v>274.17899991970245</v>
      </c>
    </row>
    <row r="132" spans="1:16" ht="18.75">
      <c r="A132" s="46"/>
      <c r="B132" s="58" t="s">
        <v>0</v>
      </c>
      <c r="C132" s="305" t="s">
        <v>16</v>
      </c>
      <c r="D132" s="21">
        <f>SUM('㈱塩釜'!D132,'機船'!D132)</f>
        <v>0.23800000000000002</v>
      </c>
      <c r="E132" s="21">
        <f>SUM('㈱塩釜'!E132,'機船'!E132)</f>
        <v>0.45699999999999996</v>
      </c>
      <c r="F132" s="21">
        <f>SUM('㈱塩釜'!F132,'機船'!F132)</f>
        <v>0.32799999999999996</v>
      </c>
      <c r="G132" s="21">
        <f>SUM('㈱塩釜'!G132,'機船'!G132)</f>
        <v>0.10200000000000001</v>
      </c>
      <c r="H132" s="21">
        <f>SUM('㈱塩釜'!H132,'機船'!H132)</f>
        <v>0</v>
      </c>
      <c r="I132" s="21">
        <f>SUM('㈱塩釜'!I132,'機船'!I132)</f>
        <v>0</v>
      </c>
      <c r="J132" s="21">
        <f>SUM('㈱塩釜'!J132,'機船'!J132)</f>
        <v>0</v>
      </c>
      <c r="K132" s="21">
        <f>SUM('㈱塩釜'!K132,'機船'!K132)</f>
        <v>0.137</v>
      </c>
      <c r="L132" s="21">
        <f>SUM('㈱塩釜'!L132,'機船'!L132)</f>
        <v>0.051</v>
      </c>
      <c r="M132" s="21">
        <f>SUM('㈱塩釜'!M132,'機船'!M132)</f>
        <v>0.013</v>
      </c>
      <c r="N132" s="21">
        <f>SUM('㈱塩釜'!N132,'機船'!N132)</f>
        <v>0</v>
      </c>
      <c r="O132" s="21">
        <f>SUM('㈱塩釜'!O132,'機船'!O132)</f>
        <v>0</v>
      </c>
      <c r="P132" s="401">
        <f t="shared" si="3"/>
        <v>1.3259999999999998</v>
      </c>
    </row>
    <row r="133" spans="1:16" ht="18.75">
      <c r="A133" s="52"/>
      <c r="B133" s="59" t="s">
        <v>191</v>
      </c>
      <c r="C133" s="57" t="s">
        <v>79</v>
      </c>
      <c r="D133" s="28">
        <f>SUM('㈱塩釜'!D133,'機船'!D133)</f>
        <v>0</v>
      </c>
      <c r="E133" s="28">
        <f>SUM('㈱塩釜'!E133,'機船'!E133)</f>
        <v>0</v>
      </c>
      <c r="F133" s="28">
        <f>SUM('㈱塩釜'!F133,'機船'!F133)</f>
        <v>0</v>
      </c>
      <c r="G133" s="28">
        <f>SUM('㈱塩釜'!G133,'機船'!G133)</f>
        <v>0</v>
      </c>
      <c r="H133" s="28">
        <f>SUM('㈱塩釜'!H133,'機船'!H133)</f>
        <v>0</v>
      </c>
      <c r="I133" s="28">
        <f>SUM('㈱塩釜'!I133,'機船'!I133)</f>
        <v>0</v>
      </c>
      <c r="J133" s="28">
        <f>SUM('㈱塩釜'!J133,'機船'!J133)</f>
        <v>0</v>
      </c>
      <c r="K133" s="28">
        <f>SUM('㈱塩釜'!K133,'機船'!K133)</f>
        <v>0</v>
      </c>
      <c r="L133" s="28">
        <f>SUM('㈱塩釜'!L133,'機船'!L133)</f>
        <v>0</v>
      </c>
      <c r="M133" s="28">
        <f>SUM('㈱塩釜'!M133,'機船'!M133)</f>
        <v>0</v>
      </c>
      <c r="N133" s="28">
        <f>SUM('㈱塩釜'!N133,'機船'!N133)</f>
        <v>0</v>
      </c>
      <c r="O133" s="28">
        <f>SUM('㈱塩釜'!O133,'機船'!O133)</f>
        <v>0</v>
      </c>
      <c r="P133" s="8"/>
    </row>
    <row r="134" spans="1:16" ht="18.75">
      <c r="A134" s="51"/>
      <c r="B134" s="2"/>
      <c r="C134" s="50" t="s">
        <v>18</v>
      </c>
      <c r="D134" s="27">
        <f>SUM('㈱塩釜'!D134,'機船'!D134)</f>
        <v>114.4799991912303</v>
      </c>
      <c r="E134" s="27">
        <f>SUM('㈱塩釜'!E134,'機船'!E134)</f>
        <v>194.96100063581218</v>
      </c>
      <c r="F134" s="27">
        <f>SUM('㈱塩釜'!F134,'機船'!F134)</f>
        <v>86.93999949943318</v>
      </c>
      <c r="G134" s="27">
        <f>SUM('㈱塩釜'!G134,'機船'!G134)</f>
        <v>21.92400070850075</v>
      </c>
      <c r="H134" s="27">
        <f>SUM('㈱塩釜'!H134,'機船'!H134)</f>
        <v>0</v>
      </c>
      <c r="I134" s="27">
        <f>SUM('㈱塩釜'!I134,'機船'!I134)</f>
        <v>0</v>
      </c>
      <c r="J134" s="27">
        <f>SUM('㈱塩釜'!J134,'機船'!J134)</f>
        <v>0</v>
      </c>
      <c r="K134" s="27">
        <f>SUM('㈱塩釜'!K134,'機船'!K134)</f>
        <v>158.32799951586958</v>
      </c>
      <c r="L134" s="27">
        <f>SUM('㈱塩釜'!L134,'機船'!L134)</f>
        <v>65.44799955977963</v>
      </c>
      <c r="M134" s="27">
        <f>SUM('㈱塩釜'!M134,'機船'!M134)</f>
        <v>14.039999982189347</v>
      </c>
      <c r="N134" s="27">
        <f>SUM('㈱塩釜'!N134,'機船'!N134)</f>
        <v>0</v>
      </c>
      <c r="O134" s="27">
        <f>SUM('㈱塩釜'!O134,'機船'!O134)</f>
        <v>0</v>
      </c>
      <c r="P134" s="9">
        <f t="shared" si="3"/>
        <v>656.120999092815</v>
      </c>
    </row>
    <row r="135" spans="1:16" s="74" customFormat="1" ht="18.75">
      <c r="A135" s="60"/>
      <c r="B135" s="61" t="s">
        <v>0</v>
      </c>
      <c r="C135" s="428" t="s">
        <v>16</v>
      </c>
      <c r="D135" s="85">
        <f>SUM('㈱塩釜'!D135,'機船'!D135)</f>
        <v>1945.9873</v>
      </c>
      <c r="E135" s="85">
        <f>SUM('㈱塩釜'!E135,'機船'!E135)</f>
        <v>1418.7358</v>
      </c>
      <c r="F135" s="85">
        <f>SUM('㈱塩釜'!F135,'機船'!F135)</f>
        <v>1754.1781</v>
      </c>
      <c r="G135" s="85">
        <f>SUM('㈱塩釜'!G135,'機船'!G135)</f>
        <v>1347.3493</v>
      </c>
      <c r="H135" s="85">
        <f>SUM('㈱塩釜'!H135,'機船'!H135)</f>
        <v>1604.7282</v>
      </c>
      <c r="I135" s="85">
        <f>SUM('㈱塩釜'!I135,'機船'!I135)</f>
        <v>2015.697</v>
      </c>
      <c r="J135" s="85">
        <f>SUM('㈱塩釜'!J135,'機船'!J135)</f>
        <v>855.1560999999999</v>
      </c>
      <c r="K135" s="85">
        <f>SUM('㈱塩釜'!K135,'機船'!K135)</f>
        <v>1559.71234</v>
      </c>
      <c r="L135" s="85">
        <f>SUM('㈱塩釜'!L135,'機船'!L135)</f>
        <v>2128.1265000000003</v>
      </c>
      <c r="M135" s="85">
        <f>SUM('㈱塩釜'!M135,'機船'!M135)</f>
        <v>2483.2716299999997</v>
      </c>
      <c r="N135" s="85">
        <f>SUM('㈱塩釜'!N135,'機船'!N135)</f>
        <v>2999.7457400000003</v>
      </c>
      <c r="O135" s="85">
        <f>SUM('㈱塩釜'!O135,'機船'!O135)</f>
        <v>2444.6411200000002</v>
      </c>
      <c r="P135" s="450">
        <f t="shared" si="3"/>
        <v>22557.32913</v>
      </c>
    </row>
    <row r="136" spans="1:16" s="74" customFormat="1" ht="18.75">
      <c r="A136" s="60"/>
      <c r="B136" s="64" t="s">
        <v>127</v>
      </c>
      <c r="C136" s="65" t="s">
        <v>79</v>
      </c>
      <c r="D136" s="29">
        <f>SUM('㈱塩釜'!D136,'機船'!D136)</f>
        <v>0</v>
      </c>
      <c r="E136" s="29">
        <f>SUM('㈱塩釜'!E136,'機船'!E136)</f>
        <v>0</v>
      </c>
      <c r="F136" s="29">
        <f>SUM('㈱塩釜'!F136,'機船'!F136)</f>
        <v>0</v>
      </c>
      <c r="G136" s="29">
        <f>SUM('㈱塩釜'!G136,'機船'!G136)</f>
        <v>0</v>
      </c>
      <c r="H136" s="29">
        <f>SUM('㈱塩釜'!H136,'機船'!H136)</f>
        <v>0</v>
      </c>
      <c r="I136" s="29">
        <f>SUM('㈱塩釜'!I136,'機船'!I136)</f>
        <v>0</v>
      </c>
      <c r="J136" s="29">
        <f>SUM('㈱塩釜'!J136,'機船'!J136)</f>
        <v>0</v>
      </c>
      <c r="K136" s="29">
        <f>SUM('㈱塩釜'!K136,'機船'!K136)</f>
        <v>0</v>
      </c>
      <c r="L136" s="29">
        <f>SUM('㈱塩釜'!L136,'機船'!L136)</f>
        <v>0</v>
      </c>
      <c r="M136" s="29">
        <f>SUM('㈱塩釜'!M136,'機船'!M136)</f>
        <v>0</v>
      </c>
      <c r="N136" s="29">
        <f>SUM('㈱塩釜'!N136,'機船'!N136)</f>
        <v>0</v>
      </c>
      <c r="O136" s="29">
        <f>SUM('㈱塩釜'!O136,'機船'!O136)</f>
        <v>0</v>
      </c>
      <c r="P136" s="15"/>
    </row>
    <row r="137" spans="1:16" s="74" customFormat="1" ht="19.5" thickBot="1">
      <c r="A137" s="66"/>
      <c r="B137" s="67"/>
      <c r="C137" s="68" t="s">
        <v>18</v>
      </c>
      <c r="D137" s="30">
        <f>SUM('㈱塩釜'!D137,'機船'!D137)</f>
        <v>715111.284</v>
      </c>
      <c r="E137" s="30">
        <f>SUM('㈱塩釜'!E137,'機船'!E137)</f>
        <v>415499.4</v>
      </c>
      <c r="F137" s="30">
        <f>SUM('㈱塩釜'!F137,'機船'!F137)</f>
        <v>580960.58</v>
      </c>
      <c r="G137" s="30">
        <f>SUM('㈱塩釜'!G137,'機船'!G137)</f>
        <v>765634.527</v>
      </c>
      <c r="H137" s="30">
        <f>SUM('㈱塩釜'!H137,'機船'!H137)</f>
        <v>1010951.7999999998</v>
      </c>
      <c r="I137" s="30">
        <f>SUM('㈱塩釜'!I137,'機船'!I137)</f>
        <v>1134425.871</v>
      </c>
      <c r="J137" s="30">
        <f>SUM('㈱塩釜'!J137,'機船'!J137)</f>
        <v>372631.329</v>
      </c>
      <c r="K137" s="30">
        <f>SUM('㈱塩釜'!K137,'機船'!K137)</f>
        <v>1161548.0590000001</v>
      </c>
      <c r="L137" s="30">
        <f>SUM('㈱塩釜'!L137,'機船'!L137)</f>
        <v>1136377.8019999997</v>
      </c>
      <c r="M137" s="30">
        <f>SUM('㈱塩釜'!M137,'機船'!M137)</f>
        <v>1358924.979</v>
      </c>
      <c r="N137" s="30">
        <f>SUM('㈱塩釜'!N137,'機船'!N137)</f>
        <v>1118830.321</v>
      </c>
      <c r="O137" s="30">
        <f>SUM('㈱塩釜'!O137,'機船'!O137)</f>
        <v>964759.1150000001</v>
      </c>
      <c r="P137" s="7">
        <f t="shared" si="3"/>
        <v>10735655.067000002</v>
      </c>
    </row>
    <row r="138" spans="15:16" ht="18.75">
      <c r="O138" s="69"/>
      <c r="P138" s="70" t="s">
        <v>88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="60" zoomScaleNormal="60" zoomScalePageLayoutView="0" workbookViewId="0" topLeftCell="A1">
      <pane xSplit="3" ySplit="3" topLeftCell="D11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M140" sqref="M140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6" width="20.50390625" style="74" customWidth="1"/>
    <col min="7" max="10" width="20.50390625" style="11" customWidth="1"/>
    <col min="11" max="11" width="20.50390625" style="74" customWidth="1"/>
    <col min="12" max="15" width="20.50390625" style="11" customWidth="1"/>
    <col min="16" max="16" width="23.00390625" style="38" customWidth="1"/>
    <col min="17" max="16384" width="9.00390625" style="75" customWidth="1"/>
  </cols>
  <sheetData>
    <row r="1" ht="18.75">
      <c r="B1" s="37" t="s">
        <v>0</v>
      </c>
    </row>
    <row r="2" spans="1:15" ht="19.5" thickBot="1">
      <c r="A2" s="12"/>
      <c r="B2" s="40" t="s">
        <v>80</v>
      </c>
      <c r="C2" s="12"/>
      <c r="O2" s="12" t="s">
        <v>87</v>
      </c>
    </row>
    <row r="3" spans="1:16" ht="18.75">
      <c r="A3" s="41"/>
      <c r="B3" s="42"/>
      <c r="C3" s="42"/>
      <c r="D3" s="84" t="s">
        <v>2</v>
      </c>
      <c r="E3" s="84" t="s">
        <v>3</v>
      </c>
      <c r="F3" s="84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84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132"/>
      <c r="E4" s="132"/>
      <c r="F4" s="459"/>
      <c r="G4" s="109"/>
      <c r="H4" s="148"/>
      <c r="I4" s="154"/>
      <c r="J4" s="128"/>
      <c r="K4" s="132"/>
      <c r="L4" s="109"/>
      <c r="M4" s="132"/>
      <c r="N4" s="132"/>
      <c r="O4" s="109"/>
      <c r="P4" s="8">
        <f aca="true" t="shared" si="0" ref="P4:P35">SUM(D4:O4)</f>
        <v>0</v>
      </c>
    </row>
    <row r="5" spans="1:16" ht="18.75">
      <c r="A5" s="45" t="s">
        <v>17</v>
      </c>
      <c r="B5" s="529"/>
      <c r="C5" s="50" t="s">
        <v>18</v>
      </c>
      <c r="D5" s="133"/>
      <c r="E5" s="133"/>
      <c r="F5" s="460"/>
      <c r="G5" s="110"/>
      <c r="H5" s="149"/>
      <c r="I5" s="34"/>
      <c r="J5" s="130"/>
      <c r="K5" s="133"/>
      <c r="L5" s="110"/>
      <c r="M5" s="133"/>
      <c r="N5" s="133"/>
      <c r="O5" s="110"/>
      <c r="P5" s="9">
        <f t="shared" si="0"/>
        <v>0</v>
      </c>
    </row>
    <row r="6" spans="1:16" ht="18.75">
      <c r="A6" s="45" t="s">
        <v>19</v>
      </c>
      <c r="B6" s="48" t="s">
        <v>20</v>
      </c>
      <c r="C6" s="57" t="s">
        <v>16</v>
      </c>
      <c r="D6" s="132">
        <v>0.126</v>
      </c>
      <c r="E6" s="132">
        <v>0.112</v>
      </c>
      <c r="F6" s="459">
        <v>0.112</v>
      </c>
      <c r="G6" s="109"/>
      <c r="H6" s="150">
        <v>0.5492</v>
      </c>
      <c r="I6" s="154">
        <v>0.7457</v>
      </c>
      <c r="J6" s="128">
        <v>0.154</v>
      </c>
      <c r="K6" s="132"/>
      <c r="L6" s="109">
        <v>0.002</v>
      </c>
      <c r="M6" s="132"/>
      <c r="N6" s="132">
        <v>0.028</v>
      </c>
      <c r="O6" s="109">
        <v>0.028</v>
      </c>
      <c r="P6" s="8">
        <f t="shared" si="0"/>
        <v>1.8569</v>
      </c>
    </row>
    <row r="7" spans="1:16" ht="18.75">
      <c r="A7" s="45" t="s">
        <v>21</v>
      </c>
      <c r="B7" s="50" t="s">
        <v>22</v>
      </c>
      <c r="C7" s="50" t="s">
        <v>18</v>
      </c>
      <c r="D7" s="133">
        <v>61.236</v>
      </c>
      <c r="E7" s="133">
        <v>48.384</v>
      </c>
      <c r="F7" s="460">
        <v>46.062</v>
      </c>
      <c r="G7" s="110"/>
      <c r="H7" s="149">
        <v>184.702</v>
      </c>
      <c r="I7" s="155">
        <v>193.974</v>
      </c>
      <c r="J7" s="130">
        <v>51.246</v>
      </c>
      <c r="K7" s="133"/>
      <c r="L7" s="110">
        <v>1.188</v>
      </c>
      <c r="M7" s="133"/>
      <c r="N7" s="133">
        <v>13.608</v>
      </c>
      <c r="O7" s="110">
        <v>13.23</v>
      </c>
      <c r="P7" s="9">
        <f t="shared" si="0"/>
        <v>613.6299999999999</v>
      </c>
    </row>
    <row r="8" spans="1:16" s="39" customFormat="1" ht="18.75">
      <c r="A8" s="45" t="s">
        <v>23</v>
      </c>
      <c r="B8" s="530" t="s">
        <v>110</v>
      </c>
      <c r="C8" s="57" t="s">
        <v>16</v>
      </c>
      <c r="D8" s="5">
        <v>0.126</v>
      </c>
      <c r="E8" s="5">
        <v>0.112</v>
      </c>
      <c r="F8" s="5">
        <v>0.112</v>
      </c>
      <c r="G8" s="1">
        <v>0</v>
      </c>
      <c r="H8" s="1">
        <v>0.5492</v>
      </c>
      <c r="I8" s="1">
        <v>0.7457</v>
      </c>
      <c r="J8" s="1">
        <v>0.154</v>
      </c>
      <c r="K8" s="5">
        <v>0</v>
      </c>
      <c r="L8" s="5">
        <f>+L4+L6</f>
        <v>0.002</v>
      </c>
      <c r="M8" s="5">
        <v>0</v>
      </c>
      <c r="N8" s="5">
        <f>+N4+N6</f>
        <v>0.028</v>
      </c>
      <c r="O8" s="5">
        <f>+O4+O6</f>
        <v>0.028</v>
      </c>
      <c r="P8" s="8">
        <f>SUM(D8:O8)</f>
        <v>1.8569</v>
      </c>
    </row>
    <row r="9" spans="1:16" s="39" customFormat="1" ht="18.75">
      <c r="A9" s="51"/>
      <c r="B9" s="531"/>
      <c r="C9" s="50" t="s">
        <v>18</v>
      </c>
      <c r="D9" s="35">
        <v>61.236</v>
      </c>
      <c r="E9" s="35">
        <v>48.384</v>
      </c>
      <c r="F9" s="35">
        <v>46.062</v>
      </c>
      <c r="G9" s="2">
        <v>0</v>
      </c>
      <c r="H9" s="2">
        <v>184.702</v>
      </c>
      <c r="I9" s="2">
        <v>193.974</v>
      </c>
      <c r="J9" s="2">
        <v>51.246</v>
      </c>
      <c r="K9" s="35">
        <v>0</v>
      </c>
      <c r="L9" s="35">
        <f>+L5+L7</f>
        <v>1.188</v>
      </c>
      <c r="M9" s="35">
        <v>0</v>
      </c>
      <c r="N9" s="35">
        <f>+N5+N7</f>
        <v>13.608</v>
      </c>
      <c r="O9" s="35">
        <f>+O5+O7</f>
        <v>13.23</v>
      </c>
      <c r="P9" s="9">
        <f>SUM(D9:O9)</f>
        <v>613.6299999999999</v>
      </c>
    </row>
    <row r="10" spans="1:16" ht="18.75">
      <c r="A10" s="532" t="s">
        <v>25</v>
      </c>
      <c r="B10" s="533"/>
      <c r="C10" s="57" t="s">
        <v>16</v>
      </c>
      <c r="D10" s="132">
        <v>0.144</v>
      </c>
      <c r="E10" s="132">
        <v>0.0498</v>
      </c>
      <c r="F10" s="459">
        <v>0.021</v>
      </c>
      <c r="G10" s="109">
        <v>1.245</v>
      </c>
      <c r="H10" s="150">
        <v>0.4452</v>
      </c>
      <c r="I10" s="154">
        <v>4.9943</v>
      </c>
      <c r="J10" s="128">
        <v>0.2452</v>
      </c>
      <c r="K10" s="132">
        <v>0.193</v>
      </c>
      <c r="L10" s="109">
        <v>0.1568</v>
      </c>
      <c r="M10" s="132"/>
      <c r="N10" s="132"/>
      <c r="O10" s="109">
        <v>0.089</v>
      </c>
      <c r="P10" s="8">
        <f t="shared" si="0"/>
        <v>7.5832999999999995</v>
      </c>
    </row>
    <row r="11" spans="1:16" ht="18.75">
      <c r="A11" s="534"/>
      <c r="B11" s="535"/>
      <c r="C11" s="50" t="s">
        <v>18</v>
      </c>
      <c r="D11" s="133">
        <v>9.925</v>
      </c>
      <c r="E11" s="133">
        <v>5.378</v>
      </c>
      <c r="F11" s="460">
        <v>2.268</v>
      </c>
      <c r="G11" s="110">
        <v>57.035</v>
      </c>
      <c r="H11" s="149">
        <v>226.619</v>
      </c>
      <c r="I11" s="33">
        <v>1776.364</v>
      </c>
      <c r="J11" s="130">
        <v>155.091</v>
      </c>
      <c r="K11" s="133">
        <v>147.9</v>
      </c>
      <c r="L11" s="110">
        <v>93.442</v>
      </c>
      <c r="M11" s="133"/>
      <c r="N11" s="159"/>
      <c r="O11" s="110">
        <v>8.886</v>
      </c>
      <c r="P11" s="9">
        <f t="shared" si="0"/>
        <v>2482.908</v>
      </c>
    </row>
    <row r="12" spans="1:16" ht="18.75">
      <c r="A12" s="52"/>
      <c r="B12" s="528" t="s">
        <v>26</v>
      </c>
      <c r="C12" s="57" t="s">
        <v>16</v>
      </c>
      <c r="D12" s="132">
        <v>7.8633</v>
      </c>
      <c r="E12" s="132">
        <v>4.1287</v>
      </c>
      <c r="F12" s="459">
        <v>5.6629</v>
      </c>
      <c r="G12" s="109">
        <v>6.9195</v>
      </c>
      <c r="H12" s="150">
        <v>199.1085</v>
      </c>
      <c r="I12" s="156">
        <v>152.7086</v>
      </c>
      <c r="J12" s="128">
        <v>47.9839</v>
      </c>
      <c r="K12" s="132">
        <v>205.6178</v>
      </c>
      <c r="L12" s="109">
        <v>4.2418</v>
      </c>
      <c r="M12" s="132">
        <v>4.5782</v>
      </c>
      <c r="N12" s="132">
        <v>4.3792</v>
      </c>
      <c r="O12" s="109">
        <v>10.9525</v>
      </c>
      <c r="P12" s="8">
        <f t="shared" si="0"/>
        <v>654.1448999999999</v>
      </c>
    </row>
    <row r="13" spans="1:16" ht="18.75">
      <c r="A13" s="45" t="s">
        <v>0</v>
      </c>
      <c r="B13" s="529"/>
      <c r="C13" s="50" t="s">
        <v>18</v>
      </c>
      <c r="D13" s="133">
        <v>28193.136</v>
      </c>
      <c r="E13" s="133">
        <v>14684.118</v>
      </c>
      <c r="F13" s="460">
        <v>22597.119</v>
      </c>
      <c r="G13" s="110">
        <v>24940.505</v>
      </c>
      <c r="H13" s="149">
        <v>244474.106</v>
      </c>
      <c r="I13" s="33">
        <v>141001.69199999998</v>
      </c>
      <c r="J13" s="130">
        <v>78071.717</v>
      </c>
      <c r="K13" s="133">
        <v>202081.42</v>
      </c>
      <c r="L13" s="110">
        <v>14349.424</v>
      </c>
      <c r="M13" s="133">
        <v>13499.466</v>
      </c>
      <c r="N13" s="133">
        <v>14085.591</v>
      </c>
      <c r="O13" s="110">
        <v>38198.986</v>
      </c>
      <c r="P13" s="9">
        <f t="shared" si="0"/>
        <v>836177.28</v>
      </c>
    </row>
    <row r="14" spans="1:16" ht="18.75">
      <c r="A14" s="45" t="s">
        <v>27</v>
      </c>
      <c r="B14" s="528" t="s">
        <v>28</v>
      </c>
      <c r="C14" s="57" t="s">
        <v>16</v>
      </c>
      <c r="D14" s="132">
        <v>0.0086</v>
      </c>
      <c r="E14" s="132">
        <v>0.0314</v>
      </c>
      <c r="F14" s="459">
        <v>0.097</v>
      </c>
      <c r="G14" s="109">
        <v>0.4156</v>
      </c>
      <c r="H14" s="150">
        <v>1.1927</v>
      </c>
      <c r="I14" s="156">
        <v>6.69</v>
      </c>
      <c r="J14" s="128">
        <v>29.304</v>
      </c>
      <c r="K14" s="132"/>
      <c r="L14" s="109"/>
      <c r="M14" s="132"/>
      <c r="N14" s="132">
        <v>0.018</v>
      </c>
      <c r="O14" s="109"/>
      <c r="P14" s="8">
        <f t="shared" si="0"/>
        <v>37.7573</v>
      </c>
    </row>
    <row r="15" spans="1:16" ht="18.75">
      <c r="A15" s="45" t="s">
        <v>0</v>
      </c>
      <c r="B15" s="529"/>
      <c r="C15" s="50" t="s">
        <v>18</v>
      </c>
      <c r="D15" s="133">
        <v>13.932</v>
      </c>
      <c r="E15" s="133">
        <v>50.284</v>
      </c>
      <c r="F15" s="460">
        <v>143.273</v>
      </c>
      <c r="G15" s="110">
        <v>668.153</v>
      </c>
      <c r="H15" s="149">
        <v>1373.578</v>
      </c>
      <c r="I15" s="33">
        <v>4086.504</v>
      </c>
      <c r="J15" s="130">
        <v>29064.593</v>
      </c>
      <c r="K15" s="133"/>
      <c r="L15" s="110"/>
      <c r="M15" s="133"/>
      <c r="N15" s="159">
        <v>25.272</v>
      </c>
      <c r="O15" s="110"/>
      <c r="P15" s="9">
        <f t="shared" si="0"/>
        <v>35425.589</v>
      </c>
    </row>
    <row r="16" spans="1:16" ht="21.75" customHeight="1">
      <c r="A16" s="45" t="s">
        <v>29</v>
      </c>
      <c r="B16" s="528" t="s">
        <v>30</v>
      </c>
      <c r="C16" s="57" t="s">
        <v>16</v>
      </c>
      <c r="D16" s="132">
        <v>8.8122</v>
      </c>
      <c r="E16" s="132">
        <v>19.5772</v>
      </c>
      <c r="F16" s="459">
        <v>28.5808</v>
      </c>
      <c r="G16" s="109">
        <v>47.1658</v>
      </c>
      <c r="H16" s="150">
        <v>47.5086</v>
      </c>
      <c r="I16" s="156">
        <v>8.659</v>
      </c>
      <c r="J16" s="128">
        <v>6.5458</v>
      </c>
      <c r="K16" s="132">
        <v>87.7914</v>
      </c>
      <c r="L16" s="109">
        <v>131.5088</v>
      </c>
      <c r="M16" s="132">
        <v>158.8548</v>
      </c>
      <c r="N16" s="132">
        <v>99.906</v>
      </c>
      <c r="O16" s="109">
        <v>89.0078</v>
      </c>
      <c r="P16" s="8">
        <f t="shared" si="0"/>
        <v>733.9182</v>
      </c>
    </row>
    <row r="17" spans="1:16" ht="18.75">
      <c r="A17" s="52"/>
      <c r="B17" s="529"/>
      <c r="C17" s="50" t="s">
        <v>18</v>
      </c>
      <c r="D17" s="133">
        <v>18017.336</v>
      </c>
      <c r="E17" s="133">
        <v>28868.611</v>
      </c>
      <c r="F17" s="460">
        <v>44785.11</v>
      </c>
      <c r="G17" s="110">
        <v>80287.124</v>
      </c>
      <c r="H17" s="149">
        <v>58053.575</v>
      </c>
      <c r="I17" s="33">
        <v>14163.097</v>
      </c>
      <c r="J17" s="130">
        <v>15348.66</v>
      </c>
      <c r="K17" s="133">
        <v>124732.704</v>
      </c>
      <c r="L17" s="110">
        <v>184314.022</v>
      </c>
      <c r="M17" s="133">
        <v>262994.937</v>
      </c>
      <c r="N17" s="159">
        <v>159853.853</v>
      </c>
      <c r="O17" s="110">
        <v>154886.192</v>
      </c>
      <c r="P17" s="9">
        <f t="shared" si="0"/>
        <v>1146305.221</v>
      </c>
    </row>
    <row r="18" spans="1:16" ht="18.75">
      <c r="A18" s="45" t="s">
        <v>31</v>
      </c>
      <c r="B18" s="48" t="s">
        <v>104</v>
      </c>
      <c r="C18" s="57" t="s">
        <v>16</v>
      </c>
      <c r="D18" s="132">
        <v>12.5152</v>
      </c>
      <c r="E18" s="132">
        <v>18.704</v>
      </c>
      <c r="F18" s="459">
        <v>20.0358</v>
      </c>
      <c r="G18" s="109">
        <v>27.5022</v>
      </c>
      <c r="H18" s="150">
        <v>2.4382</v>
      </c>
      <c r="I18" s="156">
        <v>2.365</v>
      </c>
      <c r="J18" s="128">
        <v>18.9258</v>
      </c>
      <c r="K18" s="132">
        <v>111.2868</v>
      </c>
      <c r="L18" s="109">
        <v>35.6632</v>
      </c>
      <c r="M18" s="132">
        <v>9.1332</v>
      </c>
      <c r="N18" s="132">
        <v>0.5836</v>
      </c>
      <c r="O18" s="109">
        <v>5.4628</v>
      </c>
      <c r="P18" s="8">
        <f t="shared" si="0"/>
        <v>264.6158</v>
      </c>
    </row>
    <row r="19" spans="1:16" ht="18.75">
      <c r="A19" s="52"/>
      <c r="B19" s="50" t="s">
        <v>105</v>
      </c>
      <c r="C19" s="50" t="s">
        <v>18</v>
      </c>
      <c r="D19" s="133">
        <v>15463.941</v>
      </c>
      <c r="E19" s="133">
        <v>20726.175</v>
      </c>
      <c r="F19" s="460">
        <v>12642.193</v>
      </c>
      <c r="G19" s="110">
        <v>22967.918</v>
      </c>
      <c r="H19" s="149">
        <v>1971.336</v>
      </c>
      <c r="I19" s="33">
        <v>911.672</v>
      </c>
      <c r="J19" s="130">
        <v>16490.055</v>
      </c>
      <c r="K19" s="133">
        <v>81880.631</v>
      </c>
      <c r="L19" s="110">
        <v>40366.059</v>
      </c>
      <c r="M19" s="133">
        <v>9323.488</v>
      </c>
      <c r="N19" s="159">
        <v>592.564</v>
      </c>
      <c r="O19" s="110">
        <v>7516.81</v>
      </c>
      <c r="P19" s="9">
        <f t="shared" si="0"/>
        <v>230852.84200000003</v>
      </c>
    </row>
    <row r="20" spans="1:16" ht="18.75">
      <c r="A20" s="45" t="s">
        <v>23</v>
      </c>
      <c r="B20" s="528" t="s">
        <v>32</v>
      </c>
      <c r="C20" s="57" t="s">
        <v>16</v>
      </c>
      <c r="D20" s="132">
        <v>76.3174</v>
      </c>
      <c r="E20" s="132">
        <v>143.9306</v>
      </c>
      <c r="F20" s="459">
        <v>223.0924</v>
      </c>
      <c r="G20" s="109">
        <v>151.4284</v>
      </c>
      <c r="H20" s="150">
        <v>254.7746</v>
      </c>
      <c r="I20" s="344">
        <v>19.7958</v>
      </c>
      <c r="J20" s="128">
        <v>29.2722</v>
      </c>
      <c r="K20" s="132">
        <v>4.2548</v>
      </c>
      <c r="L20" s="109">
        <v>0.6554</v>
      </c>
      <c r="M20" s="132">
        <v>16.4844</v>
      </c>
      <c r="N20" s="132">
        <v>36.9084</v>
      </c>
      <c r="O20" s="109">
        <v>129.568</v>
      </c>
      <c r="P20" s="8">
        <f t="shared" si="0"/>
        <v>1086.4824</v>
      </c>
    </row>
    <row r="21" spans="1:16" ht="18.75">
      <c r="A21" s="52"/>
      <c r="B21" s="529"/>
      <c r="C21" s="50" t="s">
        <v>18</v>
      </c>
      <c r="D21" s="133">
        <v>39124.509</v>
      </c>
      <c r="E21" s="133">
        <v>69498.96</v>
      </c>
      <c r="F21" s="460">
        <v>99637.496</v>
      </c>
      <c r="G21" s="110">
        <v>58757.416</v>
      </c>
      <c r="H21" s="149">
        <v>71704.415</v>
      </c>
      <c r="I21" s="345">
        <v>6232.958</v>
      </c>
      <c r="J21" s="130">
        <v>11551.084</v>
      </c>
      <c r="K21" s="133">
        <v>2283.646</v>
      </c>
      <c r="L21" s="110">
        <v>416.221</v>
      </c>
      <c r="M21" s="133">
        <v>9726.173</v>
      </c>
      <c r="N21" s="159">
        <v>19762.38</v>
      </c>
      <c r="O21" s="110">
        <v>52287.115</v>
      </c>
      <c r="P21" s="9">
        <f t="shared" si="0"/>
        <v>440982.373</v>
      </c>
    </row>
    <row r="22" spans="1:16" s="39" customFormat="1" ht="18.75">
      <c r="A22" s="52"/>
      <c r="B22" s="530" t="s">
        <v>110</v>
      </c>
      <c r="C22" s="57" t="s">
        <v>16</v>
      </c>
      <c r="D22" s="5">
        <v>105.51670000000001</v>
      </c>
      <c r="E22" s="5">
        <v>186.37189999999998</v>
      </c>
      <c r="F22" s="5">
        <v>277.46889999999996</v>
      </c>
      <c r="G22" s="1">
        <v>233.43150000000003</v>
      </c>
      <c r="H22" s="1">
        <v>505.0226</v>
      </c>
      <c r="I22" s="1">
        <v>190.21839999999997</v>
      </c>
      <c r="J22" s="1">
        <v>132.0317</v>
      </c>
      <c r="K22" s="5">
        <v>408.9508</v>
      </c>
      <c r="L22" s="5">
        <f>+L12+L14+L16+L18+L20</f>
        <v>172.06920000000002</v>
      </c>
      <c r="M22" s="5">
        <v>189.0506</v>
      </c>
      <c r="N22" s="5">
        <f>+N12+N14+N16+N18+N20</f>
        <v>141.79520000000002</v>
      </c>
      <c r="O22" s="5">
        <f>+O12+O14+O16+O18+O20</f>
        <v>234.99110000000002</v>
      </c>
      <c r="P22" s="8">
        <f>SUM(D22:O22)</f>
        <v>2776.9186000000004</v>
      </c>
    </row>
    <row r="23" spans="1:16" s="39" customFormat="1" ht="18.75">
      <c r="A23" s="51"/>
      <c r="B23" s="531"/>
      <c r="C23" s="50" t="s">
        <v>18</v>
      </c>
      <c r="D23" s="35">
        <v>100812.85399999999</v>
      </c>
      <c r="E23" s="35">
        <v>133828.148</v>
      </c>
      <c r="F23" s="35">
        <v>179805.191</v>
      </c>
      <c r="G23" s="2">
        <v>187621.11599999998</v>
      </c>
      <c r="H23" s="2">
        <v>377577.01</v>
      </c>
      <c r="I23" s="2">
        <v>166395.92299999998</v>
      </c>
      <c r="J23" s="2">
        <v>150526.109</v>
      </c>
      <c r="K23" s="35">
        <v>410978.401</v>
      </c>
      <c r="L23" s="35">
        <f>+L13+L15+L17+L19+L21</f>
        <v>239445.726</v>
      </c>
      <c r="M23" s="35">
        <v>295544.064</v>
      </c>
      <c r="N23" s="35">
        <f>+N13+N15+N17+N19+N21</f>
        <v>194319.66000000003</v>
      </c>
      <c r="O23" s="35">
        <f>+O13+O15+O17+O19+O21</f>
        <v>252889.103</v>
      </c>
      <c r="P23" s="9">
        <f>SUM(D23:O23)</f>
        <v>2689743.305</v>
      </c>
    </row>
    <row r="24" spans="1:16" ht="18.75">
      <c r="A24" s="45" t="s">
        <v>0</v>
      </c>
      <c r="B24" s="528" t="s">
        <v>33</v>
      </c>
      <c r="C24" s="57" t="s">
        <v>16</v>
      </c>
      <c r="D24" s="132">
        <v>3.179</v>
      </c>
      <c r="E24" s="132">
        <v>7.338</v>
      </c>
      <c r="F24" s="459">
        <v>9.712</v>
      </c>
      <c r="G24" s="109">
        <v>10.455</v>
      </c>
      <c r="H24" s="150">
        <v>15.734</v>
      </c>
      <c r="I24" s="154">
        <v>2.103</v>
      </c>
      <c r="J24" s="128"/>
      <c r="K24" s="132">
        <v>17.168</v>
      </c>
      <c r="L24" s="109">
        <v>10.649</v>
      </c>
      <c r="M24" s="132">
        <v>18.526</v>
      </c>
      <c r="N24" s="132">
        <v>22.508</v>
      </c>
      <c r="O24" s="109">
        <v>32.358</v>
      </c>
      <c r="P24" s="8">
        <f t="shared" si="0"/>
        <v>149.73</v>
      </c>
    </row>
    <row r="25" spans="1:16" ht="18.75">
      <c r="A25" s="45" t="s">
        <v>34</v>
      </c>
      <c r="B25" s="529"/>
      <c r="C25" s="50" t="s">
        <v>18</v>
      </c>
      <c r="D25" s="133">
        <v>3090.873</v>
      </c>
      <c r="E25" s="133">
        <v>7075.188</v>
      </c>
      <c r="F25" s="460">
        <v>11288.214</v>
      </c>
      <c r="G25" s="110">
        <v>12849.192</v>
      </c>
      <c r="H25" s="149">
        <v>16197.548</v>
      </c>
      <c r="I25" s="33">
        <v>2277.72</v>
      </c>
      <c r="J25" s="130"/>
      <c r="K25" s="133">
        <v>13600.602</v>
      </c>
      <c r="L25" s="110">
        <v>7728.481</v>
      </c>
      <c r="M25" s="133">
        <v>17112.417</v>
      </c>
      <c r="N25" s="159">
        <v>22307.055</v>
      </c>
      <c r="O25" s="110">
        <v>28859.166</v>
      </c>
      <c r="P25" s="9">
        <f t="shared" si="0"/>
        <v>142386.456</v>
      </c>
    </row>
    <row r="26" spans="1:16" ht="18.75">
      <c r="A26" s="45" t="s">
        <v>35</v>
      </c>
      <c r="B26" s="48" t="s">
        <v>20</v>
      </c>
      <c r="C26" s="57" t="s">
        <v>16</v>
      </c>
      <c r="D26" s="132">
        <v>7.732</v>
      </c>
      <c r="E26" s="132">
        <v>7.962</v>
      </c>
      <c r="F26" s="459">
        <v>9.797</v>
      </c>
      <c r="G26" s="109">
        <v>11.813</v>
      </c>
      <c r="H26" s="150">
        <v>2.229</v>
      </c>
      <c r="I26" s="156">
        <v>0.961</v>
      </c>
      <c r="J26" s="128">
        <v>0.405</v>
      </c>
      <c r="K26" s="132">
        <v>8.062</v>
      </c>
      <c r="L26" s="109">
        <v>13.249</v>
      </c>
      <c r="M26" s="132">
        <v>30.76</v>
      </c>
      <c r="N26" s="132">
        <v>8.389</v>
      </c>
      <c r="O26" s="109">
        <v>5.688</v>
      </c>
      <c r="P26" s="8">
        <f t="shared" si="0"/>
        <v>107.047</v>
      </c>
    </row>
    <row r="27" spans="1:16" ht="18.75">
      <c r="A27" s="45" t="s">
        <v>36</v>
      </c>
      <c r="B27" s="50" t="s">
        <v>106</v>
      </c>
      <c r="C27" s="50" t="s">
        <v>18</v>
      </c>
      <c r="D27" s="133">
        <v>4475.724</v>
      </c>
      <c r="E27" s="133">
        <v>3931.306</v>
      </c>
      <c r="F27" s="460">
        <v>4980.832</v>
      </c>
      <c r="G27" s="110">
        <v>8790.996</v>
      </c>
      <c r="H27" s="149">
        <v>1872.731</v>
      </c>
      <c r="I27" s="346">
        <v>899.1</v>
      </c>
      <c r="J27" s="130">
        <v>119.124</v>
      </c>
      <c r="K27" s="133">
        <v>2722.259</v>
      </c>
      <c r="L27" s="110">
        <v>4626.99</v>
      </c>
      <c r="M27" s="133">
        <v>11507.328</v>
      </c>
      <c r="N27" s="133">
        <v>3547.454</v>
      </c>
      <c r="O27" s="110">
        <v>4752.13</v>
      </c>
      <c r="P27" s="9">
        <f t="shared" si="0"/>
        <v>52225.973999999995</v>
      </c>
    </row>
    <row r="28" spans="1:16" s="39" customFormat="1" ht="18.75">
      <c r="A28" s="45" t="s">
        <v>23</v>
      </c>
      <c r="B28" s="530" t="s">
        <v>110</v>
      </c>
      <c r="C28" s="57" t="s">
        <v>16</v>
      </c>
      <c r="D28" s="5">
        <v>10.911</v>
      </c>
      <c r="E28" s="5">
        <v>15.3</v>
      </c>
      <c r="F28" s="5">
        <v>19.509</v>
      </c>
      <c r="G28" s="1">
        <v>22.268</v>
      </c>
      <c r="H28" s="1">
        <v>17.963</v>
      </c>
      <c r="I28" s="1">
        <v>3.064</v>
      </c>
      <c r="J28" s="1">
        <v>0.405</v>
      </c>
      <c r="K28" s="5">
        <v>25.229999999999997</v>
      </c>
      <c r="L28" s="5">
        <f aca="true" t="shared" si="1" ref="L28:O29">+L24+L26</f>
        <v>23.898</v>
      </c>
      <c r="M28" s="5">
        <v>49.286</v>
      </c>
      <c r="N28" s="5">
        <f t="shared" si="1"/>
        <v>30.897</v>
      </c>
      <c r="O28" s="5">
        <f t="shared" si="1"/>
        <v>38.046</v>
      </c>
      <c r="P28" s="8">
        <f>SUM(D28:O28)</f>
        <v>256.777</v>
      </c>
    </row>
    <row r="29" spans="1:16" s="39" customFormat="1" ht="18.75">
      <c r="A29" s="51"/>
      <c r="B29" s="531"/>
      <c r="C29" s="50" t="s">
        <v>18</v>
      </c>
      <c r="D29" s="35">
        <v>7566.597</v>
      </c>
      <c r="E29" s="35">
        <v>11006.494</v>
      </c>
      <c r="F29" s="35">
        <v>16269.046</v>
      </c>
      <c r="G29" s="2">
        <v>21640.188</v>
      </c>
      <c r="H29" s="2">
        <v>18070.279000000002</v>
      </c>
      <c r="I29" s="2">
        <v>3176.8199999999997</v>
      </c>
      <c r="J29" s="2">
        <v>119.124</v>
      </c>
      <c r="K29" s="35">
        <v>16322.861</v>
      </c>
      <c r="L29" s="35">
        <f t="shared" si="1"/>
        <v>12355.471</v>
      </c>
      <c r="M29" s="35">
        <v>28619.745000000003</v>
      </c>
      <c r="N29" s="35">
        <f t="shared" si="1"/>
        <v>25854.509000000002</v>
      </c>
      <c r="O29" s="35">
        <f t="shared" si="1"/>
        <v>33611.296</v>
      </c>
      <c r="P29" s="9">
        <f>SUM(D29:O29)</f>
        <v>194612.43</v>
      </c>
    </row>
    <row r="30" spans="1:16" ht="18.75">
      <c r="A30" s="45" t="s">
        <v>0</v>
      </c>
      <c r="B30" s="528" t="s">
        <v>37</v>
      </c>
      <c r="C30" s="57" t="s">
        <v>16</v>
      </c>
      <c r="D30" s="132">
        <v>1.9826</v>
      </c>
      <c r="E30" s="132">
        <v>0.2792</v>
      </c>
      <c r="F30" s="459">
        <v>0.2611</v>
      </c>
      <c r="G30" s="109">
        <v>0.6647</v>
      </c>
      <c r="H30" s="150">
        <v>0.4518</v>
      </c>
      <c r="I30" s="154">
        <v>0.0651</v>
      </c>
      <c r="J30" s="128">
        <v>0.0175</v>
      </c>
      <c r="K30" s="132">
        <v>0.005</v>
      </c>
      <c r="L30" s="109">
        <v>0.0859</v>
      </c>
      <c r="M30" s="132">
        <v>0.0023</v>
      </c>
      <c r="N30" s="132">
        <v>0.1152</v>
      </c>
      <c r="O30" s="109">
        <v>1.1522</v>
      </c>
      <c r="P30" s="8">
        <f t="shared" si="0"/>
        <v>5.0826</v>
      </c>
    </row>
    <row r="31" spans="1:16" ht="18.75">
      <c r="A31" s="45" t="s">
        <v>38</v>
      </c>
      <c r="B31" s="529"/>
      <c r="C31" s="50" t="s">
        <v>18</v>
      </c>
      <c r="D31" s="133">
        <v>484.052</v>
      </c>
      <c r="E31" s="133">
        <v>82.287</v>
      </c>
      <c r="F31" s="460">
        <v>62.591</v>
      </c>
      <c r="G31" s="110">
        <v>92.724</v>
      </c>
      <c r="H31" s="149">
        <v>31.796</v>
      </c>
      <c r="I31" s="33">
        <v>6.609</v>
      </c>
      <c r="J31" s="130">
        <v>2.365</v>
      </c>
      <c r="K31" s="133">
        <v>0.54</v>
      </c>
      <c r="L31" s="110">
        <v>33.128</v>
      </c>
      <c r="M31" s="133">
        <v>0.621</v>
      </c>
      <c r="N31" s="159">
        <v>88.217</v>
      </c>
      <c r="O31" s="110">
        <v>756.195</v>
      </c>
      <c r="P31" s="9">
        <f t="shared" si="0"/>
        <v>1641.1250000000002</v>
      </c>
    </row>
    <row r="32" spans="1:16" ht="18.75">
      <c r="A32" s="45" t="s">
        <v>0</v>
      </c>
      <c r="B32" s="528" t="s">
        <v>39</v>
      </c>
      <c r="C32" s="57" t="s">
        <v>16</v>
      </c>
      <c r="D32" s="132">
        <v>0.0084</v>
      </c>
      <c r="E32" s="132">
        <v>0.0057</v>
      </c>
      <c r="F32" s="459">
        <v>0.0012</v>
      </c>
      <c r="G32" s="109"/>
      <c r="H32" s="150"/>
      <c r="I32" s="156"/>
      <c r="J32" s="128"/>
      <c r="K32" s="132"/>
      <c r="L32" s="109"/>
      <c r="M32" s="132"/>
      <c r="N32" s="132"/>
      <c r="O32" s="109">
        <v>0.02</v>
      </c>
      <c r="P32" s="8">
        <f t="shared" si="0"/>
        <v>0.0353</v>
      </c>
    </row>
    <row r="33" spans="1:16" ht="18.75">
      <c r="A33" s="45" t="s">
        <v>40</v>
      </c>
      <c r="B33" s="529"/>
      <c r="C33" s="50" t="s">
        <v>18</v>
      </c>
      <c r="D33" s="133">
        <v>1.361</v>
      </c>
      <c r="E33" s="133">
        <v>1.048</v>
      </c>
      <c r="F33" s="460">
        <v>0.13</v>
      </c>
      <c r="G33" s="110"/>
      <c r="H33" s="149"/>
      <c r="I33" s="155"/>
      <c r="J33" s="130"/>
      <c r="K33" s="133"/>
      <c r="L33" s="110"/>
      <c r="M33" s="133"/>
      <c r="N33" s="159"/>
      <c r="O33" s="110">
        <v>10.8</v>
      </c>
      <c r="P33" s="9">
        <f t="shared" si="0"/>
        <v>13.339</v>
      </c>
    </row>
    <row r="34" spans="1:16" ht="18.75">
      <c r="A34" s="52"/>
      <c r="B34" s="48" t="s">
        <v>20</v>
      </c>
      <c r="C34" s="57" t="s">
        <v>16</v>
      </c>
      <c r="D34" s="132"/>
      <c r="E34" s="132"/>
      <c r="F34" s="459"/>
      <c r="G34" s="109"/>
      <c r="H34" s="150">
        <v>0.006</v>
      </c>
      <c r="I34" s="154"/>
      <c r="J34" s="128"/>
      <c r="K34" s="132"/>
      <c r="L34" s="109"/>
      <c r="M34" s="132"/>
      <c r="N34" s="132"/>
      <c r="O34" s="109"/>
      <c r="P34" s="8">
        <f t="shared" si="0"/>
        <v>0.006</v>
      </c>
    </row>
    <row r="35" spans="1:16" ht="18.75">
      <c r="A35" s="45" t="s">
        <v>23</v>
      </c>
      <c r="B35" s="50" t="s">
        <v>107</v>
      </c>
      <c r="C35" s="50" t="s">
        <v>18</v>
      </c>
      <c r="D35" s="133"/>
      <c r="E35" s="133"/>
      <c r="F35" s="460"/>
      <c r="G35" s="110"/>
      <c r="H35" s="149">
        <v>0.065</v>
      </c>
      <c r="I35" s="155"/>
      <c r="J35" s="130"/>
      <c r="K35" s="133"/>
      <c r="L35" s="110"/>
      <c r="M35" s="133"/>
      <c r="N35" s="133"/>
      <c r="O35" s="110"/>
      <c r="P35" s="9">
        <f t="shared" si="0"/>
        <v>0.065</v>
      </c>
    </row>
    <row r="36" spans="1:16" s="39" customFormat="1" ht="18.75">
      <c r="A36" s="52"/>
      <c r="B36" s="530" t="s">
        <v>103</v>
      </c>
      <c r="C36" s="57" t="s">
        <v>16</v>
      </c>
      <c r="D36" s="5">
        <v>1.991</v>
      </c>
      <c r="E36" s="5">
        <v>0.2849</v>
      </c>
      <c r="F36" s="5">
        <v>0.2623</v>
      </c>
      <c r="G36" s="1">
        <v>0.6647</v>
      </c>
      <c r="H36" s="1">
        <v>0.4578</v>
      </c>
      <c r="I36" s="1">
        <v>0.0651</v>
      </c>
      <c r="J36" s="1">
        <v>0.0175</v>
      </c>
      <c r="K36" s="5">
        <v>0.005</v>
      </c>
      <c r="L36" s="5">
        <f>+L30+L32+L34</f>
        <v>0.0859</v>
      </c>
      <c r="M36" s="5">
        <v>0.0023</v>
      </c>
      <c r="N36" s="5">
        <f>+N30+N32+N34</f>
        <v>0.1152</v>
      </c>
      <c r="O36" s="5">
        <f>+O30+O32+O34</f>
        <v>1.1722</v>
      </c>
      <c r="P36" s="8">
        <f>SUM(D36:O36)</f>
        <v>5.1239</v>
      </c>
    </row>
    <row r="37" spans="1:16" s="39" customFormat="1" ht="18.75">
      <c r="A37" s="51"/>
      <c r="B37" s="531"/>
      <c r="C37" s="50" t="s">
        <v>18</v>
      </c>
      <c r="D37" s="35">
        <v>485.413</v>
      </c>
      <c r="E37" s="35">
        <v>83.33500000000001</v>
      </c>
      <c r="F37" s="35">
        <v>62.721000000000004</v>
      </c>
      <c r="G37" s="2">
        <v>92.724</v>
      </c>
      <c r="H37" s="2">
        <v>31.861</v>
      </c>
      <c r="I37" s="2">
        <v>6.609</v>
      </c>
      <c r="J37" s="2">
        <v>2.365</v>
      </c>
      <c r="K37" s="35">
        <v>0.54</v>
      </c>
      <c r="L37" s="35">
        <f>+L31+L33+L35</f>
        <v>33.128</v>
      </c>
      <c r="M37" s="35">
        <v>0.621</v>
      </c>
      <c r="N37" s="35">
        <f>+N31+N33+N35</f>
        <v>88.217</v>
      </c>
      <c r="O37" s="35">
        <f>+O31+O33+O35</f>
        <v>766.995</v>
      </c>
      <c r="P37" s="9">
        <f>SUM(D37:O37)</f>
        <v>1654.529</v>
      </c>
    </row>
    <row r="38" spans="1:16" ht="18.75">
      <c r="A38" s="532" t="s">
        <v>41</v>
      </c>
      <c r="B38" s="533"/>
      <c r="C38" s="57" t="s">
        <v>16</v>
      </c>
      <c r="D38" s="132">
        <v>0.0117</v>
      </c>
      <c r="E38" s="132">
        <v>0.0252</v>
      </c>
      <c r="F38" s="459">
        <v>0.275</v>
      </c>
      <c r="G38" s="109">
        <v>0.1043</v>
      </c>
      <c r="H38" s="150">
        <v>0.1761</v>
      </c>
      <c r="I38" s="154">
        <v>0.206</v>
      </c>
      <c r="J38" s="128">
        <v>0.3135</v>
      </c>
      <c r="K38" s="132">
        <v>0.002</v>
      </c>
      <c r="L38" s="109">
        <v>0.2424</v>
      </c>
      <c r="M38" s="132">
        <v>0.0456</v>
      </c>
      <c r="N38" s="132">
        <v>0.0531</v>
      </c>
      <c r="O38" s="109">
        <v>0.001</v>
      </c>
      <c r="P38" s="8">
        <f aca="true" t="shared" si="2" ref="P38:P53">SUM(D38:O38)</f>
        <v>1.4559</v>
      </c>
    </row>
    <row r="39" spans="1:16" ht="18.75">
      <c r="A39" s="534"/>
      <c r="B39" s="535"/>
      <c r="C39" s="50" t="s">
        <v>18</v>
      </c>
      <c r="D39" s="133">
        <v>9.612</v>
      </c>
      <c r="E39" s="133">
        <v>19.224</v>
      </c>
      <c r="F39" s="460">
        <v>57.24</v>
      </c>
      <c r="G39" s="110">
        <v>47.2</v>
      </c>
      <c r="H39" s="149">
        <v>43.048</v>
      </c>
      <c r="I39" s="155">
        <v>49.432</v>
      </c>
      <c r="J39" s="130">
        <v>58.345</v>
      </c>
      <c r="K39" s="133">
        <v>1.08</v>
      </c>
      <c r="L39" s="110">
        <v>78.451</v>
      </c>
      <c r="M39" s="133">
        <v>24.278</v>
      </c>
      <c r="N39" s="159">
        <v>26.654</v>
      </c>
      <c r="O39" s="110">
        <v>1.08</v>
      </c>
      <c r="P39" s="9">
        <f t="shared" si="2"/>
        <v>415.64399999999995</v>
      </c>
    </row>
    <row r="40" spans="1:16" ht="18.75">
      <c r="A40" s="532" t="s">
        <v>42</v>
      </c>
      <c r="B40" s="533"/>
      <c r="C40" s="57" t="s">
        <v>16</v>
      </c>
      <c r="D40" s="132">
        <v>0.0056</v>
      </c>
      <c r="E40" s="132"/>
      <c r="F40" s="459">
        <v>0.0117</v>
      </c>
      <c r="G40" s="109"/>
      <c r="H40" s="150">
        <v>0.103</v>
      </c>
      <c r="I40" s="154">
        <v>0.012</v>
      </c>
      <c r="J40" s="128">
        <v>0.0417</v>
      </c>
      <c r="K40" s="132"/>
      <c r="L40" s="109"/>
      <c r="M40" s="132"/>
      <c r="N40" s="132">
        <v>0.0164</v>
      </c>
      <c r="O40" s="109">
        <v>0.1184</v>
      </c>
      <c r="P40" s="8">
        <f t="shared" si="2"/>
        <v>0.30879999999999996</v>
      </c>
    </row>
    <row r="41" spans="1:16" ht="18.75">
      <c r="A41" s="534"/>
      <c r="B41" s="535"/>
      <c r="C41" s="50" t="s">
        <v>18</v>
      </c>
      <c r="D41" s="133">
        <v>5.141</v>
      </c>
      <c r="E41" s="133"/>
      <c r="F41" s="460">
        <v>11.372</v>
      </c>
      <c r="G41" s="110"/>
      <c r="H41" s="149">
        <v>17.042</v>
      </c>
      <c r="I41" s="33">
        <v>3.694</v>
      </c>
      <c r="J41" s="130">
        <v>12.598</v>
      </c>
      <c r="K41" s="133"/>
      <c r="L41" s="110"/>
      <c r="M41" s="133"/>
      <c r="N41" s="159">
        <v>15.579</v>
      </c>
      <c r="O41" s="110">
        <v>134.265</v>
      </c>
      <c r="P41" s="9">
        <f t="shared" si="2"/>
        <v>199.69099999999997</v>
      </c>
    </row>
    <row r="42" spans="1:16" ht="18.75">
      <c r="A42" s="532" t="s">
        <v>43</v>
      </c>
      <c r="B42" s="533"/>
      <c r="C42" s="57" t="s">
        <v>16</v>
      </c>
      <c r="D42" s="132"/>
      <c r="E42" s="132"/>
      <c r="F42" s="459"/>
      <c r="G42" s="109"/>
      <c r="H42" s="150"/>
      <c r="I42" s="156"/>
      <c r="J42" s="128"/>
      <c r="K42" s="132"/>
      <c r="L42" s="109"/>
      <c r="M42" s="132"/>
      <c r="N42" s="132"/>
      <c r="O42" s="109"/>
      <c r="P42" s="8">
        <f t="shared" si="2"/>
        <v>0</v>
      </c>
    </row>
    <row r="43" spans="1:16" ht="18.75">
      <c r="A43" s="534"/>
      <c r="B43" s="535"/>
      <c r="C43" s="50" t="s">
        <v>18</v>
      </c>
      <c r="D43" s="133"/>
      <c r="E43" s="133"/>
      <c r="F43" s="460"/>
      <c r="G43" s="110"/>
      <c r="H43" s="149"/>
      <c r="I43" s="155"/>
      <c r="J43" s="130"/>
      <c r="K43" s="133"/>
      <c r="L43" s="110"/>
      <c r="M43" s="133"/>
      <c r="N43" s="133"/>
      <c r="O43" s="110"/>
      <c r="P43" s="9">
        <f t="shared" si="2"/>
        <v>0</v>
      </c>
    </row>
    <row r="44" spans="1:16" ht="18.75">
      <c r="A44" s="532" t="s">
        <v>44</v>
      </c>
      <c r="B44" s="533"/>
      <c r="C44" s="57" t="s">
        <v>16</v>
      </c>
      <c r="D44" s="132"/>
      <c r="E44" s="132"/>
      <c r="F44" s="459"/>
      <c r="G44" s="109">
        <v>0.0063</v>
      </c>
      <c r="H44" s="150">
        <v>0.0017</v>
      </c>
      <c r="I44" s="154"/>
      <c r="J44" s="128"/>
      <c r="K44" s="132"/>
      <c r="L44" s="109"/>
      <c r="M44" s="132"/>
      <c r="N44" s="132"/>
      <c r="O44" s="109"/>
      <c r="P44" s="8">
        <f t="shared" si="2"/>
        <v>0.008</v>
      </c>
    </row>
    <row r="45" spans="1:16" ht="18.75">
      <c r="A45" s="534"/>
      <c r="B45" s="535"/>
      <c r="C45" s="50" t="s">
        <v>18</v>
      </c>
      <c r="D45" s="133"/>
      <c r="E45" s="133"/>
      <c r="F45" s="460"/>
      <c r="G45" s="110">
        <v>3.154</v>
      </c>
      <c r="H45" s="149">
        <v>0.551</v>
      </c>
      <c r="I45" s="33"/>
      <c r="J45" s="130"/>
      <c r="K45" s="133"/>
      <c r="L45" s="110"/>
      <c r="M45" s="133"/>
      <c r="N45" s="159"/>
      <c r="O45" s="110"/>
      <c r="P45" s="9">
        <f t="shared" si="2"/>
        <v>3.705</v>
      </c>
    </row>
    <row r="46" spans="1:16" ht="18.75">
      <c r="A46" s="532" t="s">
        <v>45</v>
      </c>
      <c r="B46" s="533"/>
      <c r="C46" s="57" t="s">
        <v>16</v>
      </c>
      <c r="D46" s="132"/>
      <c r="E46" s="132">
        <v>0.105</v>
      </c>
      <c r="F46" s="459">
        <v>0.015</v>
      </c>
      <c r="G46" s="109"/>
      <c r="H46" s="150"/>
      <c r="I46" s="156"/>
      <c r="J46" s="128"/>
      <c r="K46" s="132"/>
      <c r="L46" s="109"/>
      <c r="M46" s="132"/>
      <c r="N46" s="132"/>
      <c r="O46" s="109"/>
      <c r="P46" s="8">
        <f t="shared" si="2"/>
        <v>0.12</v>
      </c>
    </row>
    <row r="47" spans="1:16" ht="18.75">
      <c r="A47" s="534"/>
      <c r="B47" s="535"/>
      <c r="C47" s="50" t="s">
        <v>18</v>
      </c>
      <c r="D47" s="133"/>
      <c r="E47" s="133">
        <v>54.81</v>
      </c>
      <c r="F47" s="460">
        <v>4.86</v>
      </c>
      <c r="G47" s="110"/>
      <c r="H47" s="149"/>
      <c r="I47" s="34"/>
      <c r="J47" s="130"/>
      <c r="K47" s="133"/>
      <c r="L47" s="110"/>
      <c r="M47" s="133"/>
      <c r="N47" s="133"/>
      <c r="O47" s="110"/>
      <c r="P47" s="9">
        <f t="shared" si="2"/>
        <v>59.67</v>
      </c>
    </row>
    <row r="48" spans="1:16" ht="18.75">
      <c r="A48" s="532" t="s">
        <v>46</v>
      </c>
      <c r="B48" s="533"/>
      <c r="C48" s="57" t="s">
        <v>16</v>
      </c>
      <c r="D48" s="132">
        <v>0.001</v>
      </c>
      <c r="E48" s="132">
        <v>0.0068</v>
      </c>
      <c r="F48" s="459"/>
      <c r="G48" s="109">
        <v>0.005</v>
      </c>
      <c r="H48" s="150">
        <v>0.444</v>
      </c>
      <c r="I48" s="154">
        <v>0.7997</v>
      </c>
      <c r="J48" s="128">
        <v>0.291</v>
      </c>
      <c r="K48" s="132">
        <v>0.111</v>
      </c>
      <c r="L48" s="109">
        <v>48.2402</v>
      </c>
      <c r="M48" s="132">
        <v>0.0402</v>
      </c>
      <c r="N48" s="132">
        <v>254.1779</v>
      </c>
      <c r="O48" s="109">
        <v>0.0286</v>
      </c>
      <c r="P48" s="8">
        <f t="shared" si="2"/>
        <v>304.1454</v>
      </c>
    </row>
    <row r="49" spans="1:16" ht="18.75">
      <c r="A49" s="534"/>
      <c r="B49" s="535"/>
      <c r="C49" s="50" t="s">
        <v>18</v>
      </c>
      <c r="D49" s="133">
        <v>0.108</v>
      </c>
      <c r="E49" s="133">
        <v>3.737</v>
      </c>
      <c r="F49" s="460"/>
      <c r="G49" s="110">
        <v>1.836</v>
      </c>
      <c r="H49" s="149">
        <v>8.445</v>
      </c>
      <c r="I49" s="33">
        <v>48.88</v>
      </c>
      <c r="J49" s="130">
        <v>23.03</v>
      </c>
      <c r="K49" s="133">
        <v>29.724</v>
      </c>
      <c r="L49" s="110">
        <v>3015.443</v>
      </c>
      <c r="M49" s="133">
        <v>15.615</v>
      </c>
      <c r="N49" s="159">
        <v>23371.168</v>
      </c>
      <c r="O49" s="110">
        <v>2.271</v>
      </c>
      <c r="P49" s="9">
        <f t="shared" si="2"/>
        <v>26520.257</v>
      </c>
    </row>
    <row r="50" spans="1:16" ht="18.75">
      <c r="A50" s="532" t="s">
        <v>47</v>
      </c>
      <c r="B50" s="533"/>
      <c r="C50" s="57" t="s">
        <v>16</v>
      </c>
      <c r="D50" s="132">
        <v>0.375</v>
      </c>
      <c r="E50" s="132">
        <v>0.295</v>
      </c>
      <c r="F50" s="459">
        <v>0.37</v>
      </c>
      <c r="G50" s="109">
        <v>0.11</v>
      </c>
      <c r="H50" s="150">
        <v>0.05</v>
      </c>
      <c r="I50" s="156">
        <v>0.065</v>
      </c>
      <c r="J50" s="128">
        <v>0.065</v>
      </c>
      <c r="K50" s="132">
        <v>0.05</v>
      </c>
      <c r="L50" s="109">
        <v>0.979</v>
      </c>
      <c r="M50" s="132">
        <v>3.595</v>
      </c>
      <c r="N50" s="132">
        <v>0.931</v>
      </c>
      <c r="O50" s="109">
        <v>0.325</v>
      </c>
      <c r="P50" s="8">
        <f t="shared" si="2"/>
        <v>7.210000000000001</v>
      </c>
    </row>
    <row r="51" spans="1:16" ht="18.75">
      <c r="A51" s="534"/>
      <c r="B51" s="535"/>
      <c r="C51" s="50" t="s">
        <v>18</v>
      </c>
      <c r="D51" s="133">
        <v>209.628</v>
      </c>
      <c r="E51" s="133">
        <v>194.4</v>
      </c>
      <c r="F51" s="460">
        <v>251.748</v>
      </c>
      <c r="G51" s="110">
        <v>98.172</v>
      </c>
      <c r="H51" s="149">
        <v>45.252</v>
      </c>
      <c r="I51" s="155">
        <v>57.78</v>
      </c>
      <c r="J51" s="130">
        <v>56.7</v>
      </c>
      <c r="K51" s="133">
        <v>45.792</v>
      </c>
      <c r="L51" s="110">
        <v>720.36</v>
      </c>
      <c r="M51" s="133">
        <v>2899.109</v>
      </c>
      <c r="N51" s="159">
        <v>736.236</v>
      </c>
      <c r="O51" s="110">
        <v>266.436</v>
      </c>
      <c r="P51" s="9">
        <f t="shared" si="2"/>
        <v>5581.612999999999</v>
      </c>
    </row>
    <row r="52" spans="1:16" ht="18.75">
      <c r="A52" s="532" t="s">
        <v>48</v>
      </c>
      <c r="B52" s="533"/>
      <c r="C52" s="57" t="s">
        <v>16</v>
      </c>
      <c r="D52" s="132"/>
      <c r="E52" s="132"/>
      <c r="F52" s="459"/>
      <c r="G52" s="109"/>
      <c r="H52" s="150">
        <v>0.0012</v>
      </c>
      <c r="I52" s="154"/>
      <c r="J52" s="128"/>
      <c r="K52" s="132"/>
      <c r="L52" s="109">
        <v>0.075</v>
      </c>
      <c r="M52" s="132">
        <v>0.7039</v>
      </c>
      <c r="N52" s="132"/>
      <c r="O52" s="109"/>
      <c r="P52" s="8">
        <f t="shared" si="2"/>
        <v>0.7801</v>
      </c>
    </row>
    <row r="53" spans="1:16" ht="18.75">
      <c r="A53" s="534"/>
      <c r="B53" s="535"/>
      <c r="C53" s="50" t="s">
        <v>18</v>
      </c>
      <c r="D53" s="133"/>
      <c r="E53" s="133"/>
      <c r="F53" s="460"/>
      <c r="G53" s="110"/>
      <c r="H53" s="149">
        <v>0.648</v>
      </c>
      <c r="I53" s="155"/>
      <c r="J53" s="130"/>
      <c r="K53" s="133"/>
      <c r="L53" s="110">
        <v>57.478</v>
      </c>
      <c r="M53" s="133">
        <v>467.705</v>
      </c>
      <c r="N53" s="159"/>
      <c r="O53" s="110"/>
      <c r="P53" s="9">
        <f t="shared" si="2"/>
        <v>525.831</v>
      </c>
    </row>
    <row r="54" spans="1:16" ht="18.75">
      <c r="A54" s="45" t="s">
        <v>0</v>
      </c>
      <c r="B54" s="528" t="s">
        <v>128</v>
      </c>
      <c r="C54" s="57" t="s">
        <v>16</v>
      </c>
      <c r="D54" s="132"/>
      <c r="E54" s="132"/>
      <c r="F54" s="459"/>
      <c r="G54" s="109"/>
      <c r="H54" s="150"/>
      <c r="I54" s="154"/>
      <c r="J54" s="128"/>
      <c r="K54" s="132"/>
      <c r="L54" s="109"/>
      <c r="M54" s="132"/>
      <c r="N54" s="132"/>
      <c r="O54" s="109"/>
      <c r="P54" s="8"/>
    </row>
    <row r="55" spans="1:16" ht="18.75">
      <c r="A55" s="45" t="s">
        <v>38</v>
      </c>
      <c r="B55" s="529"/>
      <c r="C55" s="50" t="s">
        <v>18</v>
      </c>
      <c r="D55" s="133"/>
      <c r="E55" s="133"/>
      <c r="F55" s="460"/>
      <c r="G55" s="110"/>
      <c r="H55" s="149"/>
      <c r="I55" s="33"/>
      <c r="J55" s="130"/>
      <c r="K55" s="133"/>
      <c r="L55" s="110"/>
      <c r="M55" s="133"/>
      <c r="N55" s="159"/>
      <c r="O55" s="110"/>
      <c r="P55" s="9"/>
    </row>
    <row r="56" spans="1:16" ht="18.75">
      <c r="A56" s="45" t="s">
        <v>17</v>
      </c>
      <c r="B56" s="48" t="s">
        <v>20</v>
      </c>
      <c r="C56" s="57" t="s">
        <v>16</v>
      </c>
      <c r="D56" s="132">
        <v>0.0038</v>
      </c>
      <c r="E56" s="132"/>
      <c r="F56" s="459">
        <v>0.0029</v>
      </c>
      <c r="G56" s="109">
        <v>0.0019</v>
      </c>
      <c r="H56" s="150">
        <v>0.0528</v>
      </c>
      <c r="I56" s="344">
        <v>0.1363</v>
      </c>
      <c r="J56" s="128">
        <v>0.0913</v>
      </c>
      <c r="K56" s="132">
        <v>0.41254</v>
      </c>
      <c r="L56" s="109">
        <v>0.6976</v>
      </c>
      <c r="M56" s="132">
        <v>1.139</v>
      </c>
      <c r="N56" s="132">
        <v>0.9912</v>
      </c>
      <c r="O56" s="109">
        <v>0.1012</v>
      </c>
      <c r="P56" s="8">
        <f aca="true" t="shared" si="3" ref="P56:P67">SUM(D56:O56)</f>
        <v>3.6305400000000003</v>
      </c>
    </row>
    <row r="57" spans="1:16" ht="18.75">
      <c r="A57" s="45" t="s">
        <v>23</v>
      </c>
      <c r="B57" s="50" t="s">
        <v>109</v>
      </c>
      <c r="C57" s="50" t="s">
        <v>18</v>
      </c>
      <c r="D57" s="133">
        <v>3.078</v>
      </c>
      <c r="E57" s="133"/>
      <c r="F57" s="460">
        <v>3.132</v>
      </c>
      <c r="G57" s="110">
        <v>2.668</v>
      </c>
      <c r="H57" s="149">
        <v>35.672</v>
      </c>
      <c r="I57" s="345">
        <v>58.811</v>
      </c>
      <c r="J57" s="130">
        <v>60.231</v>
      </c>
      <c r="K57" s="133">
        <v>308.926</v>
      </c>
      <c r="L57" s="110">
        <v>391.339</v>
      </c>
      <c r="M57" s="133">
        <v>601.468</v>
      </c>
      <c r="N57" s="159">
        <v>559.167</v>
      </c>
      <c r="O57" s="110">
        <v>86.621</v>
      </c>
      <c r="P57" s="9">
        <f t="shared" si="3"/>
        <v>2111.113</v>
      </c>
    </row>
    <row r="58" spans="1:16" s="39" customFormat="1" ht="18.75">
      <c r="A58" s="52"/>
      <c r="B58" s="530" t="s">
        <v>103</v>
      </c>
      <c r="C58" s="57" t="s">
        <v>16</v>
      </c>
      <c r="D58" s="5">
        <v>0.0038</v>
      </c>
      <c r="E58" s="5">
        <v>0</v>
      </c>
      <c r="F58" s="5">
        <v>0.0029</v>
      </c>
      <c r="G58" s="1">
        <v>0.0019</v>
      </c>
      <c r="H58" s="1">
        <v>0.0528</v>
      </c>
      <c r="I58" s="1">
        <v>0.1363</v>
      </c>
      <c r="J58" s="1">
        <v>0.0913</v>
      </c>
      <c r="K58" s="5">
        <v>0.41254</v>
      </c>
      <c r="L58" s="5">
        <f>+L54+L56</f>
        <v>0.6976</v>
      </c>
      <c r="M58" s="5">
        <v>1.139</v>
      </c>
      <c r="N58" s="5">
        <f>+N54+N56</f>
        <v>0.9912</v>
      </c>
      <c r="O58" s="5">
        <f>+O54+O56</f>
        <v>0.1012</v>
      </c>
      <c r="P58" s="8">
        <f>SUM(D58:O58)</f>
        <v>3.6305400000000003</v>
      </c>
    </row>
    <row r="59" spans="1:16" s="39" customFormat="1" ht="18.75">
      <c r="A59" s="51"/>
      <c r="B59" s="531"/>
      <c r="C59" s="50" t="s">
        <v>18</v>
      </c>
      <c r="D59" s="35">
        <v>3.078</v>
      </c>
      <c r="E59" s="35">
        <v>0</v>
      </c>
      <c r="F59" s="35">
        <v>3.132</v>
      </c>
      <c r="G59" s="2">
        <v>2.668</v>
      </c>
      <c r="H59" s="2">
        <v>35.672</v>
      </c>
      <c r="I59" s="2">
        <v>58.811</v>
      </c>
      <c r="J59" s="2">
        <v>60.231</v>
      </c>
      <c r="K59" s="35">
        <v>308.926</v>
      </c>
      <c r="L59" s="35">
        <f>+L55+L57</f>
        <v>391.339</v>
      </c>
      <c r="M59" s="35">
        <v>601.468</v>
      </c>
      <c r="N59" s="35">
        <f>+N55+N57</f>
        <v>559.167</v>
      </c>
      <c r="O59" s="35">
        <f>+O55+O57</f>
        <v>86.621</v>
      </c>
      <c r="P59" s="9">
        <f>SUM(D59:O59)</f>
        <v>2111.113</v>
      </c>
    </row>
    <row r="60" spans="1:16" ht="18.75">
      <c r="A60" s="45" t="s">
        <v>0</v>
      </c>
      <c r="B60" s="528" t="s">
        <v>111</v>
      </c>
      <c r="C60" s="57" t="s">
        <v>16</v>
      </c>
      <c r="D60" s="132"/>
      <c r="E60" s="132"/>
      <c r="F60" s="459"/>
      <c r="G60" s="109"/>
      <c r="H60" s="150"/>
      <c r="I60" s="154"/>
      <c r="J60" s="128"/>
      <c r="K60" s="132"/>
      <c r="L60" s="109"/>
      <c r="M60" s="132"/>
      <c r="N60" s="132"/>
      <c r="O60" s="109"/>
      <c r="P60" s="8">
        <f t="shared" si="3"/>
        <v>0</v>
      </c>
    </row>
    <row r="61" spans="1:16" ht="18.75">
      <c r="A61" s="45" t="s">
        <v>49</v>
      </c>
      <c r="B61" s="529"/>
      <c r="C61" s="50" t="s">
        <v>18</v>
      </c>
      <c r="D61" s="133"/>
      <c r="E61" s="133"/>
      <c r="F61" s="460"/>
      <c r="G61" s="110"/>
      <c r="H61" s="149"/>
      <c r="I61" s="155"/>
      <c r="J61" s="130"/>
      <c r="K61" s="133"/>
      <c r="L61" s="110"/>
      <c r="M61" s="133"/>
      <c r="N61" s="159"/>
      <c r="O61" s="110"/>
      <c r="P61" s="9">
        <f t="shared" si="3"/>
        <v>0</v>
      </c>
    </row>
    <row r="62" spans="1:16" ht="18.75">
      <c r="A62" s="45" t="s">
        <v>0</v>
      </c>
      <c r="B62" s="48" t="s">
        <v>50</v>
      </c>
      <c r="C62" s="57" t="s">
        <v>16</v>
      </c>
      <c r="D62" s="132">
        <v>9.49</v>
      </c>
      <c r="E62" s="132">
        <v>10.88</v>
      </c>
      <c r="F62" s="459">
        <v>22.27</v>
      </c>
      <c r="G62" s="109">
        <v>30.63</v>
      </c>
      <c r="H62" s="150">
        <v>18.7</v>
      </c>
      <c r="I62" s="154">
        <v>8.03</v>
      </c>
      <c r="J62" s="128">
        <v>1.7</v>
      </c>
      <c r="K62" s="132">
        <v>51.69</v>
      </c>
      <c r="L62" s="109">
        <v>51.03</v>
      </c>
      <c r="M62" s="132">
        <v>68.5</v>
      </c>
      <c r="N62" s="132">
        <v>32.76</v>
      </c>
      <c r="O62" s="109">
        <v>62.48</v>
      </c>
      <c r="P62" s="8">
        <f t="shared" si="3"/>
        <v>368.15999999999997</v>
      </c>
    </row>
    <row r="63" spans="1:16" ht="18.75">
      <c r="A63" s="45" t="s">
        <v>51</v>
      </c>
      <c r="B63" s="50" t="s">
        <v>112</v>
      </c>
      <c r="C63" s="50" t="s">
        <v>18</v>
      </c>
      <c r="D63" s="133">
        <v>884.52</v>
      </c>
      <c r="E63" s="133">
        <v>1014.552</v>
      </c>
      <c r="F63" s="460">
        <v>2077.272</v>
      </c>
      <c r="G63" s="110">
        <v>3014.928</v>
      </c>
      <c r="H63" s="149">
        <v>1739.016</v>
      </c>
      <c r="I63" s="33">
        <v>805.032</v>
      </c>
      <c r="J63" s="130">
        <v>146.88</v>
      </c>
      <c r="K63" s="133">
        <v>4933.656</v>
      </c>
      <c r="L63" s="110">
        <v>5157.864</v>
      </c>
      <c r="M63" s="133">
        <v>6555.6</v>
      </c>
      <c r="N63" s="159">
        <v>3295.512</v>
      </c>
      <c r="O63" s="110">
        <v>5869.908</v>
      </c>
      <c r="P63" s="9">
        <f t="shared" si="3"/>
        <v>35494.74</v>
      </c>
    </row>
    <row r="64" spans="1:16" ht="18.75">
      <c r="A64" s="45" t="s">
        <v>0</v>
      </c>
      <c r="B64" s="528" t="s">
        <v>53</v>
      </c>
      <c r="C64" s="57" t="s">
        <v>16</v>
      </c>
      <c r="D64" s="132"/>
      <c r="E64" s="132">
        <v>0.01</v>
      </c>
      <c r="F64" s="459"/>
      <c r="G64" s="109">
        <v>2.847</v>
      </c>
      <c r="H64" s="150">
        <v>2.515</v>
      </c>
      <c r="I64" s="156"/>
      <c r="J64" s="128"/>
      <c r="K64" s="132"/>
      <c r="L64" s="109"/>
      <c r="M64" s="132"/>
      <c r="N64" s="132"/>
      <c r="O64" s="109"/>
      <c r="P64" s="8">
        <f t="shared" si="3"/>
        <v>5.372</v>
      </c>
    </row>
    <row r="65" spans="1:16" ht="18.75">
      <c r="A65" s="45" t="s">
        <v>23</v>
      </c>
      <c r="B65" s="529"/>
      <c r="C65" s="50" t="s">
        <v>18</v>
      </c>
      <c r="D65" s="133"/>
      <c r="E65" s="133">
        <v>0.108</v>
      </c>
      <c r="F65" s="460"/>
      <c r="G65" s="110">
        <v>211.776</v>
      </c>
      <c r="H65" s="149">
        <v>175.565</v>
      </c>
      <c r="I65" s="155"/>
      <c r="J65" s="130"/>
      <c r="K65" s="133"/>
      <c r="L65" s="110"/>
      <c r="M65" s="133"/>
      <c r="N65" s="133"/>
      <c r="O65" s="110"/>
      <c r="P65" s="9">
        <f t="shared" si="3"/>
        <v>387.449</v>
      </c>
    </row>
    <row r="66" spans="1:16" ht="18.75">
      <c r="A66" s="52"/>
      <c r="B66" s="48" t="s">
        <v>20</v>
      </c>
      <c r="C66" s="57" t="s">
        <v>16</v>
      </c>
      <c r="D66" s="132">
        <v>0.364</v>
      </c>
      <c r="E66" s="132">
        <v>0.6</v>
      </c>
      <c r="F66" s="459">
        <v>0.162</v>
      </c>
      <c r="G66" s="109">
        <v>0.45</v>
      </c>
      <c r="H66" s="150">
        <v>0.1587</v>
      </c>
      <c r="I66" s="154">
        <v>0.127</v>
      </c>
      <c r="J66" s="128">
        <v>0.124</v>
      </c>
      <c r="K66" s="132">
        <v>1.202</v>
      </c>
      <c r="L66" s="109">
        <v>2.092</v>
      </c>
      <c r="M66" s="132">
        <v>0.689</v>
      </c>
      <c r="N66" s="132">
        <v>0.33</v>
      </c>
      <c r="O66" s="109">
        <v>0.366</v>
      </c>
      <c r="P66" s="8">
        <f t="shared" si="3"/>
        <v>6.6647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136">
        <v>18.728</v>
      </c>
      <c r="E67" s="136">
        <v>9.331</v>
      </c>
      <c r="F67" s="461">
        <v>6.458</v>
      </c>
      <c r="G67" s="113">
        <v>17.453</v>
      </c>
      <c r="H67" s="151">
        <v>5.181</v>
      </c>
      <c r="I67" s="33">
        <v>3.888</v>
      </c>
      <c r="J67" s="158">
        <v>1.339</v>
      </c>
      <c r="K67" s="136">
        <v>68.105</v>
      </c>
      <c r="L67" s="113">
        <v>106.656</v>
      </c>
      <c r="M67" s="136">
        <v>32.162</v>
      </c>
      <c r="N67" s="136">
        <v>6.156</v>
      </c>
      <c r="O67" s="113">
        <v>17.171</v>
      </c>
      <c r="P67" s="10">
        <f t="shared" si="3"/>
        <v>292.628</v>
      </c>
    </row>
    <row r="68" spans="4:16" ht="18.75">
      <c r="D68" s="137"/>
      <c r="E68" s="137"/>
      <c r="F68" s="462"/>
      <c r="G68" s="114"/>
      <c r="H68" s="114"/>
      <c r="I68" s="127"/>
      <c r="J68" s="114"/>
      <c r="K68" s="137"/>
      <c r="L68" s="114"/>
      <c r="M68" s="137"/>
      <c r="N68" s="137"/>
      <c r="O68" s="114"/>
      <c r="P68" s="11"/>
    </row>
    <row r="69" spans="1:16" ht="19.5" thickBot="1">
      <c r="A69" s="12"/>
      <c r="B69" s="40" t="s">
        <v>80</v>
      </c>
      <c r="C69" s="12"/>
      <c r="D69" s="138"/>
      <c r="E69" s="138"/>
      <c r="F69" s="463"/>
      <c r="G69" s="115"/>
      <c r="H69" s="115"/>
      <c r="I69" s="115"/>
      <c r="J69" s="115"/>
      <c r="K69" s="138"/>
      <c r="L69" s="115"/>
      <c r="M69" s="138"/>
      <c r="N69" s="138"/>
      <c r="O69" s="115"/>
      <c r="P69" s="12"/>
    </row>
    <row r="70" spans="1:16" ht="18.75">
      <c r="A70" s="51"/>
      <c r="B70" s="56"/>
      <c r="C70" s="56"/>
      <c r="D70" s="139" t="s">
        <v>2</v>
      </c>
      <c r="E70" s="139" t="s">
        <v>3</v>
      </c>
      <c r="F70" s="464" t="s">
        <v>4</v>
      </c>
      <c r="G70" s="116" t="s">
        <v>5</v>
      </c>
      <c r="H70" s="218" t="s">
        <v>6</v>
      </c>
      <c r="I70" s="214" t="s">
        <v>7</v>
      </c>
      <c r="J70" s="116" t="s">
        <v>8</v>
      </c>
      <c r="K70" s="139" t="s">
        <v>9</v>
      </c>
      <c r="L70" s="116" t="s">
        <v>10</v>
      </c>
      <c r="M70" s="139" t="s">
        <v>11</v>
      </c>
      <c r="N70" s="139" t="s">
        <v>12</v>
      </c>
      <c r="O70" s="116" t="s">
        <v>13</v>
      </c>
      <c r="P70" s="44" t="s">
        <v>14</v>
      </c>
    </row>
    <row r="71" spans="1:16" s="39" customFormat="1" ht="18.75">
      <c r="A71" s="45" t="s">
        <v>49</v>
      </c>
      <c r="B71" s="530" t="s">
        <v>110</v>
      </c>
      <c r="C71" s="57" t="s">
        <v>16</v>
      </c>
      <c r="D71" s="5">
        <v>9.854000000000001</v>
      </c>
      <c r="E71" s="5">
        <f aca="true" t="shared" si="4" ref="E71:L71">+E60+E62+E64+E66</f>
        <v>11.49</v>
      </c>
      <c r="F71" s="5">
        <f t="shared" si="4"/>
        <v>22.432</v>
      </c>
      <c r="G71" s="1">
        <f t="shared" si="4"/>
        <v>33.927</v>
      </c>
      <c r="H71" s="1">
        <f t="shared" si="4"/>
        <v>21.3737</v>
      </c>
      <c r="I71" s="1">
        <f t="shared" si="4"/>
        <v>8.157</v>
      </c>
      <c r="J71" s="1">
        <f t="shared" si="4"/>
        <v>1.8239999999999998</v>
      </c>
      <c r="K71" s="5">
        <f t="shared" si="4"/>
        <v>52.891999999999996</v>
      </c>
      <c r="L71" s="5">
        <f t="shared" si="4"/>
        <v>53.122</v>
      </c>
      <c r="M71" s="5">
        <v>69.189</v>
      </c>
      <c r="N71" s="5">
        <f aca="true" t="shared" si="5" ref="N71:P72">+N60+N62+N64+N66</f>
        <v>33.089999999999996</v>
      </c>
      <c r="O71" s="5">
        <f t="shared" si="5"/>
        <v>62.846</v>
      </c>
      <c r="P71" s="8">
        <f t="shared" si="5"/>
        <v>380.19669999999996</v>
      </c>
    </row>
    <row r="72" spans="1:16" s="39" customFormat="1" ht="18.75">
      <c r="A72" s="73" t="s">
        <v>51</v>
      </c>
      <c r="B72" s="531"/>
      <c r="C72" s="50" t="s">
        <v>18</v>
      </c>
      <c r="D72" s="35">
        <v>903.2479999999999</v>
      </c>
      <c r="E72" s="35">
        <f aca="true" t="shared" si="6" ref="E72:L72">+E61+E63+E65+E67</f>
        <v>1023.991</v>
      </c>
      <c r="F72" s="35">
        <f t="shared" si="6"/>
        <v>2083.73</v>
      </c>
      <c r="G72" s="2">
        <f t="shared" si="6"/>
        <v>3244.1569999999997</v>
      </c>
      <c r="H72" s="2">
        <f t="shared" si="6"/>
        <v>1919.7620000000002</v>
      </c>
      <c r="I72" s="2">
        <f t="shared" si="6"/>
        <v>808.9200000000001</v>
      </c>
      <c r="J72" s="2">
        <f t="shared" si="6"/>
        <v>148.219</v>
      </c>
      <c r="K72" s="35">
        <f t="shared" si="6"/>
        <v>5001.7609999999995</v>
      </c>
      <c r="L72" s="35">
        <f t="shared" si="6"/>
        <v>5264.5199999999995</v>
      </c>
      <c r="M72" s="99">
        <v>6587.762000000001</v>
      </c>
      <c r="N72" s="35">
        <f t="shared" si="5"/>
        <v>3301.668</v>
      </c>
      <c r="O72" s="35">
        <f t="shared" si="5"/>
        <v>5887.079000000001</v>
      </c>
      <c r="P72" s="9">
        <f t="shared" si="5"/>
        <v>36174.816999999995</v>
      </c>
    </row>
    <row r="73" spans="1:16" ht="18.75">
      <c r="A73" s="45" t="s">
        <v>0</v>
      </c>
      <c r="B73" s="528" t="s">
        <v>54</v>
      </c>
      <c r="C73" s="57" t="s">
        <v>16</v>
      </c>
      <c r="D73" s="132">
        <v>1.3509</v>
      </c>
      <c r="E73" s="132">
        <v>1.4526</v>
      </c>
      <c r="F73" s="459">
        <v>2.4053</v>
      </c>
      <c r="G73" s="109">
        <v>3.4208</v>
      </c>
      <c r="H73" s="220">
        <v>11.3154</v>
      </c>
      <c r="I73" s="154">
        <v>14.4471</v>
      </c>
      <c r="J73" s="128">
        <v>8.1198</v>
      </c>
      <c r="K73" s="132">
        <v>4.7689</v>
      </c>
      <c r="L73" s="109">
        <v>1.8861</v>
      </c>
      <c r="M73" s="132">
        <v>1.4147</v>
      </c>
      <c r="N73" s="132">
        <v>3.3632</v>
      </c>
      <c r="O73" s="109">
        <v>1.693</v>
      </c>
      <c r="P73" s="8">
        <f aca="true" t="shared" si="7" ref="P73:P80">SUM(D73:O73)</f>
        <v>55.6378</v>
      </c>
    </row>
    <row r="74" spans="1:16" ht="18.75">
      <c r="A74" s="45" t="s">
        <v>34</v>
      </c>
      <c r="B74" s="529"/>
      <c r="C74" s="50" t="s">
        <v>18</v>
      </c>
      <c r="D74" s="133">
        <v>2186.898</v>
      </c>
      <c r="E74" s="133">
        <v>2057.179</v>
      </c>
      <c r="F74" s="460">
        <v>3384.357</v>
      </c>
      <c r="G74" s="110">
        <v>3616.433</v>
      </c>
      <c r="H74" s="221">
        <v>6883.502</v>
      </c>
      <c r="I74" s="34">
        <v>9892.308</v>
      </c>
      <c r="J74" s="130">
        <v>7204.944</v>
      </c>
      <c r="K74" s="133">
        <v>8979.057</v>
      </c>
      <c r="L74" s="110">
        <v>3346.087</v>
      </c>
      <c r="M74" s="133">
        <v>2075.275</v>
      </c>
      <c r="N74" s="159">
        <v>2820.466</v>
      </c>
      <c r="O74" s="110">
        <v>2677.917</v>
      </c>
      <c r="P74" s="9">
        <f t="shared" si="7"/>
        <v>55124.423</v>
      </c>
    </row>
    <row r="75" spans="1:16" ht="18.75">
      <c r="A75" s="45" t="s">
        <v>0</v>
      </c>
      <c r="B75" s="528" t="s">
        <v>55</v>
      </c>
      <c r="C75" s="57" t="s">
        <v>16</v>
      </c>
      <c r="D75" s="132"/>
      <c r="E75" s="132"/>
      <c r="F75" s="459">
        <v>0.0269</v>
      </c>
      <c r="G75" s="109"/>
      <c r="H75" s="220">
        <v>0.0331</v>
      </c>
      <c r="I75" s="154">
        <v>0.0135</v>
      </c>
      <c r="J75" s="128"/>
      <c r="K75" s="132"/>
      <c r="L75" s="109"/>
      <c r="M75" s="132"/>
      <c r="N75" s="132"/>
      <c r="O75" s="109"/>
      <c r="P75" s="8">
        <f t="shared" si="7"/>
        <v>0.0735</v>
      </c>
    </row>
    <row r="76" spans="1:16" ht="18.75">
      <c r="A76" s="45" t="s">
        <v>0</v>
      </c>
      <c r="B76" s="529"/>
      <c r="C76" s="50" t="s">
        <v>18</v>
      </c>
      <c r="D76" s="133"/>
      <c r="E76" s="133"/>
      <c r="F76" s="460">
        <v>2.724</v>
      </c>
      <c r="G76" s="110"/>
      <c r="H76" s="221">
        <v>2.408</v>
      </c>
      <c r="I76" s="155">
        <v>1.458</v>
      </c>
      <c r="J76" s="130"/>
      <c r="K76" s="133"/>
      <c r="L76" s="110"/>
      <c r="M76" s="133"/>
      <c r="N76" s="133"/>
      <c r="O76" s="110"/>
      <c r="P76" s="9">
        <f t="shared" si="7"/>
        <v>6.59</v>
      </c>
    </row>
    <row r="77" spans="1:16" ht="18.75">
      <c r="A77" s="45" t="s">
        <v>56</v>
      </c>
      <c r="B77" s="48" t="s">
        <v>57</v>
      </c>
      <c r="C77" s="57" t="s">
        <v>16</v>
      </c>
      <c r="D77" s="132"/>
      <c r="E77" s="132"/>
      <c r="F77" s="459"/>
      <c r="G77" s="109"/>
      <c r="H77" s="220"/>
      <c r="I77" s="154"/>
      <c r="J77" s="128"/>
      <c r="K77" s="132"/>
      <c r="L77" s="109"/>
      <c r="M77" s="132"/>
      <c r="N77" s="132"/>
      <c r="O77" s="109"/>
      <c r="P77" s="8">
        <f t="shared" si="7"/>
        <v>0</v>
      </c>
    </row>
    <row r="78" spans="1:16" ht="18.75">
      <c r="A78" s="52"/>
      <c r="B78" s="50" t="s">
        <v>58</v>
      </c>
      <c r="C78" s="50" t="s">
        <v>18</v>
      </c>
      <c r="D78" s="133"/>
      <c r="E78" s="133"/>
      <c r="F78" s="460"/>
      <c r="G78" s="110"/>
      <c r="H78" s="221"/>
      <c r="I78" s="33"/>
      <c r="J78" s="130"/>
      <c r="K78" s="133"/>
      <c r="L78" s="110"/>
      <c r="M78" s="133"/>
      <c r="N78" s="133"/>
      <c r="O78" s="110"/>
      <c r="P78" s="9">
        <f t="shared" si="7"/>
        <v>0</v>
      </c>
    </row>
    <row r="79" spans="1:16" ht="18.75">
      <c r="A79" s="52"/>
      <c r="B79" s="528" t="s">
        <v>59</v>
      </c>
      <c r="C79" s="57" t="s">
        <v>16</v>
      </c>
      <c r="D79" s="132"/>
      <c r="E79" s="132"/>
      <c r="F79" s="459"/>
      <c r="G79" s="109"/>
      <c r="H79" s="220"/>
      <c r="I79" s="156"/>
      <c r="J79" s="128"/>
      <c r="K79" s="132"/>
      <c r="L79" s="109"/>
      <c r="M79" s="132"/>
      <c r="N79" s="132"/>
      <c r="O79" s="109"/>
      <c r="P79" s="8">
        <f t="shared" si="7"/>
        <v>0</v>
      </c>
    </row>
    <row r="80" spans="1:16" ht="18.75">
      <c r="A80" s="45" t="s">
        <v>17</v>
      </c>
      <c r="B80" s="529"/>
      <c r="C80" s="50" t="s">
        <v>18</v>
      </c>
      <c r="D80" s="133"/>
      <c r="E80" s="133"/>
      <c r="F80" s="460"/>
      <c r="G80" s="110"/>
      <c r="H80" s="221"/>
      <c r="I80" s="157"/>
      <c r="J80" s="130"/>
      <c r="K80" s="133"/>
      <c r="L80" s="110"/>
      <c r="M80" s="133"/>
      <c r="N80" s="133"/>
      <c r="O80" s="110"/>
      <c r="P80" s="9">
        <f t="shared" si="7"/>
        <v>0</v>
      </c>
    </row>
    <row r="81" spans="1:16" ht="18.75">
      <c r="A81" s="52"/>
      <c r="B81" s="48" t="s">
        <v>20</v>
      </c>
      <c r="C81" s="57" t="s">
        <v>16</v>
      </c>
      <c r="D81" s="132">
        <v>3.576</v>
      </c>
      <c r="E81" s="132">
        <v>3.1251</v>
      </c>
      <c r="F81" s="459">
        <v>5.1929</v>
      </c>
      <c r="G81" s="109">
        <v>4.5216</v>
      </c>
      <c r="H81" s="220">
        <v>10.0682</v>
      </c>
      <c r="I81" s="228">
        <v>5.4569</v>
      </c>
      <c r="J81" s="226">
        <v>1.8176</v>
      </c>
      <c r="K81" s="132">
        <v>1.2231</v>
      </c>
      <c r="L81" s="109">
        <v>3.2512</v>
      </c>
      <c r="M81" s="132">
        <v>2.4348</v>
      </c>
      <c r="N81" s="132">
        <v>4.6204</v>
      </c>
      <c r="O81" s="109">
        <v>8.3257</v>
      </c>
      <c r="P81" s="8">
        <f aca="true" t="shared" si="8" ref="P81:P98">SUM(D81:O81)</f>
        <v>53.6135</v>
      </c>
    </row>
    <row r="82" spans="1:16" ht="18.75">
      <c r="A82" s="52"/>
      <c r="B82" s="50" t="s">
        <v>60</v>
      </c>
      <c r="C82" s="50" t="s">
        <v>18</v>
      </c>
      <c r="D82" s="133">
        <v>1613.999</v>
      </c>
      <c r="E82" s="133">
        <v>1666.29</v>
      </c>
      <c r="F82" s="460">
        <v>2167.912</v>
      </c>
      <c r="G82" s="110">
        <v>1864.874</v>
      </c>
      <c r="H82" s="221">
        <v>3817.829</v>
      </c>
      <c r="I82" s="333">
        <v>3585.121</v>
      </c>
      <c r="J82" s="227">
        <v>2688.097</v>
      </c>
      <c r="K82" s="133">
        <v>3343.438</v>
      </c>
      <c r="L82" s="110">
        <v>1792.482</v>
      </c>
      <c r="M82" s="133">
        <v>1157.921</v>
      </c>
      <c r="N82" s="159">
        <v>1437.814</v>
      </c>
      <c r="O82" s="110">
        <v>3091.065</v>
      </c>
      <c r="P82" s="9">
        <f t="shared" si="8"/>
        <v>28226.841999999993</v>
      </c>
    </row>
    <row r="83" spans="1:16" s="39" customFormat="1" ht="18.75">
      <c r="A83" s="45" t="s">
        <v>23</v>
      </c>
      <c r="B83" s="530" t="s">
        <v>110</v>
      </c>
      <c r="C83" s="57" t="s">
        <v>16</v>
      </c>
      <c r="D83" s="5">
        <v>4.9269</v>
      </c>
      <c r="E83" s="5">
        <v>4.5777</v>
      </c>
      <c r="F83" s="5">
        <v>7.6251</v>
      </c>
      <c r="G83" s="1">
        <v>7.9424</v>
      </c>
      <c r="H83" s="1">
        <v>21.4167</v>
      </c>
      <c r="I83" s="1">
        <v>19.9175</v>
      </c>
      <c r="J83" s="1">
        <v>9.9374</v>
      </c>
      <c r="K83" s="5">
        <v>5.992000000000001</v>
      </c>
      <c r="L83" s="5">
        <f>+L73+L75+L77+L79+L81</f>
        <v>5.1373</v>
      </c>
      <c r="M83" s="5">
        <v>3.8495</v>
      </c>
      <c r="N83" s="5">
        <f>+N73+N75+N77+N79+N81</f>
        <v>7.9836</v>
      </c>
      <c r="O83" s="5">
        <f>+O73+O75+O77+O79+O81</f>
        <v>10.018699999999999</v>
      </c>
      <c r="P83" s="8">
        <f>SUM(D83:O83)</f>
        <v>109.3248</v>
      </c>
    </row>
    <row r="84" spans="1:16" s="39" customFormat="1" ht="18.75">
      <c r="A84" s="51"/>
      <c r="B84" s="531"/>
      <c r="C84" s="50" t="s">
        <v>18</v>
      </c>
      <c r="D84" s="35">
        <v>3800.897</v>
      </c>
      <c r="E84" s="35">
        <v>3723.469</v>
      </c>
      <c r="F84" s="35">
        <v>5554.993</v>
      </c>
      <c r="G84" s="2">
        <v>5481.307</v>
      </c>
      <c r="H84" s="2">
        <v>10703.739000000001</v>
      </c>
      <c r="I84" s="2">
        <v>13478.887000000002</v>
      </c>
      <c r="J84" s="2">
        <v>9893.041000000001</v>
      </c>
      <c r="K84" s="35">
        <v>12322.495</v>
      </c>
      <c r="L84" s="35">
        <f>+L74+L76+L78+L80+L82</f>
        <v>5138.5689999999995</v>
      </c>
      <c r="M84" s="35">
        <v>3233.196</v>
      </c>
      <c r="N84" s="35">
        <f>+N74+N76+N78+N80+N82</f>
        <v>4258.28</v>
      </c>
      <c r="O84" s="35">
        <f>+O74+O76+O78+O80+O82</f>
        <v>5768.982</v>
      </c>
      <c r="P84" s="9">
        <f>SUM(D84:O84)</f>
        <v>83357.855</v>
      </c>
    </row>
    <row r="85" spans="1:16" ht="18.75">
      <c r="A85" s="532" t="s">
        <v>114</v>
      </c>
      <c r="B85" s="533"/>
      <c r="C85" s="57" t="s">
        <v>16</v>
      </c>
      <c r="D85" s="132">
        <v>0.2115</v>
      </c>
      <c r="E85" s="132">
        <v>0.1738</v>
      </c>
      <c r="F85" s="459">
        <v>0.8413</v>
      </c>
      <c r="G85" s="109">
        <v>0.6049</v>
      </c>
      <c r="H85" s="224">
        <v>0.4456</v>
      </c>
      <c r="I85" s="228">
        <v>2.1423</v>
      </c>
      <c r="J85" s="226">
        <v>1.2246</v>
      </c>
      <c r="K85" s="132">
        <v>1.4522</v>
      </c>
      <c r="L85" s="109">
        <v>1.3223</v>
      </c>
      <c r="M85" s="132">
        <v>1.4723</v>
      </c>
      <c r="N85" s="132">
        <v>1.4305</v>
      </c>
      <c r="O85" s="109">
        <v>0.4692</v>
      </c>
      <c r="P85" s="8">
        <f t="shared" si="8"/>
        <v>11.790500000000002</v>
      </c>
    </row>
    <row r="86" spans="1:16" ht="18.75">
      <c r="A86" s="534"/>
      <c r="B86" s="535"/>
      <c r="C86" s="50" t="s">
        <v>18</v>
      </c>
      <c r="D86" s="133">
        <v>128.563</v>
      </c>
      <c r="E86" s="133">
        <v>109.836</v>
      </c>
      <c r="F86" s="460">
        <v>609.444</v>
      </c>
      <c r="G86" s="110">
        <v>708.59</v>
      </c>
      <c r="H86" s="225">
        <v>830.021</v>
      </c>
      <c r="I86" s="229">
        <v>2537.483</v>
      </c>
      <c r="J86" s="227">
        <v>1952.972</v>
      </c>
      <c r="K86" s="133">
        <v>2529.792</v>
      </c>
      <c r="L86" s="110">
        <v>1804.51</v>
      </c>
      <c r="M86" s="133">
        <v>1641.444</v>
      </c>
      <c r="N86" s="159">
        <v>1217.916</v>
      </c>
      <c r="O86" s="110">
        <v>440.613</v>
      </c>
      <c r="P86" s="9">
        <f t="shared" si="8"/>
        <v>14511.183999999997</v>
      </c>
    </row>
    <row r="87" spans="1:16" ht="18.75">
      <c r="A87" s="532" t="s">
        <v>61</v>
      </c>
      <c r="B87" s="533"/>
      <c r="C87" s="57" t="s">
        <v>16</v>
      </c>
      <c r="D87" s="132"/>
      <c r="E87" s="132"/>
      <c r="F87" s="459"/>
      <c r="G87" s="109"/>
      <c r="H87" s="224"/>
      <c r="I87" s="230"/>
      <c r="J87" s="226"/>
      <c r="K87" s="132"/>
      <c r="L87" s="109"/>
      <c r="M87" s="132"/>
      <c r="N87" s="132"/>
      <c r="O87" s="109"/>
      <c r="P87" s="8">
        <f t="shared" si="8"/>
        <v>0</v>
      </c>
    </row>
    <row r="88" spans="1:16" ht="18.75">
      <c r="A88" s="534"/>
      <c r="B88" s="535"/>
      <c r="C88" s="50" t="s">
        <v>18</v>
      </c>
      <c r="D88" s="133"/>
      <c r="E88" s="133"/>
      <c r="F88" s="460"/>
      <c r="G88" s="110"/>
      <c r="H88" s="225"/>
      <c r="I88" s="229"/>
      <c r="J88" s="227"/>
      <c r="K88" s="133"/>
      <c r="L88" s="110"/>
      <c r="M88" s="133"/>
      <c r="N88" s="133"/>
      <c r="O88" s="110"/>
      <c r="P88" s="9">
        <f t="shared" si="8"/>
        <v>0</v>
      </c>
    </row>
    <row r="89" spans="1:16" ht="18.75">
      <c r="A89" s="532" t="s">
        <v>115</v>
      </c>
      <c r="B89" s="533"/>
      <c r="C89" s="57" t="s">
        <v>16</v>
      </c>
      <c r="D89" s="132"/>
      <c r="E89" s="132"/>
      <c r="F89" s="459"/>
      <c r="G89" s="109">
        <v>0.22</v>
      </c>
      <c r="H89" s="224">
        <v>0.0792</v>
      </c>
      <c r="I89" s="230">
        <v>0.663</v>
      </c>
      <c r="J89" s="226"/>
      <c r="K89" s="132"/>
      <c r="L89" s="109">
        <v>0.021</v>
      </c>
      <c r="M89" s="132">
        <v>0.1505</v>
      </c>
      <c r="N89" s="132">
        <v>0.131</v>
      </c>
      <c r="O89" s="109">
        <v>0.209</v>
      </c>
      <c r="P89" s="8">
        <f t="shared" si="8"/>
        <v>1.4737000000000002</v>
      </c>
    </row>
    <row r="90" spans="1:16" ht="18.75">
      <c r="A90" s="534"/>
      <c r="B90" s="535"/>
      <c r="C90" s="50" t="s">
        <v>18</v>
      </c>
      <c r="D90" s="133"/>
      <c r="E90" s="133"/>
      <c r="F90" s="460"/>
      <c r="G90" s="110">
        <v>63.547</v>
      </c>
      <c r="H90" s="225">
        <v>43.578</v>
      </c>
      <c r="I90" s="229">
        <v>200.567</v>
      </c>
      <c r="J90" s="227"/>
      <c r="K90" s="133"/>
      <c r="L90" s="110">
        <v>3.532</v>
      </c>
      <c r="M90" s="133">
        <v>44.172</v>
      </c>
      <c r="N90" s="133">
        <v>37.379</v>
      </c>
      <c r="O90" s="110">
        <v>163.674</v>
      </c>
      <c r="P90" s="9">
        <f t="shared" si="8"/>
        <v>556.449</v>
      </c>
    </row>
    <row r="91" spans="1:16" ht="18.75">
      <c r="A91" s="532" t="s">
        <v>116</v>
      </c>
      <c r="B91" s="533"/>
      <c r="C91" s="57" t="s">
        <v>16</v>
      </c>
      <c r="D91" s="132">
        <v>0.0863</v>
      </c>
      <c r="E91" s="132">
        <v>0.187</v>
      </c>
      <c r="F91" s="459">
        <v>1.3868</v>
      </c>
      <c r="G91" s="109">
        <v>0.5776</v>
      </c>
      <c r="H91" s="224">
        <v>1.1679</v>
      </c>
      <c r="I91" s="230">
        <v>0.2776</v>
      </c>
      <c r="J91" s="226">
        <v>0.1377</v>
      </c>
      <c r="K91" s="132"/>
      <c r="L91" s="109"/>
      <c r="M91" s="132"/>
      <c r="N91" s="132">
        <v>0.4331</v>
      </c>
      <c r="O91" s="109">
        <v>0.5856</v>
      </c>
      <c r="P91" s="8">
        <f t="shared" si="8"/>
        <v>4.8396</v>
      </c>
    </row>
    <row r="92" spans="1:16" ht="18.75">
      <c r="A92" s="534"/>
      <c r="B92" s="535"/>
      <c r="C92" s="50" t="s">
        <v>18</v>
      </c>
      <c r="D92" s="133">
        <v>198.52</v>
      </c>
      <c r="E92" s="133">
        <v>383.499</v>
      </c>
      <c r="F92" s="460">
        <v>3127.301</v>
      </c>
      <c r="G92" s="110">
        <v>1114.692</v>
      </c>
      <c r="H92" s="225">
        <v>1873.961</v>
      </c>
      <c r="I92" s="229">
        <v>330.48</v>
      </c>
      <c r="J92" s="227">
        <v>352.766</v>
      </c>
      <c r="K92" s="133"/>
      <c r="L92" s="110"/>
      <c r="M92" s="133"/>
      <c r="N92" s="159">
        <v>940.3</v>
      </c>
      <c r="O92" s="110">
        <v>1650.066</v>
      </c>
      <c r="P92" s="9">
        <f t="shared" si="8"/>
        <v>9971.585</v>
      </c>
    </row>
    <row r="93" spans="1:16" ht="18.75">
      <c r="A93" s="532" t="s">
        <v>63</v>
      </c>
      <c r="B93" s="533"/>
      <c r="C93" s="57" t="s">
        <v>16</v>
      </c>
      <c r="D93" s="132">
        <v>14.192</v>
      </c>
      <c r="E93" s="132"/>
      <c r="F93" s="459">
        <v>13.12</v>
      </c>
      <c r="G93" s="109"/>
      <c r="H93" s="224"/>
      <c r="I93" s="230"/>
      <c r="J93" s="226"/>
      <c r="K93" s="132"/>
      <c r="L93" s="109"/>
      <c r="M93" s="132"/>
      <c r="N93" s="132"/>
      <c r="O93" s="109">
        <v>0.272</v>
      </c>
      <c r="P93" s="8">
        <f t="shared" si="8"/>
        <v>27.583999999999996</v>
      </c>
    </row>
    <row r="94" spans="1:16" ht="18.75">
      <c r="A94" s="534"/>
      <c r="B94" s="535"/>
      <c r="C94" s="50" t="s">
        <v>18</v>
      </c>
      <c r="D94" s="133">
        <v>1861.92</v>
      </c>
      <c r="E94" s="133"/>
      <c r="F94" s="460">
        <v>2752.186</v>
      </c>
      <c r="G94" s="110"/>
      <c r="H94" s="225"/>
      <c r="I94" s="217"/>
      <c r="J94" s="227"/>
      <c r="K94" s="133"/>
      <c r="L94" s="110"/>
      <c r="M94" s="133"/>
      <c r="N94" s="133"/>
      <c r="O94" s="110">
        <v>72.576</v>
      </c>
      <c r="P94" s="9">
        <f t="shared" si="8"/>
        <v>4686.682</v>
      </c>
    </row>
    <row r="95" spans="1:16" ht="18.75">
      <c r="A95" s="532" t="s">
        <v>117</v>
      </c>
      <c r="B95" s="533"/>
      <c r="C95" s="57" t="s">
        <v>16</v>
      </c>
      <c r="D95" s="132">
        <v>0.9883</v>
      </c>
      <c r="E95" s="132">
        <v>0.1641</v>
      </c>
      <c r="F95" s="459">
        <v>0.1609</v>
      </c>
      <c r="G95" s="109">
        <v>0.2489</v>
      </c>
      <c r="H95" s="224">
        <v>0.9151</v>
      </c>
      <c r="I95" s="231">
        <v>0.4809</v>
      </c>
      <c r="J95" s="226">
        <v>0.0945</v>
      </c>
      <c r="K95" s="132">
        <v>0.0013</v>
      </c>
      <c r="L95" s="109">
        <v>0.1344</v>
      </c>
      <c r="M95" s="132">
        <v>0.4572</v>
      </c>
      <c r="N95" s="132">
        <v>0.3323</v>
      </c>
      <c r="O95" s="109">
        <v>0.8189</v>
      </c>
      <c r="P95" s="8">
        <f t="shared" si="8"/>
        <v>4.796799999999999</v>
      </c>
    </row>
    <row r="96" spans="1:16" ht="18.75">
      <c r="A96" s="534"/>
      <c r="B96" s="535"/>
      <c r="C96" s="50" t="s">
        <v>18</v>
      </c>
      <c r="D96" s="133">
        <v>172.471</v>
      </c>
      <c r="E96" s="133">
        <v>111.489</v>
      </c>
      <c r="F96" s="460">
        <v>100.532</v>
      </c>
      <c r="G96" s="110">
        <v>152.614</v>
      </c>
      <c r="H96" s="225">
        <v>322.67</v>
      </c>
      <c r="I96" s="217">
        <v>445.731</v>
      </c>
      <c r="J96" s="227">
        <v>116.411</v>
      </c>
      <c r="K96" s="133">
        <v>1.825</v>
      </c>
      <c r="L96" s="110">
        <v>58.082</v>
      </c>
      <c r="M96" s="133">
        <v>208.907</v>
      </c>
      <c r="N96" s="159">
        <v>128.096</v>
      </c>
      <c r="O96" s="110">
        <v>235.092</v>
      </c>
      <c r="P96" s="9">
        <f t="shared" si="8"/>
        <v>2053.92</v>
      </c>
    </row>
    <row r="97" spans="1:16" ht="18.75">
      <c r="A97" s="532" t="s">
        <v>64</v>
      </c>
      <c r="B97" s="533"/>
      <c r="C97" s="57" t="s">
        <v>16</v>
      </c>
      <c r="D97" s="132">
        <v>510.3928</v>
      </c>
      <c r="E97" s="132">
        <v>101.6112</v>
      </c>
      <c r="F97" s="459">
        <v>119.4057</v>
      </c>
      <c r="G97" s="147">
        <v>778.2269</v>
      </c>
      <c r="H97" s="224">
        <v>596.3793</v>
      </c>
      <c r="I97" s="228">
        <v>938.4236</v>
      </c>
      <c r="J97" s="226">
        <v>287.0073</v>
      </c>
      <c r="K97" s="132">
        <v>334.1289</v>
      </c>
      <c r="L97" s="109">
        <v>632.3341</v>
      </c>
      <c r="M97" s="132">
        <v>1325.9196</v>
      </c>
      <c r="N97" s="132">
        <v>702.0687</v>
      </c>
      <c r="O97" s="109">
        <v>432.4793</v>
      </c>
      <c r="P97" s="8">
        <f t="shared" si="8"/>
        <v>6758.377399999999</v>
      </c>
    </row>
    <row r="98" spans="1:16" ht="18.75">
      <c r="A98" s="534"/>
      <c r="B98" s="535"/>
      <c r="C98" s="50" t="s">
        <v>18</v>
      </c>
      <c r="D98" s="133">
        <v>268651.523</v>
      </c>
      <c r="E98" s="133">
        <v>51215.207</v>
      </c>
      <c r="F98" s="460">
        <v>69689.938</v>
      </c>
      <c r="G98" s="110">
        <v>348427.409</v>
      </c>
      <c r="H98" s="225">
        <v>293751.066</v>
      </c>
      <c r="I98" s="333">
        <v>414710.694</v>
      </c>
      <c r="J98" s="227">
        <v>80062.993</v>
      </c>
      <c r="K98" s="133">
        <v>121945.004</v>
      </c>
      <c r="L98" s="110">
        <v>152626.842</v>
      </c>
      <c r="M98" s="133">
        <v>380452.436</v>
      </c>
      <c r="N98" s="159">
        <v>289829.826</v>
      </c>
      <c r="O98" s="110">
        <v>179399.272</v>
      </c>
      <c r="P98" s="9">
        <f t="shared" si="8"/>
        <v>2650762.2099999995</v>
      </c>
    </row>
    <row r="99" spans="1:16" s="39" customFormat="1" ht="18.75">
      <c r="A99" s="536" t="s">
        <v>65</v>
      </c>
      <c r="B99" s="537"/>
      <c r="C99" s="57" t="s">
        <v>16</v>
      </c>
      <c r="D99" s="5">
        <v>659.7376</v>
      </c>
      <c r="E99" s="5">
        <v>320.7544</v>
      </c>
      <c r="F99" s="5">
        <v>463.01959999999997</v>
      </c>
      <c r="G99" s="1">
        <v>1079.5844000000002</v>
      </c>
      <c r="H99" s="1">
        <v>1167.0441</v>
      </c>
      <c r="I99" s="1">
        <v>1170.3683999999998</v>
      </c>
      <c r="J99" s="1">
        <v>433.8814</v>
      </c>
      <c r="K99" s="5">
        <v>829.42074</v>
      </c>
      <c r="L99" s="5">
        <f>+L8+L10+L22+L28+L36+L38+L40+L42+L44+L46+L48+L50+L52+L58+L71+L83+L85+L87+L89+L91+L93+L95+L97</f>
        <v>938.5172000000001</v>
      </c>
      <c r="M99" s="5">
        <v>1644.9007</v>
      </c>
      <c r="N99" s="5">
        <f>+N8+N10+N22+N28+N36+N38+N40+N42+N44+N46+N48+N50+N52+N58+N71+N83+N85+N87+N89+N91+N93+N95+N97</f>
        <v>1174.4742</v>
      </c>
      <c r="O99" s="5">
        <f>+O8+O10+O22+O28+O36+O38+O40+O42+O44+O46+O48+O50+O52+O58+O71+O83+O85+O87+O89+O91+O93+O95+O97</f>
        <v>782.5992</v>
      </c>
      <c r="P99" s="8">
        <f>SUM(D99:O99)</f>
        <v>10664.301940000001</v>
      </c>
    </row>
    <row r="100" spans="1:16" s="39" customFormat="1" ht="18.75">
      <c r="A100" s="538"/>
      <c r="B100" s="539"/>
      <c r="C100" s="50" t="s">
        <v>18</v>
      </c>
      <c r="D100" s="35">
        <v>384880.73399999994</v>
      </c>
      <c r="E100" s="35">
        <v>201811.40099999998</v>
      </c>
      <c r="F100" s="35">
        <v>280431.76399999997</v>
      </c>
      <c r="G100" s="2">
        <v>568756.409</v>
      </c>
      <c r="H100" s="2">
        <v>705685.926</v>
      </c>
      <c r="I100" s="2">
        <v>604281.049</v>
      </c>
      <c r="J100" s="2">
        <v>243591.24100000004</v>
      </c>
      <c r="K100" s="35">
        <v>569636.101</v>
      </c>
      <c r="L100" s="35">
        <f>+L9+L11+L23+L29+L37+L39+L41+L43+L45+L47+L49+L51+L53+L59+L72+L84+L86+L88+L90+L92+L94+L96+L98</f>
        <v>421088.081</v>
      </c>
      <c r="M100" s="35">
        <v>720340.522</v>
      </c>
      <c r="N100" s="35">
        <f>+N9+N11+N23+N29+N37+N39+N41+N43+N45+N47+N49+N51+N53+N59+N72+N84+N86+N88+N90+N92+N94+N96+N98</f>
        <v>544698.263</v>
      </c>
      <c r="O100" s="35">
        <f>+O9+O11+O23+O29+O37+O39+O41+O43+O45+O47+O49+O51+O53+O59+O72+O84+O86+O88+O90+O92+O94+O96+O98</f>
        <v>481397.53700000007</v>
      </c>
      <c r="P100" s="9">
        <f>SUM(D100:O100)</f>
        <v>5726599.028000001</v>
      </c>
    </row>
    <row r="101" spans="1:16" ht="18.75">
      <c r="A101" s="45" t="s">
        <v>0</v>
      </c>
      <c r="B101" s="528" t="s">
        <v>118</v>
      </c>
      <c r="C101" s="57" t="s">
        <v>16</v>
      </c>
      <c r="D101" s="132"/>
      <c r="E101" s="132"/>
      <c r="F101" s="459"/>
      <c r="G101" s="109"/>
      <c r="H101" s="224"/>
      <c r="I101" s="230"/>
      <c r="J101" s="226"/>
      <c r="K101" s="132"/>
      <c r="L101" s="109"/>
      <c r="M101" s="132"/>
      <c r="N101" s="132"/>
      <c r="O101" s="109"/>
      <c r="P101" s="8">
        <f>SUM(D101:O101)</f>
        <v>0</v>
      </c>
    </row>
    <row r="102" spans="1:16" ht="18.75">
      <c r="A102" s="45" t="s">
        <v>0</v>
      </c>
      <c r="B102" s="529"/>
      <c r="C102" s="50" t="s">
        <v>18</v>
      </c>
      <c r="D102" s="133"/>
      <c r="E102" s="133"/>
      <c r="F102" s="460"/>
      <c r="G102" s="110"/>
      <c r="H102" s="219"/>
      <c r="I102" s="232"/>
      <c r="J102" s="227"/>
      <c r="K102" s="133"/>
      <c r="L102" s="110"/>
      <c r="M102" s="133"/>
      <c r="N102" s="133"/>
      <c r="O102" s="110"/>
      <c r="P102" s="9">
        <f>SUM(D102:O102)</f>
        <v>0</v>
      </c>
    </row>
    <row r="103" spans="1:16" ht="18.75">
      <c r="A103" s="45" t="s">
        <v>66</v>
      </c>
      <c r="B103" s="528" t="s">
        <v>131</v>
      </c>
      <c r="C103" s="57" t="s">
        <v>16</v>
      </c>
      <c r="D103" s="132">
        <v>0.5434</v>
      </c>
      <c r="E103" s="132">
        <v>0.6673</v>
      </c>
      <c r="F103" s="459">
        <v>0.7266</v>
      </c>
      <c r="G103" s="109">
        <v>0.8336</v>
      </c>
      <c r="H103" s="220">
        <v>0.8293</v>
      </c>
      <c r="I103" s="154">
        <v>0.7134</v>
      </c>
      <c r="J103" s="128">
        <v>0.2204</v>
      </c>
      <c r="K103" s="132">
        <v>0.1676</v>
      </c>
      <c r="L103" s="109">
        <v>0.2121</v>
      </c>
      <c r="M103" s="132">
        <v>0.735</v>
      </c>
      <c r="N103" s="132">
        <v>1.9871</v>
      </c>
      <c r="O103" s="109">
        <v>1.2109</v>
      </c>
      <c r="P103" s="8">
        <f aca="true" t="shared" si="9" ref="P103:P110">SUM(D103:O103)</f>
        <v>8.8467</v>
      </c>
    </row>
    <row r="104" spans="1:16" ht="18.75">
      <c r="A104" s="45" t="s">
        <v>0</v>
      </c>
      <c r="B104" s="529"/>
      <c r="C104" s="50" t="s">
        <v>18</v>
      </c>
      <c r="D104" s="133">
        <v>516.997</v>
      </c>
      <c r="E104" s="133">
        <v>525.586</v>
      </c>
      <c r="F104" s="460">
        <v>685.703</v>
      </c>
      <c r="G104" s="110">
        <v>839.788</v>
      </c>
      <c r="H104" s="221">
        <v>699.631</v>
      </c>
      <c r="I104" s="33">
        <v>621.405</v>
      </c>
      <c r="J104" s="130">
        <v>226.336</v>
      </c>
      <c r="K104" s="133">
        <v>120.906</v>
      </c>
      <c r="L104" s="110">
        <v>149.331</v>
      </c>
      <c r="M104" s="133">
        <v>405.66</v>
      </c>
      <c r="N104" s="159">
        <v>864.352</v>
      </c>
      <c r="O104" s="110">
        <v>773.463</v>
      </c>
      <c r="P104" s="9">
        <f t="shared" si="9"/>
        <v>6429.157999999999</v>
      </c>
    </row>
    <row r="105" spans="1:16" ht="18.75">
      <c r="A105" s="45" t="s">
        <v>0</v>
      </c>
      <c r="B105" s="528" t="s">
        <v>120</v>
      </c>
      <c r="C105" s="57" t="s">
        <v>16</v>
      </c>
      <c r="D105" s="132">
        <v>0.6652</v>
      </c>
      <c r="E105" s="132">
        <v>0.1581</v>
      </c>
      <c r="F105" s="459">
        <v>0.2057</v>
      </c>
      <c r="G105" s="109">
        <v>0.1072</v>
      </c>
      <c r="H105" s="220">
        <v>0.03</v>
      </c>
      <c r="I105" s="156">
        <v>0.0038</v>
      </c>
      <c r="J105" s="128">
        <v>0.595</v>
      </c>
      <c r="K105" s="132">
        <v>1.48</v>
      </c>
      <c r="L105" s="109">
        <v>329.6911</v>
      </c>
      <c r="M105" s="132">
        <v>272.6209</v>
      </c>
      <c r="N105" s="132">
        <v>164.92</v>
      </c>
      <c r="O105" s="109">
        <v>3.751</v>
      </c>
      <c r="P105" s="8">
        <f t="shared" si="9"/>
        <v>774.228</v>
      </c>
    </row>
    <row r="106" spans="1:16" ht="18.75">
      <c r="A106" s="52"/>
      <c r="B106" s="529"/>
      <c r="C106" s="50" t="s">
        <v>18</v>
      </c>
      <c r="D106" s="133">
        <v>722.412</v>
      </c>
      <c r="E106" s="133">
        <v>178.372</v>
      </c>
      <c r="F106" s="460">
        <v>161.47</v>
      </c>
      <c r="G106" s="110">
        <v>136.394</v>
      </c>
      <c r="H106" s="221">
        <v>41.472</v>
      </c>
      <c r="I106" s="33">
        <v>6.264</v>
      </c>
      <c r="J106" s="130">
        <v>422.82</v>
      </c>
      <c r="K106" s="133">
        <v>1120.5</v>
      </c>
      <c r="L106" s="110">
        <v>173101.436</v>
      </c>
      <c r="M106" s="133">
        <v>133120.746</v>
      </c>
      <c r="N106" s="159">
        <v>74972.154</v>
      </c>
      <c r="O106" s="110">
        <v>3657.258</v>
      </c>
      <c r="P106" s="9">
        <f t="shared" si="9"/>
        <v>387641.29799999995</v>
      </c>
    </row>
    <row r="107" spans="1:16" ht="18.75">
      <c r="A107" s="45" t="s">
        <v>67</v>
      </c>
      <c r="B107" s="528" t="s">
        <v>121</v>
      </c>
      <c r="C107" s="57" t="s">
        <v>16</v>
      </c>
      <c r="D107" s="132"/>
      <c r="E107" s="132"/>
      <c r="F107" s="459">
        <v>0.0496</v>
      </c>
      <c r="G107" s="109">
        <v>0.1055</v>
      </c>
      <c r="H107" s="220">
        <v>0.2742</v>
      </c>
      <c r="I107" s="156">
        <v>0.1027</v>
      </c>
      <c r="J107" s="128">
        <v>0.0221</v>
      </c>
      <c r="K107" s="132">
        <v>0.0042</v>
      </c>
      <c r="L107" s="109">
        <v>0.006</v>
      </c>
      <c r="M107" s="132">
        <v>0.0371</v>
      </c>
      <c r="N107" s="132">
        <v>0.09</v>
      </c>
      <c r="O107" s="109">
        <v>0.1045</v>
      </c>
      <c r="P107" s="8">
        <f t="shared" si="9"/>
        <v>0.7959</v>
      </c>
    </row>
    <row r="108" spans="1:16" ht="18.75">
      <c r="A108" s="52"/>
      <c r="B108" s="529"/>
      <c r="C108" s="50" t="s">
        <v>18</v>
      </c>
      <c r="D108" s="133"/>
      <c r="E108" s="133"/>
      <c r="F108" s="460">
        <v>463.59</v>
      </c>
      <c r="G108" s="110">
        <v>311.104</v>
      </c>
      <c r="H108" s="221">
        <v>1159.325</v>
      </c>
      <c r="I108" s="155">
        <v>380.797</v>
      </c>
      <c r="J108" s="130">
        <v>70.254</v>
      </c>
      <c r="K108" s="133">
        <v>3.24</v>
      </c>
      <c r="L108" s="110">
        <v>5.335</v>
      </c>
      <c r="M108" s="133">
        <v>43.071</v>
      </c>
      <c r="N108" s="133">
        <v>268.045</v>
      </c>
      <c r="O108" s="110">
        <v>72.23</v>
      </c>
      <c r="P108" s="9">
        <f t="shared" si="9"/>
        <v>2776.9909999999995</v>
      </c>
    </row>
    <row r="109" spans="1:16" ht="18.75">
      <c r="A109" s="52"/>
      <c r="B109" s="528" t="s">
        <v>122</v>
      </c>
      <c r="C109" s="57" t="s">
        <v>16</v>
      </c>
      <c r="D109" s="132">
        <v>0.2096</v>
      </c>
      <c r="E109" s="132">
        <v>0.0031</v>
      </c>
      <c r="F109" s="459">
        <v>0.0635</v>
      </c>
      <c r="G109" s="109">
        <v>0.5682</v>
      </c>
      <c r="H109" s="222">
        <v>3.4236</v>
      </c>
      <c r="I109" s="154">
        <v>5.44</v>
      </c>
      <c r="J109" s="128">
        <v>3.7308</v>
      </c>
      <c r="K109" s="132">
        <v>2.7566</v>
      </c>
      <c r="L109" s="109">
        <v>1.5988</v>
      </c>
      <c r="M109" s="132">
        <v>0.8727</v>
      </c>
      <c r="N109" s="132">
        <v>0.8251</v>
      </c>
      <c r="O109" s="109">
        <v>1.5388</v>
      </c>
      <c r="P109" s="8">
        <f t="shared" si="9"/>
        <v>21.030799999999996</v>
      </c>
    </row>
    <row r="110" spans="1:16" ht="18.75">
      <c r="A110" s="52"/>
      <c r="B110" s="529"/>
      <c r="C110" s="50" t="s">
        <v>18</v>
      </c>
      <c r="D110" s="133">
        <v>281.934</v>
      </c>
      <c r="E110" s="133">
        <v>1.166</v>
      </c>
      <c r="F110" s="460">
        <v>47.801</v>
      </c>
      <c r="G110" s="110">
        <v>566.197</v>
      </c>
      <c r="H110" s="221">
        <v>2764.605</v>
      </c>
      <c r="I110" s="33">
        <v>3622.404</v>
      </c>
      <c r="J110" s="130">
        <v>2152.615</v>
      </c>
      <c r="K110" s="133">
        <v>1315.585</v>
      </c>
      <c r="L110" s="110">
        <v>555.86</v>
      </c>
      <c r="M110" s="133">
        <v>367.822</v>
      </c>
      <c r="N110" s="159">
        <v>449.129</v>
      </c>
      <c r="O110" s="110">
        <v>1053.281</v>
      </c>
      <c r="P110" s="9">
        <f t="shared" si="9"/>
        <v>13178.399000000001</v>
      </c>
    </row>
    <row r="111" spans="1:16" ht="18.75">
      <c r="A111" s="45" t="s">
        <v>68</v>
      </c>
      <c r="B111" s="528" t="s">
        <v>123</v>
      </c>
      <c r="C111" s="57" t="s">
        <v>16</v>
      </c>
      <c r="D111" s="132"/>
      <c r="E111" s="132"/>
      <c r="F111" s="459"/>
      <c r="G111" s="109"/>
      <c r="H111" s="220"/>
      <c r="I111" s="156"/>
      <c r="J111" s="128"/>
      <c r="K111" s="132"/>
      <c r="L111" s="109"/>
      <c r="M111" s="132"/>
      <c r="N111" s="132"/>
      <c r="O111" s="109"/>
      <c r="P111" s="8">
        <f>SUM(D111:O111)</f>
        <v>0</v>
      </c>
    </row>
    <row r="112" spans="1:16" ht="18.75">
      <c r="A112" s="52"/>
      <c r="B112" s="529"/>
      <c r="C112" s="50" t="s">
        <v>18</v>
      </c>
      <c r="D112" s="133"/>
      <c r="E112" s="133"/>
      <c r="F112" s="460"/>
      <c r="G112" s="110"/>
      <c r="H112" s="221"/>
      <c r="I112" s="155"/>
      <c r="J112" s="130"/>
      <c r="K112" s="133"/>
      <c r="L112" s="110"/>
      <c r="M112" s="133"/>
      <c r="N112" s="133"/>
      <c r="O112" s="110"/>
      <c r="P112" s="9">
        <f>SUM(D112:O112)</f>
        <v>0</v>
      </c>
    </row>
    <row r="113" spans="1:16" ht="18.75">
      <c r="A113" s="52"/>
      <c r="B113" s="528" t="s">
        <v>124</v>
      </c>
      <c r="C113" s="57" t="s">
        <v>16</v>
      </c>
      <c r="D113" s="132">
        <v>0.0357</v>
      </c>
      <c r="E113" s="132">
        <v>0.008</v>
      </c>
      <c r="F113" s="459">
        <v>0.0467</v>
      </c>
      <c r="G113" s="109">
        <v>0.0628</v>
      </c>
      <c r="H113" s="220">
        <v>0.1738</v>
      </c>
      <c r="I113" s="154">
        <v>0.0169</v>
      </c>
      <c r="J113" s="128">
        <v>0.0062</v>
      </c>
      <c r="K113" s="132">
        <v>0.0169</v>
      </c>
      <c r="L113" s="109">
        <v>0.001</v>
      </c>
      <c r="M113" s="132"/>
      <c r="N113" s="132">
        <v>0.002</v>
      </c>
      <c r="O113" s="109">
        <v>0.141</v>
      </c>
      <c r="P113" s="8">
        <f aca="true" t="shared" si="10" ref="P113:P129">SUM(D113:O113)</f>
        <v>0.511</v>
      </c>
    </row>
    <row r="114" spans="1:16" ht="18.75">
      <c r="A114" s="52"/>
      <c r="B114" s="529"/>
      <c r="C114" s="50" t="s">
        <v>18</v>
      </c>
      <c r="D114" s="133">
        <v>35.024</v>
      </c>
      <c r="E114" s="133">
        <v>8.64</v>
      </c>
      <c r="F114" s="460">
        <v>42.282</v>
      </c>
      <c r="G114" s="110">
        <v>58.38</v>
      </c>
      <c r="H114" s="221">
        <v>91.083</v>
      </c>
      <c r="I114" s="33">
        <v>9.633</v>
      </c>
      <c r="J114" s="130">
        <v>3.65</v>
      </c>
      <c r="K114" s="133">
        <v>10.206</v>
      </c>
      <c r="L114" s="110">
        <v>0.324</v>
      </c>
      <c r="M114" s="133"/>
      <c r="N114" s="159">
        <v>1.188</v>
      </c>
      <c r="O114" s="110">
        <v>159.106</v>
      </c>
      <c r="P114" s="9">
        <f t="shared" si="10"/>
        <v>419.516</v>
      </c>
    </row>
    <row r="115" spans="1:16" ht="18.75">
      <c r="A115" s="45" t="s">
        <v>70</v>
      </c>
      <c r="B115" s="528" t="s">
        <v>140</v>
      </c>
      <c r="C115" s="57" t="s">
        <v>16</v>
      </c>
      <c r="D115" s="132">
        <v>0.332</v>
      </c>
      <c r="E115" s="132">
        <v>0.272</v>
      </c>
      <c r="F115" s="459">
        <v>0.392</v>
      </c>
      <c r="G115" s="109">
        <v>0.332</v>
      </c>
      <c r="H115" s="220">
        <v>0.476</v>
      </c>
      <c r="I115" s="156">
        <v>0.4852</v>
      </c>
      <c r="J115" s="128">
        <v>1.364</v>
      </c>
      <c r="K115" s="132">
        <v>1.152</v>
      </c>
      <c r="L115" s="109">
        <v>0.48</v>
      </c>
      <c r="M115" s="132">
        <v>0.264</v>
      </c>
      <c r="N115" s="132">
        <v>0.768</v>
      </c>
      <c r="O115" s="109">
        <v>0.798</v>
      </c>
      <c r="P115" s="8">
        <f t="shared" si="10"/>
        <v>7.1152</v>
      </c>
    </row>
    <row r="116" spans="1:16" ht="18.75">
      <c r="A116" s="52"/>
      <c r="B116" s="529"/>
      <c r="C116" s="50" t="s">
        <v>18</v>
      </c>
      <c r="D116" s="133">
        <v>143.424</v>
      </c>
      <c r="E116" s="133">
        <v>117.504</v>
      </c>
      <c r="F116" s="460">
        <v>169.344</v>
      </c>
      <c r="G116" s="110">
        <v>143.424</v>
      </c>
      <c r="H116" s="221">
        <v>205.632</v>
      </c>
      <c r="I116" s="33">
        <v>221.4</v>
      </c>
      <c r="J116" s="130">
        <v>466.128</v>
      </c>
      <c r="K116" s="133">
        <v>497.664</v>
      </c>
      <c r="L116" s="110">
        <v>207.36</v>
      </c>
      <c r="M116" s="133">
        <v>114.048</v>
      </c>
      <c r="N116" s="159">
        <v>331.776</v>
      </c>
      <c r="O116" s="110">
        <v>307.8</v>
      </c>
      <c r="P116" s="9">
        <f t="shared" si="10"/>
        <v>2925.504</v>
      </c>
    </row>
    <row r="117" spans="1:16" ht="18.75">
      <c r="A117" s="52"/>
      <c r="B117" s="528" t="s">
        <v>72</v>
      </c>
      <c r="C117" s="57" t="s">
        <v>16</v>
      </c>
      <c r="D117" s="132"/>
      <c r="E117" s="132"/>
      <c r="F117" s="459"/>
      <c r="G117" s="109">
        <v>0.266</v>
      </c>
      <c r="H117" s="220">
        <v>0.2465</v>
      </c>
      <c r="I117" s="156">
        <v>0.2914</v>
      </c>
      <c r="J117" s="128">
        <v>0.0493</v>
      </c>
      <c r="K117" s="132">
        <v>0.185</v>
      </c>
      <c r="L117" s="109"/>
      <c r="M117" s="132"/>
      <c r="N117" s="132">
        <v>0.018</v>
      </c>
      <c r="O117" s="109">
        <v>0.818</v>
      </c>
      <c r="P117" s="8">
        <f t="shared" si="10"/>
        <v>1.8742</v>
      </c>
    </row>
    <row r="118" spans="1:16" ht="18.75">
      <c r="A118" s="52"/>
      <c r="B118" s="529"/>
      <c r="C118" s="50" t="s">
        <v>18</v>
      </c>
      <c r="D118" s="133"/>
      <c r="E118" s="133"/>
      <c r="F118" s="460"/>
      <c r="G118" s="110">
        <v>57.456</v>
      </c>
      <c r="H118" s="221">
        <v>90.423</v>
      </c>
      <c r="I118" s="33">
        <v>196.549</v>
      </c>
      <c r="J118" s="130">
        <v>17.118</v>
      </c>
      <c r="K118" s="133">
        <v>91.962</v>
      </c>
      <c r="L118" s="110"/>
      <c r="M118" s="133"/>
      <c r="N118" s="159">
        <v>19.44</v>
      </c>
      <c r="O118" s="110">
        <v>367.956</v>
      </c>
      <c r="P118" s="9">
        <f t="shared" si="10"/>
        <v>840.904</v>
      </c>
    </row>
    <row r="119" spans="1:16" ht="18.75">
      <c r="A119" s="45" t="s">
        <v>23</v>
      </c>
      <c r="B119" s="528" t="s">
        <v>126</v>
      </c>
      <c r="C119" s="57" t="s">
        <v>16</v>
      </c>
      <c r="D119" s="132">
        <v>0.0072</v>
      </c>
      <c r="E119" s="132">
        <v>0.3189</v>
      </c>
      <c r="F119" s="459">
        <v>0.2498</v>
      </c>
      <c r="G119" s="109">
        <v>0.0982</v>
      </c>
      <c r="H119" s="220">
        <v>0.145</v>
      </c>
      <c r="I119" s="156">
        <v>0.4969</v>
      </c>
      <c r="J119" s="128">
        <v>0.2523</v>
      </c>
      <c r="K119" s="132">
        <v>0.1052</v>
      </c>
      <c r="L119" s="109">
        <v>0.1689</v>
      </c>
      <c r="M119" s="132">
        <v>0.0399</v>
      </c>
      <c r="N119" s="132">
        <v>0.0655</v>
      </c>
      <c r="O119" s="109">
        <v>0.2305</v>
      </c>
      <c r="P119" s="8">
        <f t="shared" si="10"/>
        <v>2.1783</v>
      </c>
    </row>
    <row r="120" spans="1:16" ht="18.75">
      <c r="A120" s="52"/>
      <c r="B120" s="529"/>
      <c r="C120" s="50" t="s">
        <v>18</v>
      </c>
      <c r="D120" s="133">
        <v>5.886</v>
      </c>
      <c r="E120" s="133">
        <v>277.652</v>
      </c>
      <c r="F120" s="460">
        <v>223.679</v>
      </c>
      <c r="G120" s="110">
        <v>81.562</v>
      </c>
      <c r="H120" s="221">
        <v>111.91</v>
      </c>
      <c r="I120" s="33">
        <v>329.192</v>
      </c>
      <c r="J120" s="130">
        <v>175.614</v>
      </c>
      <c r="K120" s="133">
        <v>87.383</v>
      </c>
      <c r="L120" s="110">
        <v>107.666</v>
      </c>
      <c r="M120" s="133">
        <v>26.087</v>
      </c>
      <c r="N120" s="159">
        <v>49.578</v>
      </c>
      <c r="O120" s="110">
        <v>303.946</v>
      </c>
      <c r="P120" s="9">
        <f t="shared" si="10"/>
        <v>1780.1549999999997</v>
      </c>
    </row>
    <row r="121" spans="1:16" ht="18.75">
      <c r="A121" s="52"/>
      <c r="B121" s="48" t="s">
        <v>20</v>
      </c>
      <c r="C121" s="57" t="s">
        <v>16</v>
      </c>
      <c r="D121" s="132">
        <v>0</v>
      </c>
      <c r="E121" s="132">
        <v>0</v>
      </c>
      <c r="F121" s="459"/>
      <c r="G121" s="109">
        <v>0.75</v>
      </c>
      <c r="H121" s="220">
        <v>1.19</v>
      </c>
      <c r="I121" s="156">
        <v>0.6736</v>
      </c>
      <c r="J121" s="128">
        <v>0.05</v>
      </c>
      <c r="K121" s="132"/>
      <c r="L121" s="109"/>
      <c r="M121" s="132"/>
      <c r="N121" s="132"/>
      <c r="O121" s="109"/>
      <c r="P121" s="8">
        <f t="shared" si="10"/>
        <v>2.6635999999999997</v>
      </c>
    </row>
    <row r="122" spans="1:16" ht="18.75">
      <c r="A122" s="52"/>
      <c r="B122" s="50" t="s">
        <v>73</v>
      </c>
      <c r="C122" s="50" t="s">
        <v>18</v>
      </c>
      <c r="D122" s="133">
        <v>0</v>
      </c>
      <c r="E122" s="133">
        <v>0</v>
      </c>
      <c r="F122" s="460"/>
      <c r="G122" s="110">
        <v>354.132</v>
      </c>
      <c r="H122" s="221">
        <v>500.58</v>
      </c>
      <c r="I122" s="33">
        <v>360.925</v>
      </c>
      <c r="J122" s="130">
        <v>106.92</v>
      </c>
      <c r="K122" s="133"/>
      <c r="L122" s="110"/>
      <c r="M122" s="133"/>
      <c r="N122" s="133"/>
      <c r="O122" s="110"/>
      <c r="P122" s="9">
        <f t="shared" si="10"/>
        <v>1322.557</v>
      </c>
    </row>
    <row r="123" spans="1:16" s="39" customFormat="1" ht="18.75">
      <c r="A123" s="52"/>
      <c r="B123" s="530" t="s">
        <v>103</v>
      </c>
      <c r="C123" s="57" t="s">
        <v>16</v>
      </c>
      <c r="D123" s="5">
        <v>1.7931000000000004</v>
      </c>
      <c r="E123" s="5">
        <v>1.4274</v>
      </c>
      <c r="F123" s="5">
        <v>1.7338999999999998</v>
      </c>
      <c r="G123" s="1">
        <v>3.1235</v>
      </c>
      <c r="H123" s="1">
        <v>6.788399999999999</v>
      </c>
      <c r="I123" s="21">
        <v>8.2239</v>
      </c>
      <c r="J123" s="1">
        <v>6.290099999999999</v>
      </c>
      <c r="K123" s="5">
        <v>5.8675</v>
      </c>
      <c r="L123" s="85">
        <f>+L101+L103+L105+L107+L109+L111+L113+L115+L117+L119+L121</f>
        <v>332.1579</v>
      </c>
      <c r="M123" s="85">
        <v>274.56960000000004</v>
      </c>
      <c r="N123" s="85">
        <f>+N101+N103+N105+N107+N109+N111+N113+N115+N117+N119+N121</f>
        <v>168.67569999999998</v>
      </c>
      <c r="O123" s="5">
        <f>+O101+O103+O105+O107+O109+O111+O113+O115+O117+O119+O121</f>
        <v>8.592699999999999</v>
      </c>
      <c r="P123" s="8">
        <f>SUM(D123:O123)</f>
        <v>819.2437000000001</v>
      </c>
    </row>
    <row r="124" spans="1:16" s="39" customFormat="1" ht="18.75">
      <c r="A124" s="51"/>
      <c r="B124" s="531"/>
      <c r="C124" s="50" t="s">
        <v>18</v>
      </c>
      <c r="D124" s="35">
        <v>1705.6770000000001</v>
      </c>
      <c r="E124" s="35">
        <v>1108.92</v>
      </c>
      <c r="F124" s="35">
        <v>1793.869</v>
      </c>
      <c r="G124" s="2">
        <v>2548.4370000000004</v>
      </c>
      <c r="H124" s="2">
        <v>5664.660999999998</v>
      </c>
      <c r="I124" s="27">
        <v>5748.5689999999995</v>
      </c>
      <c r="J124" s="2">
        <v>3641.455</v>
      </c>
      <c r="K124" s="35">
        <v>3247.4459999999995</v>
      </c>
      <c r="L124" s="35">
        <f>+L102+L104+L106+L108+L110+L112+L114+L116+L118+L120+L122</f>
        <v>174127.31199999995</v>
      </c>
      <c r="M124" s="35">
        <v>134077.434</v>
      </c>
      <c r="N124" s="35">
        <f>+N102+N104+N106+N108+N110+N112+N114+N116+N118+N120+N122</f>
        <v>76955.66199999998</v>
      </c>
      <c r="O124" s="35">
        <f>+O102+O104+O106+O108+O110+O112+O114+O116+O118+O120+O122</f>
        <v>6695.039999999999</v>
      </c>
      <c r="P124" s="9">
        <f>SUM(D124:O124)</f>
        <v>417314.4819999999</v>
      </c>
    </row>
    <row r="125" spans="1:16" ht="18.75">
      <c r="A125" s="522" t="s">
        <v>0</v>
      </c>
      <c r="B125" s="528" t="s">
        <v>74</v>
      </c>
      <c r="C125" s="57" t="s">
        <v>16</v>
      </c>
      <c r="D125" s="132"/>
      <c r="E125" s="132"/>
      <c r="F125" s="459"/>
      <c r="G125" s="109"/>
      <c r="H125" s="220"/>
      <c r="I125" s="154"/>
      <c r="J125" s="128"/>
      <c r="K125" s="132"/>
      <c r="L125" s="109"/>
      <c r="M125" s="132"/>
      <c r="N125" s="132"/>
      <c r="O125" s="109"/>
      <c r="P125" s="8">
        <f>SUM(D125:O125)</f>
        <v>0</v>
      </c>
    </row>
    <row r="126" spans="1:16" ht="18.75">
      <c r="A126" s="522" t="s">
        <v>0</v>
      </c>
      <c r="B126" s="529"/>
      <c r="C126" s="50" t="s">
        <v>18</v>
      </c>
      <c r="D126" s="133"/>
      <c r="E126" s="133"/>
      <c r="F126" s="460"/>
      <c r="G126" s="110"/>
      <c r="H126" s="221"/>
      <c r="I126" s="155"/>
      <c r="J126" s="130"/>
      <c r="K126" s="133"/>
      <c r="L126" s="110"/>
      <c r="M126" s="133"/>
      <c r="N126" s="133"/>
      <c r="O126" s="110"/>
      <c r="P126" s="9">
        <f>SUM(D126:O126)</f>
        <v>0</v>
      </c>
    </row>
    <row r="127" spans="1:16" ht="18.75">
      <c r="A127" s="522" t="s">
        <v>75</v>
      </c>
      <c r="B127" s="528" t="s">
        <v>76</v>
      </c>
      <c r="C127" s="57" t="s">
        <v>16</v>
      </c>
      <c r="D127" s="132"/>
      <c r="E127" s="132"/>
      <c r="F127" s="459"/>
      <c r="G127" s="109"/>
      <c r="H127" s="220"/>
      <c r="I127" s="154"/>
      <c r="J127" s="128"/>
      <c r="K127" s="132"/>
      <c r="L127" s="109"/>
      <c r="M127" s="132"/>
      <c r="N127" s="132"/>
      <c r="O127" s="109"/>
      <c r="P127" s="8">
        <f t="shared" si="10"/>
        <v>0</v>
      </c>
    </row>
    <row r="128" spans="1:16" ht="18.75">
      <c r="A128" s="522"/>
      <c r="B128" s="529"/>
      <c r="C128" s="50" t="s">
        <v>18</v>
      </c>
      <c r="D128" s="133"/>
      <c r="E128" s="133"/>
      <c r="F128" s="460"/>
      <c r="G128" s="110"/>
      <c r="H128" s="221"/>
      <c r="I128" s="155"/>
      <c r="J128" s="130"/>
      <c r="K128" s="133"/>
      <c r="L128" s="110"/>
      <c r="M128" s="133"/>
      <c r="N128" s="133"/>
      <c r="O128" s="110"/>
      <c r="P128" s="9">
        <f t="shared" si="10"/>
        <v>0</v>
      </c>
    </row>
    <row r="129" spans="1:16" ht="18.75">
      <c r="A129" s="522" t="s">
        <v>77</v>
      </c>
      <c r="B129" s="339" t="s">
        <v>20</v>
      </c>
      <c r="C129" s="57" t="s">
        <v>16</v>
      </c>
      <c r="D129" s="394">
        <v>0.04</v>
      </c>
      <c r="E129" s="394">
        <v>0.1485</v>
      </c>
      <c r="F129" s="465"/>
      <c r="G129" s="395"/>
      <c r="H129" s="402"/>
      <c r="I129" s="403"/>
      <c r="J129" s="400"/>
      <c r="K129" s="394"/>
      <c r="L129" s="395"/>
      <c r="M129" s="394"/>
      <c r="N129" s="394"/>
      <c r="O129" s="395"/>
      <c r="P129" s="401">
        <f t="shared" si="10"/>
        <v>0.1885</v>
      </c>
    </row>
    <row r="130" spans="1:16" ht="18.75">
      <c r="A130" s="522"/>
      <c r="B130" s="340" t="s">
        <v>78</v>
      </c>
      <c r="C130" s="57" t="s">
        <v>79</v>
      </c>
      <c r="D130" s="132"/>
      <c r="E130" s="132"/>
      <c r="F130" s="459"/>
      <c r="G130" s="109"/>
      <c r="H130" s="220"/>
      <c r="I130" s="154"/>
      <c r="J130" s="128"/>
      <c r="K130" s="132"/>
      <c r="L130" s="109"/>
      <c r="M130" s="132"/>
      <c r="N130" s="132"/>
      <c r="O130" s="109"/>
      <c r="P130" s="8"/>
    </row>
    <row r="131" spans="1:16" ht="18.75">
      <c r="A131" s="522" t="s">
        <v>23</v>
      </c>
      <c r="B131" s="27"/>
      <c r="C131" s="50" t="s">
        <v>18</v>
      </c>
      <c r="D131" s="133">
        <v>25.92</v>
      </c>
      <c r="E131" s="133">
        <v>82.371</v>
      </c>
      <c r="F131" s="460"/>
      <c r="G131" s="110"/>
      <c r="H131" s="219"/>
      <c r="I131" s="33"/>
      <c r="J131" s="130"/>
      <c r="K131" s="133"/>
      <c r="L131" s="110"/>
      <c r="M131" s="133"/>
      <c r="N131" s="133"/>
      <c r="O131" s="110"/>
      <c r="P131" s="9">
        <f aca="true" t="shared" si="11" ref="P131:P137">SUM(D131:O131)</f>
        <v>108.291</v>
      </c>
    </row>
    <row r="132" spans="1:16" s="39" customFormat="1" ht="18.75">
      <c r="A132" s="522"/>
      <c r="B132" s="58" t="s">
        <v>0</v>
      </c>
      <c r="C132" s="57" t="s">
        <v>16</v>
      </c>
      <c r="D132" s="5">
        <v>0.04</v>
      </c>
      <c r="E132" s="5">
        <f>+E125+E127+E129</f>
        <v>0.1485</v>
      </c>
      <c r="F132" s="5">
        <v>0</v>
      </c>
      <c r="G132" s="1"/>
      <c r="H132" s="1"/>
      <c r="I132" s="21"/>
      <c r="J132" s="1"/>
      <c r="K132" s="5">
        <v>0</v>
      </c>
      <c r="L132" s="5"/>
      <c r="M132" s="5">
        <v>0</v>
      </c>
      <c r="N132" s="5">
        <f>+N125+N127+N129</f>
        <v>0</v>
      </c>
      <c r="O132" s="5">
        <f>+O125+O127+O129</f>
        <v>0</v>
      </c>
      <c r="P132" s="401">
        <f t="shared" si="11"/>
        <v>0.1885</v>
      </c>
    </row>
    <row r="133" spans="1:16" s="39" customFormat="1" ht="18.75">
      <c r="A133" s="522"/>
      <c r="B133" s="59" t="s">
        <v>103</v>
      </c>
      <c r="C133" s="57" t="s">
        <v>79</v>
      </c>
      <c r="D133" s="5"/>
      <c r="E133" s="5"/>
      <c r="F133" s="5"/>
      <c r="G133" s="1"/>
      <c r="H133" s="1"/>
      <c r="I133" s="28"/>
      <c r="J133" s="1"/>
      <c r="K133" s="5"/>
      <c r="L133" s="5"/>
      <c r="M133" s="5"/>
      <c r="N133" s="5"/>
      <c r="O133" s="5"/>
      <c r="P133" s="8"/>
    </row>
    <row r="134" spans="1:16" s="39" customFormat="1" ht="18.75">
      <c r="A134" s="521"/>
      <c r="B134" s="2"/>
      <c r="C134" s="50" t="s">
        <v>18</v>
      </c>
      <c r="D134" s="35">
        <v>25.92</v>
      </c>
      <c r="E134" s="35">
        <f>+E126+E128+E131</f>
        <v>82.371</v>
      </c>
      <c r="F134" s="35">
        <v>0</v>
      </c>
      <c r="G134" s="2"/>
      <c r="H134" s="2"/>
      <c r="I134" s="27"/>
      <c r="J134" s="2"/>
      <c r="K134" s="35">
        <v>0</v>
      </c>
      <c r="L134" s="35"/>
      <c r="M134" s="35">
        <v>0</v>
      </c>
      <c r="N134" s="35">
        <f>+N126+N128+N131</f>
        <v>0</v>
      </c>
      <c r="O134" s="35">
        <f>+O126+O128+O131</f>
        <v>0</v>
      </c>
      <c r="P134" s="9">
        <f t="shared" si="11"/>
        <v>108.291</v>
      </c>
    </row>
    <row r="135" spans="1:16" s="76" customFormat="1" ht="18.75">
      <c r="A135" s="60"/>
      <c r="B135" s="61" t="s">
        <v>0</v>
      </c>
      <c r="C135" s="428" t="s">
        <v>16</v>
      </c>
      <c r="D135" s="457">
        <v>661.5707</v>
      </c>
      <c r="E135" s="457">
        <f aca="true" t="shared" si="12" ref="E135:N135">E132+E123+E99</f>
        <v>322.33029999999997</v>
      </c>
      <c r="F135" s="468">
        <v>464.7535</v>
      </c>
      <c r="G135" s="456">
        <f t="shared" si="12"/>
        <v>1082.7079</v>
      </c>
      <c r="H135" s="469">
        <f>H132+H123+H99</f>
        <v>1173.8325</v>
      </c>
      <c r="I135" s="456">
        <f t="shared" si="12"/>
        <v>1178.5922999999998</v>
      </c>
      <c r="J135" s="456">
        <f>J132+J123+J99</f>
        <v>440.1715</v>
      </c>
      <c r="K135" s="457">
        <f t="shared" si="12"/>
        <v>835.28824</v>
      </c>
      <c r="L135" s="456">
        <f t="shared" si="12"/>
        <v>1270.6751000000002</v>
      </c>
      <c r="M135" s="457">
        <f t="shared" si="12"/>
        <v>1919.4703</v>
      </c>
      <c r="N135" s="457">
        <f t="shared" si="12"/>
        <v>1343.1499000000001</v>
      </c>
      <c r="O135" s="457">
        <f>O132+O123+O99</f>
        <v>791.1919</v>
      </c>
      <c r="P135" s="450">
        <f t="shared" si="11"/>
        <v>11483.73414</v>
      </c>
    </row>
    <row r="136" spans="1:16" s="76" customFormat="1" ht="18.75">
      <c r="A136" s="60"/>
      <c r="B136" s="64" t="s">
        <v>215</v>
      </c>
      <c r="C136" s="65" t="s">
        <v>79</v>
      </c>
      <c r="D136" s="135"/>
      <c r="E136" s="135"/>
      <c r="F136" s="466"/>
      <c r="G136" s="112"/>
      <c r="H136" s="152"/>
      <c r="I136" s="112"/>
      <c r="J136" s="112"/>
      <c r="K136" s="135"/>
      <c r="L136" s="112"/>
      <c r="M136" s="135"/>
      <c r="N136" s="135"/>
      <c r="O136" s="135"/>
      <c r="P136" s="15"/>
    </row>
    <row r="137" spans="1:16" s="76" customFormat="1" ht="19.5" thickBot="1">
      <c r="A137" s="66"/>
      <c r="B137" s="67"/>
      <c r="C137" s="68" t="s">
        <v>18</v>
      </c>
      <c r="D137" s="140">
        <v>386612.33099999995</v>
      </c>
      <c r="E137" s="140">
        <f aca="true" t="shared" si="13" ref="E137:N137">E134+E124+E100</f>
        <v>203002.69199999998</v>
      </c>
      <c r="F137" s="467">
        <v>282225.633</v>
      </c>
      <c r="G137" s="119">
        <f t="shared" si="13"/>
        <v>571304.846</v>
      </c>
      <c r="H137" s="153">
        <f>H134+H124+H100</f>
        <v>711350.5869999999</v>
      </c>
      <c r="I137" s="119">
        <f t="shared" si="13"/>
        <v>610029.618</v>
      </c>
      <c r="J137" s="119">
        <f>J134+J124+J100</f>
        <v>247232.69600000003</v>
      </c>
      <c r="K137" s="140">
        <f t="shared" si="13"/>
        <v>572883.547</v>
      </c>
      <c r="L137" s="119">
        <f t="shared" si="13"/>
        <v>595215.3929999999</v>
      </c>
      <c r="M137" s="140">
        <f t="shared" si="13"/>
        <v>854417.956</v>
      </c>
      <c r="N137" s="140">
        <f t="shared" si="13"/>
        <v>621653.925</v>
      </c>
      <c r="O137" s="140">
        <f>O134+O124+O100</f>
        <v>488092.57700000005</v>
      </c>
      <c r="P137" s="7">
        <f t="shared" si="11"/>
        <v>6144021.800999999</v>
      </c>
    </row>
    <row r="138" spans="15:16" ht="18.75">
      <c r="O138" s="69"/>
      <c r="P138" s="70" t="s">
        <v>88</v>
      </c>
    </row>
    <row r="140" ht="18.75">
      <c r="P140" s="38">
        <v>11483.73414</v>
      </c>
    </row>
    <row r="141" spans="7:12" ht="18.75">
      <c r="G141" s="74"/>
      <c r="H141" s="74"/>
      <c r="I141" s="74"/>
      <c r="J141" s="74"/>
      <c r="L141" s="74"/>
    </row>
    <row r="142" spans="7:12" ht="18.75">
      <c r="G142" s="74"/>
      <c r="H142" s="74"/>
      <c r="I142" s="74"/>
      <c r="J142" s="74"/>
      <c r="L142" s="74"/>
    </row>
    <row r="143" spans="7:12" ht="18.75">
      <c r="G143" s="74"/>
      <c r="H143" s="74"/>
      <c r="I143" s="74"/>
      <c r="J143" s="74"/>
      <c r="L143" s="74"/>
    </row>
    <row r="144" spans="7:12" ht="18.75">
      <c r="G144" s="74"/>
      <c r="H144" s="74"/>
      <c r="I144" s="74"/>
      <c r="J144" s="74"/>
      <c r="L144" s="74"/>
    </row>
    <row r="145" spans="7:12" ht="18.75">
      <c r="G145" s="74"/>
      <c r="H145" s="74"/>
      <c r="I145" s="74"/>
      <c r="J145" s="74"/>
      <c r="L145" s="74"/>
    </row>
    <row r="146" spans="7:12" ht="18.75">
      <c r="G146" s="74"/>
      <c r="H146" s="74"/>
      <c r="I146" s="74"/>
      <c r="J146" s="74"/>
      <c r="L146" s="74"/>
    </row>
    <row r="147" spans="7:12" ht="18.75">
      <c r="G147" s="74"/>
      <c r="H147" s="74"/>
      <c r="I147" s="74"/>
      <c r="J147" s="74"/>
      <c r="L147" s="74"/>
    </row>
    <row r="148" spans="7:12" ht="18.75">
      <c r="G148" s="74"/>
      <c r="H148" s="74"/>
      <c r="I148" s="74"/>
      <c r="J148" s="74"/>
      <c r="L148" s="74"/>
    </row>
    <row r="149" spans="7:12" ht="18.75">
      <c r="G149" s="74"/>
      <c r="H149" s="74"/>
      <c r="I149" s="74"/>
      <c r="J149" s="74"/>
      <c r="L149" s="74"/>
    </row>
    <row r="150" spans="7:12" ht="18.75">
      <c r="G150" s="74"/>
      <c r="H150" s="74"/>
      <c r="I150" s="74"/>
      <c r="J150" s="74"/>
      <c r="L150" s="74"/>
    </row>
    <row r="151" spans="7:12" ht="18.75">
      <c r="G151" s="74"/>
      <c r="H151" s="74"/>
      <c r="I151" s="74"/>
      <c r="J151" s="74"/>
      <c r="L151" s="74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12" scale="50" r:id="rId1"/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zoomScale="70" zoomScaleNormal="70" zoomScalePageLayoutView="0" workbookViewId="0" topLeftCell="A1">
      <pane xSplit="3" ySplit="3" topLeftCell="D130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D148" sqref="D148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10" width="20.50390625" style="74" customWidth="1"/>
    <col min="11" max="15" width="20.50390625" style="11" customWidth="1"/>
    <col min="16" max="16" width="23.00390625" style="38" customWidth="1"/>
    <col min="17" max="16384" width="9.00390625" style="39" customWidth="1"/>
  </cols>
  <sheetData>
    <row r="1" ht="18.75">
      <c r="B1" s="37" t="s">
        <v>0</v>
      </c>
    </row>
    <row r="2" spans="1:15" ht="19.5" thickBot="1">
      <c r="A2" s="12"/>
      <c r="B2" s="40" t="s">
        <v>81</v>
      </c>
      <c r="C2" s="12"/>
      <c r="O2" s="12" t="s">
        <v>87</v>
      </c>
    </row>
    <row r="3" spans="1:16" ht="18.75">
      <c r="A3" s="41"/>
      <c r="B3" s="42"/>
      <c r="C3" s="72"/>
      <c r="D3" s="184" t="s">
        <v>2</v>
      </c>
      <c r="E3" s="238" t="s">
        <v>3</v>
      </c>
      <c r="F3" s="184" t="s">
        <v>4</v>
      </c>
      <c r="G3" s="182" t="s">
        <v>5</v>
      </c>
      <c r="H3" s="184" t="s">
        <v>6</v>
      </c>
      <c r="I3" s="292" t="s">
        <v>7</v>
      </c>
      <c r="J3" s="274" t="s">
        <v>8</v>
      </c>
      <c r="K3" s="182" t="s">
        <v>9</v>
      </c>
      <c r="L3" s="184" t="s">
        <v>10</v>
      </c>
      <c r="M3" s="182" t="s">
        <v>11</v>
      </c>
      <c r="N3" s="184" t="s">
        <v>12</v>
      </c>
      <c r="O3" s="182" t="s">
        <v>13</v>
      </c>
      <c r="P3" s="184" t="s">
        <v>14</v>
      </c>
    </row>
    <row r="4" spans="1:16" ht="18.75">
      <c r="A4" s="45" t="s">
        <v>0</v>
      </c>
      <c r="B4" s="528" t="s">
        <v>15</v>
      </c>
      <c r="C4" s="209" t="s">
        <v>16</v>
      </c>
      <c r="D4" s="173">
        <v>257.3242</v>
      </c>
      <c r="E4" s="239">
        <v>0.036</v>
      </c>
      <c r="F4" s="213"/>
      <c r="G4" s="189"/>
      <c r="H4" s="188">
        <v>384.5466</v>
      </c>
      <c r="I4" s="298">
        <v>1060.4345</v>
      </c>
      <c r="J4" s="275">
        <v>1081.093</v>
      </c>
      <c r="K4" s="175">
        <v>1.143</v>
      </c>
      <c r="L4" s="173">
        <v>448.0426</v>
      </c>
      <c r="M4" s="177">
        <v>2481.856</v>
      </c>
      <c r="N4" s="179">
        <v>1037.7987</v>
      </c>
      <c r="O4" s="175">
        <v>577.4018</v>
      </c>
      <c r="P4" s="201">
        <f aca="true" t="shared" si="0" ref="P4:P9">SUM(D4:O4)</f>
        <v>7329.676399999999</v>
      </c>
    </row>
    <row r="5" spans="1:16" ht="18.75">
      <c r="A5" s="46" t="s">
        <v>17</v>
      </c>
      <c r="B5" s="529"/>
      <c r="C5" s="47" t="s">
        <v>18</v>
      </c>
      <c r="D5" s="102">
        <v>20454.634</v>
      </c>
      <c r="E5" s="102">
        <v>1.27</v>
      </c>
      <c r="F5" s="240"/>
      <c r="G5" s="190"/>
      <c r="H5" s="187">
        <v>32938.098</v>
      </c>
      <c r="I5" s="176">
        <v>73373.458</v>
      </c>
      <c r="J5" s="276">
        <v>44203.397</v>
      </c>
      <c r="K5" s="164">
        <v>4.43</v>
      </c>
      <c r="L5" s="174">
        <v>23654.782</v>
      </c>
      <c r="M5" s="176">
        <v>136412.556</v>
      </c>
      <c r="N5" s="265">
        <v>41105.493</v>
      </c>
      <c r="O5" s="164">
        <v>19571.132</v>
      </c>
      <c r="P5" s="202">
        <f t="shared" si="0"/>
        <v>391719.25</v>
      </c>
    </row>
    <row r="6" spans="1:16" ht="18.75">
      <c r="A6" s="46" t="s">
        <v>19</v>
      </c>
      <c r="B6" s="48" t="s">
        <v>20</v>
      </c>
      <c r="C6" s="49" t="s">
        <v>16</v>
      </c>
      <c r="D6" s="101">
        <v>0.001</v>
      </c>
      <c r="E6" s="101"/>
      <c r="F6" s="213"/>
      <c r="G6" s="189"/>
      <c r="H6" s="188"/>
      <c r="I6" s="177">
        <v>0.041</v>
      </c>
      <c r="J6" s="275">
        <v>0.042</v>
      </c>
      <c r="K6" s="175">
        <v>0.471</v>
      </c>
      <c r="L6" s="173">
        <v>0.2038</v>
      </c>
      <c r="M6" s="177">
        <v>5.6383</v>
      </c>
      <c r="N6" s="179">
        <v>3.2187</v>
      </c>
      <c r="O6" s="175">
        <v>2.1057</v>
      </c>
      <c r="P6" s="201">
        <f t="shared" si="0"/>
        <v>11.7215</v>
      </c>
    </row>
    <row r="7" spans="1:16" ht="18.75">
      <c r="A7" s="46" t="s">
        <v>21</v>
      </c>
      <c r="B7" s="50" t="s">
        <v>22</v>
      </c>
      <c r="C7" s="210" t="s">
        <v>18</v>
      </c>
      <c r="D7" s="164">
        <v>0.032</v>
      </c>
      <c r="E7" s="102"/>
      <c r="F7" s="240"/>
      <c r="G7" s="190"/>
      <c r="H7" s="187"/>
      <c r="I7" s="176">
        <v>0.313</v>
      </c>
      <c r="J7" s="276">
        <v>0.201</v>
      </c>
      <c r="K7" s="164">
        <v>1.525</v>
      </c>
      <c r="L7" s="174">
        <v>1.178</v>
      </c>
      <c r="M7" s="176">
        <v>47.388</v>
      </c>
      <c r="N7" s="265">
        <v>37.048</v>
      </c>
      <c r="O7" s="164">
        <v>43.114</v>
      </c>
      <c r="P7" s="202">
        <f t="shared" si="0"/>
        <v>130.799</v>
      </c>
    </row>
    <row r="8" spans="1:16" ht="18.75">
      <c r="A8" s="45" t="s">
        <v>23</v>
      </c>
      <c r="B8" s="530" t="s">
        <v>110</v>
      </c>
      <c r="C8" s="209" t="s">
        <v>16</v>
      </c>
      <c r="D8" s="235">
        <v>257.3252</v>
      </c>
      <c r="E8" s="233">
        <f>+E4+E6</f>
        <v>0.036</v>
      </c>
      <c r="F8" s="201">
        <v>0</v>
      </c>
      <c r="G8" s="233">
        <v>0</v>
      </c>
      <c r="H8" s="201">
        <v>384.5466</v>
      </c>
      <c r="I8" s="258">
        <v>1060.4755</v>
      </c>
      <c r="J8" s="203">
        <v>1081.135</v>
      </c>
      <c r="K8" s="233">
        <v>1.6139999999999999</v>
      </c>
      <c r="L8" s="203">
        <f>+L4+L6</f>
        <v>448.2464</v>
      </c>
      <c r="M8" s="258">
        <v>2487.4943000000003</v>
      </c>
      <c r="N8" s="203">
        <f>+N4+N6</f>
        <v>1041.0174</v>
      </c>
      <c r="O8" s="258">
        <f>+O4+O6</f>
        <v>579.5074999999999</v>
      </c>
      <c r="P8" s="201">
        <f t="shared" si="0"/>
        <v>7341.397899999999</v>
      </c>
    </row>
    <row r="9" spans="1:16" ht="18.75">
      <c r="A9" s="51"/>
      <c r="B9" s="531"/>
      <c r="C9" s="234" t="s">
        <v>18</v>
      </c>
      <c r="D9" s="202">
        <v>20454.665999999997</v>
      </c>
      <c r="E9" s="56">
        <f>+E5+E7</f>
        <v>1.27</v>
      </c>
      <c r="F9" s="202">
        <v>0</v>
      </c>
      <c r="G9" s="56">
        <v>0</v>
      </c>
      <c r="H9" s="202">
        <v>32938.098</v>
      </c>
      <c r="I9" s="259">
        <v>73373.771</v>
      </c>
      <c r="J9" s="260">
        <v>44203.598</v>
      </c>
      <c r="K9" s="56">
        <v>5.955</v>
      </c>
      <c r="L9" s="260">
        <f>+L5+L7</f>
        <v>23655.96</v>
      </c>
      <c r="M9" s="259">
        <v>136459.94400000002</v>
      </c>
      <c r="N9" s="260">
        <f>+N5+N7</f>
        <v>41142.541000000005</v>
      </c>
      <c r="O9" s="259">
        <f>+O5+O7</f>
        <v>19614.246000000003</v>
      </c>
      <c r="P9" s="202">
        <f t="shared" si="0"/>
        <v>391850.049</v>
      </c>
    </row>
    <row r="10" spans="1:16" ht="18.75">
      <c r="A10" s="532" t="s">
        <v>25</v>
      </c>
      <c r="B10" s="533"/>
      <c r="C10" s="209" t="s">
        <v>16</v>
      </c>
      <c r="D10" s="173"/>
      <c r="E10" s="175">
        <v>0.0343</v>
      </c>
      <c r="F10" s="213">
        <v>0.155</v>
      </c>
      <c r="G10" s="189">
        <v>0.3421</v>
      </c>
      <c r="H10" s="188">
        <v>600.2605</v>
      </c>
      <c r="I10" s="177">
        <v>1347.707</v>
      </c>
      <c r="J10" s="275">
        <v>8309.0485</v>
      </c>
      <c r="K10" s="175">
        <v>5826.699</v>
      </c>
      <c r="L10" s="173">
        <v>2907.893</v>
      </c>
      <c r="M10" s="177">
        <v>1094.1334</v>
      </c>
      <c r="N10" s="179">
        <v>0.7267</v>
      </c>
      <c r="O10" s="175"/>
      <c r="P10" s="201">
        <f aca="true" t="shared" si="1" ref="P10:P61">SUM(D10:O10)</f>
        <v>20086.999499999998</v>
      </c>
    </row>
    <row r="11" spans="1:16" ht="18.75">
      <c r="A11" s="534"/>
      <c r="B11" s="535"/>
      <c r="C11" s="234" t="s">
        <v>18</v>
      </c>
      <c r="D11" s="164"/>
      <c r="E11" s="102">
        <v>22.644</v>
      </c>
      <c r="F11" s="240">
        <v>35.321</v>
      </c>
      <c r="G11" s="190">
        <v>168.301</v>
      </c>
      <c r="H11" s="187">
        <v>200692.611</v>
      </c>
      <c r="I11" s="176">
        <v>506394.016</v>
      </c>
      <c r="J11" s="276">
        <v>2435409.539</v>
      </c>
      <c r="K11" s="164">
        <v>1971522.681</v>
      </c>
      <c r="L11" s="174">
        <v>1245903.719</v>
      </c>
      <c r="M11" s="176">
        <v>472483.752</v>
      </c>
      <c r="N11" s="265">
        <v>528.478</v>
      </c>
      <c r="O11" s="164"/>
      <c r="P11" s="202">
        <f t="shared" si="1"/>
        <v>6833161.062000001</v>
      </c>
    </row>
    <row r="12" spans="1:16" ht="18.75">
      <c r="A12" s="52"/>
      <c r="B12" s="528" t="s">
        <v>26</v>
      </c>
      <c r="C12" s="49" t="s">
        <v>16</v>
      </c>
      <c r="D12" s="101">
        <v>0.0468</v>
      </c>
      <c r="E12" s="101">
        <v>0.474</v>
      </c>
      <c r="F12" s="213">
        <v>1.4026</v>
      </c>
      <c r="G12" s="189">
        <v>0.5516</v>
      </c>
      <c r="H12" s="188">
        <v>25.3986</v>
      </c>
      <c r="I12" s="177">
        <v>38.7275</v>
      </c>
      <c r="J12" s="275">
        <v>5.7438</v>
      </c>
      <c r="K12" s="175">
        <v>71.237</v>
      </c>
      <c r="L12" s="173">
        <v>0.5746</v>
      </c>
      <c r="M12" s="177">
        <v>1.1338</v>
      </c>
      <c r="N12" s="179">
        <v>0.3186</v>
      </c>
      <c r="O12" s="175">
        <v>1.0536</v>
      </c>
      <c r="P12" s="201">
        <f t="shared" si="1"/>
        <v>146.6625</v>
      </c>
    </row>
    <row r="13" spans="1:16" ht="18.75">
      <c r="A13" s="45" t="s">
        <v>0</v>
      </c>
      <c r="B13" s="529"/>
      <c r="C13" s="47" t="s">
        <v>18</v>
      </c>
      <c r="D13" s="102">
        <v>156.596</v>
      </c>
      <c r="E13" s="102">
        <v>1012.327</v>
      </c>
      <c r="F13" s="240">
        <v>7586.852</v>
      </c>
      <c r="G13" s="190">
        <v>3398.488</v>
      </c>
      <c r="H13" s="187">
        <v>31117.003</v>
      </c>
      <c r="I13" s="176">
        <v>49340.569</v>
      </c>
      <c r="J13" s="276">
        <v>7986.346</v>
      </c>
      <c r="K13" s="164">
        <v>44681.426</v>
      </c>
      <c r="L13" s="174">
        <v>995.918</v>
      </c>
      <c r="M13" s="176">
        <v>2557.379</v>
      </c>
      <c r="N13" s="265">
        <v>870.41</v>
      </c>
      <c r="O13" s="164">
        <v>9073.05</v>
      </c>
      <c r="P13" s="202">
        <f t="shared" si="1"/>
        <v>158776.364</v>
      </c>
    </row>
    <row r="14" spans="1:16" ht="18.75">
      <c r="A14" s="46" t="s">
        <v>27</v>
      </c>
      <c r="B14" s="528" t="s">
        <v>28</v>
      </c>
      <c r="C14" s="49" t="s">
        <v>16</v>
      </c>
      <c r="D14" s="101">
        <v>2.3364</v>
      </c>
      <c r="E14" s="101">
        <v>1.8674</v>
      </c>
      <c r="F14" s="213">
        <v>0.391</v>
      </c>
      <c r="G14" s="189">
        <v>0.2348</v>
      </c>
      <c r="H14" s="188">
        <v>9.3657</v>
      </c>
      <c r="I14" s="177">
        <v>10.9495</v>
      </c>
      <c r="J14" s="275">
        <v>35.8432</v>
      </c>
      <c r="K14" s="175">
        <v>1.0243</v>
      </c>
      <c r="L14" s="173">
        <v>0.7496</v>
      </c>
      <c r="M14" s="177">
        <v>0.4745</v>
      </c>
      <c r="N14" s="179">
        <v>0.4365</v>
      </c>
      <c r="O14" s="175"/>
      <c r="P14" s="201">
        <f t="shared" si="1"/>
        <v>63.6729</v>
      </c>
    </row>
    <row r="15" spans="1:16" ht="18.75">
      <c r="A15" s="46" t="s">
        <v>0</v>
      </c>
      <c r="B15" s="529"/>
      <c r="C15" s="47" t="s">
        <v>18</v>
      </c>
      <c r="D15" s="102">
        <v>3259.919</v>
      </c>
      <c r="E15" s="102">
        <v>2885.187</v>
      </c>
      <c r="F15" s="240">
        <v>549.164</v>
      </c>
      <c r="G15" s="190">
        <v>324.946</v>
      </c>
      <c r="H15" s="187">
        <v>8009.309</v>
      </c>
      <c r="I15" s="176">
        <v>7923.66</v>
      </c>
      <c r="J15" s="276">
        <v>23991.641</v>
      </c>
      <c r="K15" s="164">
        <v>1435.01</v>
      </c>
      <c r="L15" s="174">
        <v>979.366</v>
      </c>
      <c r="M15" s="176">
        <v>548.272</v>
      </c>
      <c r="N15" s="265">
        <v>894.83</v>
      </c>
      <c r="O15" s="164"/>
      <c r="P15" s="202">
        <f t="shared" si="1"/>
        <v>50801.304000000004</v>
      </c>
    </row>
    <row r="16" spans="1:16" ht="18.75">
      <c r="A16" s="46" t="s">
        <v>29</v>
      </c>
      <c r="B16" s="528" t="s">
        <v>30</v>
      </c>
      <c r="C16" s="49" t="s">
        <v>16</v>
      </c>
      <c r="D16" s="101">
        <v>21.562</v>
      </c>
      <c r="E16" s="101">
        <v>24.7828</v>
      </c>
      <c r="F16" s="213">
        <v>49.8906</v>
      </c>
      <c r="G16" s="189">
        <v>47.8422</v>
      </c>
      <c r="H16" s="188">
        <v>31.8793</v>
      </c>
      <c r="I16" s="177">
        <v>83.1147</v>
      </c>
      <c r="J16" s="275">
        <v>68.3643</v>
      </c>
      <c r="K16" s="175">
        <v>73.089</v>
      </c>
      <c r="L16" s="173">
        <v>26.1172</v>
      </c>
      <c r="M16" s="177">
        <v>12.6824</v>
      </c>
      <c r="N16" s="179">
        <v>26.0903</v>
      </c>
      <c r="O16" s="175">
        <v>31.2531</v>
      </c>
      <c r="P16" s="201">
        <f t="shared" si="1"/>
        <v>496.66790000000003</v>
      </c>
    </row>
    <row r="17" spans="1:16" ht="18.75">
      <c r="A17" s="46"/>
      <c r="B17" s="529"/>
      <c r="C17" s="47" t="s">
        <v>18</v>
      </c>
      <c r="D17" s="102">
        <v>32407.123</v>
      </c>
      <c r="E17" s="102">
        <v>35442.209</v>
      </c>
      <c r="F17" s="240">
        <v>63223.215</v>
      </c>
      <c r="G17" s="190">
        <v>63083.171</v>
      </c>
      <c r="H17" s="187">
        <v>36059.08</v>
      </c>
      <c r="I17" s="176">
        <v>49754.536</v>
      </c>
      <c r="J17" s="276">
        <v>45427.691</v>
      </c>
      <c r="K17" s="164">
        <v>67545</v>
      </c>
      <c r="L17" s="174">
        <v>29059.727</v>
      </c>
      <c r="M17" s="176">
        <v>18402.153</v>
      </c>
      <c r="N17" s="265">
        <v>31594.807</v>
      </c>
      <c r="O17" s="164">
        <v>43929.656</v>
      </c>
      <c r="P17" s="202">
        <f t="shared" si="1"/>
        <v>515928.3680000001</v>
      </c>
    </row>
    <row r="18" spans="1:16" ht="18.75">
      <c r="A18" s="46" t="s">
        <v>31</v>
      </c>
      <c r="B18" s="339" t="s">
        <v>104</v>
      </c>
      <c r="C18" s="49" t="s">
        <v>16</v>
      </c>
      <c r="D18" s="101">
        <v>1.8104</v>
      </c>
      <c r="E18" s="101">
        <v>1.4164</v>
      </c>
      <c r="F18" s="213">
        <v>131.8359</v>
      </c>
      <c r="G18" s="189">
        <v>0.5824</v>
      </c>
      <c r="H18" s="188">
        <v>19.3466</v>
      </c>
      <c r="I18" s="177">
        <v>134.0657</v>
      </c>
      <c r="J18" s="275">
        <v>25.146</v>
      </c>
      <c r="K18" s="175">
        <v>162.2521</v>
      </c>
      <c r="L18" s="173">
        <v>36.2088</v>
      </c>
      <c r="M18" s="177">
        <v>2.5413</v>
      </c>
      <c r="N18" s="179">
        <v>2.66</v>
      </c>
      <c r="O18" s="175">
        <v>6.8342</v>
      </c>
      <c r="P18" s="201">
        <f t="shared" si="1"/>
        <v>524.6998</v>
      </c>
    </row>
    <row r="19" spans="1:16" ht="18.75">
      <c r="A19" s="517"/>
      <c r="B19" s="518" t="s">
        <v>218</v>
      </c>
      <c r="C19" s="47" t="s">
        <v>18</v>
      </c>
      <c r="D19" s="102">
        <v>2037.676</v>
      </c>
      <c r="E19" s="102">
        <v>1881.317</v>
      </c>
      <c r="F19" s="240">
        <v>106089.311</v>
      </c>
      <c r="G19" s="190">
        <v>615.266</v>
      </c>
      <c r="H19" s="187">
        <v>10063.107</v>
      </c>
      <c r="I19" s="176">
        <v>58278.846</v>
      </c>
      <c r="J19" s="276">
        <v>12108.713</v>
      </c>
      <c r="K19" s="164">
        <v>101365.144</v>
      </c>
      <c r="L19" s="174">
        <v>27958.5</v>
      </c>
      <c r="M19" s="176">
        <v>2149.535</v>
      </c>
      <c r="N19" s="265">
        <v>2578.04</v>
      </c>
      <c r="O19" s="164">
        <v>5829.911</v>
      </c>
      <c r="P19" s="202">
        <f t="shared" si="1"/>
        <v>330955.366</v>
      </c>
    </row>
    <row r="20" spans="1:16" ht="18.75">
      <c r="A20" s="46" t="s">
        <v>23</v>
      </c>
      <c r="B20" s="528" t="s">
        <v>32</v>
      </c>
      <c r="C20" s="49" t="s">
        <v>16</v>
      </c>
      <c r="D20" s="101">
        <v>20.4843</v>
      </c>
      <c r="E20" s="101">
        <v>26.0127</v>
      </c>
      <c r="F20" s="213">
        <v>39.2429</v>
      </c>
      <c r="G20" s="189">
        <v>24.2462</v>
      </c>
      <c r="H20" s="188">
        <v>255.8884</v>
      </c>
      <c r="I20" s="177">
        <v>534.2536</v>
      </c>
      <c r="J20" s="275">
        <v>2734.4963</v>
      </c>
      <c r="K20" s="175">
        <v>0.0172</v>
      </c>
      <c r="L20" s="173">
        <v>1.0485</v>
      </c>
      <c r="M20" s="177">
        <v>9.3903</v>
      </c>
      <c r="N20" s="179">
        <v>10.5012</v>
      </c>
      <c r="O20" s="175">
        <v>31.4696</v>
      </c>
      <c r="P20" s="201">
        <f t="shared" si="1"/>
        <v>3687.0511999999994</v>
      </c>
    </row>
    <row r="21" spans="1:16" ht="18.75">
      <c r="A21" s="52"/>
      <c r="B21" s="529"/>
      <c r="C21" s="210" t="s">
        <v>18</v>
      </c>
      <c r="D21" s="164">
        <v>9720.401</v>
      </c>
      <c r="E21" s="102">
        <v>9565.127</v>
      </c>
      <c r="F21" s="240">
        <v>14606.677</v>
      </c>
      <c r="G21" s="190">
        <v>9746.405</v>
      </c>
      <c r="H21" s="187">
        <v>79255.089</v>
      </c>
      <c r="I21" s="176">
        <v>182140.565</v>
      </c>
      <c r="J21" s="276">
        <v>914385.23</v>
      </c>
      <c r="K21" s="164">
        <v>6.079</v>
      </c>
      <c r="L21" s="174">
        <v>286.307</v>
      </c>
      <c r="M21" s="176">
        <v>3833.435</v>
      </c>
      <c r="N21" s="265">
        <v>5248.779</v>
      </c>
      <c r="O21" s="164">
        <v>11353.017</v>
      </c>
      <c r="P21" s="202">
        <f t="shared" si="1"/>
        <v>1240147.111</v>
      </c>
    </row>
    <row r="22" spans="1:16" ht="18.75">
      <c r="A22" s="52"/>
      <c r="B22" s="530" t="s">
        <v>110</v>
      </c>
      <c r="C22" s="209" t="s">
        <v>16</v>
      </c>
      <c r="D22" s="236">
        <v>46.239900000000006</v>
      </c>
      <c r="E22" s="233">
        <f>+E12+E14+E16+E18+E20</f>
        <v>54.5533</v>
      </c>
      <c r="F22" s="201">
        <v>222.763</v>
      </c>
      <c r="G22" s="233">
        <v>73.4572</v>
      </c>
      <c r="H22" s="201">
        <v>341.8786</v>
      </c>
      <c r="I22" s="258">
        <v>801.111</v>
      </c>
      <c r="J22" s="203">
        <v>2869.5935999999997</v>
      </c>
      <c r="K22" s="233">
        <v>307.6196</v>
      </c>
      <c r="L22" s="203">
        <f aca="true" t="shared" si="2" ref="L22:O23">+L12+L14+L16+L18+L20</f>
        <v>64.6987</v>
      </c>
      <c r="M22" s="258">
        <v>26.2223</v>
      </c>
      <c r="N22" s="203">
        <f>+N12+N14+N16+N18+N20</f>
        <v>40.0066</v>
      </c>
      <c r="O22" s="258">
        <f t="shared" si="2"/>
        <v>70.6105</v>
      </c>
      <c r="P22" s="201">
        <f>SUM(D22:O22)</f>
        <v>4918.7543</v>
      </c>
    </row>
    <row r="23" spans="1:16" ht="18.75">
      <c r="A23" s="51"/>
      <c r="B23" s="531"/>
      <c r="C23" s="234" t="s">
        <v>18</v>
      </c>
      <c r="D23" s="26">
        <v>47581.715</v>
      </c>
      <c r="E23" s="56">
        <f>+E13+E15+E17+E19+E21</f>
        <v>50786.16700000001</v>
      </c>
      <c r="F23" s="202">
        <v>192055.219</v>
      </c>
      <c r="G23" s="56">
        <v>77168.276</v>
      </c>
      <c r="H23" s="202">
        <v>164503.588</v>
      </c>
      <c r="I23" s="259">
        <v>347438.176</v>
      </c>
      <c r="J23" s="260">
        <v>1003899.621</v>
      </c>
      <c r="K23" s="56">
        <v>215032.659</v>
      </c>
      <c r="L23" s="260">
        <f t="shared" si="2"/>
        <v>59279.818</v>
      </c>
      <c r="M23" s="259">
        <v>27490.773999999998</v>
      </c>
      <c r="N23" s="260">
        <f>+N13+N15+N17+N19+N21</f>
        <v>41186.866</v>
      </c>
      <c r="O23" s="259">
        <f t="shared" si="2"/>
        <v>70185.634</v>
      </c>
      <c r="P23" s="202">
        <f>SUM(D23:O23)</f>
        <v>2296608.5130000003</v>
      </c>
    </row>
    <row r="24" spans="1:16" ht="18.75">
      <c r="A24" s="45" t="s">
        <v>0</v>
      </c>
      <c r="B24" s="528" t="s">
        <v>33</v>
      </c>
      <c r="C24" s="49" t="s">
        <v>16</v>
      </c>
      <c r="D24" s="165">
        <v>200.7869</v>
      </c>
      <c r="E24" s="175">
        <v>204.4869</v>
      </c>
      <c r="F24" s="213">
        <v>200.036</v>
      </c>
      <c r="G24" s="189">
        <v>143.0969</v>
      </c>
      <c r="H24" s="188">
        <v>187.6902</v>
      </c>
      <c r="I24" s="177">
        <v>113.8358</v>
      </c>
      <c r="J24" s="275">
        <v>258.1052</v>
      </c>
      <c r="K24" s="175">
        <v>179.2271</v>
      </c>
      <c r="L24" s="173">
        <v>263.2643</v>
      </c>
      <c r="M24" s="177">
        <v>248.4364</v>
      </c>
      <c r="N24" s="179">
        <v>233.6154</v>
      </c>
      <c r="O24" s="175">
        <v>275.6012</v>
      </c>
      <c r="P24" s="201">
        <f t="shared" si="1"/>
        <v>2508.1823000000004</v>
      </c>
    </row>
    <row r="25" spans="1:16" ht="18.75">
      <c r="A25" s="46" t="s">
        <v>34</v>
      </c>
      <c r="B25" s="529"/>
      <c r="C25" s="47" t="s">
        <v>18</v>
      </c>
      <c r="D25" s="102">
        <v>214779.085</v>
      </c>
      <c r="E25" s="102">
        <v>229762.624</v>
      </c>
      <c r="F25" s="240">
        <v>237280.158</v>
      </c>
      <c r="G25" s="190">
        <v>170924.395</v>
      </c>
      <c r="H25" s="187">
        <v>186390.629</v>
      </c>
      <c r="I25" s="176">
        <v>141766.748</v>
      </c>
      <c r="J25" s="276">
        <v>251962.687</v>
      </c>
      <c r="K25" s="164">
        <v>181244.926</v>
      </c>
      <c r="L25" s="174">
        <v>244763.789</v>
      </c>
      <c r="M25" s="176">
        <v>261473.877</v>
      </c>
      <c r="N25" s="265">
        <v>233598.739</v>
      </c>
      <c r="O25" s="164">
        <v>271352.242</v>
      </c>
      <c r="P25" s="202">
        <f t="shared" si="1"/>
        <v>2625299.8989999997</v>
      </c>
    </row>
    <row r="26" spans="1:16" ht="18.75">
      <c r="A26" s="46" t="s">
        <v>35</v>
      </c>
      <c r="B26" s="48" t="s">
        <v>20</v>
      </c>
      <c r="C26" s="49" t="s">
        <v>16</v>
      </c>
      <c r="D26" s="101">
        <v>2.5168</v>
      </c>
      <c r="E26" s="101">
        <v>7.7138</v>
      </c>
      <c r="F26" s="213">
        <v>18.9442</v>
      </c>
      <c r="G26" s="189">
        <v>3.2028</v>
      </c>
      <c r="H26" s="188">
        <v>7.9628</v>
      </c>
      <c r="I26" s="177">
        <v>7.704</v>
      </c>
      <c r="J26" s="275">
        <v>28.8549</v>
      </c>
      <c r="K26" s="175">
        <v>44.2144</v>
      </c>
      <c r="L26" s="173">
        <v>42.9012</v>
      </c>
      <c r="M26" s="177">
        <v>28.106</v>
      </c>
      <c r="N26" s="179">
        <v>3.1802</v>
      </c>
      <c r="O26" s="175">
        <v>3.4336</v>
      </c>
      <c r="P26" s="201">
        <f t="shared" si="1"/>
        <v>198.73470000000003</v>
      </c>
    </row>
    <row r="27" spans="1:16" ht="18.75">
      <c r="A27" s="46" t="s">
        <v>36</v>
      </c>
      <c r="B27" s="50" t="s">
        <v>106</v>
      </c>
      <c r="C27" s="47" t="s">
        <v>18</v>
      </c>
      <c r="D27" s="102">
        <v>1851.45</v>
      </c>
      <c r="E27" s="102">
        <v>6370.918</v>
      </c>
      <c r="F27" s="240">
        <v>11600.105</v>
      </c>
      <c r="G27" s="190">
        <v>2902</v>
      </c>
      <c r="H27" s="187">
        <v>4214.39</v>
      </c>
      <c r="I27" s="176">
        <v>3319.43</v>
      </c>
      <c r="J27" s="276">
        <v>11964.194</v>
      </c>
      <c r="K27" s="164">
        <v>19339.157</v>
      </c>
      <c r="L27" s="174">
        <v>21477.564</v>
      </c>
      <c r="M27" s="176">
        <v>19506.804</v>
      </c>
      <c r="N27" s="265">
        <v>3535.486</v>
      </c>
      <c r="O27" s="164">
        <v>3085.749</v>
      </c>
      <c r="P27" s="202">
        <f t="shared" si="1"/>
        <v>109167.24699999999</v>
      </c>
    </row>
    <row r="28" spans="1:16" ht="18.75">
      <c r="A28" s="45" t="s">
        <v>23</v>
      </c>
      <c r="B28" s="530" t="s">
        <v>110</v>
      </c>
      <c r="C28" s="183" t="s">
        <v>16</v>
      </c>
      <c r="D28" s="236">
        <v>203.3037</v>
      </c>
      <c r="E28" s="233">
        <f>+E24+E26</f>
        <v>212.20069999999998</v>
      </c>
      <c r="F28" s="201">
        <v>218.9802</v>
      </c>
      <c r="G28" s="233">
        <v>146.2997</v>
      </c>
      <c r="H28" s="201">
        <v>195.653</v>
      </c>
      <c r="I28" s="258">
        <v>121.5398</v>
      </c>
      <c r="J28" s="203">
        <v>286.9601</v>
      </c>
      <c r="K28" s="233">
        <v>223.44150000000002</v>
      </c>
      <c r="L28" s="203">
        <f aca="true" t="shared" si="3" ref="L28:O29">+L24+L26</f>
        <v>306.1655</v>
      </c>
      <c r="M28" s="258">
        <v>276.5424</v>
      </c>
      <c r="N28" s="203">
        <f t="shared" si="3"/>
        <v>236.7956</v>
      </c>
      <c r="O28" s="258">
        <f t="shared" si="3"/>
        <v>279.0348</v>
      </c>
      <c r="P28" s="201">
        <f>SUM(D28:O28)</f>
        <v>2706.917</v>
      </c>
    </row>
    <row r="29" spans="1:16" ht="18.75">
      <c r="A29" s="51"/>
      <c r="B29" s="531"/>
      <c r="C29" s="234" t="s">
        <v>18</v>
      </c>
      <c r="D29" s="26">
        <v>216630.535</v>
      </c>
      <c r="E29" s="56">
        <f>+E25+E27</f>
        <v>236133.54200000002</v>
      </c>
      <c r="F29" s="202">
        <v>248880.263</v>
      </c>
      <c r="G29" s="56">
        <v>173826.395</v>
      </c>
      <c r="H29" s="202">
        <v>190605.019</v>
      </c>
      <c r="I29" s="259">
        <v>145086.17799999999</v>
      </c>
      <c r="J29" s="260">
        <v>263926.881</v>
      </c>
      <c r="K29" s="56">
        <v>200584.083</v>
      </c>
      <c r="L29" s="260">
        <f t="shared" si="3"/>
        <v>266241.353</v>
      </c>
      <c r="M29" s="259">
        <v>280980.681</v>
      </c>
      <c r="N29" s="260">
        <f t="shared" si="3"/>
        <v>237134.225</v>
      </c>
      <c r="O29" s="259">
        <f t="shared" si="3"/>
        <v>274437.99100000004</v>
      </c>
      <c r="P29" s="202">
        <f>SUM(D29:O29)</f>
        <v>2734467.146</v>
      </c>
    </row>
    <row r="30" spans="1:16" ht="18.75">
      <c r="A30" s="45" t="s">
        <v>0</v>
      </c>
      <c r="B30" s="528" t="s">
        <v>37</v>
      </c>
      <c r="C30" s="49" t="s">
        <v>16</v>
      </c>
      <c r="D30" s="165">
        <v>29.0958</v>
      </c>
      <c r="E30" s="175">
        <v>4.3962</v>
      </c>
      <c r="F30" s="213">
        <v>0.5177</v>
      </c>
      <c r="G30" s="189">
        <v>0.7248</v>
      </c>
      <c r="H30" s="188">
        <v>4.6677</v>
      </c>
      <c r="I30" s="177">
        <v>15.501</v>
      </c>
      <c r="J30" s="275">
        <v>3.0357</v>
      </c>
      <c r="K30" s="175">
        <v>0.1867</v>
      </c>
      <c r="L30" s="173">
        <v>0.2236</v>
      </c>
      <c r="M30" s="177">
        <v>0.591</v>
      </c>
      <c r="N30" s="179">
        <v>2.5405</v>
      </c>
      <c r="O30" s="175">
        <v>4.5904</v>
      </c>
      <c r="P30" s="201">
        <f t="shared" si="1"/>
        <v>66.0711</v>
      </c>
    </row>
    <row r="31" spans="1:16" ht="18.75">
      <c r="A31" s="46" t="s">
        <v>38</v>
      </c>
      <c r="B31" s="529"/>
      <c r="C31" s="47" t="s">
        <v>18</v>
      </c>
      <c r="D31" s="166">
        <v>12513.253</v>
      </c>
      <c r="E31" s="164">
        <v>1880.401</v>
      </c>
      <c r="F31" s="240">
        <v>228.655</v>
      </c>
      <c r="G31" s="190">
        <v>219.371</v>
      </c>
      <c r="H31" s="187">
        <v>43.342</v>
      </c>
      <c r="I31" s="176">
        <v>124.381</v>
      </c>
      <c r="J31" s="276">
        <v>33.255</v>
      </c>
      <c r="K31" s="164">
        <v>42.412</v>
      </c>
      <c r="L31" s="174">
        <v>60.11</v>
      </c>
      <c r="M31" s="176">
        <v>275.336</v>
      </c>
      <c r="N31" s="265">
        <v>1766.974</v>
      </c>
      <c r="O31" s="164">
        <v>3479.626</v>
      </c>
      <c r="P31" s="202">
        <f t="shared" si="1"/>
        <v>20667.115999999998</v>
      </c>
    </row>
    <row r="32" spans="1:16" ht="18.75">
      <c r="A32" s="46" t="s">
        <v>0</v>
      </c>
      <c r="B32" s="528" t="s">
        <v>39</v>
      </c>
      <c r="C32" s="49" t="s">
        <v>16</v>
      </c>
      <c r="D32" s="165">
        <v>0.5109</v>
      </c>
      <c r="E32" s="175">
        <v>0.3282</v>
      </c>
      <c r="F32" s="213">
        <v>0.1631</v>
      </c>
      <c r="G32" s="189">
        <v>0.016</v>
      </c>
      <c r="H32" s="188">
        <v>0.0092</v>
      </c>
      <c r="I32" s="177"/>
      <c r="J32" s="275"/>
      <c r="K32" s="175">
        <v>0.01</v>
      </c>
      <c r="L32" s="173"/>
      <c r="M32" s="177"/>
      <c r="N32" s="179">
        <v>0.4336</v>
      </c>
      <c r="O32" s="175">
        <v>1.5438</v>
      </c>
      <c r="P32" s="201">
        <f t="shared" si="1"/>
        <v>3.0148</v>
      </c>
    </row>
    <row r="33" spans="1:16" ht="18.75">
      <c r="A33" s="46" t="s">
        <v>40</v>
      </c>
      <c r="B33" s="529"/>
      <c r="C33" s="47" t="s">
        <v>18</v>
      </c>
      <c r="D33" s="102">
        <v>160.957</v>
      </c>
      <c r="E33" s="102">
        <v>88.722</v>
      </c>
      <c r="F33" s="240">
        <v>57.894</v>
      </c>
      <c r="G33" s="190">
        <v>3.651</v>
      </c>
      <c r="H33" s="187">
        <v>1.702</v>
      </c>
      <c r="I33" s="176"/>
      <c r="J33" s="276"/>
      <c r="K33" s="164">
        <v>2.277</v>
      </c>
      <c r="L33" s="174"/>
      <c r="M33" s="176"/>
      <c r="N33" s="265">
        <v>269.461</v>
      </c>
      <c r="O33" s="164">
        <v>581.085</v>
      </c>
      <c r="P33" s="202">
        <f t="shared" si="1"/>
        <v>1165.749</v>
      </c>
    </row>
    <row r="34" spans="1:16" ht="18.75">
      <c r="A34" s="46"/>
      <c r="B34" s="48" t="s">
        <v>20</v>
      </c>
      <c r="C34" s="49" t="s">
        <v>16</v>
      </c>
      <c r="D34" s="101"/>
      <c r="E34" s="101"/>
      <c r="F34" s="213"/>
      <c r="G34" s="189"/>
      <c r="H34" s="188"/>
      <c r="I34" s="177"/>
      <c r="J34" s="275"/>
      <c r="K34" s="175"/>
      <c r="L34" s="173"/>
      <c r="M34" s="177"/>
      <c r="N34" s="179"/>
      <c r="O34" s="175"/>
      <c r="P34" s="201">
        <f t="shared" si="1"/>
        <v>0</v>
      </c>
    </row>
    <row r="35" spans="1:16" ht="18.75">
      <c r="A35" s="46" t="s">
        <v>23</v>
      </c>
      <c r="B35" s="50" t="s">
        <v>107</v>
      </c>
      <c r="C35" s="47" t="s">
        <v>18</v>
      </c>
      <c r="D35" s="102"/>
      <c r="E35" s="102"/>
      <c r="F35" s="240"/>
      <c r="G35" s="190"/>
      <c r="H35" s="187"/>
      <c r="I35" s="176"/>
      <c r="J35" s="276"/>
      <c r="K35" s="164"/>
      <c r="L35" s="174"/>
      <c r="M35" s="176"/>
      <c r="N35" s="265"/>
      <c r="O35" s="164"/>
      <c r="P35" s="202">
        <f t="shared" si="1"/>
        <v>0</v>
      </c>
    </row>
    <row r="36" spans="1:16" ht="18.75">
      <c r="A36" s="52"/>
      <c r="B36" s="530" t="s">
        <v>103</v>
      </c>
      <c r="C36" s="183" t="s">
        <v>16</v>
      </c>
      <c r="D36" s="236">
        <v>29.6067</v>
      </c>
      <c r="E36" s="233">
        <f>+E30+E32+E34</f>
        <v>4.7244</v>
      </c>
      <c r="F36" s="201">
        <v>0.6808000000000001</v>
      </c>
      <c r="G36" s="233">
        <v>0.7408</v>
      </c>
      <c r="H36" s="201">
        <v>4.6769</v>
      </c>
      <c r="I36" s="258">
        <v>15.501</v>
      </c>
      <c r="J36" s="203">
        <v>3.0357</v>
      </c>
      <c r="K36" s="233">
        <v>0.1967</v>
      </c>
      <c r="L36" s="203">
        <f aca="true" t="shared" si="4" ref="L36:O37">+L30+L32+L34</f>
        <v>0.2236</v>
      </c>
      <c r="M36" s="258">
        <v>0.591</v>
      </c>
      <c r="N36" s="203">
        <f t="shared" si="4"/>
        <v>2.9741</v>
      </c>
      <c r="O36" s="258">
        <f t="shared" si="4"/>
        <v>6.1342</v>
      </c>
      <c r="P36" s="201">
        <f>SUM(D36:O36)</f>
        <v>69.08589999999998</v>
      </c>
    </row>
    <row r="37" spans="1:16" ht="18.75">
      <c r="A37" s="51"/>
      <c r="B37" s="531"/>
      <c r="C37" s="234" t="s">
        <v>18</v>
      </c>
      <c r="D37" s="26">
        <v>12674.210000000001</v>
      </c>
      <c r="E37" s="56">
        <f>+E31+E33+E35</f>
        <v>1969.123</v>
      </c>
      <c r="F37" s="202">
        <v>286.549</v>
      </c>
      <c r="G37" s="56">
        <v>223.02200000000002</v>
      </c>
      <c r="H37" s="202">
        <v>45.044</v>
      </c>
      <c r="I37" s="259">
        <v>124.381</v>
      </c>
      <c r="J37" s="260">
        <v>33.255</v>
      </c>
      <c r="K37" s="56">
        <v>44.689</v>
      </c>
      <c r="L37" s="260">
        <f t="shared" si="4"/>
        <v>60.11</v>
      </c>
      <c r="M37" s="259">
        <v>275.336</v>
      </c>
      <c r="N37" s="260">
        <f t="shared" si="4"/>
        <v>2036.435</v>
      </c>
      <c r="O37" s="259">
        <f t="shared" si="4"/>
        <v>4060.7110000000002</v>
      </c>
      <c r="P37" s="202">
        <f>SUM(D37:O37)</f>
        <v>21832.865</v>
      </c>
    </row>
    <row r="38" spans="1:16" ht="18.75">
      <c r="A38" s="532" t="s">
        <v>41</v>
      </c>
      <c r="B38" s="533"/>
      <c r="C38" s="209" t="s">
        <v>16</v>
      </c>
      <c r="D38" s="170"/>
      <c r="E38" s="175">
        <v>0.936</v>
      </c>
      <c r="F38" s="213"/>
      <c r="G38" s="189"/>
      <c r="H38" s="188"/>
      <c r="I38" s="177">
        <v>1.8932</v>
      </c>
      <c r="J38" s="275">
        <v>6.8545</v>
      </c>
      <c r="K38" s="175">
        <v>0.2605</v>
      </c>
      <c r="L38" s="173">
        <v>0.3064</v>
      </c>
      <c r="M38" s="177">
        <v>2.0737</v>
      </c>
      <c r="N38" s="179">
        <v>1.1703</v>
      </c>
      <c r="O38" s="175">
        <v>0.0386</v>
      </c>
      <c r="P38" s="201">
        <f t="shared" si="1"/>
        <v>13.5332</v>
      </c>
    </row>
    <row r="39" spans="1:16" ht="18.75">
      <c r="A39" s="534"/>
      <c r="B39" s="535"/>
      <c r="C39" s="47" t="s">
        <v>18</v>
      </c>
      <c r="D39" s="166"/>
      <c r="E39" s="164">
        <v>159.356</v>
      </c>
      <c r="F39" s="240"/>
      <c r="G39" s="190"/>
      <c r="H39" s="187"/>
      <c r="I39" s="176">
        <v>383.795</v>
      </c>
      <c r="J39" s="276">
        <v>1333.632</v>
      </c>
      <c r="K39" s="164">
        <v>151.011</v>
      </c>
      <c r="L39" s="174">
        <v>147.044</v>
      </c>
      <c r="M39" s="176">
        <v>609.624</v>
      </c>
      <c r="N39" s="265">
        <v>164.077</v>
      </c>
      <c r="O39" s="164">
        <v>10.595</v>
      </c>
      <c r="P39" s="202">
        <f t="shared" si="1"/>
        <v>2959.1340000000005</v>
      </c>
    </row>
    <row r="40" spans="1:16" ht="18.75">
      <c r="A40" s="532" t="s">
        <v>42</v>
      </c>
      <c r="B40" s="533"/>
      <c r="C40" s="49" t="s">
        <v>16</v>
      </c>
      <c r="D40" s="101">
        <v>1.0725</v>
      </c>
      <c r="E40" s="101"/>
      <c r="F40" s="213">
        <v>0.6323</v>
      </c>
      <c r="G40" s="189">
        <v>0.2434</v>
      </c>
      <c r="H40" s="188">
        <v>26.379</v>
      </c>
      <c r="I40" s="177">
        <v>94.2774</v>
      </c>
      <c r="J40" s="275">
        <v>120.3022</v>
      </c>
      <c r="K40" s="175">
        <v>163.7282</v>
      </c>
      <c r="L40" s="173">
        <v>735.3319</v>
      </c>
      <c r="M40" s="177">
        <v>261.4382</v>
      </c>
      <c r="N40" s="179">
        <v>323.1336</v>
      </c>
      <c r="O40" s="175">
        <v>140.8086</v>
      </c>
      <c r="P40" s="201">
        <f t="shared" si="1"/>
        <v>1867.3473000000001</v>
      </c>
    </row>
    <row r="41" spans="1:16" ht="18.75">
      <c r="A41" s="534"/>
      <c r="B41" s="535"/>
      <c r="C41" s="47" t="s">
        <v>18</v>
      </c>
      <c r="D41" s="102">
        <v>249.048</v>
      </c>
      <c r="E41" s="102"/>
      <c r="F41" s="240">
        <v>209.511</v>
      </c>
      <c r="G41" s="190">
        <v>81.505</v>
      </c>
      <c r="H41" s="187">
        <v>4542.976</v>
      </c>
      <c r="I41" s="176">
        <v>22805.152</v>
      </c>
      <c r="J41" s="276">
        <v>11772.544</v>
      </c>
      <c r="K41" s="164">
        <v>21283.734</v>
      </c>
      <c r="L41" s="174">
        <v>143072.285</v>
      </c>
      <c r="M41" s="176">
        <v>41530.169</v>
      </c>
      <c r="N41" s="265">
        <v>97482.751</v>
      </c>
      <c r="O41" s="164">
        <v>35712.559</v>
      </c>
      <c r="P41" s="202">
        <f t="shared" si="1"/>
        <v>378742.234</v>
      </c>
    </row>
    <row r="42" spans="1:16" ht="18.75">
      <c r="A42" s="532" t="s">
        <v>43</v>
      </c>
      <c r="B42" s="533"/>
      <c r="C42" s="49" t="s">
        <v>16</v>
      </c>
      <c r="D42" s="101"/>
      <c r="E42" s="101"/>
      <c r="F42" s="213"/>
      <c r="G42" s="189"/>
      <c r="H42" s="188"/>
      <c r="I42" s="177"/>
      <c r="J42" s="275"/>
      <c r="K42" s="175"/>
      <c r="L42" s="173"/>
      <c r="M42" s="177"/>
      <c r="N42" s="179"/>
      <c r="O42" s="175"/>
      <c r="P42" s="201">
        <f t="shared" si="1"/>
        <v>0</v>
      </c>
    </row>
    <row r="43" spans="1:16" ht="18.75">
      <c r="A43" s="534"/>
      <c r="B43" s="535"/>
      <c r="C43" s="47" t="s">
        <v>18</v>
      </c>
      <c r="D43" s="102"/>
      <c r="E43" s="102"/>
      <c r="F43" s="240"/>
      <c r="G43" s="190"/>
      <c r="H43" s="187"/>
      <c r="I43" s="176"/>
      <c r="J43" s="276"/>
      <c r="K43" s="164"/>
      <c r="L43" s="174"/>
      <c r="M43" s="176"/>
      <c r="N43" s="265"/>
      <c r="O43" s="164"/>
      <c r="P43" s="202">
        <f t="shared" si="1"/>
        <v>0</v>
      </c>
    </row>
    <row r="44" spans="1:16" ht="18.75">
      <c r="A44" s="532" t="s">
        <v>44</v>
      </c>
      <c r="B44" s="533"/>
      <c r="C44" s="49" t="s">
        <v>16</v>
      </c>
      <c r="D44" s="101">
        <v>0</v>
      </c>
      <c r="E44" s="101">
        <v>0.0037</v>
      </c>
      <c r="F44" s="213">
        <v>0.0022</v>
      </c>
      <c r="G44" s="189">
        <v>0.0013</v>
      </c>
      <c r="H44" s="188"/>
      <c r="I44" s="177"/>
      <c r="J44" s="275"/>
      <c r="K44" s="175"/>
      <c r="L44" s="173"/>
      <c r="M44" s="177"/>
      <c r="N44" s="179"/>
      <c r="O44" s="175"/>
      <c r="P44" s="201">
        <f t="shared" si="1"/>
        <v>0.007200000000000001</v>
      </c>
    </row>
    <row r="45" spans="1:16" ht="18.75">
      <c r="A45" s="534"/>
      <c r="B45" s="535"/>
      <c r="C45" s="47" t="s">
        <v>18</v>
      </c>
      <c r="D45" s="102">
        <v>1.501</v>
      </c>
      <c r="E45" s="102">
        <v>5.401</v>
      </c>
      <c r="F45" s="240">
        <v>5.377</v>
      </c>
      <c r="G45" s="190">
        <v>3.548</v>
      </c>
      <c r="H45" s="187"/>
      <c r="I45" s="176"/>
      <c r="J45" s="276"/>
      <c r="K45" s="164"/>
      <c r="L45" s="174"/>
      <c r="M45" s="176"/>
      <c r="N45" s="265"/>
      <c r="O45" s="164"/>
      <c r="P45" s="202">
        <f t="shared" si="1"/>
        <v>15.827</v>
      </c>
    </row>
    <row r="46" spans="1:16" ht="18.75">
      <c r="A46" s="532" t="s">
        <v>45</v>
      </c>
      <c r="B46" s="533"/>
      <c r="C46" s="49" t="s">
        <v>16</v>
      </c>
      <c r="D46" s="101">
        <v>0.0026</v>
      </c>
      <c r="E46" s="101"/>
      <c r="F46" s="213">
        <v>0</v>
      </c>
      <c r="G46" s="189"/>
      <c r="H46" s="188">
        <v>0.0404</v>
      </c>
      <c r="I46" s="177"/>
      <c r="J46" s="275"/>
      <c r="K46" s="175"/>
      <c r="L46" s="173"/>
      <c r="M46" s="177"/>
      <c r="N46" s="179"/>
      <c r="O46" s="175"/>
      <c r="P46" s="201">
        <f t="shared" si="1"/>
        <v>0.043</v>
      </c>
    </row>
    <row r="47" spans="1:16" ht="18.75">
      <c r="A47" s="534"/>
      <c r="B47" s="535"/>
      <c r="C47" s="47" t="s">
        <v>18</v>
      </c>
      <c r="D47" s="102">
        <v>5.367</v>
      </c>
      <c r="E47" s="102"/>
      <c r="F47" s="240">
        <v>1.413</v>
      </c>
      <c r="G47" s="190"/>
      <c r="H47" s="187">
        <v>51.546</v>
      </c>
      <c r="I47" s="176"/>
      <c r="J47" s="276"/>
      <c r="K47" s="164"/>
      <c r="L47" s="174"/>
      <c r="M47" s="176"/>
      <c r="N47" s="265"/>
      <c r="O47" s="164"/>
      <c r="P47" s="202">
        <f t="shared" si="1"/>
        <v>58.326</v>
      </c>
    </row>
    <row r="48" spans="1:16" ht="18.75">
      <c r="A48" s="532" t="s">
        <v>46</v>
      </c>
      <c r="B48" s="533"/>
      <c r="C48" s="49" t="s">
        <v>16</v>
      </c>
      <c r="D48" s="101">
        <v>1857.8553</v>
      </c>
      <c r="E48" s="101">
        <v>2058.1485</v>
      </c>
      <c r="F48" s="213"/>
      <c r="G48" s="189">
        <v>0</v>
      </c>
      <c r="H48" s="188">
        <v>6.8897</v>
      </c>
      <c r="I48" s="177">
        <v>584.2777</v>
      </c>
      <c r="J48" s="275">
        <v>520.0663</v>
      </c>
      <c r="K48" s="175">
        <v>88.1074</v>
      </c>
      <c r="L48" s="173">
        <v>22.9993</v>
      </c>
      <c r="M48" s="177">
        <v>35.2242</v>
      </c>
      <c r="N48" s="179">
        <v>3109.008</v>
      </c>
      <c r="O48" s="175">
        <v>3346.613</v>
      </c>
      <c r="P48" s="201">
        <f t="shared" si="1"/>
        <v>11629.189399999997</v>
      </c>
    </row>
    <row r="49" spans="1:16" ht="18.75">
      <c r="A49" s="534"/>
      <c r="B49" s="535"/>
      <c r="C49" s="47" t="s">
        <v>18</v>
      </c>
      <c r="D49" s="102">
        <v>171917.273</v>
      </c>
      <c r="E49" s="102">
        <v>172793.182</v>
      </c>
      <c r="F49" s="240"/>
      <c r="G49" s="190">
        <v>16.524</v>
      </c>
      <c r="H49" s="187">
        <v>611.122</v>
      </c>
      <c r="I49" s="176">
        <v>36891.404</v>
      </c>
      <c r="J49" s="276">
        <v>27316.715</v>
      </c>
      <c r="K49" s="164">
        <v>7086.911</v>
      </c>
      <c r="L49" s="174">
        <v>1977.829</v>
      </c>
      <c r="M49" s="176">
        <v>4824.521</v>
      </c>
      <c r="N49" s="265">
        <v>292218.059</v>
      </c>
      <c r="O49" s="164">
        <v>290043.505</v>
      </c>
      <c r="P49" s="202">
        <f t="shared" si="1"/>
        <v>1005697.045</v>
      </c>
    </row>
    <row r="50" spans="1:16" ht="18.75">
      <c r="A50" s="532" t="s">
        <v>47</v>
      </c>
      <c r="B50" s="533"/>
      <c r="C50" s="49" t="s">
        <v>16</v>
      </c>
      <c r="D50" s="101"/>
      <c r="E50" s="101"/>
      <c r="F50" s="213"/>
      <c r="G50" s="189"/>
      <c r="H50" s="188"/>
      <c r="I50" s="177"/>
      <c r="J50" s="275"/>
      <c r="K50" s="175">
        <v>113.635</v>
      </c>
      <c r="L50" s="173">
        <v>509.822</v>
      </c>
      <c r="M50" s="177">
        <v>2802.179</v>
      </c>
      <c r="N50" s="179">
        <v>5133.974</v>
      </c>
      <c r="O50" s="175">
        <v>1127.883</v>
      </c>
      <c r="P50" s="201">
        <f t="shared" si="1"/>
        <v>9687.493</v>
      </c>
    </row>
    <row r="51" spans="1:16" ht="18.75">
      <c r="A51" s="534"/>
      <c r="B51" s="535"/>
      <c r="C51" s="47" t="s">
        <v>18</v>
      </c>
      <c r="D51" s="102"/>
      <c r="E51" s="102"/>
      <c r="F51" s="240"/>
      <c r="G51" s="190"/>
      <c r="H51" s="187"/>
      <c r="I51" s="176"/>
      <c r="J51" s="276"/>
      <c r="K51" s="164">
        <v>62667.28</v>
      </c>
      <c r="L51" s="174">
        <v>207338.171</v>
      </c>
      <c r="M51" s="176">
        <v>811009.351</v>
      </c>
      <c r="N51" s="265">
        <v>962279.938</v>
      </c>
      <c r="O51" s="164">
        <v>86379.241</v>
      </c>
      <c r="P51" s="202">
        <f t="shared" si="1"/>
        <v>2129673.981</v>
      </c>
    </row>
    <row r="52" spans="1:16" ht="18.75">
      <c r="A52" s="532" t="s">
        <v>48</v>
      </c>
      <c r="B52" s="533"/>
      <c r="C52" s="49" t="s">
        <v>16</v>
      </c>
      <c r="D52" s="101">
        <v>0.6287</v>
      </c>
      <c r="E52" s="101">
        <v>0.0102</v>
      </c>
      <c r="F52" s="213">
        <v>0.0314</v>
      </c>
      <c r="G52" s="189">
        <v>0.1973</v>
      </c>
      <c r="H52" s="188">
        <v>2.6145</v>
      </c>
      <c r="I52" s="177">
        <v>2.271</v>
      </c>
      <c r="J52" s="275">
        <v>0.2216</v>
      </c>
      <c r="K52" s="175">
        <v>0.0863</v>
      </c>
      <c r="L52" s="173">
        <v>16.6403</v>
      </c>
      <c r="M52" s="177">
        <v>230.1773</v>
      </c>
      <c r="N52" s="179">
        <v>209.8171</v>
      </c>
      <c r="O52" s="175">
        <v>71.2187</v>
      </c>
      <c r="P52" s="201">
        <f t="shared" si="1"/>
        <v>533.9144</v>
      </c>
    </row>
    <row r="53" spans="1:16" ht="18.75">
      <c r="A53" s="534"/>
      <c r="B53" s="535"/>
      <c r="C53" s="47" t="s">
        <v>18</v>
      </c>
      <c r="D53" s="102">
        <v>283.563</v>
      </c>
      <c r="E53" s="102">
        <v>117.689</v>
      </c>
      <c r="F53" s="240">
        <v>259.157</v>
      </c>
      <c r="G53" s="190">
        <v>481.405</v>
      </c>
      <c r="H53" s="187">
        <v>4056.513</v>
      </c>
      <c r="I53" s="176">
        <v>2990.146</v>
      </c>
      <c r="J53" s="276">
        <v>378.43</v>
      </c>
      <c r="K53" s="164">
        <v>184.823</v>
      </c>
      <c r="L53" s="174">
        <v>10171.328</v>
      </c>
      <c r="M53" s="176">
        <v>193723.475</v>
      </c>
      <c r="N53" s="265">
        <v>188681.16</v>
      </c>
      <c r="O53" s="164">
        <v>64789.031</v>
      </c>
      <c r="P53" s="202">
        <f t="shared" si="1"/>
        <v>466116.72000000003</v>
      </c>
    </row>
    <row r="54" spans="1:16" ht="18.75">
      <c r="A54" s="45" t="s">
        <v>0</v>
      </c>
      <c r="B54" s="528" t="s">
        <v>108</v>
      </c>
      <c r="C54" s="49" t="s">
        <v>16</v>
      </c>
      <c r="D54" s="101">
        <v>0.0015</v>
      </c>
      <c r="E54" s="101">
        <v>0.0015</v>
      </c>
      <c r="F54" s="213"/>
      <c r="G54" s="189">
        <v>0.0035</v>
      </c>
      <c r="H54" s="188">
        <v>3.4154</v>
      </c>
      <c r="I54" s="177">
        <v>0.9663</v>
      </c>
      <c r="J54" s="275">
        <v>1.0662</v>
      </c>
      <c r="K54" s="175">
        <v>0.0624</v>
      </c>
      <c r="L54" s="173">
        <v>0.1619</v>
      </c>
      <c r="M54" s="177">
        <v>0.0941</v>
      </c>
      <c r="N54" s="179">
        <v>0.9471</v>
      </c>
      <c r="O54" s="175">
        <v>0.0029</v>
      </c>
      <c r="P54" s="201">
        <f t="shared" si="1"/>
        <v>6.722800000000001</v>
      </c>
    </row>
    <row r="55" spans="1:16" ht="18.75">
      <c r="A55" s="46" t="s">
        <v>38</v>
      </c>
      <c r="B55" s="529"/>
      <c r="C55" s="47" t="s">
        <v>18</v>
      </c>
      <c r="D55" s="102">
        <v>3.161</v>
      </c>
      <c r="E55" s="102">
        <v>2.43</v>
      </c>
      <c r="F55" s="240">
        <v>9.709</v>
      </c>
      <c r="G55" s="190">
        <v>10.147</v>
      </c>
      <c r="H55" s="187">
        <v>4464.9</v>
      </c>
      <c r="I55" s="176">
        <v>1051.702</v>
      </c>
      <c r="J55" s="276">
        <v>940.449</v>
      </c>
      <c r="K55" s="164">
        <v>117.517</v>
      </c>
      <c r="L55" s="174">
        <v>180.838</v>
      </c>
      <c r="M55" s="176">
        <v>96.389</v>
      </c>
      <c r="N55" s="265">
        <v>443.137</v>
      </c>
      <c r="O55" s="164">
        <v>7.472</v>
      </c>
      <c r="P55" s="202">
        <f t="shared" si="1"/>
        <v>7327.850999999999</v>
      </c>
    </row>
    <row r="56" spans="1:16" ht="18.75">
      <c r="A56" s="46" t="s">
        <v>17</v>
      </c>
      <c r="B56" s="48" t="s">
        <v>20</v>
      </c>
      <c r="C56" s="49" t="s">
        <v>16</v>
      </c>
      <c r="D56" s="101">
        <v>0.1541</v>
      </c>
      <c r="E56" s="101">
        <v>0.0035</v>
      </c>
      <c r="F56" s="213"/>
      <c r="G56" s="189">
        <v>0</v>
      </c>
      <c r="H56" s="188">
        <v>0.0064</v>
      </c>
      <c r="I56" s="177">
        <v>0.0702</v>
      </c>
      <c r="J56" s="275">
        <v>0.6379</v>
      </c>
      <c r="K56" s="175">
        <v>0.449</v>
      </c>
      <c r="L56" s="173">
        <v>0.4908</v>
      </c>
      <c r="M56" s="177">
        <v>0.7061</v>
      </c>
      <c r="N56" s="179">
        <v>0.4465</v>
      </c>
      <c r="O56" s="175">
        <v>0.0376</v>
      </c>
      <c r="P56" s="201">
        <f t="shared" si="1"/>
        <v>3.0020999999999995</v>
      </c>
    </row>
    <row r="57" spans="1:16" ht="18.75">
      <c r="A57" s="46" t="s">
        <v>23</v>
      </c>
      <c r="B57" s="50" t="s">
        <v>109</v>
      </c>
      <c r="C57" s="47" t="s">
        <v>18</v>
      </c>
      <c r="D57" s="102">
        <v>93.569</v>
      </c>
      <c r="E57" s="102">
        <v>2.688</v>
      </c>
      <c r="F57" s="240"/>
      <c r="G57" s="190">
        <v>3.24</v>
      </c>
      <c r="H57" s="187">
        <v>29.113</v>
      </c>
      <c r="I57" s="176">
        <v>67.804</v>
      </c>
      <c r="J57" s="276">
        <v>290.754</v>
      </c>
      <c r="K57" s="164">
        <v>39.331</v>
      </c>
      <c r="L57" s="174">
        <v>29.187</v>
      </c>
      <c r="M57" s="176">
        <v>97.191</v>
      </c>
      <c r="N57" s="265">
        <v>74.152</v>
      </c>
      <c r="O57" s="164">
        <v>14.79</v>
      </c>
      <c r="P57" s="202">
        <f t="shared" si="1"/>
        <v>741.8190000000001</v>
      </c>
    </row>
    <row r="58" spans="1:16" ht="18.75">
      <c r="A58" s="52"/>
      <c r="B58" s="530" t="s">
        <v>103</v>
      </c>
      <c r="C58" s="183" t="s">
        <v>16</v>
      </c>
      <c r="D58" s="236">
        <v>0.1556</v>
      </c>
      <c r="E58" s="233">
        <f>+E54+E56</f>
        <v>0.005</v>
      </c>
      <c r="F58" s="201">
        <v>0</v>
      </c>
      <c r="G58" s="233">
        <v>0.0035</v>
      </c>
      <c r="H58" s="201">
        <v>3.4218</v>
      </c>
      <c r="I58" s="258">
        <v>1.0365</v>
      </c>
      <c r="J58" s="203">
        <v>1.7041</v>
      </c>
      <c r="K58" s="233">
        <v>0.5114</v>
      </c>
      <c r="L58" s="203">
        <f aca="true" t="shared" si="5" ref="L58:O59">+L54+L56</f>
        <v>0.6527000000000001</v>
      </c>
      <c r="M58" s="258">
        <v>0.8001999999999999</v>
      </c>
      <c r="N58" s="203">
        <f t="shared" si="5"/>
        <v>1.3936000000000002</v>
      </c>
      <c r="O58" s="258">
        <f t="shared" si="5"/>
        <v>0.0405</v>
      </c>
      <c r="P58" s="201">
        <f>SUM(D58:O58)</f>
        <v>9.7249</v>
      </c>
    </row>
    <row r="59" spans="1:16" ht="18.75">
      <c r="A59" s="51"/>
      <c r="B59" s="531"/>
      <c r="C59" s="234" t="s">
        <v>18</v>
      </c>
      <c r="D59" s="26">
        <v>96.73</v>
      </c>
      <c r="E59" s="56">
        <f>+E55+E57</f>
        <v>5.118</v>
      </c>
      <c r="F59" s="202">
        <v>9.709</v>
      </c>
      <c r="G59" s="56">
        <v>13.387</v>
      </c>
      <c r="H59" s="202">
        <v>4494.013</v>
      </c>
      <c r="I59" s="259">
        <v>1119.506</v>
      </c>
      <c r="J59" s="260">
        <v>1231.203</v>
      </c>
      <c r="K59" s="56">
        <v>156.848</v>
      </c>
      <c r="L59" s="260">
        <f t="shared" si="5"/>
        <v>210.025</v>
      </c>
      <c r="M59" s="259">
        <v>193.57999999999998</v>
      </c>
      <c r="N59" s="260">
        <f t="shared" si="5"/>
        <v>517.289</v>
      </c>
      <c r="O59" s="259">
        <f t="shared" si="5"/>
        <v>22.262</v>
      </c>
      <c r="P59" s="202">
        <f>SUM(D59:O59)</f>
        <v>8069.67</v>
      </c>
    </row>
    <row r="60" spans="1:16" ht="18.75">
      <c r="A60" s="45" t="s">
        <v>0</v>
      </c>
      <c r="B60" s="528" t="s">
        <v>111</v>
      </c>
      <c r="C60" s="209" t="s">
        <v>16</v>
      </c>
      <c r="D60" s="170">
        <v>0.7697</v>
      </c>
      <c r="E60" s="175">
        <v>0.0926</v>
      </c>
      <c r="F60" s="213"/>
      <c r="G60" s="189">
        <v>0.0032</v>
      </c>
      <c r="H60" s="188">
        <v>0.0146</v>
      </c>
      <c r="I60" s="177"/>
      <c r="J60" s="275"/>
      <c r="K60" s="175"/>
      <c r="L60" s="173">
        <v>7.1595</v>
      </c>
      <c r="M60" s="177">
        <v>0.0572</v>
      </c>
      <c r="N60" s="179">
        <v>0.021</v>
      </c>
      <c r="O60" s="175">
        <v>0.0104</v>
      </c>
      <c r="P60" s="201">
        <f t="shared" si="1"/>
        <v>8.128200000000001</v>
      </c>
    </row>
    <row r="61" spans="1:16" ht="18.75">
      <c r="A61" s="46" t="s">
        <v>49</v>
      </c>
      <c r="B61" s="529"/>
      <c r="C61" s="47" t="s">
        <v>18</v>
      </c>
      <c r="D61" s="166">
        <v>66.852</v>
      </c>
      <c r="E61" s="164">
        <v>9.527</v>
      </c>
      <c r="F61" s="240"/>
      <c r="G61" s="190">
        <v>0.346</v>
      </c>
      <c r="H61" s="187">
        <v>1.212</v>
      </c>
      <c r="I61" s="176"/>
      <c r="J61" s="276"/>
      <c r="K61" s="164"/>
      <c r="L61" s="174">
        <v>337.462</v>
      </c>
      <c r="M61" s="176">
        <v>2.462</v>
      </c>
      <c r="N61" s="265">
        <v>0.68</v>
      </c>
      <c r="O61" s="164">
        <v>0.666</v>
      </c>
      <c r="P61" s="202">
        <f t="shared" si="1"/>
        <v>419.207</v>
      </c>
    </row>
    <row r="62" spans="1:16" ht="18.75">
      <c r="A62" s="46" t="s">
        <v>0</v>
      </c>
      <c r="B62" s="48" t="s">
        <v>50</v>
      </c>
      <c r="C62" s="49" t="s">
        <v>16</v>
      </c>
      <c r="D62" s="101">
        <v>296.571</v>
      </c>
      <c r="E62" s="101">
        <v>224.669</v>
      </c>
      <c r="F62" s="213">
        <v>564.383</v>
      </c>
      <c r="G62" s="189">
        <v>300.65</v>
      </c>
      <c r="H62" s="188">
        <v>486.35</v>
      </c>
      <c r="I62" s="177">
        <v>1395.175</v>
      </c>
      <c r="J62" s="275">
        <v>796.573</v>
      </c>
      <c r="K62" s="175">
        <v>332.247</v>
      </c>
      <c r="L62" s="173">
        <v>617.494</v>
      </c>
      <c r="M62" s="177">
        <v>559.554</v>
      </c>
      <c r="N62" s="179">
        <v>573.251</v>
      </c>
      <c r="O62" s="175">
        <v>410.574</v>
      </c>
      <c r="P62" s="201">
        <f aca="true" t="shared" si="6" ref="P62:P67">SUM(D62:O62)</f>
        <v>6557.490999999999</v>
      </c>
    </row>
    <row r="63" spans="1:16" ht="18.75">
      <c r="A63" s="46" t="s">
        <v>51</v>
      </c>
      <c r="B63" s="50" t="s">
        <v>112</v>
      </c>
      <c r="C63" s="47" t="s">
        <v>18</v>
      </c>
      <c r="D63" s="102">
        <v>51436.963</v>
      </c>
      <c r="E63" s="102">
        <v>40570.024</v>
      </c>
      <c r="F63" s="240">
        <v>103925.062</v>
      </c>
      <c r="G63" s="190">
        <v>54072.781</v>
      </c>
      <c r="H63" s="187">
        <v>87428.08</v>
      </c>
      <c r="I63" s="176">
        <v>219399.899</v>
      </c>
      <c r="J63" s="276">
        <v>119404.307</v>
      </c>
      <c r="K63" s="164">
        <v>61363.821</v>
      </c>
      <c r="L63" s="174">
        <v>115359.171</v>
      </c>
      <c r="M63" s="176">
        <v>95833.639</v>
      </c>
      <c r="N63" s="265">
        <v>83771.439</v>
      </c>
      <c r="O63" s="164">
        <v>67753.09</v>
      </c>
      <c r="P63" s="202">
        <f t="shared" si="6"/>
        <v>1100318.276</v>
      </c>
    </row>
    <row r="64" spans="1:16" ht="18.75">
      <c r="A64" s="46" t="s">
        <v>0</v>
      </c>
      <c r="B64" s="528" t="s">
        <v>53</v>
      </c>
      <c r="C64" s="49" t="s">
        <v>16</v>
      </c>
      <c r="D64" s="101">
        <v>225.512</v>
      </c>
      <c r="E64" s="101">
        <v>206.433</v>
      </c>
      <c r="F64" s="213">
        <v>484.0321</v>
      </c>
      <c r="G64" s="189">
        <v>667.4984</v>
      </c>
      <c r="H64" s="188">
        <v>682.873</v>
      </c>
      <c r="I64" s="177">
        <v>483.698</v>
      </c>
      <c r="J64" s="275">
        <v>261.829</v>
      </c>
      <c r="K64" s="175">
        <v>157.919</v>
      </c>
      <c r="L64" s="173">
        <v>210.355</v>
      </c>
      <c r="M64" s="177">
        <v>305.638</v>
      </c>
      <c r="N64" s="179">
        <v>289.123</v>
      </c>
      <c r="O64" s="175">
        <v>197.164</v>
      </c>
      <c r="P64" s="201">
        <f t="shared" si="6"/>
        <v>4172.0745</v>
      </c>
    </row>
    <row r="65" spans="1:16" ht="18.75">
      <c r="A65" s="46" t="s">
        <v>23</v>
      </c>
      <c r="B65" s="529"/>
      <c r="C65" s="47" t="s">
        <v>18</v>
      </c>
      <c r="D65" s="102">
        <v>37041.559</v>
      </c>
      <c r="E65" s="102">
        <v>28051.86</v>
      </c>
      <c r="F65" s="240">
        <v>64315.47</v>
      </c>
      <c r="G65" s="190">
        <v>88561.102</v>
      </c>
      <c r="H65" s="187">
        <v>89271.807</v>
      </c>
      <c r="I65" s="176">
        <v>41902.293</v>
      </c>
      <c r="J65" s="276">
        <v>17137.416</v>
      </c>
      <c r="K65" s="164">
        <v>26360.639</v>
      </c>
      <c r="L65" s="174">
        <v>27109.673</v>
      </c>
      <c r="M65" s="176">
        <v>30047.917</v>
      </c>
      <c r="N65" s="265">
        <v>20947.773</v>
      </c>
      <c r="O65" s="164">
        <v>15259.739</v>
      </c>
      <c r="P65" s="202">
        <f t="shared" si="6"/>
        <v>486007.248</v>
      </c>
    </row>
    <row r="66" spans="1:16" ht="18.75">
      <c r="A66" s="52"/>
      <c r="B66" s="48" t="s">
        <v>20</v>
      </c>
      <c r="C66" s="49" t="s">
        <v>16</v>
      </c>
      <c r="D66" s="101">
        <v>64.6136</v>
      </c>
      <c r="E66" s="101">
        <v>42.1621</v>
      </c>
      <c r="F66" s="213">
        <v>33.7718</v>
      </c>
      <c r="G66" s="189">
        <v>28.1222</v>
      </c>
      <c r="H66" s="188">
        <v>63.9389</v>
      </c>
      <c r="I66" s="177">
        <v>219.3596</v>
      </c>
      <c r="J66" s="275">
        <v>153.4303</v>
      </c>
      <c r="K66" s="175">
        <v>56.6075</v>
      </c>
      <c r="L66" s="173">
        <v>67.3542</v>
      </c>
      <c r="M66" s="177">
        <v>78.9195</v>
      </c>
      <c r="N66" s="179">
        <v>51.1439</v>
      </c>
      <c r="O66" s="175">
        <v>64.7175</v>
      </c>
      <c r="P66" s="201">
        <f t="shared" si="6"/>
        <v>924.1410999999999</v>
      </c>
    </row>
    <row r="67" spans="1:16" ht="19.5" thickBot="1">
      <c r="A67" s="53" t="s">
        <v>0</v>
      </c>
      <c r="B67" s="54" t="s">
        <v>112</v>
      </c>
      <c r="C67" s="55" t="s">
        <v>18</v>
      </c>
      <c r="D67" s="103">
        <v>9577.595</v>
      </c>
      <c r="E67" s="103">
        <v>6962.299</v>
      </c>
      <c r="F67" s="241">
        <v>9153.095</v>
      </c>
      <c r="G67" s="247">
        <v>10163.785</v>
      </c>
      <c r="H67" s="248">
        <v>12017.994</v>
      </c>
      <c r="I67" s="264">
        <v>25683.482</v>
      </c>
      <c r="J67" s="277">
        <v>15549.816</v>
      </c>
      <c r="K67" s="255">
        <v>7237.497</v>
      </c>
      <c r="L67" s="237">
        <v>10484.099</v>
      </c>
      <c r="M67" s="264">
        <v>11745.751</v>
      </c>
      <c r="N67" s="266">
        <v>8592.823</v>
      </c>
      <c r="O67" s="255">
        <v>9627.884</v>
      </c>
      <c r="P67" s="273">
        <f t="shared" si="6"/>
        <v>136796.12000000002</v>
      </c>
    </row>
    <row r="68" spans="4:16" ht="18.75">
      <c r="D68" s="104"/>
      <c r="E68" s="104"/>
      <c r="F68" s="163"/>
      <c r="G68" s="104"/>
      <c r="H68" s="104"/>
      <c r="I68" s="107"/>
      <c r="J68" s="107"/>
      <c r="K68" s="104"/>
      <c r="L68" s="104"/>
      <c r="M68" s="107"/>
      <c r="N68" s="107"/>
      <c r="O68" s="104"/>
      <c r="P68" s="11"/>
    </row>
    <row r="69" spans="1:16" ht="19.5" thickBot="1">
      <c r="A69" s="12"/>
      <c r="B69" s="40" t="s">
        <v>81</v>
      </c>
      <c r="C69" s="12"/>
      <c r="D69" s="160"/>
      <c r="E69" s="160"/>
      <c r="F69" s="163"/>
      <c r="G69" s="160"/>
      <c r="H69" s="104"/>
      <c r="I69" s="161"/>
      <c r="J69" s="107"/>
      <c r="K69" s="160"/>
      <c r="L69" s="104"/>
      <c r="M69" s="161"/>
      <c r="N69" s="107"/>
      <c r="O69" s="160"/>
      <c r="P69" s="12"/>
    </row>
    <row r="70" spans="1:16" ht="18.75">
      <c r="A70" s="51"/>
      <c r="B70" s="56"/>
      <c r="C70" s="56"/>
      <c r="D70" s="162" t="s">
        <v>2</v>
      </c>
      <c r="E70" s="162" t="s">
        <v>3</v>
      </c>
      <c r="F70" s="242" t="s">
        <v>4</v>
      </c>
      <c r="G70" s="249" t="s">
        <v>5</v>
      </c>
      <c r="H70" s="252" t="s">
        <v>6</v>
      </c>
      <c r="I70" s="267" t="s">
        <v>7</v>
      </c>
      <c r="J70" s="278" t="s">
        <v>8</v>
      </c>
      <c r="K70" s="256" t="s">
        <v>9</v>
      </c>
      <c r="L70" s="252" t="s">
        <v>10</v>
      </c>
      <c r="M70" s="267" t="s">
        <v>11</v>
      </c>
      <c r="N70" s="271" t="s">
        <v>12</v>
      </c>
      <c r="O70" s="256" t="s">
        <v>13</v>
      </c>
      <c r="P70" s="184" t="s">
        <v>14</v>
      </c>
    </row>
    <row r="71" spans="1:16" ht="18.75">
      <c r="A71" s="45" t="s">
        <v>49</v>
      </c>
      <c r="B71" s="530" t="s">
        <v>110</v>
      </c>
      <c r="C71" s="183" t="s">
        <v>16</v>
      </c>
      <c r="D71" s="236">
        <v>587.4663</v>
      </c>
      <c r="E71" s="233">
        <f aca="true" t="shared" si="7" ref="E71:K71">+E60+E62+E64+E66</f>
        <v>473.35670000000005</v>
      </c>
      <c r="F71" s="201">
        <f t="shared" si="7"/>
        <v>1082.1869000000002</v>
      </c>
      <c r="G71" s="233">
        <f t="shared" si="7"/>
        <v>996.2737999999999</v>
      </c>
      <c r="H71" s="201">
        <f t="shared" si="7"/>
        <v>1233.1765</v>
      </c>
      <c r="I71" s="258">
        <f t="shared" si="7"/>
        <v>2098.2326000000003</v>
      </c>
      <c r="J71" s="203">
        <f t="shared" si="7"/>
        <v>1211.8323</v>
      </c>
      <c r="K71" s="233">
        <f t="shared" si="7"/>
        <v>546.7735</v>
      </c>
      <c r="L71" s="203">
        <f>+L60+L62+L64+L66</f>
        <v>902.3627</v>
      </c>
      <c r="M71" s="258">
        <v>944.1687</v>
      </c>
      <c r="N71" s="203">
        <f aca="true" t="shared" si="8" ref="N71:P72">+N60+N62+N64+N66</f>
        <v>913.5389</v>
      </c>
      <c r="O71" s="258">
        <f t="shared" si="8"/>
        <v>672.4658999999999</v>
      </c>
      <c r="P71" s="201">
        <f t="shared" si="8"/>
        <v>11661.8348</v>
      </c>
    </row>
    <row r="72" spans="1:16" ht="18.75">
      <c r="A72" s="73" t="s">
        <v>51</v>
      </c>
      <c r="B72" s="531"/>
      <c r="C72" s="234" t="s">
        <v>18</v>
      </c>
      <c r="D72" s="26">
        <v>98122.96900000001</v>
      </c>
      <c r="E72" s="56">
        <f aca="true" t="shared" si="9" ref="E72:K72">+E61+E63+E65+E67</f>
        <v>75593.70999999999</v>
      </c>
      <c r="F72" s="202">
        <f t="shared" si="9"/>
        <v>177393.627</v>
      </c>
      <c r="G72" s="56">
        <f t="shared" si="9"/>
        <v>152798.014</v>
      </c>
      <c r="H72" s="202">
        <f t="shared" si="9"/>
        <v>188719.093</v>
      </c>
      <c r="I72" s="259">
        <f t="shared" si="9"/>
        <v>286985.674</v>
      </c>
      <c r="J72" s="260">
        <f t="shared" si="9"/>
        <v>152091.539</v>
      </c>
      <c r="K72" s="56">
        <f t="shared" si="9"/>
        <v>94961.95700000001</v>
      </c>
      <c r="L72" s="260">
        <f>+L61+L63+L65+L67</f>
        <v>153290.405</v>
      </c>
      <c r="M72" s="343">
        <v>137629.769</v>
      </c>
      <c r="N72" s="260">
        <f t="shared" si="8"/>
        <v>113312.715</v>
      </c>
      <c r="O72" s="259">
        <f t="shared" si="8"/>
        <v>92641.379</v>
      </c>
      <c r="P72" s="202">
        <f t="shared" si="8"/>
        <v>1723540.8510000003</v>
      </c>
    </row>
    <row r="73" spans="1:16" ht="18.75">
      <c r="A73" s="45" t="s">
        <v>0</v>
      </c>
      <c r="B73" s="528" t="s">
        <v>54</v>
      </c>
      <c r="C73" s="209" t="s">
        <v>16</v>
      </c>
      <c r="D73" s="170">
        <v>0.3235</v>
      </c>
      <c r="E73" s="175">
        <v>0.0477</v>
      </c>
      <c r="F73" s="243">
        <v>0.0219</v>
      </c>
      <c r="G73" s="189">
        <v>0.214</v>
      </c>
      <c r="H73" s="188">
        <v>1.5151</v>
      </c>
      <c r="I73" s="177">
        <v>4.092</v>
      </c>
      <c r="J73" s="275">
        <v>3.4245</v>
      </c>
      <c r="K73" s="175">
        <v>1.0747</v>
      </c>
      <c r="L73" s="173">
        <v>2.2248</v>
      </c>
      <c r="M73" s="177">
        <v>3.8632</v>
      </c>
      <c r="N73" s="179">
        <v>3.7954</v>
      </c>
      <c r="O73" s="175">
        <v>1.2161</v>
      </c>
      <c r="P73" s="201">
        <f aca="true" t="shared" si="10" ref="P73:P102">SUM(D73:O73)</f>
        <v>21.812900000000003</v>
      </c>
    </row>
    <row r="74" spans="1:16" ht="18.75">
      <c r="A74" s="45" t="s">
        <v>34</v>
      </c>
      <c r="B74" s="529"/>
      <c r="C74" s="50" t="s">
        <v>18</v>
      </c>
      <c r="D74" s="166">
        <v>792.321</v>
      </c>
      <c r="E74" s="164">
        <v>179.786</v>
      </c>
      <c r="F74" s="240">
        <v>120.742</v>
      </c>
      <c r="G74" s="190">
        <v>540.91</v>
      </c>
      <c r="H74" s="187">
        <v>1562.09</v>
      </c>
      <c r="I74" s="176">
        <v>3262.906</v>
      </c>
      <c r="J74" s="276">
        <v>3251.659</v>
      </c>
      <c r="K74" s="164">
        <v>2381.601</v>
      </c>
      <c r="L74" s="174">
        <v>3624</v>
      </c>
      <c r="M74" s="176">
        <v>6144.59</v>
      </c>
      <c r="N74" s="265">
        <v>4666.745</v>
      </c>
      <c r="O74" s="164">
        <v>2190.251</v>
      </c>
      <c r="P74" s="202">
        <f t="shared" si="10"/>
        <v>28717.601000000002</v>
      </c>
    </row>
    <row r="75" spans="1:16" ht="18.75">
      <c r="A75" s="45" t="s">
        <v>0</v>
      </c>
      <c r="B75" s="528" t="s">
        <v>55</v>
      </c>
      <c r="C75" s="57" t="s">
        <v>16</v>
      </c>
      <c r="D75" s="101"/>
      <c r="E75" s="101">
        <v>0.0293</v>
      </c>
      <c r="F75" s="213">
        <v>0.0495</v>
      </c>
      <c r="G75" s="189"/>
      <c r="H75" s="188"/>
      <c r="I75" s="177"/>
      <c r="J75" s="275"/>
      <c r="K75" s="175"/>
      <c r="L75" s="173"/>
      <c r="M75" s="177"/>
      <c r="N75" s="179"/>
      <c r="O75" s="175"/>
      <c r="P75" s="201">
        <f t="shared" si="10"/>
        <v>0.07880000000000001</v>
      </c>
    </row>
    <row r="76" spans="1:16" ht="18.75">
      <c r="A76" s="45" t="s">
        <v>0</v>
      </c>
      <c r="B76" s="529"/>
      <c r="C76" s="50" t="s">
        <v>18</v>
      </c>
      <c r="D76" s="102"/>
      <c r="E76" s="102">
        <v>16.797</v>
      </c>
      <c r="F76" s="240">
        <v>22.98</v>
      </c>
      <c r="G76" s="190"/>
      <c r="H76" s="187"/>
      <c r="I76" s="176"/>
      <c r="J76" s="276"/>
      <c r="K76" s="164"/>
      <c r="L76" s="174"/>
      <c r="M76" s="176"/>
      <c r="N76" s="265"/>
      <c r="O76" s="164"/>
      <c r="P76" s="202">
        <f t="shared" si="10"/>
        <v>39.777</v>
      </c>
    </row>
    <row r="77" spans="1:16" ht="18.75">
      <c r="A77" s="45" t="s">
        <v>56</v>
      </c>
      <c r="B77" s="48" t="s">
        <v>57</v>
      </c>
      <c r="C77" s="57" t="s">
        <v>16</v>
      </c>
      <c r="D77" s="101"/>
      <c r="E77" s="101"/>
      <c r="F77" s="213"/>
      <c r="G77" s="189"/>
      <c r="H77" s="188"/>
      <c r="I77" s="177"/>
      <c r="J77" s="275"/>
      <c r="K77" s="175"/>
      <c r="L77" s="173"/>
      <c r="M77" s="177"/>
      <c r="N77" s="179"/>
      <c r="O77" s="175"/>
      <c r="P77" s="201">
        <f t="shared" si="10"/>
        <v>0</v>
      </c>
    </row>
    <row r="78" spans="1:16" ht="18.75">
      <c r="A78" s="52"/>
      <c r="B78" s="50" t="s">
        <v>58</v>
      </c>
      <c r="C78" s="50" t="s">
        <v>18</v>
      </c>
      <c r="D78" s="102"/>
      <c r="E78" s="102"/>
      <c r="F78" s="240"/>
      <c r="G78" s="190"/>
      <c r="H78" s="187"/>
      <c r="I78" s="176"/>
      <c r="J78" s="276"/>
      <c r="K78" s="164"/>
      <c r="L78" s="174"/>
      <c r="M78" s="176"/>
      <c r="N78" s="265"/>
      <c r="O78" s="164"/>
      <c r="P78" s="202">
        <f t="shared" si="10"/>
        <v>0</v>
      </c>
    </row>
    <row r="79" spans="1:16" ht="18.75">
      <c r="A79" s="52"/>
      <c r="B79" s="528" t="s">
        <v>59</v>
      </c>
      <c r="C79" s="57" t="s">
        <v>16</v>
      </c>
      <c r="D79" s="101"/>
      <c r="E79" s="101"/>
      <c r="F79" s="213"/>
      <c r="G79" s="189"/>
      <c r="H79" s="188"/>
      <c r="I79" s="177"/>
      <c r="J79" s="275"/>
      <c r="K79" s="175"/>
      <c r="L79" s="173"/>
      <c r="M79" s="177"/>
      <c r="N79" s="179"/>
      <c r="O79" s="175"/>
      <c r="P79" s="201">
        <f t="shared" si="10"/>
        <v>0</v>
      </c>
    </row>
    <row r="80" spans="1:16" ht="18.75">
      <c r="A80" s="45" t="s">
        <v>17</v>
      </c>
      <c r="B80" s="529"/>
      <c r="C80" s="50" t="s">
        <v>18</v>
      </c>
      <c r="D80" s="102"/>
      <c r="E80" s="102"/>
      <c r="F80" s="240"/>
      <c r="G80" s="190"/>
      <c r="H80" s="187"/>
      <c r="I80" s="176"/>
      <c r="J80" s="276"/>
      <c r="K80" s="164"/>
      <c r="L80" s="174"/>
      <c r="M80" s="176"/>
      <c r="N80" s="265"/>
      <c r="O80" s="164"/>
      <c r="P80" s="202">
        <f t="shared" si="10"/>
        <v>0</v>
      </c>
    </row>
    <row r="81" spans="1:16" ht="18.75">
      <c r="A81" s="52"/>
      <c r="B81" s="48" t="s">
        <v>20</v>
      </c>
      <c r="C81" s="57" t="s">
        <v>16</v>
      </c>
      <c r="D81" s="101">
        <v>4.0971</v>
      </c>
      <c r="E81" s="101">
        <v>4.4515</v>
      </c>
      <c r="F81" s="213">
        <v>3.4404</v>
      </c>
      <c r="G81" s="189">
        <v>2.2756</v>
      </c>
      <c r="H81" s="188">
        <v>3.6878</v>
      </c>
      <c r="I81" s="177">
        <v>1.8742</v>
      </c>
      <c r="J81" s="275">
        <v>1.6709</v>
      </c>
      <c r="K81" s="175">
        <v>0.4226</v>
      </c>
      <c r="L81" s="173">
        <v>0.1838</v>
      </c>
      <c r="M81" s="177">
        <v>0.2719</v>
      </c>
      <c r="N81" s="179">
        <v>0.8048</v>
      </c>
      <c r="O81" s="175">
        <v>3.5774</v>
      </c>
      <c r="P81" s="201">
        <f t="shared" si="10"/>
        <v>26.758</v>
      </c>
    </row>
    <row r="82" spans="1:16" ht="18.75">
      <c r="A82" s="52"/>
      <c r="B82" s="50" t="s">
        <v>60</v>
      </c>
      <c r="C82" s="50" t="s">
        <v>18</v>
      </c>
      <c r="D82" s="102">
        <v>2648.833</v>
      </c>
      <c r="E82" s="102">
        <v>2791.745</v>
      </c>
      <c r="F82" s="240">
        <v>2575.747</v>
      </c>
      <c r="G82" s="190">
        <v>1686.466</v>
      </c>
      <c r="H82" s="187">
        <v>2187.045</v>
      </c>
      <c r="I82" s="176">
        <v>1978.496</v>
      </c>
      <c r="J82" s="276">
        <v>3125.548</v>
      </c>
      <c r="K82" s="164">
        <v>999.286</v>
      </c>
      <c r="L82" s="174">
        <v>509.329</v>
      </c>
      <c r="M82" s="176">
        <v>649.239</v>
      </c>
      <c r="N82" s="265">
        <v>957.734</v>
      </c>
      <c r="O82" s="164">
        <v>4380.955</v>
      </c>
      <c r="P82" s="202">
        <f t="shared" si="10"/>
        <v>24490.423000000003</v>
      </c>
    </row>
    <row r="83" spans="1:16" ht="18.75">
      <c r="A83" s="45" t="s">
        <v>23</v>
      </c>
      <c r="B83" s="530" t="s">
        <v>110</v>
      </c>
      <c r="C83" s="183" t="s">
        <v>16</v>
      </c>
      <c r="D83" s="236">
        <v>4.4206</v>
      </c>
      <c r="E83" s="233">
        <f>+E73+E75+E77+E79+E81</f>
        <v>4.5285</v>
      </c>
      <c r="F83" s="201">
        <v>3.5118</v>
      </c>
      <c r="G83" s="233">
        <v>2.4896</v>
      </c>
      <c r="H83" s="201">
        <v>5.2029</v>
      </c>
      <c r="I83" s="258">
        <v>5.9662</v>
      </c>
      <c r="J83" s="203">
        <v>5.0954</v>
      </c>
      <c r="K83" s="233">
        <v>1.4973</v>
      </c>
      <c r="L83" s="203">
        <f aca="true" t="shared" si="11" ref="L83:O84">+L73+L75+L77+L79+L81</f>
        <v>2.4086000000000003</v>
      </c>
      <c r="M83" s="258">
        <v>4.1350999999999996</v>
      </c>
      <c r="N83" s="203">
        <f t="shared" si="11"/>
        <v>4.6002</v>
      </c>
      <c r="O83" s="258">
        <f t="shared" si="11"/>
        <v>4.7935</v>
      </c>
      <c r="P83" s="201">
        <f>SUM(D83:O83)</f>
        <v>48.64970000000001</v>
      </c>
    </row>
    <row r="84" spans="1:16" ht="18.75">
      <c r="A84" s="51"/>
      <c r="B84" s="531"/>
      <c r="C84" s="234" t="s">
        <v>18</v>
      </c>
      <c r="D84" s="26">
        <v>3441.154</v>
      </c>
      <c r="E84" s="56">
        <f>+E74+E76+E78+E80+E82</f>
        <v>2988.328</v>
      </c>
      <c r="F84" s="202">
        <v>2719.469</v>
      </c>
      <c r="G84" s="56">
        <v>2227.3759999999997</v>
      </c>
      <c r="H84" s="202">
        <v>3749.135</v>
      </c>
      <c r="I84" s="259">
        <v>5241.402</v>
      </c>
      <c r="J84" s="260">
        <v>6377.207</v>
      </c>
      <c r="K84" s="56">
        <v>3380.887</v>
      </c>
      <c r="L84" s="260">
        <f t="shared" si="11"/>
        <v>4133.329</v>
      </c>
      <c r="M84" s="259">
        <v>6793.829</v>
      </c>
      <c r="N84" s="260">
        <f t="shared" si="11"/>
        <v>5624.479</v>
      </c>
      <c r="O84" s="259">
        <f t="shared" si="11"/>
        <v>6571.206</v>
      </c>
      <c r="P84" s="202">
        <f>SUM(D84:O84)</f>
        <v>53247.801</v>
      </c>
    </row>
    <row r="85" spans="1:16" ht="18.75">
      <c r="A85" s="532" t="s">
        <v>114</v>
      </c>
      <c r="B85" s="533"/>
      <c r="C85" s="209" t="s">
        <v>16</v>
      </c>
      <c r="D85" s="170">
        <v>1.5815</v>
      </c>
      <c r="E85" s="175">
        <v>0.9833</v>
      </c>
      <c r="F85" s="213">
        <v>0.7572</v>
      </c>
      <c r="G85" s="189">
        <v>0.5085</v>
      </c>
      <c r="H85" s="188">
        <v>1.4546</v>
      </c>
      <c r="I85" s="177">
        <v>5.2529</v>
      </c>
      <c r="J85" s="275">
        <v>7.3173</v>
      </c>
      <c r="K85" s="175">
        <v>5.846</v>
      </c>
      <c r="L85" s="173">
        <v>5.6843</v>
      </c>
      <c r="M85" s="177">
        <v>6.698</v>
      </c>
      <c r="N85" s="179">
        <v>6.4878</v>
      </c>
      <c r="O85" s="175">
        <v>4.8878</v>
      </c>
      <c r="P85" s="201">
        <f t="shared" si="10"/>
        <v>47.4592</v>
      </c>
    </row>
    <row r="86" spans="1:16" ht="18.75">
      <c r="A86" s="534"/>
      <c r="B86" s="535"/>
      <c r="C86" s="50" t="s">
        <v>18</v>
      </c>
      <c r="D86" s="166">
        <v>2853.261</v>
      </c>
      <c r="E86" s="164">
        <v>2256.938</v>
      </c>
      <c r="F86" s="240">
        <v>2527.529</v>
      </c>
      <c r="G86" s="190">
        <v>1485.953</v>
      </c>
      <c r="H86" s="187">
        <v>2818.91</v>
      </c>
      <c r="I86" s="176">
        <v>7395.04</v>
      </c>
      <c r="J86" s="276">
        <v>10190.684</v>
      </c>
      <c r="K86" s="164">
        <v>10113.573</v>
      </c>
      <c r="L86" s="174">
        <v>8447.243</v>
      </c>
      <c r="M86" s="176">
        <v>9219.076</v>
      </c>
      <c r="N86" s="265">
        <v>8031.136</v>
      </c>
      <c r="O86" s="164">
        <v>6247.11</v>
      </c>
      <c r="P86" s="202">
        <f t="shared" si="10"/>
        <v>71586.45300000001</v>
      </c>
    </row>
    <row r="87" spans="1:16" ht="18.75">
      <c r="A87" s="532" t="s">
        <v>61</v>
      </c>
      <c r="B87" s="533"/>
      <c r="C87" s="57" t="s">
        <v>16</v>
      </c>
      <c r="D87" s="101"/>
      <c r="E87" s="101">
        <v>1.057</v>
      </c>
      <c r="F87" s="213">
        <v>2.6885</v>
      </c>
      <c r="G87" s="189">
        <v>35.7305</v>
      </c>
      <c r="H87" s="188">
        <v>67.7735</v>
      </c>
      <c r="I87" s="177">
        <v>9.644</v>
      </c>
      <c r="J87" s="275"/>
      <c r="K87" s="175"/>
      <c r="L87" s="173"/>
      <c r="M87" s="177"/>
      <c r="N87" s="179"/>
      <c r="O87" s="175"/>
      <c r="P87" s="201">
        <f t="shared" si="10"/>
        <v>116.8935</v>
      </c>
    </row>
    <row r="88" spans="1:16" ht="18.75">
      <c r="A88" s="534"/>
      <c r="B88" s="535"/>
      <c r="C88" s="50" t="s">
        <v>18</v>
      </c>
      <c r="D88" s="102"/>
      <c r="E88" s="102">
        <v>142.723</v>
      </c>
      <c r="F88" s="240">
        <v>519.967</v>
      </c>
      <c r="G88" s="190">
        <v>6514.031</v>
      </c>
      <c r="H88" s="187">
        <v>11046.802</v>
      </c>
      <c r="I88" s="176">
        <v>623.613</v>
      </c>
      <c r="J88" s="276"/>
      <c r="K88" s="164"/>
      <c r="L88" s="174"/>
      <c r="M88" s="176"/>
      <c r="N88" s="265"/>
      <c r="O88" s="164"/>
      <c r="P88" s="202">
        <f t="shared" si="10"/>
        <v>18847.136000000002</v>
      </c>
    </row>
    <row r="89" spans="1:16" ht="18.75">
      <c r="A89" s="532" t="s">
        <v>115</v>
      </c>
      <c r="B89" s="533"/>
      <c r="C89" s="57" t="s">
        <v>16</v>
      </c>
      <c r="D89" s="101"/>
      <c r="E89" s="101">
        <v>0.0049</v>
      </c>
      <c r="F89" s="213">
        <v>0.0051</v>
      </c>
      <c r="G89" s="189">
        <v>0.001</v>
      </c>
      <c r="H89" s="188"/>
      <c r="I89" s="177"/>
      <c r="J89" s="275">
        <v>0</v>
      </c>
      <c r="K89" s="175"/>
      <c r="L89" s="173"/>
      <c r="M89" s="177"/>
      <c r="N89" s="179"/>
      <c r="O89" s="175">
        <v>0</v>
      </c>
      <c r="P89" s="201">
        <f t="shared" si="10"/>
        <v>0.011</v>
      </c>
    </row>
    <row r="90" spans="1:16" ht="18.75">
      <c r="A90" s="534"/>
      <c r="B90" s="535"/>
      <c r="C90" s="50" t="s">
        <v>18</v>
      </c>
      <c r="D90" s="102"/>
      <c r="E90" s="102">
        <v>22.018</v>
      </c>
      <c r="F90" s="240">
        <v>17.249</v>
      </c>
      <c r="G90" s="190">
        <v>6.75</v>
      </c>
      <c r="H90" s="187"/>
      <c r="I90" s="176"/>
      <c r="J90" s="276">
        <v>0.389</v>
      </c>
      <c r="K90" s="164"/>
      <c r="L90" s="174"/>
      <c r="M90" s="176"/>
      <c r="N90" s="265"/>
      <c r="O90" s="164">
        <v>2.354</v>
      </c>
      <c r="P90" s="202">
        <f t="shared" si="10"/>
        <v>48.76</v>
      </c>
    </row>
    <row r="91" spans="1:16" ht="18.75">
      <c r="A91" s="532" t="s">
        <v>116</v>
      </c>
      <c r="B91" s="533"/>
      <c r="C91" s="57" t="s">
        <v>16</v>
      </c>
      <c r="D91" s="101">
        <v>0.0648</v>
      </c>
      <c r="E91" s="101">
        <v>0.1846</v>
      </c>
      <c r="F91" s="213">
        <v>0.1117</v>
      </c>
      <c r="G91" s="189">
        <v>0.0415</v>
      </c>
      <c r="H91" s="188">
        <v>0.002</v>
      </c>
      <c r="I91" s="177"/>
      <c r="J91" s="275"/>
      <c r="K91" s="175"/>
      <c r="L91" s="173"/>
      <c r="M91" s="177"/>
      <c r="N91" s="179">
        <v>0.0014</v>
      </c>
      <c r="O91" s="175">
        <v>0.0015</v>
      </c>
      <c r="P91" s="201">
        <f t="shared" si="10"/>
        <v>0.4075</v>
      </c>
    </row>
    <row r="92" spans="1:16" ht="18.75">
      <c r="A92" s="534"/>
      <c r="B92" s="535"/>
      <c r="C92" s="50" t="s">
        <v>18</v>
      </c>
      <c r="D92" s="102">
        <v>84.116</v>
      </c>
      <c r="E92" s="102">
        <v>222.051</v>
      </c>
      <c r="F92" s="240">
        <v>142.614</v>
      </c>
      <c r="G92" s="190">
        <v>61.185</v>
      </c>
      <c r="H92" s="187">
        <v>2.506</v>
      </c>
      <c r="I92" s="176"/>
      <c r="J92" s="276"/>
      <c r="K92" s="164"/>
      <c r="L92" s="174"/>
      <c r="M92" s="176"/>
      <c r="N92" s="265">
        <v>3.353</v>
      </c>
      <c r="O92" s="164">
        <v>13.964</v>
      </c>
      <c r="P92" s="202">
        <f t="shared" si="10"/>
        <v>529.789</v>
      </c>
    </row>
    <row r="93" spans="1:16" ht="18.75">
      <c r="A93" s="532" t="s">
        <v>63</v>
      </c>
      <c r="B93" s="533"/>
      <c r="C93" s="57" t="s">
        <v>16</v>
      </c>
      <c r="D93" s="101"/>
      <c r="E93" s="101"/>
      <c r="F93" s="213"/>
      <c r="G93" s="189">
        <v>0.005</v>
      </c>
      <c r="H93" s="188"/>
      <c r="I93" s="177"/>
      <c r="J93" s="275"/>
      <c r="K93" s="175"/>
      <c r="L93" s="173"/>
      <c r="M93" s="177"/>
      <c r="N93" s="179">
        <v>0.021</v>
      </c>
      <c r="O93" s="175">
        <v>0.042</v>
      </c>
      <c r="P93" s="201">
        <f t="shared" si="10"/>
        <v>0.068</v>
      </c>
    </row>
    <row r="94" spans="1:16" ht="18.75">
      <c r="A94" s="534"/>
      <c r="B94" s="535"/>
      <c r="C94" s="50" t="s">
        <v>18</v>
      </c>
      <c r="D94" s="102"/>
      <c r="E94" s="102"/>
      <c r="F94" s="240"/>
      <c r="G94" s="190">
        <v>1.62</v>
      </c>
      <c r="H94" s="187"/>
      <c r="I94" s="176"/>
      <c r="J94" s="276"/>
      <c r="K94" s="164"/>
      <c r="L94" s="174"/>
      <c r="M94" s="176"/>
      <c r="N94" s="265">
        <v>10.206</v>
      </c>
      <c r="O94" s="164">
        <v>20.563</v>
      </c>
      <c r="P94" s="202">
        <f t="shared" si="10"/>
        <v>32.388999999999996</v>
      </c>
    </row>
    <row r="95" spans="1:16" ht="18.75">
      <c r="A95" s="532" t="s">
        <v>117</v>
      </c>
      <c r="B95" s="533"/>
      <c r="C95" s="57" t="s">
        <v>16</v>
      </c>
      <c r="D95" s="101">
        <v>0.0175</v>
      </c>
      <c r="E95" s="101">
        <v>0.0191</v>
      </c>
      <c r="F95" s="213">
        <v>0.0067</v>
      </c>
      <c r="G95" s="189">
        <v>0.9114</v>
      </c>
      <c r="H95" s="188">
        <v>4.3823</v>
      </c>
      <c r="I95" s="177">
        <v>2.3957</v>
      </c>
      <c r="J95" s="275">
        <v>1.0912</v>
      </c>
      <c r="K95" s="175">
        <v>0.4511</v>
      </c>
      <c r="L95" s="173">
        <v>0.2725</v>
      </c>
      <c r="M95" s="177">
        <v>0.7684</v>
      </c>
      <c r="N95" s="179">
        <v>0.723</v>
      </c>
      <c r="O95" s="175">
        <v>0.036</v>
      </c>
      <c r="P95" s="201">
        <f t="shared" si="10"/>
        <v>11.074900000000001</v>
      </c>
    </row>
    <row r="96" spans="1:16" ht="18.75">
      <c r="A96" s="534"/>
      <c r="B96" s="535"/>
      <c r="C96" s="50" t="s">
        <v>18</v>
      </c>
      <c r="D96" s="102">
        <v>16.762</v>
      </c>
      <c r="E96" s="102">
        <v>22.554</v>
      </c>
      <c r="F96" s="240">
        <v>9.208</v>
      </c>
      <c r="G96" s="190">
        <v>592.286</v>
      </c>
      <c r="H96" s="187">
        <v>3037.11</v>
      </c>
      <c r="I96" s="176">
        <v>3235.151</v>
      </c>
      <c r="J96" s="276">
        <v>1551.46</v>
      </c>
      <c r="K96" s="164">
        <v>865.276</v>
      </c>
      <c r="L96" s="174">
        <v>456.152</v>
      </c>
      <c r="M96" s="176">
        <v>821.859</v>
      </c>
      <c r="N96" s="265">
        <v>605.235</v>
      </c>
      <c r="O96" s="164">
        <v>30.275</v>
      </c>
      <c r="P96" s="202">
        <f t="shared" si="10"/>
        <v>11243.328</v>
      </c>
    </row>
    <row r="97" spans="1:16" ht="18.75">
      <c r="A97" s="532" t="s">
        <v>64</v>
      </c>
      <c r="B97" s="533"/>
      <c r="C97" s="57" t="s">
        <v>16</v>
      </c>
      <c r="D97" s="101">
        <v>7.4593</v>
      </c>
      <c r="E97" s="101">
        <v>5.5253</v>
      </c>
      <c r="F97" s="213">
        <v>12.6121</v>
      </c>
      <c r="G97" s="189">
        <v>12.5333</v>
      </c>
      <c r="H97" s="188">
        <v>29.599</v>
      </c>
      <c r="I97" s="177">
        <v>24.4957</v>
      </c>
      <c r="J97" s="275">
        <v>48.6998</v>
      </c>
      <c r="K97" s="175">
        <v>49.7345</v>
      </c>
      <c r="L97" s="173">
        <v>27.832</v>
      </c>
      <c r="M97" s="177">
        <v>24.223</v>
      </c>
      <c r="N97" s="179">
        <v>15.8971</v>
      </c>
      <c r="O97" s="175">
        <v>12.6991</v>
      </c>
      <c r="P97" s="201">
        <f t="shared" si="10"/>
        <v>271.3102</v>
      </c>
    </row>
    <row r="98" spans="1:16" ht="18.75">
      <c r="A98" s="534"/>
      <c r="B98" s="535"/>
      <c r="C98" s="50" t="s">
        <v>18</v>
      </c>
      <c r="D98" s="102">
        <v>6164.956</v>
      </c>
      <c r="E98" s="102">
        <v>6237.553</v>
      </c>
      <c r="F98" s="240">
        <v>13900.718</v>
      </c>
      <c r="G98" s="190">
        <v>16611.654</v>
      </c>
      <c r="H98" s="187">
        <v>15624.058</v>
      </c>
      <c r="I98" s="176">
        <v>12604.815</v>
      </c>
      <c r="J98" s="276">
        <v>14512.723</v>
      </c>
      <c r="K98" s="164">
        <v>11008.692</v>
      </c>
      <c r="L98" s="174">
        <v>5553.654</v>
      </c>
      <c r="M98" s="176">
        <v>6475.192</v>
      </c>
      <c r="N98" s="265">
        <v>5887.816</v>
      </c>
      <c r="O98" s="164">
        <v>7376.244</v>
      </c>
      <c r="P98" s="202">
        <f t="shared" si="10"/>
        <v>121958.075</v>
      </c>
    </row>
    <row r="99" spans="1:16" ht="18.75">
      <c r="A99" s="536" t="s">
        <v>65</v>
      </c>
      <c r="B99" s="537"/>
      <c r="C99" s="183" t="s">
        <v>16</v>
      </c>
      <c r="D99" s="236">
        <v>2997.2001999999998</v>
      </c>
      <c r="E99" s="233">
        <f>+E8+E10+E22+E28+E36+E38+E40+E42+E44+E46+E48+E50+E52+E58+E71+E83+E85+E87+E89+E91+E93+E95+E97</f>
        <v>2816.311499999999</v>
      </c>
      <c r="F99" s="201">
        <v>1545.1249</v>
      </c>
      <c r="G99" s="233">
        <v>1269.7799</v>
      </c>
      <c r="H99" s="201">
        <v>2907.9518</v>
      </c>
      <c r="I99" s="258">
        <v>6176.0772000000015</v>
      </c>
      <c r="J99" s="203">
        <v>14472.957600000005</v>
      </c>
      <c r="K99" s="233">
        <v>7330.201999999999</v>
      </c>
      <c r="L99" s="203">
        <f aca="true" t="shared" si="12" ref="L99:O100">+L8+L10+L22+L28+L36+L38+L40+L42+L44+L46+L48+L50+L52+L58+L71+L83+L85+L87+L89+L91+L93+L95+L97</f>
        <v>5951.5399</v>
      </c>
      <c r="M99" s="258">
        <v>8196.869200000001</v>
      </c>
      <c r="N99" s="203">
        <f t="shared" si="12"/>
        <v>11041.2864</v>
      </c>
      <c r="O99" s="258">
        <f t="shared" si="12"/>
        <v>6316.815200000001</v>
      </c>
      <c r="P99" s="201">
        <f>SUM(D99:O99)</f>
        <v>71022.1158</v>
      </c>
    </row>
    <row r="100" spans="1:16" ht="18.75">
      <c r="A100" s="538"/>
      <c r="B100" s="539"/>
      <c r="C100" s="234" t="s">
        <v>18</v>
      </c>
      <c r="D100" s="26">
        <v>580577.8260000001</v>
      </c>
      <c r="E100" s="56">
        <f>+E9+E11+E23+E29+E37+E39+E41+E43+E45+E47+E49+E51+E53+E59+E72+E84+E86+E88+E90+E92+E94+E96+E98</f>
        <v>549479.367</v>
      </c>
      <c r="F100" s="202">
        <v>638972.8999999998</v>
      </c>
      <c r="G100" s="56">
        <v>432281.23199999996</v>
      </c>
      <c r="H100" s="202">
        <v>827538.1440000001</v>
      </c>
      <c r="I100" s="259">
        <v>1452692.22</v>
      </c>
      <c r="J100" s="260">
        <v>3974229.420000001</v>
      </c>
      <c r="K100" s="56">
        <v>2599051.059</v>
      </c>
      <c r="L100" s="260">
        <f t="shared" si="12"/>
        <v>2129938.4249999993</v>
      </c>
      <c r="M100" s="259">
        <v>2130520.9319999996</v>
      </c>
      <c r="N100" s="260">
        <f t="shared" si="12"/>
        <v>1996846.7590000003</v>
      </c>
      <c r="O100" s="259">
        <f t="shared" si="12"/>
        <v>958158.87</v>
      </c>
      <c r="P100" s="202">
        <f>SUM(D100:O100)</f>
        <v>18270287.154000003</v>
      </c>
    </row>
    <row r="101" spans="1:16" ht="18.75">
      <c r="A101" s="45" t="s">
        <v>0</v>
      </c>
      <c r="B101" s="528" t="s">
        <v>118</v>
      </c>
      <c r="C101" s="209" t="s">
        <v>16</v>
      </c>
      <c r="D101" s="170">
        <v>0.19</v>
      </c>
      <c r="E101" s="175">
        <v>1.005</v>
      </c>
      <c r="F101" s="213">
        <v>0.7346</v>
      </c>
      <c r="G101" s="189">
        <v>0.756</v>
      </c>
      <c r="H101" s="188"/>
      <c r="I101" s="177"/>
      <c r="J101" s="275"/>
      <c r="K101" s="175"/>
      <c r="L101" s="173"/>
      <c r="M101" s="177"/>
      <c r="N101" s="179"/>
      <c r="O101" s="175"/>
      <c r="P101" s="201">
        <f t="shared" si="10"/>
        <v>2.6856</v>
      </c>
    </row>
    <row r="102" spans="1:16" ht="18.75">
      <c r="A102" s="45" t="s">
        <v>0</v>
      </c>
      <c r="B102" s="529"/>
      <c r="C102" s="234" t="s">
        <v>18</v>
      </c>
      <c r="D102" s="164">
        <v>51.3</v>
      </c>
      <c r="E102" s="102">
        <v>162.81</v>
      </c>
      <c r="F102" s="240">
        <v>111.071</v>
      </c>
      <c r="G102" s="190">
        <v>94.219</v>
      </c>
      <c r="H102" s="187"/>
      <c r="I102" s="176"/>
      <c r="J102" s="276"/>
      <c r="K102" s="164"/>
      <c r="L102" s="174"/>
      <c r="M102" s="176"/>
      <c r="N102" s="265"/>
      <c r="O102" s="164"/>
      <c r="P102" s="202">
        <f t="shared" si="10"/>
        <v>419.40000000000003</v>
      </c>
    </row>
    <row r="103" spans="1:16" ht="18.75">
      <c r="A103" s="45" t="s">
        <v>66</v>
      </c>
      <c r="B103" s="528" t="s">
        <v>119</v>
      </c>
      <c r="C103" s="57" t="s">
        <v>16</v>
      </c>
      <c r="D103" s="101">
        <v>16.8118</v>
      </c>
      <c r="E103" s="101">
        <v>6.918</v>
      </c>
      <c r="F103" s="213">
        <v>4.4849</v>
      </c>
      <c r="G103" s="189">
        <v>4.9371</v>
      </c>
      <c r="H103" s="188">
        <v>16.9897</v>
      </c>
      <c r="I103" s="177">
        <v>18.0957</v>
      </c>
      <c r="J103" s="275">
        <v>10.2381</v>
      </c>
      <c r="K103" s="175">
        <v>3.7859</v>
      </c>
      <c r="L103" s="173">
        <v>31.9557</v>
      </c>
      <c r="M103" s="177">
        <v>62.6681</v>
      </c>
      <c r="N103" s="179">
        <v>72.7117</v>
      </c>
      <c r="O103" s="175">
        <v>26.9536</v>
      </c>
      <c r="P103" s="201">
        <f aca="true" t="shared" si="13" ref="P103:P112">SUM(D103:O103)</f>
        <v>276.5503</v>
      </c>
    </row>
    <row r="104" spans="1:16" ht="18.75">
      <c r="A104" s="45" t="s">
        <v>0</v>
      </c>
      <c r="B104" s="529"/>
      <c r="C104" s="50" t="s">
        <v>18</v>
      </c>
      <c r="D104" s="102">
        <v>11968.49</v>
      </c>
      <c r="E104" s="102">
        <v>6524.908</v>
      </c>
      <c r="F104" s="240">
        <v>4663.891</v>
      </c>
      <c r="G104" s="190">
        <v>4024.008</v>
      </c>
      <c r="H104" s="187">
        <v>9022.756</v>
      </c>
      <c r="I104" s="176">
        <v>9946.859</v>
      </c>
      <c r="J104" s="276">
        <v>6374.039</v>
      </c>
      <c r="K104" s="164">
        <v>3404.248</v>
      </c>
      <c r="L104" s="174">
        <v>28479.832</v>
      </c>
      <c r="M104" s="176">
        <v>57389.864</v>
      </c>
      <c r="N104" s="265">
        <v>62398.583</v>
      </c>
      <c r="O104" s="164">
        <v>26108.463</v>
      </c>
      <c r="P104" s="202">
        <f t="shared" si="13"/>
        <v>230305.941</v>
      </c>
    </row>
    <row r="105" spans="1:16" ht="18.75">
      <c r="A105" s="45" t="s">
        <v>0</v>
      </c>
      <c r="B105" s="528" t="s">
        <v>120</v>
      </c>
      <c r="C105" s="57" t="s">
        <v>16</v>
      </c>
      <c r="D105" s="101">
        <v>1.6333</v>
      </c>
      <c r="E105" s="101">
        <v>0.6814</v>
      </c>
      <c r="F105" s="213">
        <v>1.1234</v>
      </c>
      <c r="G105" s="189">
        <v>0.3694</v>
      </c>
      <c r="H105" s="188">
        <v>1.247</v>
      </c>
      <c r="I105" s="177">
        <v>2.1241</v>
      </c>
      <c r="J105" s="275">
        <v>9.9071</v>
      </c>
      <c r="K105" s="175">
        <v>4.3024</v>
      </c>
      <c r="L105" s="173">
        <v>6.1106</v>
      </c>
      <c r="M105" s="177">
        <v>7.8425</v>
      </c>
      <c r="N105" s="179">
        <v>3.6428</v>
      </c>
      <c r="O105" s="175">
        <v>36.2179</v>
      </c>
      <c r="P105" s="201">
        <f t="shared" si="13"/>
        <v>75.2019</v>
      </c>
    </row>
    <row r="106" spans="1:16" ht="18.75">
      <c r="A106" s="52"/>
      <c r="B106" s="529"/>
      <c r="C106" s="50" t="s">
        <v>18</v>
      </c>
      <c r="D106" s="102">
        <v>1162.013</v>
      </c>
      <c r="E106" s="102">
        <v>519.001</v>
      </c>
      <c r="F106" s="240">
        <v>912.095</v>
      </c>
      <c r="G106" s="190">
        <v>313.753</v>
      </c>
      <c r="H106" s="187">
        <v>1084.707</v>
      </c>
      <c r="I106" s="176">
        <v>1073.732</v>
      </c>
      <c r="J106" s="276">
        <v>3323.084</v>
      </c>
      <c r="K106" s="164">
        <v>2492.999</v>
      </c>
      <c r="L106" s="174">
        <v>3716.526</v>
      </c>
      <c r="M106" s="176">
        <v>5039.535</v>
      </c>
      <c r="N106" s="265">
        <v>3601.841</v>
      </c>
      <c r="O106" s="164">
        <v>35900.658</v>
      </c>
      <c r="P106" s="202">
        <f t="shared" si="13"/>
        <v>59139.944</v>
      </c>
    </row>
    <row r="107" spans="1:16" ht="18.75">
      <c r="A107" s="45" t="s">
        <v>67</v>
      </c>
      <c r="B107" s="528" t="s">
        <v>121</v>
      </c>
      <c r="C107" s="57" t="s">
        <v>16</v>
      </c>
      <c r="D107" s="101">
        <v>0.0053</v>
      </c>
      <c r="E107" s="101">
        <v>0.002</v>
      </c>
      <c r="F107" s="213">
        <v>0.014</v>
      </c>
      <c r="G107" s="189">
        <v>0.008</v>
      </c>
      <c r="H107" s="188">
        <v>0.0232</v>
      </c>
      <c r="I107" s="177">
        <v>0.0632</v>
      </c>
      <c r="J107" s="275">
        <v>0.0392</v>
      </c>
      <c r="K107" s="175">
        <v>0.0312</v>
      </c>
      <c r="L107" s="173">
        <v>0.0379</v>
      </c>
      <c r="M107" s="177">
        <v>0.0152</v>
      </c>
      <c r="N107" s="179">
        <v>0.0786</v>
      </c>
      <c r="O107" s="175">
        <v>0.056</v>
      </c>
      <c r="P107" s="201">
        <f t="shared" si="13"/>
        <v>0.37379999999999997</v>
      </c>
    </row>
    <row r="108" spans="1:16" ht="18.75">
      <c r="A108" s="52"/>
      <c r="B108" s="529"/>
      <c r="C108" s="50" t="s">
        <v>18</v>
      </c>
      <c r="D108" s="102">
        <v>14.385</v>
      </c>
      <c r="E108" s="102">
        <v>29.271</v>
      </c>
      <c r="F108" s="240">
        <v>190.141</v>
      </c>
      <c r="G108" s="190">
        <v>23.832</v>
      </c>
      <c r="H108" s="187">
        <v>51.66</v>
      </c>
      <c r="I108" s="176">
        <v>199.49</v>
      </c>
      <c r="J108" s="276">
        <v>83.888</v>
      </c>
      <c r="K108" s="164">
        <v>134.556</v>
      </c>
      <c r="L108" s="174">
        <v>115.829</v>
      </c>
      <c r="M108" s="176">
        <v>34.463</v>
      </c>
      <c r="N108" s="265">
        <v>115.096</v>
      </c>
      <c r="O108" s="164">
        <v>87.314</v>
      </c>
      <c r="P108" s="202">
        <f t="shared" si="13"/>
        <v>1079.925</v>
      </c>
    </row>
    <row r="109" spans="1:16" ht="18.75">
      <c r="A109" s="52"/>
      <c r="B109" s="528" t="s">
        <v>122</v>
      </c>
      <c r="C109" s="57" t="s">
        <v>16</v>
      </c>
      <c r="D109" s="101">
        <v>1.2479</v>
      </c>
      <c r="E109" s="101">
        <v>1.6076</v>
      </c>
      <c r="F109" s="213">
        <v>1.7288</v>
      </c>
      <c r="G109" s="189">
        <v>1.7954</v>
      </c>
      <c r="H109" s="188">
        <v>1.2416</v>
      </c>
      <c r="I109" s="177">
        <v>0.3782</v>
      </c>
      <c r="J109" s="275">
        <v>0.4561</v>
      </c>
      <c r="K109" s="175">
        <v>0.1784</v>
      </c>
      <c r="L109" s="173">
        <v>0.1505</v>
      </c>
      <c r="M109" s="177">
        <v>0.4149</v>
      </c>
      <c r="N109" s="179">
        <v>0.1263</v>
      </c>
      <c r="O109" s="175">
        <v>0.0444</v>
      </c>
      <c r="P109" s="201">
        <f t="shared" si="13"/>
        <v>9.370099999999997</v>
      </c>
    </row>
    <row r="110" spans="1:16" ht="18.75">
      <c r="A110" s="52"/>
      <c r="B110" s="529"/>
      <c r="C110" s="50" t="s">
        <v>18</v>
      </c>
      <c r="D110" s="102">
        <v>618.229</v>
      </c>
      <c r="E110" s="102">
        <v>871.302</v>
      </c>
      <c r="F110" s="240">
        <v>1461.873</v>
      </c>
      <c r="G110" s="190">
        <v>1794.854</v>
      </c>
      <c r="H110" s="187">
        <v>1339.65</v>
      </c>
      <c r="I110" s="176">
        <v>591.088</v>
      </c>
      <c r="J110" s="276">
        <v>716.325</v>
      </c>
      <c r="K110" s="164">
        <v>273.199</v>
      </c>
      <c r="L110" s="174">
        <v>238.098</v>
      </c>
      <c r="M110" s="176">
        <v>571.674</v>
      </c>
      <c r="N110" s="265">
        <v>174.581</v>
      </c>
      <c r="O110" s="164">
        <v>52.823</v>
      </c>
      <c r="P110" s="202">
        <f t="shared" si="13"/>
        <v>8703.695999999998</v>
      </c>
    </row>
    <row r="111" spans="1:16" ht="18.75">
      <c r="A111" s="45" t="s">
        <v>68</v>
      </c>
      <c r="B111" s="528" t="s">
        <v>123</v>
      </c>
      <c r="C111" s="57" t="s">
        <v>16</v>
      </c>
      <c r="D111" s="101"/>
      <c r="E111" s="101"/>
      <c r="F111" s="213">
        <v>1546.05</v>
      </c>
      <c r="G111" s="189">
        <v>722.79</v>
      </c>
      <c r="H111" s="188"/>
      <c r="I111" s="177"/>
      <c r="J111" s="275"/>
      <c r="K111" s="175"/>
      <c r="L111" s="173"/>
      <c r="M111" s="177"/>
      <c r="N111" s="179"/>
      <c r="O111" s="175"/>
      <c r="P111" s="201">
        <f t="shared" si="13"/>
        <v>2268.84</v>
      </c>
    </row>
    <row r="112" spans="1:16" ht="18.75">
      <c r="A112" s="52"/>
      <c r="B112" s="529"/>
      <c r="C112" s="50" t="s">
        <v>18</v>
      </c>
      <c r="D112" s="102"/>
      <c r="E112" s="102"/>
      <c r="F112" s="240">
        <v>135750.146</v>
      </c>
      <c r="G112" s="190">
        <v>70481.37</v>
      </c>
      <c r="H112" s="187"/>
      <c r="I112" s="176"/>
      <c r="J112" s="276"/>
      <c r="K112" s="164"/>
      <c r="L112" s="174"/>
      <c r="M112" s="176"/>
      <c r="N112" s="265"/>
      <c r="O112" s="164"/>
      <c r="P112" s="202">
        <f t="shared" si="13"/>
        <v>206231.516</v>
      </c>
    </row>
    <row r="113" spans="1:16" ht="18.75">
      <c r="A113" s="52"/>
      <c r="B113" s="528" t="s">
        <v>124</v>
      </c>
      <c r="C113" s="57" t="s">
        <v>16</v>
      </c>
      <c r="D113" s="101">
        <v>0.5485</v>
      </c>
      <c r="E113" s="101">
        <v>0.4539</v>
      </c>
      <c r="F113" s="213">
        <v>0.3411</v>
      </c>
      <c r="G113" s="189">
        <v>0.0413</v>
      </c>
      <c r="H113" s="188">
        <v>0.0144</v>
      </c>
      <c r="I113" s="177">
        <v>0.0056</v>
      </c>
      <c r="J113" s="275">
        <v>0.0012</v>
      </c>
      <c r="K113" s="175">
        <v>0.0013</v>
      </c>
      <c r="L113" s="173"/>
      <c r="M113" s="177"/>
      <c r="N113" s="179">
        <v>0.042</v>
      </c>
      <c r="O113" s="175">
        <v>0.3203</v>
      </c>
      <c r="P113" s="201">
        <f aca="true" t="shared" si="14" ref="P113:P126">SUM(D113:O113)</f>
        <v>1.7696</v>
      </c>
    </row>
    <row r="114" spans="1:16" ht="18.75">
      <c r="A114" s="52"/>
      <c r="B114" s="529"/>
      <c r="C114" s="50" t="s">
        <v>18</v>
      </c>
      <c r="D114" s="102">
        <v>335.26</v>
      </c>
      <c r="E114" s="102">
        <v>356.2</v>
      </c>
      <c r="F114" s="240">
        <v>299.298</v>
      </c>
      <c r="G114" s="190">
        <v>41.462</v>
      </c>
      <c r="H114" s="187">
        <v>13.875</v>
      </c>
      <c r="I114" s="176">
        <v>5.459</v>
      </c>
      <c r="J114" s="276">
        <v>2.209</v>
      </c>
      <c r="K114" s="164">
        <v>1.356</v>
      </c>
      <c r="L114" s="174"/>
      <c r="M114" s="176"/>
      <c r="N114" s="265">
        <v>48.718</v>
      </c>
      <c r="O114" s="164">
        <v>409.453</v>
      </c>
      <c r="P114" s="202">
        <f t="shared" si="14"/>
        <v>1513.2900000000002</v>
      </c>
    </row>
    <row r="115" spans="1:16" ht="18.75">
      <c r="A115" s="45" t="s">
        <v>70</v>
      </c>
      <c r="B115" s="528" t="s">
        <v>125</v>
      </c>
      <c r="C115" s="57" t="s">
        <v>16</v>
      </c>
      <c r="D115" s="101">
        <v>0.32</v>
      </c>
      <c r="E115" s="101">
        <v>0.055</v>
      </c>
      <c r="F115" s="213"/>
      <c r="G115" s="189">
        <v>0</v>
      </c>
      <c r="H115" s="188"/>
      <c r="I115" s="177">
        <v>0</v>
      </c>
      <c r="J115" s="275">
        <v>0</v>
      </c>
      <c r="K115" s="175"/>
      <c r="L115" s="173"/>
      <c r="M115" s="177">
        <v>0.3193</v>
      </c>
      <c r="N115" s="179">
        <v>0.3808</v>
      </c>
      <c r="O115" s="175">
        <v>0.5316</v>
      </c>
      <c r="P115" s="201">
        <f t="shared" si="14"/>
        <v>1.6067</v>
      </c>
    </row>
    <row r="116" spans="1:16" ht="18.75">
      <c r="A116" s="52"/>
      <c r="B116" s="529"/>
      <c r="C116" s="50" t="s">
        <v>18</v>
      </c>
      <c r="D116" s="102">
        <v>626.4</v>
      </c>
      <c r="E116" s="102">
        <v>106.92</v>
      </c>
      <c r="F116" s="240"/>
      <c r="G116" s="190">
        <v>14.71</v>
      </c>
      <c r="H116" s="187"/>
      <c r="I116" s="176">
        <v>24.732</v>
      </c>
      <c r="J116" s="276">
        <v>3.596</v>
      </c>
      <c r="K116" s="164"/>
      <c r="L116" s="174"/>
      <c r="M116" s="176">
        <v>638.002</v>
      </c>
      <c r="N116" s="265">
        <v>775.158</v>
      </c>
      <c r="O116" s="164">
        <v>1176.429</v>
      </c>
      <c r="P116" s="202">
        <f t="shared" si="14"/>
        <v>3365.947</v>
      </c>
    </row>
    <row r="117" spans="1:16" ht="18.75">
      <c r="A117" s="52"/>
      <c r="B117" s="528" t="s">
        <v>72</v>
      </c>
      <c r="C117" s="57" t="s">
        <v>16</v>
      </c>
      <c r="D117" s="101">
        <v>0.7177</v>
      </c>
      <c r="E117" s="101">
        <v>0.6137</v>
      </c>
      <c r="F117" s="213">
        <v>1.6156</v>
      </c>
      <c r="G117" s="189">
        <v>3.2421</v>
      </c>
      <c r="H117" s="188">
        <v>2.4605</v>
      </c>
      <c r="I117" s="177">
        <v>1.6983</v>
      </c>
      <c r="J117" s="275">
        <v>2.4199</v>
      </c>
      <c r="K117" s="175">
        <v>2.2902</v>
      </c>
      <c r="L117" s="173">
        <v>1.1214</v>
      </c>
      <c r="M117" s="177">
        <v>0.3066</v>
      </c>
      <c r="N117" s="179">
        <v>0.3516</v>
      </c>
      <c r="O117" s="175">
        <v>0.8847</v>
      </c>
      <c r="P117" s="201">
        <f t="shared" si="14"/>
        <v>17.7223</v>
      </c>
    </row>
    <row r="118" spans="1:16" ht="18.75">
      <c r="A118" s="52"/>
      <c r="B118" s="529"/>
      <c r="C118" s="50" t="s">
        <v>18</v>
      </c>
      <c r="D118" s="102">
        <v>1119.634</v>
      </c>
      <c r="E118" s="102">
        <v>625.867</v>
      </c>
      <c r="F118" s="240">
        <v>1098.916</v>
      </c>
      <c r="G118" s="190">
        <v>3168.282</v>
      </c>
      <c r="H118" s="187">
        <v>2564.808</v>
      </c>
      <c r="I118" s="176">
        <v>2264.686</v>
      </c>
      <c r="J118" s="276">
        <v>3416.923</v>
      </c>
      <c r="K118" s="164">
        <v>3620.218</v>
      </c>
      <c r="L118" s="174">
        <v>1954.995</v>
      </c>
      <c r="M118" s="176">
        <v>638.499</v>
      </c>
      <c r="N118" s="265">
        <v>948.726</v>
      </c>
      <c r="O118" s="164">
        <v>2020.491</v>
      </c>
      <c r="P118" s="202">
        <f t="shared" si="14"/>
        <v>23442.045</v>
      </c>
    </row>
    <row r="119" spans="1:16" ht="18.75">
      <c r="A119" s="45" t="s">
        <v>23</v>
      </c>
      <c r="B119" s="528" t="s">
        <v>126</v>
      </c>
      <c r="C119" s="57" t="s">
        <v>16</v>
      </c>
      <c r="D119" s="101">
        <v>0.4915</v>
      </c>
      <c r="E119" s="101">
        <v>0.4696</v>
      </c>
      <c r="F119" s="213">
        <v>0.231</v>
      </c>
      <c r="G119" s="189">
        <v>0.2217</v>
      </c>
      <c r="H119" s="188">
        <v>0.4714</v>
      </c>
      <c r="I119" s="177">
        <v>0.4963</v>
      </c>
      <c r="J119" s="275">
        <v>3.0666</v>
      </c>
      <c r="K119" s="175">
        <v>1.9633</v>
      </c>
      <c r="L119" s="173">
        <v>0.1365</v>
      </c>
      <c r="M119" s="177">
        <v>0.3656</v>
      </c>
      <c r="N119" s="179">
        <v>0.4405</v>
      </c>
      <c r="O119" s="175">
        <v>0.5141</v>
      </c>
      <c r="P119" s="201">
        <f t="shared" si="14"/>
        <v>8.868099999999998</v>
      </c>
    </row>
    <row r="120" spans="1:16" ht="18.75">
      <c r="A120" s="52"/>
      <c r="B120" s="529"/>
      <c r="C120" s="50" t="s">
        <v>18</v>
      </c>
      <c r="D120" s="102">
        <v>212.66</v>
      </c>
      <c r="E120" s="102">
        <v>263.133</v>
      </c>
      <c r="F120" s="240">
        <v>143.791</v>
      </c>
      <c r="G120" s="190">
        <v>171.918</v>
      </c>
      <c r="H120" s="187">
        <v>275.888</v>
      </c>
      <c r="I120" s="176">
        <v>240.172</v>
      </c>
      <c r="J120" s="276">
        <v>719.343</v>
      </c>
      <c r="K120" s="164">
        <v>576.664</v>
      </c>
      <c r="L120" s="174">
        <v>110.378</v>
      </c>
      <c r="M120" s="176">
        <v>183.901</v>
      </c>
      <c r="N120" s="265">
        <v>223.607</v>
      </c>
      <c r="O120" s="164">
        <v>220.424</v>
      </c>
      <c r="P120" s="202">
        <f t="shared" si="14"/>
        <v>3341.8790000000004</v>
      </c>
    </row>
    <row r="121" spans="1:16" ht="18.75">
      <c r="A121" s="52"/>
      <c r="B121" s="48" t="s">
        <v>20</v>
      </c>
      <c r="C121" s="57" t="s">
        <v>16</v>
      </c>
      <c r="D121" s="101"/>
      <c r="E121" s="101"/>
      <c r="F121" s="213">
        <v>1.71</v>
      </c>
      <c r="G121" s="189">
        <v>4.835</v>
      </c>
      <c r="H121" s="188">
        <v>11.4328</v>
      </c>
      <c r="I121" s="177">
        <v>14.41</v>
      </c>
      <c r="J121" s="275">
        <v>10.08</v>
      </c>
      <c r="K121" s="175">
        <v>8.7829</v>
      </c>
      <c r="L121" s="173">
        <v>1.89</v>
      </c>
      <c r="M121" s="177">
        <v>0</v>
      </c>
      <c r="N121" s="179">
        <v>0</v>
      </c>
      <c r="O121" s="175">
        <v>0.02</v>
      </c>
      <c r="P121" s="201">
        <f t="shared" si="14"/>
        <v>53.1607</v>
      </c>
    </row>
    <row r="122" spans="1:16" ht="18.75">
      <c r="A122" s="52"/>
      <c r="B122" s="50" t="s">
        <v>73</v>
      </c>
      <c r="C122" s="50" t="s">
        <v>18</v>
      </c>
      <c r="D122" s="102">
        <v>38.88</v>
      </c>
      <c r="E122" s="102">
        <v>60.75</v>
      </c>
      <c r="F122" s="240">
        <v>488.023</v>
      </c>
      <c r="G122" s="190">
        <v>1249.763</v>
      </c>
      <c r="H122" s="187">
        <v>2623.351</v>
      </c>
      <c r="I122" s="176">
        <v>2595.498</v>
      </c>
      <c r="J122" s="276">
        <v>2917.169</v>
      </c>
      <c r="K122" s="164">
        <v>2081.599</v>
      </c>
      <c r="L122" s="174">
        <v>368.33</v>
      </c>
      <c r="M122" s="176">
        <v>9.72</v>
      </c>
      <c r="N122" s="265">
        <v>19.44</v>
      </c>
      <c r="O122" s="164">
        <v>34.02</v>
      </c>
      <c r="P122" s="202">
        <f t="shared" si="14"/>
        <v>12486.543</v>
      </c>
    </row>
    <row r="123" spans="1:16" ht="18.75">
      <c r="A123" s="52"/>
      <c r="B123" s="530" t="s">
        <v>103</v>
      </c>
      <c r="C123" s="183" t="s">
        <v>16</v>
      </c>
      <c r="D123" s="236">
        <v>21.966</v>
      </c>
      <c r="E123" s="233">
        <f>+E101+E103+E105+E107+E109+E111+E113+E115+E117+E119+E121</f>
        <v>11.8062</v>
      </c>
      <c r="F123" s="201">
        <v>1558.0334000000003</v>
      </c>
      <c r="G123" s="233">
        <v>738.9960000000001</v>
      </c>
      <c r="H123" s="201">
        <v>33.8806</v>
      </c>
      <c r="I123" s="258">
        <v>37.2714</v>
      </c>
      <c r="J123" s="203">
        <v>36.2082</v>
      </c>
      <c r="K123" s="233">
        <v>21.3356</v>
      </c>
      <c r="L123" s="261">
        <f aca="true" t="shared" si="15" ref="L123:O124">+L101+L103+L105+L107+L109+L111+L113+L115+L117+L119+L121</f>
        <v>41.4026</v>
      </c>
      <c r="M123" s="268">
        <v>71.9322</v>
      </c>
      <c r="N123" s="261">
        <f t="shared" si="15"/>
        <v>77.77429999999998</v>
      </c>
      <c r="O123" s="258">
        <f t="shared" si="15"/>
        <v>65.5426</v>
      </c>
      <c r="P123" s="201">
        <f>SUM(D123:O123)</f>
        <v>2716.1491000000005</v>
      </c>
    </row>
    <row r="124" spans="1:16" ht="18.75">
      <c r="A124" s="51"/>
      <c r="B124" s="531"/>
      <c r="C124" s="234" t="s">
        <v>18</v>
      </c>
      <c r="D124" s="26">
        <v>16147.250999999998</v>
      </c>
      <c r="E124" s="56">
        <f>+E102+E104+E106+E108+E110+E112+E114+E116+E118+E120+E122</f>
        <v>9520.162</v>
      </c>
      <c r="F124" s="202">
        <v>145119.245</v>
      </c>
      <c r="G124" s="56">
        <v>81378.17100000002</v>
      </c>
      <c r="H124" s="202">
        <v>16976.695</v>
      </c>
      <c r="I124" s="259">
        <v>16941.716</v>
      </c>
      <c r="J124" s="260">
        <v>17556.576</v>
      </c>
      <c r="K124" s="56">
        <v>12584.838999999998</v>
      </c>
      <c r="L124" s="260">
        <f t="shared" si="15"/>
        <v>34983.988000000005</v>
      </c>
      <c r="M124" s="259">
        <v>64505.65800000001</v>
      </c>
      <c r="N124" s="260">
        <f t="shared" si="15"/>
        <v>68305.75</v>
      </c>
      <c r="O124" s="259">
        <f t="shared" si="15"/>
        <v>66010.075</v>
      </c>
      <c r="P124" s="202">
        <f>SUM(D124:O124)</f>
        <v>550030.126</v>
      </c>
    </row>
    <row r="125" spans="1:16" ht="18.75">
      <c r="A125" s="46" t="s">
        <v>0</v>
      </c>
      <c r="B125" s="528" t="s">
        <v>74</v>
      </c>
      <c r="C125" s="209" t="s">
        <v>16</v>
      </c>
      <c r="D125" s="170"/>
      <c r="E125" s="175"/>
      <c r="F125" s="213"/>
      <c r="G125" s="189"/>
      <c r="H125" s="188"/>
      <c r="I125" s="177"/>
      <c r="J125" s="275"/>
      <c r="K125" s="175"/>
      <c r="L125" s="173"/>
      <c r="M125" s="177"/>
      <c r="N125" s="179"/>
      <c r="O125" s="175"/>
      <c r="P125" s="201">
        <f t="shared" si="14"/>
        <v>0</v>
      </c>
    </row>
    <row r="126" spans="1:16" ht="18.75">
      <c r="A126" s="46" t="s">
        <v>0</v>
      </c>
      <c r="B126" s="529"/>
      <c r="C126" s="234" t="s">
        <v>18</v>
      </c>
      <c r="D126" s="171"/>
      <c r="E126" s="164"/>
      <c r="F126" s="240"/>
      <c r="G126" s="190"/>
      <c r="H126" s="187"/>
      <c r="I126" s="176"/>
      <c r="J126" s="276"/>
      <c r="K126" s="164"/>
      <c r="L126" s="174"/>
      <c r="M126" s="176"/>
      <c r="N126" s="265"/>
      <c r="O126" s="164"/>
      <c r="P126" s="202">
        <f t="shared" si="14"/>
        <v>0</v>
      </c>
    </row>
    <row r="127" spans="1:16" ht="18.75">
      <c r="A127" s="46" t="s">
        <v>75</v>
      </c>
      <c r="B127" s="528" t="s">
        <v>76</v>
      </c>
      <c r="C127" s="57" t="s">
        <v>16</v>
      </c>
      <c r="D127" s="101">
        <v>32.6775</v>
      </c>
      <c r="E127" s="101">
        <v>41.582</v>
      </c>
      <c r="F127" s="213">
        <v>33.237</v>
      </c>
      <c r="G127" s="189">
        <v>11.923</v>
      </c>
      <c r="H127" s="188">
        <v>0</v>
      </c>
      <c r="I127" s="177">
        <v>0</v>
      </c>
      <c r="J127" s="275">
        <v>0.025</v>
      </c>
      <c r="K127" s="175">
        <v>0.032</v>
      </c>
      <c r="L127" s="173">
        <v>0.016</v>
      </c>
      <c r="M127" s="177">
        <v>0.039</v>
      </c>
      <c r="N127" s="179">
        <v>1.3435</v>
      </c>
      <c r="O127" s="175">
        <v>7.6895</v>
      </c>
      <c r="P127" s="201">
        <f>SUM(D127:O127)</f>
        <v>128.5645</v>
      </c>
    </row>
    <row r="128" spans="1:16" ht="18.75">
      <c r="A128" s="46"/>
      <c r="B128" s="529"/>
      <c r="C128" s="50" t="s">
        <v>18</v>
      </c>
      <c r="D128" s="102">
        <v>8531.989</v>
      </c>
      <c r="E128" s="102">
        <v>6390.714</v>
      </c>
      <c r="F128" s="240">
        <v>4828.098</v>
      </c>
      <c r="G128" s="190">
        <v>1924.878</v>
      </c>
      <c r="H128" s="187">
        <v>25.65</v>
      </c>
      <c r="I128" s="176">
        <v>27.972</v>
      </c>
      <c r="J128" s="276">
        <v>42.12</v>
      </c>
      <c r="K128" s="164">
        <v>66.96</v>
      </c>
      <c r="L128" s="174">
        <v>43.74</v>
      </c>
      <c r="M128" s="176">
        <v>50.458</v>
      </c>
      <c r="N128" s="265">
        <v>656.22</v>
      </c>
      <c r="O128" s="164">
        <v>3219.636</v>
      </c>
      <c r="P128" s="202">
        <f>SUM(D128:O128)</f>
        <v>25808.435</v>
      </c>
    </row>
    <row r="129" spans="1:16" ht="18.75">
      <c r="A129" s="46" t="s">
        <v>77</v>
      </c>
      <c r="B129" s="48" t="s">
        <v>20</v>
      </c>
      <c r="C129" s="57" t="s">
        <v>16</v>
      </c>
      <c r="D129" s="404">
        <v>0.161</v>
      </c>
      <c r="E129" s="404">
        <v>1.4536</v>
      </c>
      <c r="F129" s="405">
        <v>1.1743</v>
      </c>
      <c r="G129" s="406">
        <v>0.5391</v>
      </c>
      <c r="H129" s="407">
        <v>0.0196</v>
      </c>
      <c r="I129" s="408">
        <v>0</v>
      </c>
      <c r="J129" s="409"/>
      <c r="K129" s="410">
        <v>0.009</v>
      </c>
      <c r="L129" s="411">
        <v>0</v>
      </c>
      <c r="M129" s="408">
        <v>0</v>
      </c>
      <c r="N129" s="412">
        <v>0.0175</v>
      </c>
      <c r="O129" s="410">
        <v>0.0042</v>
      </c>
      <c r="P129" s="413">
        <f>SUM(D129:O129)</f>
        <v>3.3783</v>
      </c>
    </row>
    <row r="130" spans="1:16" ht="18.75">
      <c r="A130" s="46"/>
      <c r="B130" s="48" t="s">
        <v>78</v>
      </c>
      <c r="C130" s="57" t="s">
        <v>79</v>
      </c>
      <c r="D130" s="101"/>
      <c r="E130" s="101"/>
      <c r="F130" s="213"/>
      <c r="G130" s="189"/>
      <c r="H130" s="188"/>
      <c r="I130" s="177"/>
      <c r="J130" s="275"/>
      <c r="K130" s="175"/>
      <c r="L130" s="173"/>
      <c r="M130" s="177"/>
      <c r="N130" s="179"/>
      <c r="O130" s="175"/>
      <c r="P130" s="201"/>
    </row>
    <row r="131" spans="1:16" ht="18.75">
      <c r="A131" s="46" t="s">
        <v>23</v>
      </c>
      <c r="B131" s="27"/>
      <c r="C131" s="210" t="s">
        <v>18</v>
      </c>
      <c r="D131" s="164">
        <v>517.065</v>
      </c>
      <c r="E131" s="102">
        <v>2158.187</v>
      </c>
      <c r="F131" s="240">
        <v>1579.037</v>
      </c>
      <c r="G131" s="190">
        <v>518.573</v>
      </c>
      <c r="H131" s="187">
        <v>74.662</v>
      </c>
      <c r="I131" s="176">
        <v>31.105</v>
      </c>
      <c r="J131" s="276">
        <v>10.886</v>
      </c>
      <c r="K131" s="164">
        <v>18.944</v>
      </c>
      <c r="L131" s="174">
        <v>37.324</v>
      </c>
      <c r="M131" s="176">
        <v>161.736</v>
      </c>
      <c r="N131" s="265">
        <v>131.531</v>
      </c>
      <c r="O131" s="164">
        <v>89.037</v>
      </c>
      <c r="P131" s="202">
        <f>SUM(D131:O131)</f>
        <v>5328.087</v>
      </c>
    </row>
    <row r="132" spans="1:16" ht="18.75">
      <c r="A132" s="46"/>
      <c r="B132" s="58" t="s">
        <v>0</v>
      </c>
      <c r="C132" s="209" t="s">
        <v>16</v>
      </c>
      <c r="D132" s="236">
        <v>32.8385</v>
      </c>
      <c r="E132" s="233">
        <f aca="true" t="shared" si="16" ref="E132:J132">E125+E127+E129</f>
        <v>43.0356</v>
      </c>
      <c r="F132" s="201">
        <v>34.411300000000004</v>
      </c>
      <c r="G132" s="233">
        <f t="shared" si="16"/>
        <v>12.4621</v>
      </c>
      <c r="H132" s="201">
        <f t="shared" si="16"/>
        <v>0.0196</v>
      </c>
      <c r="I132" s="258">
        <f t="shared" si="16"/>
        <v>0</v>
      </c>
      <c r="J132" s="203">
        <f t="shared" si="16"/>
        <v>0.025</v>
      </c>
      <c r="K132" s="203">
        <v>0.041</v>
      </c>
      <c r="L132" s="203">
        <f>+L125+L127+L129</f>
        <v>0.016</v>
      </c>
      <c r="M132" s="258">
        <v>0.039</v>
      </c>
      <c r="N132" s="203">
        <f>+N125+N127+N129</f>
        <v>1.361</v>
      </c>
      <c r="O132" s="258">
        <f>+O125+O127+O129</f>
        <v>7.6937</v>
      </c>
      <c r="P132" s="413">
        <f aca="true" t="shared" si="17" ref="P132:P137">SUM(D132:O132)</f>
        <v>131.9428</v>
      </c>
    </row>
    <row r="133" spans="1:16" ht="18.75">
      <c r="A133" s="46"/>
      <c r="B133" s="59" t="s">
        <v>103</v>
      </c>
      <c r="C133" s="414" t="s">
        <v>79</v>
      </c>
      <c r="D133" s="415"/>
      <c r="E133" s="416"/>
      <c r="F133" s="417"/>
      <c r="G133" s="416"/>
      <c r="H133" s="417"/>
      <c r="I133" s="418"/>
      <c r="J133" s="419"/>
      <c r="K133" s="416"/>
      <c r="L133" s="419"/>
      <c r="M133" s="418"/>
      <c r="N133" s="419"/>
      <c r="O133" s="418"/>
      <c r="P133" s="417"/>
    </row>
    <row r="134" spans="1:16" ht="18.75">
      <c r="A134" s="41"/>
      <c r="B134" s="2"/>
      <c r="C134" s="234" t="s">
        <v>18</v>
      </c>
      <c r="D134" s="26">
        <v>9049.054</v>
      </c>
      <c r="E134" s="56">
        <f aca="true" t="shared" si="18" ref="E134:J134">E126+E128+E131</f>
        <v>8548.901</v>
      </c>
      <c r="F134" s="202">
        <v>6407.135</v>
      </c>
      <c r="G134" s="56">
        <f t="shared" si="18"/>
        <v>2443.451</v>
      </c>
      <c r="H134" s="202">
        <f t="shared" si="18"/>
        <v>100.31200000000001</v>
      </c>
      <c r="I134" s="259">
        <f t="shared" si="18"/>
        <v>59.077</v>
      </c>
      <c r="J134" s="260">
        <f t="shared" si="18"/>
        <v>53.006</v>
      </c>
      <c r="K134" s="260">
        <v>85.904</v>
      </c>
      <c r="L134" s="260">
        <f>+L126+L128+L131</f>
        <v>81.064</v>
      </c>
      <c r="M134" s="259">
        <v>212.194</v>
      </c>
      <c r="N134" s="260">
        <f>+N126+N128+N131</f>
        <v>787.751</v>
      </c>
      <c r="O134" s="259">
        <f>+O126+O128+O131</f>
        <v>3308.673</v>
      </c>
      <c r="P134" s="202">
        <f t="shared" si="17"/>
        <v>31136.522000000004</v>
      </c>
    </row>
    <row r="135" spans="1:16" s="63" customFormat="1" ht="18.75">
      <c r="A135" s="60"/>
      <c r="B135" s="61" t="s">
        <v>0</v>
      </c>
      <c r="C135" s="65" t="s">
        <v>16</v>
      </c>
      <c r="D135" s="420">
        <v>3052.0047</v>
      </c>
      <c r="E135" s="421">
        <f>E132+E123+E99</f>
        <v>2871.153299999999</v>
      </c>
      <c r="F135" s="422">
        <v>3137.5696000000003</v>
      </c>
      <c r="G135" s="421">
        <f>G132+G123+G99</f>
        <v>2021.238</v>
      </c>
      <c r="H135" s="423">
        <f>H132+H123+H99</f>
        <v>2941.852</v>
      </c>
      <c r="I135" s="424">
        <f>I132+I123+I99</f>
        <v>6213.348600000001</v>
      </c>
      <c r="J135" s="425">
        <f aca="true" t="shared" si="19" ref="J135:O135">J132+J123+J99</f>
        <v>14509.190800000006</v>
      </c>
      <c r="K135" s="425">
        <f t="shared" si="19"/>
        <v>7351.578599999999</v>
      </c>
      <c r="L135" s="426">
        <f t="shared" si="19"/>
        <v>5992.9585</v>
      </c>
      <c r="M135" s="424">
        <f t="shared" si="19"/>
        <v>8268.840400000001</v>
      </c>
      <c r="N135" s="427">
        <f t="shared" si="19"/>
        <v>11120.4217</v>
      </c>
      <c r="O135" s="421">
        <f t="shared" si="19"/>
        <v>6390.0515000000005</v>
      </c>
      <c r="P135" s="261">
        <f t="shared" si="17"/>
        <v>73870.20770000001</v>
      </c>
    </row>
    <row r="136" spans="1:16" s="63" customFormat="1" ht="18.75">
      <c r="A136" s="60"/>
      <c r="B136" s="64" t="s">
        <v>215</v>
      </c>
      <c r="C136" s="65" t="s">
        <v>79</v>
      </c>
      <c r="D136" s="105"/>
      <c r="E136" s="105"/>
      <c r="F136" s="245"/>
      <c r="G136" s="250"/>
      <c r="H136" s="198"/>
      <c r="I136" s="270"/>
      <c r="J136" s="279"/>
      <c r="K136" s="250"/>
      <c r="L136" s="262"/>
      <c r="M136" s="270"/>
      <c r="N136" s="272"/>
      <c r="O136" s="250"/>
      <c r="P136" s="203"/>
    </row>
    <row r="137" spans="1:16" s="63" customFormat="1" ht="19.5" thickBot="1">
      <c r="A137" s="66"/>
      <c r="B137" s="67"/>
      <c r="C137" s="68" t="s">
        <v>18</v>
      </c>
      <c r="D137" s="108">
        <v>605774.1310000002</v>
      </c>
      <c r="E137" s="108">
        <f>E134+E124+E100</f>
        <v>567548.4299999999</v>
      </c>
      <c r="F137" s="246">
        <v>790499.2799999998</v>
      </c>
      <c r="G137" s="251">
        <f>G134+G124+G100</f>
        <v>516102.854</v>
      </c>
      <c r="H137" s="253">
        <f>H134+H124+H100</f>
        <v>844615.1510000001</v>
      </c>
      <c r="I137" s="251">
        <f>I134+I124+I100</f>
        <v>1469693.013</v>
      </c>
      <c r="J137" s="257">
        <f aca="true" t="shared" si="20" ref="J137:O137">J134+J124+J100</f>
        <v>3991839.002000001</v>
      </c>
      <c r="K137" s="257">
        <f t="shared" si="20"/>
        <v>2611721.8019999997</v>
      </c>
      <c r="L137" s="263">
        <f t="shared" si="20"/>
        <v>2165003.4769999995</v>
      </c>
      <c r="M137" s="251">
        <f t="shared" si="20"/>
        <v>2195238.7839999995</v>
      </c>
      <c r="N137" s="263">
        <f t="shared" si="20"/>
        <v>2065940.2600000002</v>
      </c>
      <c r="O137" s="251">
        <f t="shared" si="20"/>
        <v>1027477.618</v>
      </c>
      <c r="P137" s="204">
        <f t="shared" si="17"/>
        <v>18851453.802</v>
      </c>
    </row>
    <row r="138" spans="15:16" ht="18.75">
      <c r="O138" s="69"/>
      <c r="P138" s="70" t="s">
        <v>88</v>
      </c>
    </row>
    <row r="140" spans="5:9" ht="18.75">
      <c r="E140" s="71"/>
      <c r="F140" s="36"/>
      <c r="G140" s="36"/>
      <c r="H140" s="36"/>
      <c r="I140" s="25"/>
    </row>
    <row r="141" spans="5:9" ht="18.75">
      <c r="E141" s="36"/>
      <c r="F141" s="36"/>
      <c r="G141" s="36"/>
      <c r="H141" s="36"/>
      <c r="I141" s="25"/>
    </row>
    <row r="142" spans="5:9" ht="18.75">
      <c r="E142" s="71"/>
      <c r="F142" s="71"/>
      <c r="G142" s="71"/>
      <c r="H142" s="71"/>
      <c r="I142" s="25"/>
    </row>
    <row r="143" spans="5:9" ht="18.75">
      <c r="E143" s="71"/>
      <c r="F143" s="71"/>
      <c r="G143" s="71"/>
      <c r="H143" s="71"/>
      <c r="I143" s="25"/>
    </row>
    <row r="145" spans="3:4" ht="18.75">
      <c r="C145" s="71"/>
      <c r="D145" s="269"/>
    </row>
    <row r="146" ht="18.75">
      <c r="D146" s="71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="70" zoomScaleNormal="70" zoomScalePageLayoutView="0" workbookViewId="0" topLeftCell="A1">
      <pane xSplit="3" ySplit="3" topLeftCell="H127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I145" sqref="I145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5" width="20.50390625" style="74" customWidth="1"/>
    <col min="6" max="8" width="20.50390625" style="11" customWidth="1"/>
    <col min="9" max="9" width="20.50390625" style="74" customWidth="1"/>
    <col min="10" max="10" width="20.50390625" style="11" customWidth="1"/>
    <col min="11" max="11" width="20.50390625" style="74" customWidth="1"/>
    <col min="12" max="15" width="20.50390625" style="11" customWidth="1"/>
    <col min="16" max="16" width="23.00390625" style="38" customWidth="1"/>
    <col min="17" max="16384" width="9.00390625" style="11" customWidth="1"/>
  </cols>
  <sheetData>
    <row r="1" ht="18.75">
      <c r="B1" s="37" t="s">
        <v>0</v>
      </c>
    </row>
    <row r="2" spans="1:15" ht="19.5" thickBot="1">
      <c r="A2" s="12" t="s">
        <v>82</v>
      </c>
      <c r="B2" s="40"/>
      <c r="C2" s="12"/>
      <c r="O2" s="12" t="s">
        <v>87</v>
      </c>
    </row>
    <row r="3" spans="1:16" ht="18.75">
      <c r="A3" s="41"/>
      <c r="B3" s="42"/>
      <c r="C3" s="182"/>
      <c r="D3" s="184" t="s">
        <v>2</v>
      </c>
      <c r="E3" s="292" t="s">
        <v>3</v>
      </c>
      <c r="F3" s="184" t="s">
        <v>4</v>
      </c>
      <c r="G3" s="182" t="s">
        <v>5</v>
      </c>
      <c r="H3" s="184" t="s">
        <v>6</v>
      </c>
      <c r="I3" s="292" t="s">
        <v>7</v>
      </c>
      <c r="J3" s="184" t="s">
        <v>8</v>
      </c>
      <c r="K3" s="292" t="s">
        <v>9</v>
      </c>
      <c r="L3" s="184" t="s">
        <v>10</v>
      </c>
      <c r="M3" s="182" t="s">
        <v>11</v>
      </c>
      <c r="N3" s="184" t="s">
        <v>12</v>
      </c>
      <c r="O3" s="182" t="s">
        <v>13</v>
      </c>
      <c r="P3" s="18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208">
        <v>2876.4535</v>
      </c>
      <c r="E4" s="293">
        <v>1770.9978</v>
      </c>
      <c r="F4" s="181">
        <v>604.008</v>
      </c>
      <c r="G4" s="189">
        <v>631.7272</v>
      </c>
      <c r="H4" s="188">
        <v>1517.6007</v>
      </c>
      <c r="I4" s="293">
        <v>4836.1932</v>
      </c>
      <c r="J4" s="168">
        <v>6557.0139</v>
      </c>
      <c r="K4" s="293">
        <v>9.5591</v>
      </c>
      <c r="L4" s="208">
        <v>606.6368</v>
      </c>
      <c r="M4" s="293">
        <v>4549.5113</v>
      </c>
      <c r="N4" s="213">
        <v>3846.0705</v>
      </c>
      <c r="O4" s="189">
        <v>1738.4089</v>
      </c>
      <c r="P4" s="201">
        <f aca="true" t="shared" si="0" ref="P4:P9">SUM(D4:O4)</f>
        <v>29544.180899999996</v>
      </c>
    </row>
    <row r="5" spans="1:16" ht="18.75">
      <c r="A5" s="45" t="s">
        <v>17</v>
      </c>
      <c r="B5" s="529"/>
      <c r="C5" s="50" t="s">
        <v>18</v>
      </c>
      <c r="D5" s="281">
        <v>175203.455</v>
      </c>
      <c r="E5" s="294">
        <v>116554.593</v>
      </c>
      <c r="F5" s="180">
        <v>36076.233</v>
      </c>
      <c r="G5" s="190">
        <v>30961.632</v>
      </c>
      <c r="H5" s="187">
        <v>97216.845</v>
      </c>
      <c r="I5" s="294">
        <v>294236.542</v>
      </c>
      <c r="J5" s="169">
        <v>289556.201</v>
      </c>
      <c r="K5" s="294">
        <v>459.94</v>
      </c>
      <c r="L5" s="281">
        <v>28293.298</v>
      </c>
      <c r="M5" s="294">
        <v>242066.505</v>
      </c>
      <c r="N5" s="240">
        <v>167270.203</v>
      </c>
      <c r="O5" s="190">
        <v>68014.183</v>
      </c>
      <c r="P5" s="202">
        <f t="shared" si="0"/>
        <v>1545909.63</v>
      </c>
    </row>
    <row r="6" spans="1:16" ht="18.75">
      <c r="A6" s="45" t="s">
        <v>19</v>
      </c>
      <c r="B6" s="48" t="s">
        <v>20</v>
      </c>
      <c r="C6" s="57" t="s">
        <v>16</v>
      </c>
      <c r="D6" s="208"/>
      <c r="E6" s="293"/>
      <c r="F6" s="181"/>
      <c r="G6" s="189">
        <v>18.87</v>
      </c>
      <c r="H6" s="188">
        <v>3.859</v>
      </c>
      <c r="I6" s="293">
        <v>20.1656</v>
      </c>
      <c r="J6" s="168">
        <v>118.845</v>
      </c>
      <c r="K6" s="293">
        <v>122.847</v>
      </c>
      <c r="L6" s="208">
        <v>43.269</v>
      </c>
      <c r="M6" s="293">
        <v>6.693</v>
      </c>
      <c r="N6" s="213">
        <v>43.977</v>
      </c>
      <c r="O6" s="189">
        <v>83.967</v>
      </c>
      <c r="P6" s="201">
        <f t="shared" si="0"/>
        <v>462.4925999999999</v>
      </c>
    </row>
    <row r="7" spans="1:16" ht="18.75">
      <c r="A7" s="45" t="s">
        <v>21</v>
      </c>
      <c r="B7" s="50" t="s">
        <v>22</v>
      </c>
      <c r="C7" s="50" t="s">
        <v>18</v>
      </c>
      <c r="D7" s="281"/>
      <c r="E7" s="294"/>
      <c r="F7" s="180"/>
      <c r="G7" s="190">
        <v>665.37</v>
      </c>
      <c r="H7" s="187">
        <v>151.313</v>
      </c>
      <c r="I7" s="294">
        <v>851.095</v>
      </c>
      <c r="J7" s="169">
        <v>3819.563</v>
      </c>
      <c r="K7" s="294">
        <v>4636.388</v>
      </c>
      <c r="L7" s="281">
        <v>1230.789</v>
      </c>
      <c r="M7" s="294">
        <v>147.344</v>
      </c>
      <c r="N7" s="240">
        <v>1264.513</v>
      </c>
      <c r="O7" s="190">
        <v>3320.642</v>
      </c>
      <c r="P7" s="202">
        <f t="shared" si="0"/>
        <v>16087.017</v>
      </c>
    </row>
    <row r="8" spans="1:16" s="39" customFormat="1" ht="18.75">
      <c r="A8" s="45" t="s">
        <v>23</v>
      </c>
      <c r="B8" s="530" t="s">
        <v>110</v>
      </c>
      <c r="C8" s="57" t="s">
        <v>16</v>
      </c>
      <c r="D8" s="201">
        <v>2876.4535</v>
      </c>
      <c r="E8" s="258">
        <f>+E4+E6</f>
        <v>1770.9978</v>
      </c>
      <c r="F8" s="201">
        <v>604.008</v>
      </c>
      <c r="G8" s="233">
        <v>650.5972</v>
      </c>
      <c r="H8" s="201">
        <v>1521.4596999999999</v>
      </c>
      <c r="I8" s="258">
        <v>4856.3588</v>
      </c>
      <c r="J8" s="201">
        <v>6675.8589</v>
      </c>
      <c r="K8" s="258">
        <v>132.40609999999998</v>
      </c>
      <c r="L8" s="203">
        <f>+L4+L6</f>
        <v>649.9058</v>
      </c>
      <c r="M8" s="258">
        <v>4556.2043</v>
      </c>
      <c r="N8" s="203">
        <f>+N4+N6</f>
        <v>3890.0474999999997</v>
      </c>
      <c r="O8" s="258">
        <f>+O4+O6</f>
        <v>1822.3759</v>
      </c>
      <c r="P8" s="201">
        <f t="shared" si="0"/>
        <v>30006.6735</v>
      </c>
    </row>
    <row r="9" spans="1:16" s="39" customFormat="1" ht="18.75">
      <c r="A9" s="51"/>
      <c r="B9" s="531"/>
      <c r="C9" s="50" t="s">
        <v>18</v>
      </c>
      <c r="D9" s="202">
        <v>175203.455</v>
      </c>
      <c r="E9" s="259">
        <f>+E5+E7</f>
        <v>116554.593</v>
      </c>
      <c r="F9" s="202">
        <v>36076.233</v>
      </c>
      <c r="G9" s="56">
        <v>31627.002</v>
      </c>
      <c r="H9" s="202">
        <v>97368.158</v>
      </c>
      <c r="I9" s="259">
        <v>295087.637</v>
      </c>
      <c r="J9" s="202">
        <v>293375.764</v>
      </c>
      <c r="K9" s="259">
        <v>5096.3279999999995</v>
      </c>
      <c r="L9" s="260">
        <f>+L5+L7</f>
        <v>29524.087</v>
      </c>
      <c r="M9" s="259">
        <v>242213.84900000002</v>
      </c>
      <c r="N9" s="260">
        <f>+N5+N7</f>
        <v>168534.71600000001</v>
      </c>
      <c r="O9" s="259">
        <f>+O5+O7</f>
        <v>71334.82500000001</v>
      </c>
      <c r="P9" s="202">
        <f t="shared" si="0"/>
        <v>1561996.6469999999</v>
      </c>
    </row>
    <row r="10" spans="1:16" ht="18.75">
      <c r="A10" s="532" t="s">
        <v>25</v>
      </c>
      <c r="B10" s="533"/>
      <c r="C10" s="57" t="s">
        <v>16</v>
      </c>
      <c r="D10" s="208"/>
      <c r="E10" s="293"/>
      <c r="F10" s="181"/>
      <c r="G10" s="189"/>
      <c r="H10" s="188">
        <v>976.192</v>
      </c>
      <c r="I10" s="293">
        <v>906.971</v>
      </c>
      <c r="J10" s="168">
        <v>4304.592</v>
      </c>
      <c r="K10" s="293">
        <v>841.866</v>
      </c>
      <c r="L10" s="208">
        <v>464.228</v>
      </c>
      <c r="M10" s="293">
        <v>0.0213</v>
      </c>
      <c r="N10" s="213"/>
      <c r="O10" s="189"/>
      <c r="P10" s="201">
        <f aca="true" t="shared" si="1" ref="P10:P33">SUM(D10:O10)</f>
        <v>7493.8703</v>
      </c>
    </row>
    <row r="11" spans="1:16" ht="18.75">
      <c r="A11" s="534"/>
      <c r="B11" s="535"/>
      <c r="C11" s="50" t="s">
        <v>18</v>
      </c>
      <c r="D11" s="281"/>
      <c r="E11" s="294"/>
      <c r="F11" s="180"/>
      <c r="G11" s="190"/>
      <c r="H11" s="187">
        <v>276132.265</v>
      </c>
      <c r="I11" s="294">
        <v>254766.706</v>
      </c>
      <c r="J11" s="169">
        <v>1171525.327</v>
      </c>
      <c r="K11" s="294">
        <v>246633.333</v>
      </c>
      <c r="L11" s="281">
        <v>162012.318</v>
      </c>
      <c r="M11" s="294">
        <v>20.704</v>
      </c>
      <c r="N11" s="240"/>
      <c r="O11" s="190"/>
      <c r="P11" s="202">
        <f t="shared" si="1"/>
        <v>2111090.653</v>
      </c>
    </row>
    <row r="12" spans="1:16" ht="18.75">
      <c r="A12" s="52"/>
      <c r="B12" s="528" t="s">
        <v>26</v>
      </c>
      <c r="C12" s="57" t="s">
        <v>16</v>
      </c>
      <c r="D12" s="208"/>
      <c r="E12" s="293"/>
      <c r="F12" s="181"/>
      <c r="G12" s="189"/>
      <c r="H12" s="188">
        <v>4.68</v>
      </c>
      <c r="I12" s="293">
        <v>4.077</v>
      </c>
      <c r="J12" s="168">
        <v>0.277</v>
      </c>
      <c r="K12" s="293">
        <v>0.064</v>
      </c>
      <c r="L12" s="208">
        <v>0.106</v>
      </c>
      <c r="M12" s="293">
        <v>0.032</v>
      </c>
      <c r="N12" s="213">
        <v>0.075</v>
      </c>
      <c r="O12" s="189"/>
      <c r="P12" s="201">
        <f t="shared" si="1"/>
        <v>9.310999999999998</v>
      </c>
    </row>
    <row r="13" spans="1:16" ht="18.75">
      <c r="A13" s="45" t="s">
        <v>0</v>
      </c>
      <c r="B13" s="529"/>
      <c r="C13" s="50" t="s">
        <v>18</v>
      </c>
      <c r="D13" s="281"/>
      <c r="E13" s="294"/>
      <c r="F13" s="180"/>
      <c r="G13" s="190"/>
      <c r="H13" s="187">
        <v>11478.899</v>
      </c>
      <c r="I13" s="294">
        <v>11989.077</v>
      </c>
      <c r="J13" s="169">
        <v>502.016</v>
      </c>
      <c r="K13" s="294">
        <v>160.358</v>
      </c>
      <c r="L13" s="281">
        <v>178.956</v>
      </c>
      <c r="M13" s="294">
        <v>61.171</v>
      </c>
      <c r="N13" s="240">
        <v>176.942</v>
      </c>
      <c r="O13" s="190"/>
      <c r="P13" s="202">
        <f t="shared" si="1"/>
        <v>24547.418999999994</v>
      </c>
    </row>
    <row r="14" spans="1:16" ht="18.75">
      <c r="A14" s="45" t="s">
        <v>27</v>
      </c>
      <c r="B14" s="528" t="s">
        <v>28</v>
      </c>
      <c r="C14" s="57" t="s">
        <v>16</v>
      </c>
      <c r="D14" s="208">
        <v>0.1938</v>
      </c>
      <c r="E14" s="293">
        <v>0.0242</v>
      </c>
      <c r="F14" s="181"/>
      <c r="G14" s="189">
        <v>0.0304</v>
      </c>
      <c r="H14" s="188">
        <v>56.7062</v>
      </c>
      <c r="I14" s="293">
        <v>0.6344</v>
      </c>
      <c r="J14" s="168">
        <v>1.1366</v>
      </c>
      <c r="K14" s="293">
        <v>3.8871</v>
      </c>
      <c r="L14" s="208">
        <v>1.2894</v>
      </c>
      <c r="M14" s="293">
        <v>0.457</v>
      </c>
      <c r="N14" s="213">
        <v>0.0598</v>
      </c>
      <c r="O14" s="189"/>
      <c r="P14" s="201">
        <f t="shared" si="1"/>
        <v>64.4189</v>
      </c>
    </row>
    <row r="15" spans="1:16" ht="18.75">
      <c r="A15" s="45" t="s">
        <v>0</v>
      </c>
      <c r="B15" s="529"/>
      <c r="C15" s="50" t="s">
        <v>18</v>
      </c>
      <c r="D15" s="281">
        <v>414.017</v>
      </c>
      <c r="E15" s="294">
        <v>35.163</v>
      </c>
      <c r="F15" s="180"/>
      <c r="G15" s="190">
        <v>70.438</v>
      </c>
      <c r="H15" s="187">
        <v>59691.909</v>
      </c>
      <c r="I15" s="294">
        <v>891.674</v>
      </c>
      <c r="J15" s="169">
        <v>1136.228</v>
      </c>
      <c r="K15" s="294">
        <v>5293.6</v>
      </c>
      <c r="L15" s="281">
        <v>1674.97</v>
      </c>
      <c r="M15" s="294">
        <v>501.573</v>
      </c>
      <c r="N15" s="240">
        <v>112.089</v>
      </c>
      <c r="O15" s="190"/>
      <c r="P15" s="202">
        <f t="shared" si="1"/>
        <v>69821.66100000002</v>
      </c>
    </row>
    <row r="16" spans="1:16" ht="18.75">
      <c r="A16" s="45" t="s">
        <v>29</v>
      </c>
      <c r="B16" s="528" t="s">
        <v>30</v>
      </c>
      <c r="C16" s="57" t="s">
        <v>16</v>
      </c>
      <c r="D16" s="208"/>
      <c r="E16" s="293"/>
      <c r="F16" s="181"/>
      <c r="G16" s="189"/>
      <c r="H16" s="188"/>
      <c r="I16" s="293">
        <v>17.115</v>
      </c>
      <c r="J16" s="168">
        <v>9.45</v>
      </c>
      <c r="K16" s="293">
        <v>5.368</v>
      </c>
      <c r="L16" s="208">
        <v>0.283</v>
      </c>
      <c r="M16" s="293"/>
      <c r="N16" s="213"/>
      <c r="O16" s="189"/>
      <c r="P16" s="201">
        <f t="shared" si="1"/>
        <v>32.216</v>
      </c>
    </row>
    <row r="17" spans="1:16" ht="18.75">
      <c r="A17" s="52"/>
      <c r="B17" s="529"/>
      <c r="C17" s="50" t="s">
        <v>18</v>
      </c>
      <c r="D17" s="281"/>
      <c r="E17" s="294"/>
      <c r="F17" s="180"/>
      <c r="G17" s="190"/>
      <c r="H17" s="187"/>
      <c r="I17" s="294">
        <v>5965.883</v>
      </c>
      <c r="J17" s="169">
        <v>2750.678</v>
      </c>
      <c r="K17" s="294">
        <v>1463.583</v>
      </c>
      <c r="L17" s="281">
        <v>98.896</v>
      </c>
      <c r="M17" s="294"/>
      <c r="N17" s="240"/>
      <c r="O17" s="190"/>
      <c r="P17" s="202">
        <f t="shared" si="1"/>
        <v>10279.04</v>
      </c>
    </row>
    <row r="18" spans="1:16" ht="18.75">
      <c r="A18" s="45" t="s">
        <v>31</v>
      </c>
      <c r="B18" s="339" t="s">
        <v>104</v>
      </c>
      <c r="C18" s="57" t="s">
        <v>16</v>
      </c>
      <c r="D18" s="208"/>
      <c r="E18" s="293"/>
      <c r="F18" s="181"/>
      <c r="G18" s="189"/>
      <c r="H18" s="188">
        <v>107.38</v>
      </c>
      <c r="I18" s="293">
        <v>76.409</v>
      </c>
      <c r="J18" s="168">
        <v>25.169</v>
      </c>
      <c r="K18" s="293">
        <v>136.798</v>
      </c>
      <c r="L18" s="208">
        <v>27.206</v>
      </c>
      <c r="M18" s="293"/>
      <c r="N18" s="213"/>
      <c r="O18" s="189"/>
      <c r="P18" s="201">
        <f t="shared" si="1"/>
        <v>372.962</v>
      </c>
    </row>
    <row r="19" spans="1:16" ht="18.75">
      <c r="A19" s="52"/>
      <c r="B19" s="47" t="s">
        <v>105</v>
      </c>
      <c r="C19" s="50" t="s">
        <v>18</v>
      </c>
      <c r="D19" s="281"/>
      <c r="E19" s="294"/>
      <c r="F19" s="180"/>
      <c r="G19" s="190"/>
      <c r="H19" s="187">
        <v>39249.463</v>
      </c>
      <c r="I19" s="294">
        <v>30722.407</v>
      </c>
      <c r="J19" s="169">
        <v>11782.163</v>
      </c>
      <c r="K19" s="294">
        <v>65277.083</v>
      </c>
      <c r="L19" s="281">
        <v>15336.551</v>
      </c>
      <c r="M19" s="294"/>
      <c r="N19" s="240"/>
      <c r="O19" s="190"/>
      <c r="P19" s="202">
        <f t="shared" si="1"/>
        <v>162367.667</v>
      </c>
    </row>
    <row r="20" spans="1:16" ht="18.75">
      <c r="A20" s="45" t="s">
        <v>23</v>
      </c>
      <c r="B20" s="528" t="s">
        <v>32</v>
      </c>
      <c r="C20" s="57" t="s">
        <v>16</v>
      </c>
      <c r="D20" s="208"/>
      <c r="E20" s="293"/>
      <c r="F20" s="181"/>
      <c r="G20" s="189"/>
      <c r="H20" s="188">
        <v>177.823</v>
      </c>
      <c r="I20" s="293">
        <v>215.794</v>
      </c>
      <c r="J20" s="168">
        <v>8.197</v>
      </c>
      <c r="K20" s="293"/>
      <c r="L20" s="208">
        <v>0.479</v>
      </c>
      <c r="M20" s="293"/>
      <c r="N20" s="213"/>
      <c r="O20" s="189"/>
      <c r="P20" s="201">
        <f t="shared" si="1"/>
        <v>402.293</v>
      </c>
    </row>
    <row r="21" spans="1:16" ht="18.75">
      <c r="A21" s="52"/>
      <c r="B21" s="529"/>
      <c r="C21" s="50" t="s">
        <v>18</v>
      </c>
      <c r="D21" s="281"/>
      <c r="E21" s="294"/>
      <c r="F21" s="180"/>
      <c r="G21" s="190"/>
      <c r="H21" s="187">
        <v>53870.608</v>
      </c>
      <c r="I21" s="294">
        <v>63531.972</v>
      </c>
      <c r="J21" s="169">
        <v>2439.764</v>
      </c>
      <c r="K21" s="294"/>
      <c r="L21" s="281">
        <v>144.85</v>
      </c>
      <c r="M21" s="294"/>
      <c r="N21" s="240"/>
      <c r="O21" s="190"/>
      <c r="P21" s="202">
        <f t="shared" si="1"/>
        <v>119987.194</v>
      </c>
    </row>
    <row r="22" spans="1:16" s="39" customFormat="1" ht="18.75">
      <c r="A22" s="52"/>
      <c r="B22" s="530" t="s">
        <v>110</v>
      </c>
      <c r="C22" s="57" t="s">
        <v>16</v>
      </c>
      <c r="D22" s="201">
        <f>+D12+D14+D16+D18+D20</f>
        <v>0.1938</v>
      </c>
      <c r="E22" s="258">
        <f>+E12+E14+E16+E18+E20</f>
        <v>0.0242</v>
      </c>
      <c r="F22" s="201">
        <v>0</v>
      </c>
      <c r="G22" s="233">
        <v>0.0304</v>
      </c>
      <c r="H22" s="201">
        <v>346.5892</v>
      </c>
      <c r="I22" s="258">
        <v>314.0294</v>
      </c>
      <c r="J22" s="201">
        <v>44.229600000000005</v>
      </c>
      <c r="K22" s="258">
        <v>146.1171</v>
      </c>
      <c r="L22" s="203">
        <f>+L12+L14+L16+L18+L20</f>
        <v>29.3634</v>
      </c>
      <c r="M22" s="258">
        <v>0.489</v>
      </c>
      <c r="N22" s="203">
        <f>+N12+N14+N16+N18+N20</f>
        <v>0.1348</v>
      </c>
      <c r="O22" s="258">
        <f>+O12+O14+O16+O18+O20</f>
        <v>0</v>
      </c>
      <c r="P22" s="201">
        <f>SUM(D22:O22)</f>
        <v>881.2009</v>
      </c>
    </row>
    <row r="23" spans="1:16" s="39" customFormat="1" ht="18.75">
      <c r="A23" s="51"/>
      <c r="B23" s="531"/>
      <c r="C23" s="50" t="s">
        <v>18</v>
      </c>
      <c r="D23" s="202">
        <f>+D13+D15+D17+D19+D21</f>
        <v>414.017</v>
      </c>
      <c r="E23" s="259">
        <f>+E13+E15+E17+E19+E21</f>
        <v>35.163</v>
      </c>
      <c r="F23" s="202">
        <v>0</v>
      </c>
      <c r="G23" s="56">
        <v>70.438</v>
      </c>
      <c r="H23" s="202">
        <v>164290.87900000002</v>
      </c>
      <c r="I23" s="259">
        <v>113101.013</v>
      </c>
      <c r="J23" s="202">
        <v>18610.849000000002</v>
      </c>
      <c r="K23" s="259">
        <v>72194.624</v>
      </c>
      <c r="L23" s="260">
        <f>+L13+L15+L17+L19+L21</f>
        <v>17434.222999999998</v>
      </c>
      <c r="M23" s="259">
        <v>562.744</v>
      </c>
      <c r="N23" s="260">
        <f>+N13+N15+N17+N19+N21</f>
        <v>289.031</v>
      </c>
      <c r="O23" s="259">
        <f>+O13+O15+O17+O19+O21</f>
        <v>0</v>
      </c>
      <c r="P23" s="202">
        <f>SUM(D23:O23)</f>
        <v>387002.981</v>
      </c>
    </row>
    <row r="24" spans="1:16" ht="18.75">
      <c r="A24" s="45" t="s">
        <v>0</v>
      </c>
      <c r="B24" s="528" t="s">
        <v>33</v>
      </c>
      <c r="C24" s="57" t="s">
        <v>16</v>
      </c>
      <c r="D24" s="208"/>
      <c r="E24" s="293"/>
      <c r="F24" s="181"/>
      <c r="G24" s="189"/>
      <c r="H24" s="188"/>
      <c r="I24" s="293">
        <v>0.089</v>
      </c>
      <c r="J24" s="168">
        <v>0.2086</v>
      </c>
      <c r="K24" s="293">
        <v>1.594</v>
      </c>
      <c r="L24" s="208">
        <v>0.2465</v>
      </c>
      <c r="M24" s="293">
        <v>0.0048</v>
      </c>
      <c r="N24" s="213"/>
      <c r="O24" s="189"/>
      <c r="P24" s="201">
        <f t="shared" si="1"/>
        <v>2.1429</v>
      </c>
    </row>
    <row r="25" spans="1:16" ht="18.75">
      <c r="A25" s="45" t="s">
        <v>34</v>
      </c>
      <c r="B25" s="529"/>
      <c r="C25" s="50" t="s">
        <v>18</v>
      </c>
      <c r="D25" s="281"/>
      <c r="E25" s="294"/>
      <c r="F25" s="180"/>
      <c r="G25" s="190"/>
      <c r="H25" s="187"/>
      <c r="I25" s="294">
        <v>124.891</v>
      </c>
      <c r="J25" s="169">
        <v>194.033</v>
      </c>
      <c r="K25" s="294">
        <v>1335.301</v>
      </c>
      <c r="L25" s="281">
        <v>276.491</v>
      </c>
      <c r="M25" s="294">
        <v>2.074</v>
      </c>
      <c r="N25" s="240"/>
      <c r="O25" s="190"/>
      <c r="P25" s="202">
        <f t="shared" si="1"/>
        <v>1932.79</v>
      </c>
    </row>
    <row r="26" spans="1:16" ht="18.75">
      <c r="A26" s="45" t="s">
        <v>35</v>
      </c>
      <c r="B26" s="48" t="s">
        <v>20</v>
      </c>
      <c r="C26" s="57" t="s">
        <v>16</v>
      </c>
      <c r="D26" s="208"/>
      <c r="E26" s="293"/>
      <c r="F26" s="181"/>
      <c r="G26" s="189"/>
      <c r="H26" s="188">
        <v>0.06</v>
      </c>
      <c r="I26" s="293"/>
      <c r="J26" s="168">
        <v>0.561</v>
      </c>
      <c r="K26" s="293">
        <v>0.364</v>
      </c>
      <c r="L26" s="208">
        <v>0.505</v>
      </c>
      <c r="M26" s="293">
        <v>0.157</v>
      </c>
      <c r="N26" s="213"/>
      <c r="O26" s="189"/>
      <c r="P26" s="201">
        <f t="shared" si="1"/>
        <v>1.647</v>
      </c>
    </row>
    <row r="27" spans="1:16" ht="18.75">
      <c r="A27" s="45" t="s">
        <v>36</v>
      </c>
      <c r="B27" s="50" t="s">
        <v>106</v>
      </c>
      <c r="C27" s="280" t="s">
        <v>18</v>
      </c>
      <c r="D27" s="223"/>
      <c r="E27" s="294"/>
      <c r="F27" s="180"/>
      <c r="G27" s="190"/>
      <c r="H27" s="212">
        <v>1.944</v>
      </c>
      <c r="I27" s="294"/>
      <c r="J27" s="169">
        <v>44.712</v>
      </c>
      <c r="K27" s="295">
        <v>88.167</v>
      </c>
      <c r="L27" s="281">
        <v>221.097</v>
      </c>
      <c r="M27" s="295">
        <v>85.752</v>
      </c>
      <c r="N27" s="299"/>
      <c r="O27" s="190"/>
      <c r="P27" s="202">
        <f t="shared" si="1"/>
        <v>441.672</v>
      </c>
    </row>
    <row r="28" spans="1:16" s="39" customFormat="1" ht="18.75">
      <c r="A28" s="45" t="s">
        <v>23</v>
      </c>
      <c r="B28" s="530" t="s">
        <v>110</v>
      </c>
      <c r="C28" s="57" t="s">
        <v>16</v>
      </c>
      <c r="D28" s="201">
        <v>0</v>
      </c>
      <c r="E28" s="258">
        <f>+E24+E26</f>
        <v>0</v>
      </c>
      <c r="F28" s="201">
        <v>0</v>
      </c>
      <c r="G28" s="233">
        <v>0</v>
      </c>
      <c r="H28" s="201">
        <v>0.06</v>
      </c>
      <c r="I28" s="258">
        <v>0.089</v>
      </c>
      <c r="J28" s="201">
        <v>0.7696000000000001</v>
      </c>
      <c r="K28" s="258">
        <v>1.9580000000000002</v>
      </c>
      <c r="L28" s="203">
        <f aca="true" t="shared" si="2" ref="L28:O29">+L24+L26</f>
        <v>0.7515000000000001</v>
      </c>
      <c r="M28" s="258">
        <v>0.1618</v>
      </c>
      <c r="N28" s="203">
        <f t="shared" si="2"/>
        <v>0</v>
      </c>
      <c r="O28" s="258">
        <f t="shared" si="2"/>
        <v>0</v>
      </c>
      <c r="P28" s="201">
        <f>SUM(D28:O28)</f>
        <v>3.7899000000000003</v>
      </c>
    </row>
    <row r="29" spans="1:16" s="39" customFormat="1" ht="18.75">
      <c r="A29" s="51"/>
      <c r="B29" s="531"/>
      <c r="C29" s="50" t="s">
        <v>18</v>
      </c>
      <c r="D29" s="202">
        <v>0</v>
      </c>
      <c r="E29" s="259">
        <f>+E25+E27</f>
        <v>0</v>
      </c>
      <c r="F29" s="202">
        <v>0</v>
      </c>
      <c r="G29" s="56">
        <v>0</v>
      </c>
      <c r="H29" s="202">
        <v>1.944</v>
      </c>
      <c r="I29" s="259">
        <v>124.891</v>
      </c>
      <c r="J29" s="202">
        <v>238.745</v>
      </c>
      <c r="K29" s="259">
        <v>1423.4679999999998</v>
      </c>
      <c r="L29" s="260">
        <f t="shared" si="2"/>
        <v>497.58799999999997</v>
      </c>
      <c r="M29" s="259">
        <v>87.826</v>
      </c>
      <c r="N29" s="260">
        <f t="shared" si="2"/>
        <v>0</v>
      </c>
      <c r="O29" s="259">
        <f t="shared" si="2"/>
        <v>0</v>
      </c>
      <c r="P29" s="202">
        <f>SUM(D29:O29)</f>
        <v>2374.4619999999995</v>
      </c>
    </row>
    <row r="30" spans="1:16" ht="18.75">
      <c r="A30" s="45" t="s">
        <v>0</v>
      </c>
      <c r="B30" s="528" t="s">
        <v>37</v>
      </c>
      <c r="C30" s="57" t="s">
        <v>16</v>
      </c>
      <c r="D30" s="208">
        <v>737.4782</v>
      </c>
      <c r="E30" s="293">
        <v>271.0861</v>
      </c>
      <c r="F30" s="181">
        <v>99.9799</v>
      </c>
      <c r="G30" s="189">
        <v>67.7654</v>
      </c>
      <c r="H30" s="188">
        <v>195.0552</v>
      </c>
      <c r="I30" s="293">
        <v>194.0822</v>
      </c>
      <c r="J30" s="168">
        <v>105.9395</v>
      </c>
      <c r="K30" s="293">
        <v>62.4344</v>
      </c>
      <c r="L30" s="208">
        <v>66.2676</v>
      </c>
      <c r="M30" s="293">
        <v>48.1293</v>
      </c>
      <c r="N30" s="213">
        <v>58.4107</v>
      </c>
      <c r="O30" s="189">
        <v>99.565</v>
      </c>
      <c r="P30" s="201">
        <f t="shared" si="1"/>
        <v>2006.1935</v>
      </c>
    </row>
    <row r="31" spans="1:16" ht="18.75">
      <c r="A31" s="45" t="s">
        <v>38</v>
      </c>
      <c r="B31" s="529"/>
      <c r="C31" s="50" t="s">
        <v>18</v>
      </c>
      <c r="D31" s="281">
        <v>262914.714</v>
      </c>
      <c r="E31" s="294">
        <v>103077.437</v>
      </c>
      <c r="F31" s="180">
        <v>45507.55</v>
      </c>
      <c r="G31" s="190">
        <v>31841.282</v>
      </c>
      <c r="H31" s="187">
        <v>57500.921</v>
      </c>
      <c r="I31" s="294">
        <v>65785.141</v>
      </c>
      <c r="J31" s="169">
        <v>35643.128</v>
      </c>
      <c r="K31" s="294">
        <v>25955.785</v>
      </c>
      <c r="L31" s="281">
        <v>26317.008</v>
      </c>
      <c r="M31" s="294">
        <v>23130.674</v>
      </c>
      <c r="N31" s="240">
        <v>32703.641</v>
      </c>
      <c r="O31" s="190">
        <v>51266.329</v>
      </c>
      <c r="P31" s="202">
        <f t="shared" si="1"/>
        <v>761643.61</v>
      </c>
    </row>
    <row r="32" spans="1:16" ht="18.75">
      <c r="A32" s="45" t="s">
        <v>0</v>
      </c>
      <c r="B32" s="528" t="s">
        <v>39</v>
      </c>
      <c r="C32" s="57" t="s">
        <v>16</v>
      </c>
      <c r="D32" s="208">
        <v>16.4952</v>
      </c>
      <c r="E32" s="293">
        <v>17.4226</v>
      </c>
      <c r="F32" s="181">
        <v>77.2416</v>
      </c>
      <c r="G32" s="189">
        <v>82.5546</v>
      </c>
      <c r="H32" s="188">
        <v>52.539</v>
      </c>
      <c r="I32" s="293">
        <v>27.4912</v>
      </c>
      <c r="J32" s="168">
        <v>4.6683</v>
      </c>
      <c r="K32" s="293">
        <v>2.1008</v>
      </c>
      <c r="L32" s="208">
        <v>2.4148</v>
      </c>
      <c r="M32" s="293">
        <v>4.9252</v>
      </c>
      <c r="N32" s="213">
        <v>15.0194</v>
      </c>
      <c r="O32" s="189">
        <v>37.9775</v>
      </c>
      <c r="P32" s="201">
        <f t="shared" si="1"/>
        <v>340.85020000000003</v>
      </c>
    </row>
    <row r="33" spans="1:16" ht="18.75">
      <c r="A33" s="45" t="s">
        <v>40</v>
      </c>
      <c r="B33" s="529"/>
      <c r="C33" s="50" t="s">
        <v>18</v>
      </c>
      <c r="D33" s="281">
        <v>2184.501</v>
      </c>
      <c r="E33" s="294">
        <v>1201.922</v>
      </c>
      <c r="F33" s="180">
        <v>5542.665</v>
      </c>
      <c r="G33" s="190">
        <v>6215.023</v>
      </c>
      <c r="H33" s="187">
        <v>3947.075</v>
      </c>
      <c r="I33" s="294">
        <v>2614.303</v>
      </c>
      <c r="J33" s="169">
        <v>713.552</v>
      </c>
      <c r="K33" s="294">
        <v>662.076</v>
      </c>
      <c r="L33" s="281">
        <v>404.519</v>
      </c>
      <c r="M33" s="294">
        <v>1768.541</v>
      </c>
      <c r="N33" s="240">
        <v>2149.806</v>
      </c>
      <c r="O33" s="190">
        <v>3187.9</v>
      </c>
      <c r="P33" s="202">
        <f t="shared" si="1"/>
        <v>30591.883000000005</v>
      </c>
    </row>
    <row r="34" spans="1:16" ht="18.75">
      <c r="A34" s="52"/>
      <c r="B34" s="48" t="s">
        <v>20</v>
      </c>
      <c r="C34" s="57" t="s">
        <v>16</v>
      </c>
      <c r="D34" s="208">
        <v>118.9277</v>
      </c>
      <c r="E34" s="500">
        <v>391.8639</v>
      </c>
      <c r="F34" s="181">
        <v>888.0116</v>
      </c>
      <c r="G34" s="189">
        <v>477.2737</v>
      </c>
      <c r="H34" s="188">
        <v>712.8873</v>
      </c>
      <c r="I34" s="293">
        <v>271.9602</v>
      </c>
      <c r="J34" s="168">
        <v>48.3849</v>
      </c>
      <c r="K34" s="293">
        <v>4.1568</v>
      </c>
      <c r="L34" s="208">
        <v>130.7677</v>
      </c>
      <c r="M34" s="293">
        <v>51.3776</v>
      </c>
      <c r="N34" s="213">
        <v>103.9351</v>
      </c>
      <c r="O34" s="189">
        <v>290.2654</v>
      </c>
      <c r="P34" s="201">
        <f>SUM(D34:O34)</f>
        <v>3489.8118999999997</v>
      </c>
    </row>
    <row r="35" spans="1:16" ht="18.75">
      <c r="A35" s="45" t="s">
        <v>23</v>
      </c>
      <c r="B35" s="50" t="s">
        <v>107</v>
      </c>
      <c r="C35" s="50" t="s">
        <v>18</v>
      </c>
      <c r="D35" s="281">
        <v>14490.94</v>
      </c>
      <c r="E35" s="294">
        <v>42758.81</v>
      </c>
      <c r="F35" s="180">
        <v>84856.858</v>
      </c>
      <c r="G35" s="190">
        <v>52365.805</v>
      </c>
      <c r="H35" s="187">
        <v>51116.853</v>
      </c>
      <c r="I35" s="294">
        <v>18231.234</v>
      </c>
      <c r="J35" s="169">
        <v>1829.802</v>
      </c>
      <c r="K35" s="294">
        <v>370.438</v>
      </c>
      <c r="L35" s="281">
        <v>14822.373</v>
      </c>
      <c r="M35" s="294">
        <v>7391.425</v>
      </c>
      <c r="N35" s="240">
        <v>9132.267</v>
      </c>
      <c r="O35" s="190">
        <v>25704.961</v>
      </c>
      <c r="P35" s="202">
        <f>SUM(D35:O35)</f>
        <v>323071.76600000006</v>
      </c>
    </row>
    <row r="36" spans="1:16" s="39" customFormat="1" ht="18.75">
      <c r="A36" s="52"/>
      <c r="B36" s="530" t="s">
        <v>103</v>
      </c>
      <c r="C36" s="57" t="s">
        <v>16</v>
      </c>
      <c r="D36" s="201">
        <v>872.9010999999999</v>
      </c>
      <c r="E36" s="258">
        <f>+E30+E32+E34</f>
        <v>680.3725999999999</v>
      </c>
      <c r="F36" s="201">
        <v>1065.2331</v>
      </c>
      <c r="G36" s="233">
        <v>627.5937</v>
      </c>
      <c r="H36" s="201">
        <v>960.4815</v>
      </c>
      <c r="I36" s="258">
        <v>493.5336</v>
      </c>
      <c r="J36" s="201">
        <v>158.9927</v>
      </c>
      <c r="K36" s="258">
        <v>68.69200000000001</v>
      </c>
      <c r="L36" s="203">
        <f aca="true" t="shared" si="3" ref="L36:O37">+L30+L32+L34</f>
        <v>199.4501</v>
      </c>
      <c r="M36" s="258">
        <v>104.4321</v>
      </c>
      <c r="N36" s="203">
        <f t="shared" si="3"/>
        <v>177.36520000000002</v>
      </c>
      <c r="O36" s="258">
        <f t="shared" si="3"/>
        <v>427.8079</v>
      </c>
      <c r="P36" s="201">
        <f>SUM(D36:O36)</f>
        <v>5836.855599999999</v>
      </c>
    </row>
    <row r="37" spans="1:16" s="39" customFormat="1" ht="18.75">
      <c r="A37" s="51"/>
      <c r="B37" s="531"/>
      <c r="C37" s="50" t="s">
        <v>18</v>
      </c>
      <c r="D37" s="202">
        <v>279590.15499999997</v>
      </c>
      <c r="E37" s="259">
        <f>+E31+E33+E35</f>
        <v>147038.169</v>
      </c>
      <c r="F37" s="202">
        <v>135907.073</v>
      </c>
      <c r="G37" s="56">
        <v>90422.11</v>
      </c>
      <c r="H37" s="202">
        <v>112564.849</v>
      </c>
      <c r="I37" s="259">
        <v>86630.678</v>
      </c>
      <c r="J37" s="202">
        <v>38186.482</v>
      </c>
      <c r="K37" s="259">
        <v>26988.299</v>
      </c>
      <c r="L37" s="260">
        <f t="shared" si="3"/>
        <v>41543.9</v>
      </c>
      <c r="M37" s="259">
        <v>32290.64</v>
      </c>
      <c r="N37" s="260">
        <f t="shared" si="3"/>
        <v>43985.714</v>
      </c>
      <c r="O37" s="259">
        <f t="shared" si="3"/>
        <v>80159.19</v>
      </c>
      <c r="P37" s="202">
        <f>SUM(D37:O37)</f>
        <v>1115307.259</v>
      </c>
    </row>
    <row r="38" spans="1:16" ht="18.75">
      <c r="A38" s="532" t="s">
        <v>41</v>
      </c>
      <c r="B38" s="533"/>
      <c r="C38" s="57" t="s">
        <v>16</v>
      </c>
      <c r="D38" s="208">
        <v>4.1959</v>
      </c>
      <c r="E38" s="293">
        <v>0.2236</v>
      </c>
      <c r="F38" s="181"/>
      <c r="G38" s="189">
        <v>0.0018</v>
      </c>
      <c r="H38" s="188">
        <v>33.072</v>
      </c>
      <c r="I38" s="293">
        <v>99.5977</v>
      </c>
      <c r="J38" s="168">
        <v>161.5679</v>
      </c>
      <c r="K38" s="293">
        <v>69.3267</v>
      </c>
      <c r="L38" s="208">
        <v>67.1099</v>
      </c>
      <c r="M38" s="293">
        <v>32.9205</v>
      </c>
      <c r="N38" s="213">
        <v>6.6905</v>
      </c>
      <c r="O38" s="189">
        <v>2.0945</v>
      </c>
      <c r="P38" s="201">
        <f aca="true" t="shared" si="4" ref="P38:P51">SUM(D38:O38)</f>
        <v>476.801</v>
      </c>
    </row>
    <row r="39" spans="1:16" ht="18.75">
      <c r="A39" s="534"/>
      <c r="B39" s="535"/>
      <c r="C39" s="50" t="s">
        <v>18</v>
      </c>
      <c r="D39" s="281">
        <v>1374.938</v>
      </c>
      <c r="E39" s="294">
        <v>18.241</v>
      </c>
      <c r="F39" s="180"/>
      <c r="G39" s="190">
        <v>0.886</v>
      </c>
      <c r="H39" s="187">
        <v>6622.874</v>
      </c>
      <c r="I39" s="294">
        <v>25636.471</v>
      </c>
      <c r="J39" s="169">
        <v>48753.018</v>
      </c>
      <c r="K39" s="294">
        <v>38120.406</v>
      </c>
      <c r="L39" s="281">
        <v>20814.111</v>
      </c>
      <c r="M39" s="294">
        <v>15377.761</v>
      </c>
      <c r="N39" s="240">
        <v>2977.333</v>
      </c>
      <c r="O39" s="190">
        <v>1088.738</v>
      </c>
      <c r="P39" s="202">
        <f t="shared" si="4"/>
        <v>160784.77700000003</v>
      </c>
    </row>
    <row r="40" spans="1:16" ht="18.75">
      <c r="A40" s="532" t="s">
        <v>42</v>
      </c>
      <c r="B40" s="533"/>
      <c r="C40" s="57" t="s">
        <v>16</v>
      </c>
      <c r="D40" s="208">
        <v>9.0047</v>
      </c>
      <c r="E40" s="293">
        <v>0.0084</v>
      </c>
      <c r="F40" s="181"/>
      <c r="G40" s="189">
        <v>0.0642</v>
      </c>
      <c r="H40" s="188">
        <v>76.3002</v>
      </c>
      <c r="I40" s="293">
        <v>222.6135</v>
      </c>
      <c r="J40" s="168">
        <v>131.8931</v>
      </c>
      <c r="K40" s="293">
        <v>150.1775</v>
      </c>
      <c r="L40" s="208">
        <v>311.113</v>
      </c>
      <c r="M40" s="293">
        <v>41.5725</v>
      </c>
      <c r="N40" s="213">
        <v>79.3013</v>
      </c>
      <c r="O40" s="189">
        <v>293.7175</v>
      </c>
      <c r="P40" s="201">
        <f t="shared" si="4"/>
        <v>1315.7658999999999</v>
      </c>
    </row>
    <row r="41" spans="1:16" ht="18.75">
      <c r="A41" s="534"/>
      <c r="B41" s="535"/>
      <c r="C41" s="50" t="s">
        <v>18</v>
      </c>
      <c r="D41" s="281">
        <v>2639.346</v>
      </c>
      <c r="E41" s="294">
        <v>2.538</v>
      </c>
      <c r="F41" s="180"/>
      <c r="G41" s="190">
        <v>33.318</v>
      </c>
      <c r="H41" s="187">
        <v>15091.26</v>
      </c>
      <c r="I41" s="294">
        <v>62108.192</v>
      </c>
      <c r="J41" s="169">
        <v>30503.093</v>
      </c>
      <c r="K41" s="294">
        <v>31363.057</v>
      </c>
      <c r="L41" s="281">
        <v>65026.21</v>
      </c>
      <c r="M41" s="294">
        <v>13688.809</v>
      </c>
      <c r="N41" s="240">
        <v>13338.482</v>
      </c>
      <c r="O41" s="190">
        <v>87883.086</v>
      </c>
      <c r="P41" s="202">
        <f t="shared" si="4"/>
        <v>321677.391</v>
      </c>
    </row>
    <row r="42" spans="1:16" ht="18.75">
      <c r="A42" s="532" t="s">
        <v>43</v>
      </c>
      <c r="B42" s="533"/>
      <c r="C42" s="57" t="s">
        <v>16</v>
      </c>
      <c r="D42" s="208">
        <v>0.06804</v>
      </c>
      <c r="E42" s="293"/>
      <c r="F42" s="181">
        <v>0.02268</v>
      </c>
      <c r="G42" s="189">
        <v>0.003</v>
      </c>
      <c r="H42" s="188">
        <v>0.002</v>
      </c>
      <c r="I42" s="293"/>
      <c r="J42" s="168"/>
      <c r="K42" s="293"/>
      <c r="L42" s="208"/>
      <c r="M42" s="293"/>
      <c r="N42" s="213"/>
      <c r="O42" s="189"/>
      <c r="P42" s="201">
        <f t="shared" si="4"/>
        <v>0.09572</v>
      </c>
    </row>
    <row r="43" spans="1:16" ht="18.75">
      <c r="A43" s="534"/>
      <c r="B43" s="535"/>
      <c r="C43" s="50" t="s">
        <v>18</v>
      </c>
      <c r="D43" s="281">
        <v>165.337</v>
      </c>
      <c r="E43" s="294"/>
      <c r="F43" s="180">
        <v>54.622</v>
      </c>
      <c r="G43" s="190">
        <v>9.072</v>
      </c>
      <c r="H43" s="187">
        <v>4.32</v>
      </c>
      <c r="I43" s="294"/>
      <c r="J43" s="169"/>
      <c r="K43" s="294"/>
      <c r="L43" s="281"/>
      <c r="M43" s="294"/>
      <c r="N43" s="240"/>
      <c r="O43" s="190"/>
      <c r="P43" s="202">
        <f t="shared" si="4"/>
        <v>233.351</v>
      </c>
    </row>
    <row r="44" spans="1:16" ht="18.75">
      <c r="A44" s="532" t="s">
        <v>44</v>
      </c>
      <c r="B44" s="533"/>
      <c r="C44" s="57" t="s">
        <v>16</v>
      </c>
      <c r="D44" s="208">
        <v>0.0006</v>
      </c>
      <c r="E44" s="293"/>
      <c r="F44" s="181"/>
      <c r="G44" s="189"/>
      <c r="H44" s="188">
        <v>0.0014</v>
      </c>
      <c r="I44" s="293"/>
      <c r="J44" s="168">
        <v>0.0004</v>
      </c>
      <c r="K44" s="293"/>
      <c r="L44" s="208"/>
      <c r="M44" s="293">
        <v>0.0008</v>
      </c>
      <c r="N44" s="213">
        <v>0.0006</v>
      </c>
      <c r="O44" s="189">
        <v>0.0008</v>
      </c>
      <c r="P44" s="201">
        <f t="shared" si="4"/>
        <v>0.0046</v>
      </c>
    </row>
    <row r="45" spans="1:16" ht="18.75">
      <c r="A45" s="534"/>
      <c r="B45" s="535"/>
      <c r="C45" s="50" t="s">
        <v>18</v>
      </c>
      <c r="D45" s="281">
        <v>0.842</v>
      </c>
      <c r="E45" s="295"/>
      <c r="F45" s="180"/>
      <c r="G45" s="190"/>
      <c r="H45" s="187">
        <v>2.311</v>
      </c>
      <c r="I45" s="294"/>
      <c r="J45" s="169">
        <v>0.086</v>
      </c>
      <c r="K45" s="294"/>
      <c r="L45" s="281"/>
      <c r="M45" s="294">
        <v>0.864</v>
      </c>
      <c r="N45" s="240">
        <v>1.296</v>
      </c>
      <c r="O45" s="190">
        <v>0.864</v>
      </c>
      <c r="P45" s="202">
        <f t="shared" si="4"/>
        <v>6.263</v>
      </c>
    </row>
    <row r="46" spans="1:16" ht="18.75">
      <c r="A46" s="532" t="s">
        <v>45</v>
      </c>
      <c r="B46" s="533"/>
      <c r="C46" s="57" t="s">
        <v>16</v>
      </c>
      <c r="D46" s="208">
        <v>2.636</v>
      </c>
      <c r="E46" s="293">
        <v>1.0236</v>
      </c>
      <c r="F46" s="181">
        <v>0.0346</v>
      </c>
      <c r="G46" s="189">
        <v>0.35</v>
      </c>
      <c r="H46" s="188">
        <v>1.7422</v>
      </c>
      <c r="I46" s="293">
        <v>2.514</v>
      </c>
      <c r="J46" s="168">
        <v>34.4806</v>
      </c>
      <c r="K46" s="293">
        <v>0.0022</v>
      </c>
      <c r="L46" s="208">
        <v>2.4714</v>
      </c>
      <c r="M46" s="293">
        <v>0.238</v>
      </c>
      <c r="N46" s="213">
        <v>0.0238</v>
      </c>
      <c r="O46" s="189">
        <v>0.0718</v>
      </c>
      <c r="P46" s="201">
        <f t="shared" si="4"/>
        <v>45.588200000000015</v>
      </c>
    </row>
    <row r="47" spans="1:16" ht="18.75">
      <c r="A47" s="534"/>
      <c r="B47" s="535"/>
      <c r="C47" s="50" t="s">
        <v>18</v>
      </c>
      <c r="D47" s="281">
        <v>1943.78</v>
      </c>
      <c r="E47" s="294">
        <v>646.029</v>
      </c>
      <c r="F47" s="180">
        <v>15.911</v>
      </c>
      <c r="G47" s="190">
        <v>260.62</v>
      </c>
      <c r="H47" s="187">
        <v>421.517</v>
      </c>
      <c r="I47" s="294">
        <v>80.99</v>
      </c>
      <c r="J47" s="169">
        <v>1387.713</v>
      </c>
      <c r="K47" s="294">
        <v>0.238</v>
      </c>
      <c r="L47" s="281">
        <v>155.307</v>
      </c>
      <c r="M47" s="294">
        <v>35.928</v>
      </c>
      <c r="N47" s="240">
        <v>6.545</v>
      </c>
      <c r="O47" s="190">
        <v>20.764</v>
      </c>
      <c r="P47" s="202">
        <f t="shared" si="4"/>
        <v>4975.342</v>
      </c>
    </row>
    <row r="48" spans="1:16" ht="18.75">
      <c r="A48" s="532" t="s">
        <v>46</v>
      </c>
      <c r="B48" s="533"/>
      <c r="C48" s="57" t="s">
        <v>16</v>
      </c>
      <c r="D48" s="208">
        <v>5315.6281</v>
      </c>
      <c r="E48" s="293">
        <v>6075.5974</v>
      </c>
      <c r="F48" s="181">
        <v>3239.0146</v>
      </c>
      <c r="G48" s="189">
        <v>114.7236</v>
      </c>
      <c r="H48" s="188">
        <v>3508.7617</v>
      </c>
      <c r="I48" s="293">
        <v>2914.7896</v>
      </c>
      <c r="J48" s="168">
        <v>1224.7249</v>
      </c>
      <c r="K48" s="293">
        <v>515.9812</v>
      </c>
      <c r="L48" s="208">
        <v>433.9368</v>
      </c>
      <c r="M48" s="293">
        <v>963.1877</v>
      </c>
      <c r="N48" s="213">
        <v>8665.5977</v>
      </c>
      <c r="O48" s="189">
        <v>11289.3798</v>
      </c>
      <c r="P48" s="201">
        <f t="shared" si="4"/>
        <v>44261.3231</v>
      </c>
    </row>
    <row r="49" spans="1:16" ht="18.75">
      <c r="A49" s="534"/>
      <c r="B49" s="535"/>
      <c r="C49" s="50" t="s">
        <v>18</v>
      </c>
      <c r="D49" s="281">
        <v>449447.405</v>
      </c>
      <c r="E49" s="294">
        <v>473375.955</v>
      </c>
      <c r="F49" s="180">
        <v>236065.846</v>
      </c>
      <c r="G49" s="190">
        <v>8219.448</v>
      </c>
      <c r="H49" s="187">
        <v>226670.04</v>
      </c>
      <c r="I49" s="294">
        <v>190087.795</v>
      </c>
      <c r="J49" s="169">
        <v>98854.374</v>
      </c>
      <c r="K49" s="294">
        <v>80318.837</v>
      </c>
      <c r="L49" s="281">
        <v>71718.435</v>
      </c>
      <c r="M49" s="294">
        <v>149125.458</v>
      </c>
      <c r="N49" s="240">
        <v>809860.771</v>
      </c>
      <c r="O49" s="190">
        <v>967940.923</v>
      </c>
      <c r="P49" s="202">
        <f t="shared" si="4"/>
        <v>3761685.287</v>
      </c>
    </row>
    <row r="50" spans="1:16" ht="18.75">
      <c r="A50" s="532" t="s">
        <v>47</v>
      </c>
      <c r="B50" s="533"/>
      <c r="C50" s="57" t="s">
        <v>16</v>
      </c>
      <c r="D50" s="208"/>
      <c r="E50" s="293"/>
      <c r="F50" s="181"/>
      <c r="G50" s="189"/>
      <c r="H50" s="188"/>
      <c r="I50" s="293"/>
      <c r="J50" s="168"/>
      <c r="K50" s="293"/>
      <c r="L50" s="208">
        <v>0.844</v>
      </c>
      <c r="M50" s="293">
        <v>2.6148</v>
      </c>
      <c r="N50" s="213">
        <v>0.7667</v>
      </c>
      <c r="O50" s="189">
        <v>9.289</v>
      </c>
      <c r="P50" s="201">
        <f t="shared" si="4"/>
        <v>13.514499999999998</v>
      </c>
    </row>
    <row r="51" spans="1:16" ht="18.75">
      <c r="A51" s="534"/>
      <c r="B51" s="535"/>
      <c r="C51" s="50" t="s">
        <v>18</v>
      </c>
      <c r="D51" s="281"/>
      <c r="E51" s="294"/>
      <c r="F51" s="180"/>
      <c r="G51" s="190"/>
      <c r="H51" s="187"/>
      <c r="I51" s="294"/>
      <c r="J51" s="169"/>
      <c r="K51" s="294"/>
      <c r="L51" s="281">
        <v>500.386</v>
      </c>
      <c r="M51" s="294">
        <v>1392.994</v>
      </c>
      <c r="N51" s="240">
        <v>641.671</v>
      </c>
      <c r="O51" s="190">
        <v>439.091</v>
      </c>
      <c r="P51" s="202">
        <f t="shared" si="4"/>
        <v>2974.142</v>
      </c>
    </row>
    <row r="52" spans="1:16" ht="18.75">
      <c r="A52" s="532" t="s">
        <v>48</v>
      </c>
      <c r="B52" s="533"/>
      <c r="C52" s="57" t="s">
        <v>16</v>
      </c>
      <c r="D52" s="208">
        <v>0.0725</v>
      </c>
      <c r="E52" s="293">
        <v>0.0889</v>
      </c>
      <c r="F52" s="181">
        <v>0.9727</v>
      </c>
      <c r="G52" s="189">
        <v>2.281</v>
      </c>
      <c r="H52" s="188">
        <v>3.5464</v>
      </c>
      <c r="I52" s="293">
        <v>0.407</v>
      </c>
      <c r="J52" s="168">
        <v>0.0126</v>
      </c>
      <c r="K52" s="293">
        <v>0.0278</v>
      </c>
      <c r="L52" s="208">
        <v>48.2608</v>
      </c>
      <c r="M52" s="293">
        <v>845.9821</v>
      </c>
      <c r="N52" s="213">
        <v>194.9257</v>
      </c>
      <c r="O52" s="189">
        <v>11.4707</v>
      </c>
      <c r="P52" s="201">
        <f>SUM(D52:O52)</f>
        <v>1108.0482</v>
      </c>
    </row>
    <row r="53" spans="1:16" ht="18.75">
      <c r="A53" s="534"/>
      <c r="B53" s="535"/>
      <c r="C53" s="50" t="s">
        <v>18</v>
      </c>
      <c r="D53" s="281">
        <v>48.105</v>
      </c>
      <c r="E53" s="294">
        <v>231.349</v>
      </c>
      <c r="F53" s="180">
        <v>1476.195</v>
      </c>
      <c r="G53" s="190">
        <v>5288.192</v>
      </c>
      <c r="H53" s="187">
        <v>4425.048</v>
      </c>
      <c r="I53" s="294">
        <v>510.201</v>
      </c>
      <c r="J53" s="169">
        <v>6.748</v>
      </c>
      <c r="K53" s="294">
        <v>20.176</v>
      </c>
      <c r="L53" s="281">
        <v>41929.03</v>
      </c>
      <c r="M53" s="294">
        <v>796305.497</v>
      </c>
      <c r="N53" s="240">
        <v>188902.763</v>
      </c>
      <c r="O53" s="190">
        <v>6105.066</v>
      </c>
      <c r="P53" s="202">
        <f>SUM(D53:O53)</f>
        <v>1045248.37</v>
      </c>
    </row>
    <row r="54" spans="1:16" ht="18.75">
      <c r="A54" s="45" t="s">
        <v>0</v>
      </c>
      <c r="B54" s="528" t="s">
        <v>128</v>
      </c>
      <c r="C54" s="57" t="s">
        <v>16</v>
      </c>
      <c r="D54" s="208">
        <v>0.0414</v>
      </c>
      <c r="E54" s="293">
        <v>0.0004</v>
      </c>
      <c r="F54" s="181">
        <v>0.0098</v>
      </c>
      <c r="G54" s="189">
        <v>0.5318</v>
      </c>
      <c r="H54" s="188">
        <v>12.4684</v>
      </c>
      <c r="I54" s="293">
        <v>5.5146</v>
      </c>
      <c r="J54" s="168">
        <v>24.0584</v>
      </c>
      <c r="K54" s="293">
        <v>11.2305</v>
      </c>
      <c r="L54" s="208">
        <v>4.8876</v>
      </c>
      <c r="M54" s="293">
        <v>7.7312</v>
      </c>
      <c r="N54" s="213">
        <v>8.9595</v>
      </c>
      <c r="O54" s="189">
        <v>1.2845</v>
      </c>
      <c r="P54" s="201">
        <f aca="true" t="shared" si="5" ref="P54:P67">SUM(D54:O54)</f>
        <v>76.71809999999999</v>
      </c>
    </row>
    <row r="55" spans="1:16" ht="18.75">
      <c r="A55" s="45" t="s">
        <v>38</v>
      </c>
      <c r="B55" s="529"/>
      <c r="C55" s="50" t="s">
        <v>18</v>
      </c>
      <c r="D55" s="281">
        <v>39.474</v>
      </c>
      <c r="E55" s="294">
        <v>0.864</v>
      </c>
      <c r="F55" s="180">
        <v>15.228</v>
      </c>
      <c r="G55" s="190">
        <v>999.879</v>
      </c>
      <c r="H55" s="187">
        <v>12362.408</v>
      </c>
      <c r="I55" s="294">
        <v>4802.482</v>
      </c>
      <c r="J55" s="169">
        <v>12981.419</v>
      </c>
      <c r="K55" s="294">
        <v>10260.37</v>
      </c>
      <c r="L55" s="281">
        <v>4743.257</v>
      </c>
      <c r="M55" s="294">
        <v>7254.518</v>
      </c>
      <c r="N55" s="240">
        <v>6744.505</v>
      </c>
      <c r="O55" s="190">
        <v>1132.792</v>
      </c>
      <c r="P55" s="202">
        <f t="shared" si="5"/>
        <v>61337.196</v>
      </c>
    </row>
    <row r="56" spans="1:16" ht="18.75">
      <c r="A56" s="45" t="s">
        <v>17</v>
      </c>
      <c r="B56" s="48" t="s">
        <v>20</v>
      </c>
      <c r="C56" s="57" t="s">
        <v>16</v>
      </c>
      <c r="D56" s="208">
        <v>0.1847</v>
      </c>
      <c r="E56" s="293">
        <v>0.0122</v>
      </c>
      <c r="F56" s="181">
        <v>0.0074</v>
      </c>
      <c r="G56" s="189">
        <v>0.0402</v>
      </c>
      <c r="H56" s="188">
        <v>0.1327</v>
      </c>
      <c r="I56" s="293">
        <v>1.2408</v>
      </c>
      <c r="J56" s="168">
        <v>20.0772</v>
      </c>
      <c r="K56" s="293">
        <v>8.9345</v>
      </c>
      <c r="L56" s="208">
        <v>17.597</v>
      </c>
      <c r="M56" s="293">
        <v>12.1221</v>
      </c>
      <c r="N56" s="213">
        <v>7.893</v>
      </c>
      <c r="O56" s="189">
        <v>1.2947</v>
      </c>
      <c r="P56" s="201">
        <f t="shared" si="5"/>
        <v>69.5365</v>
      </c>
    </row>
    <row r="57" spans="1:16" ht="18.75">
      <c r="A57" s="45" t="s">
        <v>23</v>
      </c>
      <c r="B57" s="50" t="s">
        <v>109</v>
      </c>
      <c r="C57" s="50" t="s">
        <v>18</v>
      </c>
      <c r="D57" s="281">
        <v>59.292</v>
      </c>
      <c r="E57" s="295">
        <v>3.845</v>
      </c>
      <c r="F57" s="180">
        <v>1.393</v>
      </c>
      <c r="G57" s="190">
        <v>8.628</v>
      </c>
      <c r="H57" s="187">
        <v>209.794</v>
      </c>
      <c r="I57" s="294">
        <v>682.511</v>
      </c>
      <c r="J57" s="169">
        <v>10282.902</v>
      </c>
      <c r="K57" s="294">
        <v>5129.371</v>
      </c>
      <c r="L57" s="281">
        <v>6499.876</v>
      </c>
      <c r="M57" s="294">
        <v>2922.072</v>
      </c>
      <c r="N57" s="240">
        <v>1169.589</v>
      </c>
      <c r="O57" s="190">
        <v>282.594</v>
      </c>
      <c r="P57" s="202">
        <f t="shared" si="5"/>
        <v>27251.867000000002</v>
      </c>
    </row>
    <row r="58" spans="1:16" s="39" customFormat="1" ht="18.75">
      <c r="A58" s="52"/>
      <c r="B58" s="530" t="s">
        <v>103</v>
      </c>
      <c r="C58" s="57" t="s">
        <v>16</v>
      </c>
      <c r="D58" s="201">
        <v>0.2261</v>
      </c>
      <c r="E58" s="258">
        <f>+E54+E56</f>
        <v>0.0126</v>
      </c>
      <c r="F58" s="201">
        <v>0.0172</v>
      </c>
      <c r="G58" s="233">
        <v>0.5720000000000001</v>
      </c>
      <c r="H58" s="201">
        <v>12.6011</v>
      </c>
      <c r="I58" s="258">
        <v>6.7554</v>
      </c>
      <c r="J58" s="201">
        <v>44.1356</v>
      </c>
      <c r="K58" s="258">
        <v>20.165</v>
      </c>
      <c r="L58" s="203">
        <f>+L54+L56</f>
        <v>22.4846</v>
      </c>
      <c r="M58" s="258">
        <v>19.8533</v>
      </c>
      <c r="N58" s="203">
        <f>+N54+N56</f>
        <v>16.8525</v>
      </c>
      <c r="O58" s="258">
        <f>+O54+O56</f>
        <v>2.5792</v>
      </c>
      <c r="P58" s="201">
        <f>SUM(D58:O58)</f>
        <v>146.25459999999998</v>
      </c>
    </row>
    <row r="59" spans="1:16" s="39" customFormat="1" ht="18.75">
      <c r="A59" s="51"/>
      <c r="B59" s="531"/>
      <c r="C59" s="50" t="s">
        <v>18</v>
      </c>
      <c r="D59" s="202">
        <v>98.76599999999999</v>
      </c>
      <c r="E59" s="259">
        <f>+E55+E57</f>
        <v>4.7090000000000005</v>
      </c>
      <c r="F59" s="202">
        <v>16.621</v>
      </c>
      <c r="G59" s="56">
        <v>1008.5070000000001</v>
      </c>
      <c r="H59" s="202">
        <v>12572.202</v>
      </c>
      <c r="I59" s="259">
        <v>5484.993</v>
      </c>
      <c r="J59" s="202">
        <v>23264.321</v>
      </c>
      <c r="K59" s="259">
        <v>15389.741000000002</v>
      </c>
      <c r="L59" s="260">
        <f>+L55+L57</f>
        <v>11243.133</v>
      </c>
      <c r="M59" s="259">
        <v>10176.59</v>
      </c>
      <c r="N59" s="260">
        <f>+N55+N57</f>
        <v>7914.094</v>
      </c>
      <c r="O59" s="259">
        <f>+O55+O57</f>
        <v>1415.386</v>
      </c>
      <c r="P59" s="202">
        <f>SUM(D59:O59)</f>
        <v>88589.063</v>
      </c>
    </row>
    <row r="60" spans="1:16" ht="18.75">
      <c r="A60" s="45" t="s">
        <v>0</v>
      </c>
      <c r="B60" s="528" t="s">
        <v>111</v>
      </c>
      <c r="C60" s="57" t="s">
        <v>16</v>
      </c>
      <c r="D60" s="208">
        <v>9.7396</v>
      </c>
      <c r="E60" s="293">
        <v>10.9304</v>
      </c>
      <c r="F60" s="181">
        <v>1.794</v>
      </c>
      <c r="G60" s="189">
        <v>0.9824</v>
      </c>
      <c r="H60" s="188">
        <v>2.9378</v>
      </c>
      <c r="I60" s="293">
        <v>0.517</v>
      </c>
      <c r="J60" s="168">
        <v>0.027</v>
      </c>
      <c r="K60" s="293">
        <v>7.5902</v>
      </c>
      <c r="L60" s="208">
        <v>8.9032</v>
      </c>
      <c r="M60" s="293">
        <v>0.6908</v>
      </c>
      <c r="N60" s="213">
        <v>0.4016</v>
      </c>
      <c r="O60" s="189">
        <v>0.3924</v>
      </c>
      <c r="P60" s="201">
        <f t="shared" si="5"/>
        <v>44.906400000000005</v>
      </c>
    </row>
    <row r="61" spans="1:16" ht="18.75">
      <c r="A61" s="45" t="s">
        <v>49</v>
      </c>
      <c r="B61" s="529"/>
      <c r="C61" s="50" t="s">
        <v>18</v>
      </c>
      <c r="D61" s="281">
        <v>368.725</v>
      </c>
      <c r="E61" s="294">
        <v>280.065</v>
      </c>
      <c r="F61" s="180">
        <v>46.401</v>
      </c>
      <c r="G61" s="190">
        <v>27.034</v>
      </c>
      <c r="H61" s="187">
        <v>55.451</v>
      </c>
      <c r="I61" s="294">
        <v>12.681</v>
      </c>
      <c r="J61" s="169">
        <v>0.744</v>
      </c>
      <c r="K61" s="294">
        <v>235.356</v>
      </c>
      <c r="L61" s="281">
        <v>269.369</v>
      </c>
      <c r="M61" s="294">
        <v>21.541</v>
      </c>
      <c r="N61" s="240">
        <v>12.067</v>
      </c>
      <c r="O61" s="190">
        <v>11.838</v>
      </c>
      <c r="P61" s="202">
        <f t="shared" si="5"/>
        <v>1341.272</v>
      </c>
    </row>
    <row r="62" spans="1:16" ht="18.75">
      <c r="A62" s="45" t="s">
        <v>0</v>
      </c>
      <c r="B62" s="48" t="s">
        <v>50</v>
      </c>
      <c r="C62" s="57" t="s">
        <v>16</v>
      </c>
      <c r="D62" s="208"/>
      <c r="E62" s="293"/>
      <c r="F62" s="181"/>
      <c r="G62" s="189"/>
      <c r="H62" s="188"/>
      <c r="I62" s="293"/>
      <c r="J62" s="168"/>
      <c r="K62" s="293"/>
      <c r="L62" s="208"/>
      <c r="M62" s="293"/>
      <c r="N62" s="213"/>
      <c r="O62" s="189"/>
      <c r="P62" s="201">
        <f t="shared" si="5"/>
        <v>0</v>
      </c>
    </row>
    <row r="63" spans="1:16" ht="18.75">
      <c r="A63" s="45" t="s">
        <v>51</v>
      </c>
      <c r="B63" s="50" t="s">
        <v>112</v>
      </c>
      <c r="C63" s="50" t="s">
        <v>18</v>
      </c>
      <c r="D63" s="281"/>
      <c r="E63" s="294"/>
      <c r="F63" s="180"/>
      <c r="G63" s="190"/>
      <c r="H63" s="187"/>
      <c r="I63" s="294"/>
      <c r="J63" s="169"/>
      <c r="K63" s="294"/>
      <c r="L63" s="281"/>
      <c r="M63" s="294"/>
      <c r="N63" s="240"/>
      <c r="O63" s="190"/>
      <c r="P63" s="202">
        <f t="shared" si="5"/>
        <v>0</v>
      </c>
    </row>
    <row r="64" spans="1:16" ht="18.75">
      <c r="A64" s="45" t="s">
        <v>0</v>
      </c>
      <c r="B64" s="528" t="s">
        <v>53</v>
      </c>
      <c r="C64" s="57" t="s">
        <v>16</v>
      </c>
      <c r="D64" s="208">
        <v>0.06</v>
      </c>
      <c r="E64" s="293">
        <v>0.02</v>
      </c>
      <c r="F64" s="181">
        <v>0.08</v>
      </c>
      <c r="G64" s="189">
        <v>0.14</v>
      </c>
      <c r="H64" s="188">
        <v>0.02</v>
      </c>
      <c r="I64" s="293">
        <v>0.138</v>
      </c>
      <c r="J64" s="168">
        <v>0.02</v>
      </c>
      <c r="K64" s="293"/>
      <c r="L64" s="208"/>
      <c r="M64" s="293"/>
      <c r="N64" s="213">
        <v>0.02</v>
      </c>
      <c r="O64" s="189">
        <v>0.08</v>
      </c>
      <c r="P64" s="201">
        <f t="shared" si="5"/>
        <v>0.5780000000000001</v>
      </c>
    </row>
    <row r="65" spans="1:16" ht="18.75">
      <c r="A65" s="45" t="s">
        <v>23</v>
      </c>
      <c r="B65" s="529"/>
      <c r="C65" s="50" t="s">
        <v>18</v>
      </c>
      <c r="D65" s="281">
        <v>8.1</v>
      </c>
      <c r="E65" s="294">
        <v>4.32</v>
      </c>
      <c r="F65" s="180">
        <v>5.4</v>
      </c>
      <c r="G65" s="190">
        <v>16.2</v>
      </c>
      <c r="H65" s="187">
        <v>0.324</v>
      </c>
      <c r="I65" s="294">
        <v>11.016</v>
      </c>
      <c r="J65" s="169">
        <v>2.7</v>
      </c>
      <c r="K65" s="294"/>
      <c r="L65" s="281"/>
      <c r="M65" s="294"/>
      <c r="N65" s="240">
        <v>2.16</v>
      </c>
      <c r="O65" s="190">
        <v>4.86</v>
      </c>
      <c r="P65" s="202">
        <f t="shared" si="5"/>
        <v>55.08</v>
      </c>
    </row>
    <row r="66" spans="1:16" ht="18.75">
      <c r="A66" s="52"/>
      <c r="B66" s="48" t="s">
        <v>20</v>
      </c>
      <c r="C66" s="57" t="s">
        <v>16</v>
      </c>
      <c r="D66" s="208"/>
      <c r="E66" s="293"/>
      <c r="F66" s="181"/>
      <c r="G66" s="189"/>
      <c r="H66" s="188"/>
      <c r="I66" s="293"/>
      <c r="J66" s="168"/>
      <c r="K66" s="293"/>
      <c r="L66" s="208"/>
      <c r="M66" s="293"/>
      <c r="N66" s="213"/>
      <c r="O66" s="189"/>
      <c r="P66" s="201">
        <f t="shared" si="5"/>
        <v>0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282"/>
      <c r="E67" s="296"/>
      <c r="F67" s="287"/>
      <c r="G67" s="247"/>
      <c r="H67" s="248"/>
      <c r="I67" s="296"/>
      <c r="J67" s="291"/>
      <c r="K67" s="296"/>
      <c r="L67" s="282"/>
      <c r="M67" s="296"/>
      <c r="N67" s="241"/>
      <c r="O67" s="247"/>
      <c r="P67" s="273">
        <f t="shared" si="5"/>
        <v>0</v>
      </c>
    </row>
    <row r="68" spans="4:16" ht="18.75">
      <c r="D68" s="104"/>
      <c r="E68" s="107"/>
      <c r="F68" s="106"/>
      <c r="G68" s="104"/>
      <c r="H68" s="104"/>
      <c r="I68" s="107"/>
      <c r="J68" s="104"/>
      <c r="K68" s="107"/>
      <c r="L68" s="104"/>
      <c r="M68" s="107"/>
      <c r="N68" s="107"/>
      <c r="O68" s="104"/>
      <c r="P68" s="11"/>
    </row>
    <row r="69" spans="1:16" ht="19.5" thickBot="1">
      <c r="A69" s="12" t="s">
        <v>82</v>
      </c>
      <c r="B69" s="40"/>
      <c r="C69" s="12"/>
      <c r="D69" s="104"/>
      <c r="E69" s="161"/>
      <c r="F69" s="106"/>
      <c r="G69" s="160"/>
      <c r="H69" s="104"/>
      <c r="I69" s="161"/>
      <c r="J69" s="104"/>
      <c r="K69" s="161"/>
      <c r="L69" s="104"/>
      <c r="M69" s="161"/>
      <c r="N69" s="107"/>
      <c r="O69" s="160"/>
      <c r="P69" s="12"/>
    </row>
    <row r="70" spans="1:16" ht="18.75">
      <c r="A70" s="51"/>
      <c r="B70" s="56"/>
      <c r="C70" s="77"/>
      <c r="D70" s="211" t="s">
        <v>2</v>
      </c>
      <c r="E70" s="501" t="s">
        <v>3</v>
      </c>
      <c r="F70" s="289" t="s">
        <v>4</v>
      </c>
      <c r="G70" s="288" t="s">
        <v>5</v>
      </c>
      <c r="H70" s="211" t="s">
        <v>6</v>
      </c>
      <c r="I70" s="297" t="s">
        <v>7</v>
      </c>
      <c r="J70" s="211" t="s">
        <v>8</v>
      </c>
      <c r="K70" s="297" t="s">
        <v>9</v>
      </c>
      <c r="L70" s="211" t="s">
        <v>10</v>
      </c>
      <c r="M70" s="297" t="s">
        <v>11</v>
      </c>
      <c r="N70" s="278" t="s">
        <v>12</v>
      </c>
      <c r="O70" s="205" t="s">
        <v>13</v>
      </c>
      <c r="P70" s="184" t="s">
        <v>14</v>
      </c>
    </row>
    <row r="71" spans="1:16" s="39" customFormat="1" ht="18.75">
      <c r="A71" s="45" t="s">
        <v>49</v>
      </c>
      <c r="B71" s="530" t="s">
        <v>110</v>
      </c>
      <c r="C71" s="57" t="s">
        <v>16</v>
      </c>
      <c r="D71" s="201">
        <v>9.7996</v>
      </c>
      <c r="E71" s="258">
        <f aca="true" t="shared" si="6" ref="E71:J71">+E60+E62+E64+E66</f>
        <v>10.9504</v>
      </c>
      <c r="F71" s="201">
        <f t="shared" si="6"/>
        <v>1.874</v>
      </c>
      <c r="G71" s="233">
        <f t="shared" si="6"/>
        <v>1.1224</v>
      </c>
      <c r="H71" s="201">
        <f t="shared" si="6"/>
        <v>2.9578</v>
      </c>
      <c r="I71" s="258">
        <f t="shared" si="6"/>
        <v>0.655</v>
      </c>
      <c r="J71" s="201">
        <f t="shared" si="6"/>
        <v>0.047</v>
      </c>
      <c r="K71" s="258">
        <f>+K60+K62+K64+K66</f>
        <v>7.5902</v>
      </c>
      <c r="L71" s="203">
        <f>+L60+L62+L64+L66</f>
        <v>8.9032</v>
      </c>
      <c r="M71" s="258">
        <v>0.6908</v>
      </c>
      <c r="N71" s="203">
        <f aca="true" t="shared" si="7" ref="N71:P72">+N60+N62+N64+N66</f>
        <v>0.42160000000000003</v>
      </c>
      <c r="O71" s="258">
        <f t="shared" si="7"/>
        <v>0.47240000000000004</v>
      </c>
      <c r="P71" s="201">
        <f t="shared" si="7"/>
        <v>45.48440000000001</v>
      </c>
    </row>
    <row r="72" spans="1:16" s="39" customFormat="1" ht="18.75">
      <c r="A72" s="73" t="s">
        <v>51</v>
      </c>
      <c r="B72" s="531"/>
      <c r="C72" s="50" t="s">
        <v>18</v>
      </c>
      <c r="D72" s="202">
        <v>376.82500000000005</v>
      </c>
      <c r="E72" s="259">
        <f aca="true" t="shared" si="8" ref="E72:J72">+E61+E63+E65+E67</f>
        <v>284.385</v>
      </c>
      <c r="F72" s="202">
        <f t="shared" si="8"/>
        <v>51.801</v>
      </c>
      <c r="G72" s="56">
        <f t="shared" si="8"/>
        <v>43.233999999999995</v>
      </c>
      <c r="H72" s="202">
        <f t="shared" si="8"/>
        <v>55.775</v>
      </c>
      <c r="I72" s="259">
        <f t="shared" si="8"/>
        <v>23.697</v>
      </c>
      <c r="J72" s="202">
        <f t="shared" si="8"/>
        <v>3.444</v>
      </c>
      <c r="K72" s="259">
        <f>+K61+K63+K65+K67</f>
        <v>235.356</v>
      </c>
      <c r="L72" s="260">
        <f>+L61+L63+L65+L67</f>
        <v>269.369</v>
      </c>
      <c r="M72" s="343">
        <v>21.541</v>
      </c>
      <c r="N72" s="260">
        <f t="shared" si="7"/>
        <v>14.227</v>
      </c>
      <c r="O72" s="259">
        <f t="shared" si="7"/>
        <v>16.698</v>
      </c>
      <c r="P72" s="202">
        <f t="shared" si="7"/>
        <v>1396.3519999999999</v>
      </c>
    </row>
    <row r="73" spans="1:16" ht="18.75">
      <c r="A73" s="45" t="s">
        <v>0</v>
      </c>
      <c r="B73" s="528" t="s">
        <v>54</v>
      </c>
      <c r="C73" s="57" t="s">
        <v>16</v>
      </c>
      <c r="D73" s="208">
        <v>22.4721</v>
      </c>
      <c r="E73" s="293">
        <v>21.3047</v>
      </c>
      <c r="F73" s="181">
        <v>14.605</v>
      </c>
      <c r="G73" s="189">
        <v>20.7012</v>
      </c>
      <c r="H73" s="188">
        <v>58.1639</v>
      </c>
      <c r="I73" s="293">
        <v>192.0683</v>
      </c>
      <c r="J73" s="168">
        <v>95.7242</v>
      </c>
      <c r="K73" s="293">
        <v>20.6787</v>
      </c>
      <c r="L73" s="208">
        <v>8.3216</v>
      </c>
      <c r="M73" s="293">
        <v>27.7192</v>
      </c>
      <c r="N73" s="213">
        <v>94.7962</v>
      </c>
      <c r="O73" s="189">
        <v>45.3798</v>
      </c>
      <c r="P73" s="201">
        <f aca="true" t="shared" si="9" ref="P73:P80">SUM(D73:O73)</f>
        <v>621.9349000000001</v>
      </c>
    </row>
    <row r="74" spans="1:16" ht="18.75">
      <c r="A74" s="45" t="s">
        <v>34</v>
      </c>
      <c r="B74" s="529"/>
      <c r="C74" s="50" t="s">
        <v>18</v>
      </c>
      <c r="D74" s="281">
        <v>20075.403</v>
      </c>
      <c r="E74" s="294">
        <v>20272.587</v>
      </c>
      <c r="F74" s="180">
        <v>19416.201</v>
      </c>
      <c r="G74" s="190">
        <v>23464.856</v>
      </c>
      <c r="H74" s="187">
        <v>41595.308</v>
      </c>
      <c r="I74" s="294">
        <v>114328.121</v>
      </c>
      <c r="J74" s="169">
        <v>70745.885</v>
      </c>
      <c r="K74" s="294">
        <v>26109.527</v>
      </c>
      <c r="L74" s="281">
        <v>10201.504</v>
      </c>
      <c r="M74" s="294">
        <v>25494.916</v>
      </c>
      <c r="N74" s="240">
        <v>57441.806</v>
      </c>
      <c r="O74" s="190">
        <v>38932.273</v>
      </c>
      <c r="P74" s="202">
        <f t="shared" si="9"/>
        <v>468078.387</v>
      </c>
    </row>
    <row r="75" spans="1:16" ht="18.75">
      <c r="A75" s="45" t="s">
        <v>0</v>
      </c>
      <c r="B75" s="528" t="s">
        <v>55</v>
      </c>
      <c r="C75" s="57" t="s">
        <v>16</v>
      </c>
      <c r="D75" s="208">
        <v>0.015</v>
      </c>
      <c r="E75" s="293">
        <v>0.0856</v>
      </c>
      <c r="F75" s="181">
        <v>1.3856</v>
      </c>
      <c r="G75" s="189">
        <v>1.1087</v>
      </c>
      <c r="H75" s="188">
        <v>2.7593</v>
      </c>
      <c r="I75" s="293">
        <v>2.5541</v>
      </c>
      <c r="J75" s="168">
        <v>0.6612</v>
      </c>
      <c r="K75" s="293">
        <v>0.0495</v>
      </c>
      <c r="L75" s="208">
        <v>0.0718</v>
      </c>
      <c r="M75" s="293">
        <v>0.0182</v>
      </c>
      <c r="N75" s="213">
        <v>0.0732</v>
      </c>
      <c r="O75" s="189">
        <v>0.0398</v>
      </c>
      <c r="P75" s="201">
        <f t="shared" si="9"/>
        <v>8.822000000000001</v>
      </c>
    </row>
    <row r="76" spans="1:16" ht="18.75">
      <c r="A76" s="45" t="s">
        <v>0</v>
      </c>
      <c r="B76" s="529"/>
      <c r="C76" s="50" t="s">
        <v>18</v>
      </c>
      <c r="D76" s="281">
        <v>4.644</v>
      </c>
      <c r="E76" s="294">
        <v>9.126</v>
      </c>
      <c r="F76" s="180">
        <v>350.137</v>
      </c>
      <c r="G76" s="190">
        <v>253.968</v>
      </c>
      <c r="H76" s="187">
        <v>521.735</v>
      </c>
      <c r="I76" s="294">
        <v>569.681</v>
      </c>
      <c r="J76" s="169">
        <v>125.875</v>
      </c>
      <c r="K76" s="294">
        <v>4.079</v>
      </c>
      <c r="L76" s="281">
        <v>11.2</v>
      </c>
      <c r="M76" s="294">
        <v>2.851</v>
      </c>
      <c r="N76" s="240">
        <v>6.005</v>
      </c>
      <c r="O76" s="190">
        <v>3.9</v>
      </c>
      <c r="P76" s="202">
        <f t="shared" si="9"/>
        <v>1863.2010000000005</v>
      </c>
    </row>
    <row r="77" spans="1:16" ht="18.75">
      <c r="A77" s="45" t="s">
        <v>56</v>
      </c>
      <c r="B77" s="48" t="s">
        <v>57</v>
      </c>
      <c r="C77" s="57" t="s">
        <v>16</v>
      </c>
      <c r="D77" s="208"/>
      <c r="E77" s="293"/>
      <c r="F77" s="181"/>
      <c r="G77" s="189"/>
      <c r="H77" s="188"/>
      <c r="I77" s="293"/>
      <c r="J77" s="168">
        <v>0.0007</v>
      </c>
      <c r="K77" s="293"/>
      <c r="L77" s="208"/>
      <c r="M77" s="293"/>
      <c r="N77" s="213"/>
      <c r="O77" s="189"/>
      <c r="P77" s="201">
        <f t="shared" si="9"/>
        <v>0.0007</v>
      </c>
    </row>
    <row r="78" spans="1:16" ht="18.75">
      <c r="A78" s="52"/>
      <c r="B78" s="50" t="s">
        <v>58</v>
      </c>
      <c r="C78" s="50" t="s">
        <v>18</v>
      </c>
      <c r="D78" s="281"/>
      <c r="E78" s="294"/>
      <c r="F78" s="180"/>
      <c r="G78" s="190"/>
      <c r="H78" s="187"/>
      <c r="I78" s="294"/>
      <c r="J78" s="169">
        <v>0.076</v>
      </c>
      <c r="K78" s="294"/>
      <c r="L78" s="281"/>
      <c r="M78" s="294"/>
      <c r="N78" s="240"/>
      <c r="O78" s="190"/>
      <c r="P78" s="202">
        <f t="shared" si="9"/>
        <v>0.076</v>
      </c>
    </row>
    <row r="79" spans="1:16" ht="18.75">
      <c r="A79" s="52"/>
      <c r="B79" s="528" t="s">
        <v>59</v>
      </c>
      <c r="C79" s="57" t="s">
        <v>16</v>
      </c>
      <c r="D79" s="208"/>
      <c r="E79" s="293"/>
      <c r="F79" s="181"/>
      <c r="G79" s="189"/>
      <c r="H79" s="188"/>
      <c r="I79" s="293">
        <v>0.0064</v>
      </c>
      <c r="J79" s="168"/>
      <c r="K79" s="293"/>
      <c r="L79" s="208"/>
      <c r="M79" s="293"/>
      <c r="N79" s="213"/>
      <c r="O79" s="189"/>
      <c r="P79" s="201">
        <f t="shared" si="9"/>
        <v>0.0064</v>
      </c>
    </row>
    <row r="80" spans="1:16" ht="18.75">
      <c r="A80" s="45" t="s">
        <v>17</v>
      </c>
      <c r="B80" s="529"/>
      <c r="C80" s="50" t="s">
        <v>18</v>
      </c>
      <c r="D80" s="281"/>
      <c r="E80" s="295"/>
      <c r="F80" s="180"/>
      <c r="G80" s="190"/>
      <c r="H80" s="187"/>
      <c r="I80" s="294">
        <v>4.838</v>
      </c>
      <c r="J80" s="169"/>
      <c r="K80" s="294"/>
      <c r="L80" s="281"/>
      <c r="M80" s="294"/>
      <c r="N80" s="240"/>
      <c r="O80" s="190"/>
      <c r="P80" s="202">
        <f t="shared" si="9"/>
        <v>4.838</v>
      </c>
    </row>
    <row r="81" spans="1:16" ht="18.75">
      <c r="A81" s="52"/>
      <c r="B81" s="48" t="s">
        <v>20</v>
      </c>
      <c r="C81" s="57" t="s">
        <v>16</v>
      </c>
      <c r="D81" s="208">
        <v>70.0471</v>
      </c>
      <c r="E81" s="293">
        <v>91.3441</v>
      </c>
      <c r="F81" s="181">
        <v>109.19858</v>
      </c>
      <c r="G81" s="189">
        <v>113.3206</v>
      </c>
      <c r="H81" s="188">
        <v>155.1988</v>
      </c>
      <c r="I81" s="293">
        <v>106.7888</v>
      </c>
      <c r="J81" s="168">
        <v>90.8288</v>
      </c>
      <c r="K81" s="293">
        <v>67.5644</v>
      </c>
      <c r="L81" s="208">
        <v>100.3231</v>
      </c>
      <c r="M81" s="293">
        <v>127.1773</v>
      </c>
      <c r="N81" s="213">
        <v>163.91188</v>
      </c>
      <c r="O81" s="189">
        <v>73.753</v>
      </c>
      <c r="P81" s="201">
        <f aca="true" t="shared" si="10" ref="P81:P102">SUM(D81:O81)</f>
        <v>1269.45646</v>
      </c>
    </row>
    <row r="82" spans="1:16" ht="18.75">
      <c r="A82" s="52"/>
      <c r="B82" s="50" t="s">
        <v>60</v>
      </c>
      <c r="C82" s="50" t="s">
        <v>18</v>
      </c>
      <c r="D82" s="281">
        <v>32962.224</v>
      </c>
      <c r="E82" s="294">
        <v>43218.647</v>
      </c>
      <c r="F82" s="180">
        <v>55515.15</v>
      </c>
      <c r="G82" s="190">
        <v>35393.056</v>
      </c>
      <c r="H82" s="187">
        <v>29653.476</v>
      </c>
      <c r="I82" s="294">
        <v>29450.619</v>
      </c>
      <c r="J82" s="169">
        <v>41769.41</v>
      </c>
      <c r="K82" s="294">
        <v>44566.615</v>
      </c>
      <c r="L82" s="281">
        <v>37504.014</v>
      </c>
      <c r="M82" s="294">
        <v>41134.772</v>
      </c>
      <c r="N82" s="240">
        <v>29929.823</v>
      </c>
      <c r="O82" s="190">
        <v>27329.679</v>
      </c>
      <c r="P82" s="202">
        <f t="shared" si="10"/>
        <v>448427.485</v>
      </c>
    </row>
    <row r="83" spans="1:16" s="39" customFormat="1" ht="18.75">
      <c r="A83" s="45" t="s">
        <v>23</v>
      </c>
      <c r="B83" s="530" t="s">
        <v>110</v>
      </c>
      <c r="C83" s="57" t="s">
        <v>16</v>
      </c>
      <c r="D83" s="201">
        <v>92.5342</v>
      </c>
      <c r="E83" s="258">
        <f>+E73+E75+E77+E79+E81</f>
        <v>112.7344</v>
      </c>
      <c r="F83" s="201">
        <v>125.18918000000001</v>
      </c>
      <c r="G83" s="233">
        <v>135.13049999999998</v>
      </c>
      <c r="H83" s="201">
        <v>216.122</v>
      </c>
      <c r="I83" s="258">
        <v>301.4176</v>
      </c>
      <c r="J83" s="201">
        <v>187.2149</v>
      </c>
      <c r="K83" s="258">
        <v>88.29260000000001</v>
      </c>
      <c r="L83" s="203">
        <f>+L73+L75+L77+L79+L81</f>
        <v>108.7165</v>
      </c>
      <c r="M83" s="258">
        <v>154.9147</v>
      </c>
      <c r="N83" s="203">
        <f>+N73+N75+N77+N79+N81</f>
        <v>258.78128</v>
      </c>
      <c r="O83" s="258">
        <f>+O73+O75+O77+O79+O81</f>
        <v>119.1726</v>
      </c>
      <c r="P83" s="201">
        <f>SUM(D83:O83)</f>
        <v>1900.22046</v>
      </c>
    </row>
    <row r="84" spans="1:16" s="39" customFormat="1" ht="18.75">
      <c r="A84" s="51"/>
      <c r="B84" s="531"/>
      <c r="C84" s="50" t="s">
        <v>18</v>
      </c>
      <c r="D84" s="202">
        <v>53042.271</v>
      </c>
      <c r="E84" s="259">
        <f>+E74+E76+E78+E80+E82</f>
        <v>63500.36</v>
      </c>
      <c r="F84" s="202">
        <v>75281.488</v>
      </c>
      <c r="G84" s="56">
        <v>59111.88</v>
      </c>
      <c r="H84" s="202">
        <v>71770.519</v>
      </c>
      <c r="I84" s="259">
        <v>144353.259</v>
      </c>
      <c r="J84" s="202">
        <v>112641.246</v>
      </c>
      <c r="K84" s="259">
        <v>70680.22099999999</v>
      </c>
      <c r="L84" s="260">
        <f>+L74+L76+L78+L80+L82</f>
        <v>47716.71800000001</v>
      </c>
      <c r="M84" s="259">
        <v>66632.53899999999</v>
      </c>
      <c r="N84" s="260">
        <f>+N74+N76+N78+N80+N82</f>
        <v>87377.63399999999</v>
      </c>
      <c r="O84" s="259">
        <f>+O74+O76+O78+O80+O82</f>
        <v>66265.852</v>
      </c>
      <c r="P84" s="202">
        <f>SUM(D84:O84)</f>
        <v>918373.987</v>
      </c>
    </row>
    <row r="85" spans="1:16" ht="18.75">
      <c r="A85" s="532" t="s">
        <v>114</v>
      </c>
      <c r="B85" s="533"/>
      <c r="C85" s="57" t="s">
        <v>16</v>
      </c>
      <c r="D85" s="208">
        <v>9.6793</v>
      </c>
      <c r="E85" s="293">
        <v>4.2263</v>
      </c>
      <c r="F85" s="181">
        <v>1.5601</v>
      </c>
      <c r="G85" s="189">
        <v>9.613</v>
      </c>
      <c r="H85" s="188">
        <v>24.1963</v>
      </c>
      <c r="I85" s="293">
        <v>30.8284</v>
      </c>
      <c r="J85" s="168">
        <v>24.6947</v>
      </c>
      <c r="K85" s="293">
        <v>19.5586</v>
      </c>
      <c r="L85" s="208">
        <v>19.4432</v>
      </c>
      <c r="M85" s="293">
        <v>24.18</v>
      </c>
      <c r="N85" s="213">
        <v>45.4649</v>
      </c>
      <c r="O85" s="189">
        <v>22.0499</v>
      </c>
      <c r="P85" s="201">
        <f t="shared" si="10"/>
        <v>235.4947</v>
      </c>
    </row>
    <row r="86" spans="1:16" ht="18.75">
      <c r="A86" s="534"/>
      <c r="B86" s="535"/>
      <c r="C86" s="50" t="s">
        <v>18</v>
      </c>
      <c r="D86" s="281">
        <v>13487.852</v>
      </c>
      <c r="E86" s="294">
        <v>7701.819</v>
      </c>
      <c r="F86" s="180">
        <v>4814.664</v>
      </c>
      <c r="G86" s="190">
        <v>13632.457</v>
      </c>
      <c r="H86" s="187">
        <v>24876.745</v>
      </c>
      <c r="I86" s="294">
        <v>31984.025</v>
      </c>
      <c r="J86" s="169">
        <v>29107.19</v>
      </c>
      <c r="K86" s="294">
        <v>29024.786</v>
      </c>
      <c r="L86" s="281">
        <v>22386.105</v>
      </c>
      <c r="M86" s="294">
        <v>28141.298</v>
      </c>
      <c r="N86" s="240">
        <v>39559.369</v>
      </c>
      <c r="O86" s="190">
        <v>21577.237</v>
      </c>
      <c r="P86" s="202">
        <f t="shared" si="10"/>
        <v>266293.547</v>
      </c>
    </row>
    <row r="87" spans="1:16" ht="18.75">
      <c r="A87" s="532" t="s">
        <v>61</v>
      </c>
      <c r="B87" s="533"/>
      <c r="C87" s="57" t="s">
        <v>16</v>
      </c>
      <c r="D87" s="208"/>
      <c r="E87" s="293"/>
      <c r="F87" s="181">
        <v>38.116</v>
      </c>
      <c r="G87" s="189">
        <v>1190.5224</v>
      </c>
      <c r="H87" s="188">
        <v>1233.205</v>
      </c>
      <c r="I87" s="293">
        <v>0.253</v>
      </c>
      <c r="J87" s="168">
        <v>0.005</v>
      </c>
      <c r="K87" s="293"/>
      <c r="L87" s="208"/>
      <c r="M87" s="293"/>
      <c r="N87" s="213"/>
      <c r="O87" s="189"/>
      <c r="P87" s="201">
        <f t="shared" si="10"/>
        <v>2462.1014</v>
      </c>
    </row>
    <row r="88" spans="1:16" ht="18.75">
      <c r="A88" s="534"/>
      <c r="B88" s="535"/>
      <c r="C88" s="50" t="s">
        <v>18</v>
      </c>
      <c r="D88" s="281"/>
      <c r="E88" s="294"/>
      <c r="F88" s="180">
        <v>39707.887</v>
      </c>
      <c r="G88" s="190">
        <v>565562.876</v>
      </c>
      <c r="H88" s="187">
        <v>310429.56</v>
      </c>
      <c r="I88" s="294">
        <v>11.848</v>
      </c>
      <c r="J88" s="169">
        <v>0.432</v>
      </c>
      <c r="K88" s="294"/>
      <c r="L88" s="281"/>
      <c r="M88" s="294"/>
      <c r="N88" s="240"/>
      <c r="O88" s="190"/>
      <c r="P88" s="202">
        <f t="shared" si="10"/>
        <v>915712.6030000001</v>
      </c>
    </row>
    <row r="89" spans="1:16" ht="18.75">
      <c r="A89" s="532" t="s">
        <v>115</v>
      </c>
      <c r="B89" s="533"/>
      <c r="C89" s="57" t="s">
        <v>16</v>
      </c>
      <c r="D89" s="208"/>
      <c r="E89" s="293">
        <v>0.0026</v>
      </c>
      <c r="F89" s="181">
        <v>0.0988</v>
      </c>
      <c r="G89" s="189">
        <v>0.0386</v>
      </c>
      <c r="H89" s="188">
        <v>0.0638</v>
      </c>
      <c r="I89" s="293">
        <v>0.0158</v>
      </c>
      <c r="J89" s="168">
        <v>0.0076</v>
      </c>
      <c r="K89" s="293">
        <v>0.0066</v>
      </c>
      <c r="L89" s="208">
        <v>0.0268</v>
      </c>
      <c r="M89" s="293">
        <v>0.006</v>
      </c>
      <c r="N89" s="213">
        <v>0.0038</v>
      </c>
      <c r="O89" s="189">
        <v>0.0722</v>
      </c>
      <c r="P89" s="201">
        <f t="shared" si="10"/>
        <v>0.3426</v>
      </c>
    </row>
    <row r="90" spans="1:16" ht="18.75">
      <c r="A90" s="534"/>
      <c r="B90" s="535"/>
      <c r="C90" s="50" t="s">
        <v>18</v>
      </c>
      <c r="D90" s="281"/>
      <c r="E90" s="294">
        <v>8.23</v>
      </c>
      <c r="F90" s="180">
        <v>429.429</v>
      </c>
      <c r="G90" s="190">
        <v>145.65</v>
      </c>
      <c r="H90" s="187">
        <v>164.115</v>
      </c>
      <c r="I90" s="294">
        <v>28.88</v>
      </c>
      <c r="J90" s="169">
        <v>14.159</v>
      </c>
      <c r="K90" s="294">
        <v>13.932</v>
      </c>
      <c r="L90" s="281">
        <v>78.775</v>
      </c>
      <c r="M90" s="294">
        <v>38.88</v>
      </c>
      <c r="N90" s="240">
        <v>7.949</v>
      </c>
      <c r="O90" s="190">
        <v>355.169</v>
      </c>
      <c r="P90" s="202">
        <f t="shared" si="10"/>
        <v>1285.168</v>
      </c>
    </row>
    <row r="91" spans="1:16" ht="18.75">
      <c r="A91" s="532" t="s">
        <v>116</v>
      </c>
      <c r="B91" s="533"/>
      <c r="C91" s="57" t="s">
        <v>16</v>
      </c>
      <c r="D91" s="208">
        <v>0.07</v>
      </c>
      <c r="E91" s="293">
        <v>0.583</v>
      </c>
      <c r="F91" s="181">
        <v>32.9882</v>
      </c>
      <c r="G91" s="189">
        <v>23.3929</v>
      </c>
      <c r="H91" s="188">
        <v>24.4334</v>
      </c>
      <c r="I91" s="293">
        <v>7.1241</v>
      </c>
      <c r="J91" s="168">
        <v>7.2376</v>
      </c>
      <c r="K91" s="293">
        <v>0.136</v>
      </c>
      <c r="L91" s="208">
        <v>4.9603</v>
      </c>
      <c r="M91" s="293">
        <v>0.696</v>
      </c>
      <c r="N91" s="213">
        <v>3.7904</v>
      </c>
      <c r="O91" s="189">
        <v>2.742</v>
      </c>
      <c r="P91" s="201">
        <f t="shared" si="10"/>
        <v>108.15390000000001</v>
      </c>
    </row>
    <row r="92" spans="1:16" ht="18.75">
      <c r="A92" s="534"/>
      <c r="B92" s="535"/>
      <c r="C92" s="50" t="s">
        <v>18</v>
      </c>
      <c r="D92" s="281">
        <v>46.44</v>
      </c>
      <c r="E92" s="294">
        <v>1216.104</v>
      </c>
      <c r="F92" s="180">
        <v>60943.206</v>
      </c>
      <c r="G92" s="190">
        <v>37134.2</v>
      </c>
      <c r="H92" s="187">
        <v>32044.995</v>
      </c>
      <c r="I92" s="294">
        <v>10283.791</v>
      </c>
      <c r="J92" s="169">
        <v>9317.907</v>
      </c>
      <c r="K92" s="294">
        <v>213.084</v>
      </c>
      <c r="L92" s="281">
        <v>7690.316</v>
      </c>
      <c r="M92" s="294">
        <v>1038.064</v>
      </c>
      <c r="N92" s="240">
        <v>6064.772</v>
      </c>
      <c r="O92" s="190">
        <v>5965.834</v>
      </c>
      <c r="P92" s="202">
        <f t="shared" si="10"/>
        <v>171958.71300000002</v>
      </c>
    </row>
    <row r="93" spans="1:16" ht="18.75">
      <c r="A93" s="532" t="s">
        <v>63</v>
      </c>
      <c r="B93" s="533"/>
      <c r="C93" s="57" t="s">
        <v>16</v>
      </c>
      <c r="D93" s="208"/>
      <c r="E93" s="500">
        <v>0.0008</v>
      </c>
      <c r="F93" s="181"/>
      <c r="G93" s="189">
        <v>0.0007</v>
      </c>
      <c r="H93" s="188">
        <v>0.0007</v>
      </c>
      <c r="I93" s="293">
        <v>0.0022</v>
      </c>
      <c r="J93" s="168"/>
      <c r="K93" s="293"/>
      <c r="L93" s="208">
        <v>0.0012</v>
      </c>
      <c r="M93" s="293"/>
      <c r="N93" s="213">
        <v>0.0014</v>
      </c>
      <c r="O93" s="189"/>
      <c r="P93" s="201">
        <f t="shared" si="10"/>
        <v>0.007</v>
      </c>
    </row>
    <row r="94" spans="1:16" ht="18.75">
      <c r="A94" s="534"/>
      <c r="B94" s="535"/>
      <c r="C94" s="50" t="s">
        <v>18</v>
      </c>
      <c r="D94" s="281"/>
      <c r="E94" s="294">
        <v>0.584</v>
      </c>
      <c r="F94" s="180"/>
      <c r="G94" s="190">
        <v>1.663</v>
      </c>
      <c r="H94" s="187">
        <v>0.756</v>
      </c>
      <c r="I94" s="294">
        <v>1.857</v>
      </c>
      <c r="J94" s="169"/>
      <c r="K94" s="294"/>
      <c r="L94" s="281">
        <v>1.296</v>
      </c>
      <c r="M94" s="294"/>
      <c r="N94" s="240">
        <v>0.346</v>
      </c>
      <c r="O94" s="190"/>
      <c r="P94" s="202">
        <f t="shared" si="10"/>
        <v>6.502000000000001</v>
      </c>
    </row>
    <row r="95" spans="1:16" ht="18.75">
      <c r="A95" s="532" t="s">
        <v>117</v>
      </c>
      <c r="B95" s="533"/>
      <c r="C95" s="57" t="s">
        <v>16</v>
      </c>
      <c r="D95" s="208">
        <v>9.1068</v>
      </c>
      <c r="E95" s="293">
        <v>3.5685</v>
      </c>
      <c r="F95" s="181">
        <v>2.2287</v>
      </c>
      <c r="G95" s="189">
        <v>7.9969</v>
      </c>
      <c r="H95" s="188">
        <v>17.1971</v>
      </c>
      <c r="I95" s="293">
        <v>12.6851</v>
      </c>
      <c r="J95" s="168">
        <v>10.481</v>
      </c>
      <c r="K95" s="293">
        <v>7.9215</v>
      </c>
      <c r="L95" s="208">
        <v>12.9234</v>
      </c>
      <c r="M95" s="293">
        <v>13.3863</v>
      </c>
      <c r="N95" s="213">
        <v>17.6547</v>
      </c>
      <c r="O95" s="189">
        <v>15.7796</v>
      </c>
      <c r="P95" s="201">
        <f t="shared" si="10"/>
        <v>130.9296</v>
      </c>
    </row>
    <row r="96" spans="1:16" ht="18.75">
      <c r="A96" s="534"/>
      <c r="B96" s="535"/>
      <c r="C96" s="50" t="s">
        <v>18</v>
      </c>
      <c r="D96" s="281">
        <v>2821.946</v>
      </c>
      <c r="E96" s="294">
        <v>2381.942</v>
      </c>
      <c r="F96" s="180">
        <v>2990.487</v>
      </c>
      <c r="G96" s="190">
        <v>5263.377</v>
      </c>
      <c r="H96" s="187">
        <v>8661.689</v>
      </c>
      <c r="I96" s="294">
        <v>15190.204</v>
      </c>
      <c r="J96" s="169">
        <v>14341.89</v>
      </c>
      <c r="K96" s="294">
        <v>13762.196</v>
      </c>
      <c r="L96" s="281">
        <v>15988.36</v>
      </c>
      <c r="M96" s="294">
        <v>9956.978</v>
      </c>
      <c r="N96" s="240">
        <v>8016.564</v>
      </c>
      <c r="O96" s="190">
        <v>5019.653</v>
      </c>
      <c r="P96" s="202">
        <f t="shared" si="10"/>
        <v>104395.28600000001</v>
      </c>
    </row>
    <row r="97" spans="1:16" ht="18.75">
      <c r="A97" s="532" t="s">
        <v>64</v>
      </c>
      <c r="B97" s="533"/>
      <c r="C97" s="57" t="s">
        <v>16</v>
      </c>
      <c r="D97" s="208">
        <v>147.0355</v>
      </c>
      <c r="E97" s="293">
        <v>142.3167</v>
      </c>
      <c r="F97" s="181">
        <v>417.3451</v>
      </c>
      <c r="G97" s="189">
        <v>674.8846</v>
      </c>
      <c r="H97" s="188">
        <v>1134.2041</v>
      </c>
      <c r="I97" s="293">
        <v>2377.3028</v>
      </c>
      <c r="J97" s="168">
        <v>1678.7741</v>
      </c>
      <c r="K97" s="293">
        <v>333.8273</v>
      </c>
      <c r="L97" s="208">
        <v>1211.4174</v>
      </c>
      <c r="M97" s="293">
        <v>628.7194</v>
      </c>
      <c r="N97" s="213">
        <v>557.58824</v>
      </c>
      <c r="O97" s="189">
        <v>217.4391</v>
      </c>
      <c r="P97" s="201">
        <f t="shared" si="10"/>
        <v>9520.854340000002</v>
      </c>
    </row>
    <row r="98" spans="1:16" ht="18.75">
      <c r="A98" s="534"/>
      <c r="B98" s="535"/>
      <c r="C98" s="50" t="s">
        <v>18</v>
      </c>
      <c r="D98" s="281">
        <v>43782.989</v>
      </c>
      <c r="E98" s="294">
        <v>66870.05</v>
      </c>
      <c r="F98" s="180">
        <v>270586.458</v>
      </c>
      <c r="G98" s="190">
        <v>464971.68</v>
      </c>
      <c r="H98" s="187">
        <v>676386.51</v>
      </c>
      <c r="I98" s="294">
        <v>1321960.648</v>
      </c>
      <c r="J98" s="169">
        <v>817500.542</v>
      </c>
      <c r="K98" s="294">
        <v>66885.672</v>
      </c>
      <c r="L98" s="281">
        <v>208288.399</v>
      </c>
      <c r="M98" s="294">
        <v>125738.573</v>
      </c>
      <c r="N98" s="240">
        <v>99879.237</v>
      </c>
      <c r="O98" s="190">
        <v>72926.333</v>
      </c>
      <c r="P98" s="202">
        <f t="shared" si="10"/>
        <v>4235777.091</v>
      </c>
    </row>
    <row r="99" spans="1:16" s="39" customFormat="1" ht="18.75">
      <c r="A99" s="536" t="s">
        <v>65</v>
      </c>
      <c r="B99" s="537"/>
      <c r="C99" s="57" t="s">
        <v>16</v>
      </c>
      <c r="D99" s="201">
        <v>9349.605739999999</v>
      </c>
      <c r="E99" s="258">
        <f>+E8+E10+E22+E28+E36+E38+E40+E42+E44+E46+E48+E50+E52+E58+E71+E83+E85+E87+E89+E91+E93+E95+E97</f>
        <v>8802.731799999998</v>
      </c>
      <c r="F99" s="201">
        <v>5528.702959999999</v>
      </c>
      <c r="G99" s="233">
        <v>3438.9188999999997</v>
      </c>
      <c r="H99" s="201">
        <v>10093.189599999998</v>
      </c>
      <c r="I99" s="258">
        <v>12547.943000000003</v>
      </c>
      <c r="J99" s="201">
        <v>14689.719800000003</v>
      </c>
      <c r="K99" s="258">
        <v>2404.0524</v>
      </c>
      <c r="L99" s="203">
        <f>+L8+L10+L22+L28+L36+L38+L40+L42+L44+L46+L48+L50+L52+L58+L71+L83+L85+L87+L89+L91+L93+L95+L97</f>
        <v>3596.311300000001</v>
      </c>
      <c r="M99" s="258">
        <v>7390.271400000002</v>
      </c>
      <c r="N99" s="203">
        <f>+N8+N10+N22+N28+N36+N38+N40+N42+N44+N46+N48+N50+N52+N58+N71+N83+N85+N87+N89+N91+N93+N95+N97</f>
        <v>13915.41262</v>
      </c>
      <c r="O99" s="258">
        <f>+O8+O10+O22+O28+O36+O38+O40+O42+O44+O46+O48+O50+O52+O58+O71+O83+O85+O87+O89+O91+O93+O95+O97</f>
        <v>14236.514900000002</v>
      </c>
      <c r="P99" s="201">
        <f>SUM(D99:O99)</f>
        <v>105993.37442000001</v>
      </c>
    </row>
    <row r="100" spans="1:16" s="39" customFormat="1" ht="18.75">
      <c r="A100" s="538"/>
      <c r="B100" s="539"/>
      <c r="C100" s="50" t="s">
        <v>18</v>
      </c>
      <c r="D100" s="202">
        <v>1024484.4689999998</v>
      </c>
      <c r="E100" s="259">
        <f>+E9+E11+E23+E29+E37+E39+E41+E43+E45+E47+E49+E51+E53+E59+E72+E84+E86+E88+E90+E92+E94+E96+E98</f>
        <v>879870.2200000002</v>
      </c>
      <c r="F100" s="202">
        <v>864417.921</v>
      </c>
      <c r="G100" s="56">
        <v>1282806.6099999999</v>
      </c>
      <c r="H100" s="202">
        <v>2040558.3310000002</v>
      </c>
      <c r="I100" s="259">
        <v>2557457.7759999996</v>
      </c>
      <c r="J100" s="202">
        <v>2707633.3299999996</v>
      </c>
      <c r="K100" s="259">
        <v>698363.7540000001</v>
      </c>
      <c r="L100" s="260">
        <f>+L9+L11+L23+L29+L37+L39+L41+L43+L45+L47+L49+L51+L53+L59+L72+L84+L86+L88+L90+L92+L94+L96+L98</f>
        <v>764818.0659999999</v>
      </c>
      <c r="M100" s="259">
        <v>1492847.5369999998</v>
      </c>
      <c r="N100" s="260">
        <f>+N9+N11+N23+N29+N37+N39+N41+N43+N45+N47+N49+N51+N53+N59+N72+N84+N86+N88+N90+N92+N94+N96+N98</f>
        <v>1477372.514</v>
      </c>
      <c r="O100" s="259">
        <f>+O9+O11+O23+O29+O37+O39+O41+O43+O45+O47+O49+O51+O53+O59+O72+O84+O86+O88+O90+O92+O94+O96+O98</f>
        <v>1388514.709</v>
      </c>
      <c r="P100" s="202">
        <f>SUM(D100:O100)</f>
        <v>17179145.237</v>
      </c>
    </row>
    <row r="101" spans="1:16" ht="18.75">
      <c r="A101" s="45" t="s">
        <v>0</v>
      </c>
      <c r="B101" s="528" t="s">
        <v>130</v>
      </c>
      <c r="C101" s="57" t="s">
        <v>16</v>
      </c>
      <c r="D101" s="208">
        <v>1.2275</v>
      </c>
      <c r="E101" s="293">
        <v>0.6716</v>
      </c>
      <c r="F101" s="181">
        <v>0.0869</v>
      </c>
      <c r="G101" s="189">
        <v>0.6994</v>
      </c>
      <c r="H101" s="188">
        <v>0.662</v>
      </c>
      <c r="I101" s="293">
        <v>1.2778</v>
      </c>
      <c r="J101" s="168">
        <v>1.4131</v>
      </c>
      <c r="K101" s="293">
        <v>0.2394</v>
      </c>
      <c r="L101" s="208">
        <v>0.3004</v>
      </c>
      <c r="M101" s="293">
        <v>0.0885</v>
      </c>
      <c r="N101" s="213">
        <v>0.6447</v>
      </c>
      <c r="O101" s="189">
        <v>0.8813</v>
      </c>
      <c r="P101" s="201">
        <f t="shared" si="10"/>
        <v>8.192599999999999</v>
      </c>
    </row>
    <row r="102" spans="1:16" ht="18.75">
      <c r="A102" s="45" t="s">
        <v>0</v>
      </c>
      <c r="B102" s="529"/>
      <c r="C102" s="50" t="s">
        <v>18</v>
      </c>
      <c r="D102" s="281">
        <v>2962.877</v>
      </c>
      <c r="E102" s="294">
        <v>2092.857</v>
      </c>
      <c r="F102" s="180">
        <v>369.793</v>
      </c>
      <c r="G102" s="190">
        <v>2436.542</v>
      </c>
      <c r="H102" s="187">
        <v>2281.688</v>
      </c>
      <c r="I102" s="294">
        <v>3119.549</v>
      </c>
      <c r="J102" s="169">
        <v>3188.963</v>
      </c>
      <c r="K102" s="294">
        <v>1005.924</v>
      </c>
      <c r="L102" s="281">
        <v>829.039</v>
      </c>
      <c r="M102" s="294">
        <v>370.602</v>
      </c>
      <c r="N102" s="240">
        <v>3510.875</v>
      </c>
      <c r="O102" s="190">
        <v>6626.987</v>
      </c>
      <c r="P102" s="202">
        <f t="shared" si="10"/>
        <v>28795.696</v>
      </c>
    </row>
    <row r="103" spans="1:16" ht="18.75">
      <c r="A103" s="45" t="s">
        <v>66</v>
      </c>
      <c r="B103" s="528" t="s">
        <v>131</v>
      </c>
      <c r="C103" s="57" t="s">
        <v>16</v>
      </c>
      <c r="D103" s="208">
        <v>60.2312</v>
      </c>
      <c r="E103" s="293">
        <v>30.5946</v>
      </c>
      <c r="F103" s="181">
        <v>24.8569</v>
      </c>
      <c r="G103" s="189">
        <v>30.9763</v>
      </c>
      <c r="H103" s="188">
        <v>68.6829</v>
      </c>
      <c r="I103" s="293">
        <v>72.4569</v>
      </c>
      <c r="J103" s="168">
        <v>55.7567</v>
      </c>
      <c r="K103" s="293">
        <v>22.318</v>
      </c>
      <c r="L103" s="208">
        <v>95.3515</v>
      </c>
      <c r="M103" s="293">
        <v>145.3451</v>
      </c>
      <c r="N103" s="213">
        <v>280.7313</v>
      </c>
      <c r="O103" s="189">
        <v>172.7173</v>
      </c>
      <c r="P103" s="201">
        <f aca="true" t="shared" si="11" ref="P103:P112">SUM(D103:O103)</f>
        <v>1060.0187</v>
      </c>
    </row>
    <row r="104" spans="1:16" ht="18.75">
      <c r="A104" s="45" t="s">
        <v>0</v>
      </c>
      <c r="B104" s="529"/>
      <c r="C104" s="50" t="s">
        <v>18</v>
      </c>
      <c r="D104" s="281">
        <v>37289.665</v>
      </c>
      <c r="E104" s="294">
        <v>16660.598</v>
      </c>
      <c r="F104" s="180">
        <v>11919.886</v>
      </c>
      <c r="G104" s="190">
        <v>13098.407</v>
      </c>
      <c r="H104" s="187">
        <v>25232.083</v>
      </c>
      <c r="I104" s="294">
        <v>27666.08</v>
      </c>
      <c r="J104" s="169">
        <v>24595.379</v>
      </c>
      <c r="K104" s="294">
        <v>9325.727</v>
      </c>
      <c r="L104" s="281">
        <v>73286.425</v>
      </c>
      <c r="M104" s="294">
        <v>117674.619</v>
      </c>
      <c r="N104" s="240">
        <v>240222.946</v>
      </c>
      <c r="O104" s="190">
        <v>154922.966</v>
      </c>
      <c r="P104" s="202">
        <f t="shared" si="11"/>
        <v>751894.781</v>
      </c>
    </row>
    <row r="105" spans="1:16" ht="18.75">
      <c r="A105" s="45" t="s">
        <v>0</v>
      </c>
      <c r="B105" s="528" t="s">
        <v>120</v>
      </c>
      <c r="C105" s="57" t="s">
        <v>16</v>
      </c>
      <c r="D105" s="208">
        <v>345.637</v>
      </c>
      <c r="E105" s="293">
        <v>203.5984</v>
      </c>
      <c r="F105" s="181">
        <v>21.6038</v>
      </c>
      <c r="G105" s="189">
        <v>31.0107</v>
      </c>
      <c r="H105" s="188">
        <v>31.2876</v>
      </c>
      <c r="I105" s="293">
        <v>363.7915</v>
      </c>
      <c r="J105" s="168">
        <v>11.4388</v>
      </c>
      <c r="K105" s="293">
        <v>19.9719</v>
      </c>
      <c r="L105" s="208">
        <v>1039.6128</v>
      </c>
      <c r="M105" s="293">
        <v>1150.7038</v>
      </c>
      <c r="N105" s="213">
        <v>1044.6173</v>
      </c>
      <c r="O105" s="189">
        <v>702.8368</v>
      </c>
      <c r="P105" s="201">
        <f t="shared" si="11"/>
        <v>4966.1104000000005</v>
      </c>
    </row>
    <row r="106" spans="1:16" ht="18.75">
      <c r="A106" s="52"/>
      <c r="B106" s="529"/>
      <c r="C106" s="50" t="s">
        <v>18</v>
      </c>
      <c r="D106" s="281">
        <v>204479.421</v>
      </c>
      <c r="E106" s="294">
        <v>132121.962</v>
      </c>
      <c r="F106" s="180">
        <v>18616.413</v>
      </c>
      <c r="G106" s="190">
        <v>25741.867</v>
      </c>
      <c r="H106" s="187">
        <v>15004.461</v>
      </c>
      <c r="I106" s="294">
        <v>134688.823</v>
      </c>
      <c r="J106" s="169">
        <v>4244.703</v>
      </c>
      <c r="K106" s="294">
        <v>7624.559</v>
      </c>
      <c r="L106" s="281">
        <v>504719.391</v>
      </c>
      <c r="M106" s="294">
        <v>521568.848</v>
      </c>
      <c r="N106" s="240">
        <v>414727.813</v>
      </c>
      <c r="O106" s="190">
        <v>289647.583</v>
      </c>
      <c r="P106" s="202">
        <f t="shared" si="11"/>
        <v>2273185.844</v>
      </c>
    </row>
    <row r="107" spans="1:16" ht="18.75">
      <c r="A107" s="45" t="s">
        <v>67</v>
      </c>
      <c r="B107" s="528" t="s">
        <v>121</v>
      </c>
      <c r="C107" s="57" t="s">
        <v>16</v>
      </c>
      <c r="D107" s="208">
        <v>0.236</v>
      </c>
      <c r="E107" s="293">
        <v>0.1291</v>
      </c>
      <c r="F107" s="181">
        <v>0.5308</v>
      </c>
      <c r="G107" s="189">
        <v>2.3565</v>
      </c>
      <c r="H107" s="188">
        <v>5.6387</v>
      </c>
      <c r="I107" s="293">
        <v>8.6119</v>
      </c>
      <c r="J107" s="168">
        <v>0.8654</v>
      </c>
      <c r="K107" s="293">
        <v>0.6601</v>
      </c>
      <c r="L107" s="208">
        <v>0.6252</v>
      </c>
      <c r="M107" s="293">
        <v>0.6783</v>
      </c>
      <c r="N107" s="213">
        <v>1.0496</v>
      </c>
      <c r="O107" s="189">
        <v>0.7797</v>
      </c>
      <c r="P107" s="201">
        <f t="shared" si="11"/>
        <v>22.1613</v>
      </c>
    </row>
    <row r="108" spans="1:16" ht="18.75">
      <c r="A108" s="52"/>
      <c r="B108" s="529"/>
      <c r="C108" s="50" t="s">
        <v>18</v>
      </c>
      <c r="D108" s="281">
        <v>325.933</v>
      </c>
      <c r="E108" s="294">
        <v>364.491</v>
      </c>
      <c r="F108" s="180">
        <v>4166.285</v>
      </c>
      <c r="G108" s="190">
        <v>9234.324</v>
      </c>
      <c r="H108" s="187">
        <v>15854.907</v>
      </c>
      <c r="I108" s="294">
        <v>21419.996</v>
      </c>
      <c r="J108" s="169">
        <v>1461.56</v>
      </c>
      <c r="K108" s="294">
        <v>827.503</v>
      </c>
      <c r="L108" s="281">
        <v>910.106</v>
      </c>
      <c r="M108" s="294">
        <v>592.355</v>
      </c>
      <c r="N108" s="240">
        <v>968.047</v>
      </c>
      <c r="O108" s="190">
        <v>689.862</v>
      </c>
      <c r="P108" s="202">
        <f t="shared" si="11"/>
        <v>56815.369</v>
      </c>
    </row>
    <row r="109" spans="1:16" ht="18.75">
      <c r="A109" s="52"/>
      <c r="B109" s="528" t="s">
        <v>122</v>
      </c>
      <c r="C109" s="57" t="s">
        <v>16</v>
      </c>
      <c r="D109" s="208">
        <v>1.3445</v>
      </c>
      <c r="E109" s="500">
        <v>4.7462</v>
      </c>
      <c r="F109" s="181">
        <v>10.1139</v>
      </c>
      <c r="G109" s="189">
        <v>6.3744</v>
      </c>
      <c r="H109" s="188">
        <v>9.9284</v>
      </c>
      <c r="I109" s="293">
        <v>14.4335</v>
      </c>
      <c r="J109" s="168">
        <v>37.6612</v>
      </c>
      <c r="K109" s="293">
        <v>52.6618</v>
      </c>
      <c r="L109" s="208">
        <v>103.6076</v>
      </c>
      <c r="M109" s="293">
        <v>72.8024</v>
      </c>
      <c r="N109" s="213">
        <v>57.0934</v>
      </c>
      <c r="O109" s="189">
        <v>11.1952</v>
      </c>
      <c r="P109" s="201">
        <f t="shared" si="11"/>
        <v>381.9625</v>
      </c>
    </row>
    <row r="110" spans="1:16" ht="18.75">
      <c r="A110" s="52"/>
      <c r="B110" s="529"/>
      <c r="C110" s="50" t="s">
        <v>18</v>
      </c>
      <c r="D110" s="281">
        <v>1213.941</v>
      </c>
      <c r="E110" s="294">
        <v>4599.798</v>
      </c>
      <c r="F110" s="180">
        <v>14247.18</v>
      </c>
      <c r="G110" s="190">
        <v>7350.384</v>
      </c>
      <c r="H110" s="187">
        <v>8889.116</v>
      </c>
      <c r="I110" s="294">
        <v>12454.706</v>
      </c>
      <c r="J110" s="169">
        <v>28033.915</v>
      </c>
      <c r="K110" s="294">
        <v>34322.434</v>
      </c>
      <c r="L110" s="281">
        <v>57005.955</v>
      </c>
      <c r="M110" s="294">
        <v>46772.47</v>
      </c>
      <c r="N110" s="240">
        <v>35868.961</v>
      </c>
      <c r="O110" s="190">
        <v>10876.555</v>
      </c>
      <c r="P110" s="202">
        <f t="shared" si="11"/>
        <v>261635.415</v>
      </c>
    </row>
    <row r="111" spans="1:16" ht="18.75">
      <c r="A111" s="45" t="s">
        <v>68</v>
      </c>
      <c r="B111" s="528" t="s">
        <v>123</v>
      </c>
      <c r="C111" s="57" t="s">
        <v>16</v>
      </c>
      <c r="D111" s="208"/>
      <c r="E111" s="293"/>
      <c r="F111" s="181"/>
      <c r="G111" s="189"/>
      <c r="H111" s="188"/>
      <c r="I111" s="293"/>
      <c r="J111" s="168"/>
      <c r="K111" s="293"/>
      <c r="L111" s="208"/>
      <c r="M111" s="293"/>
      <c r="N111" s="213"/>
      <c r="O111" s="189"/>
      <c r="P111" s="201">
        <f t="shared" si="11"/>
        <v>0</v>
      </c>
    </row>
    <row r="112" spans="1:16" ht="18.75">
      <c r="A112" s="52"/>
      <c r="B112" s="529"/>
      <c r="C112" s="50" t="s">
        <v>18</v>
      </c>
      <c r="D112" s="281"/>
      <c r="E112" s="294"/>
      <c r="F112" s="180"/>
      <c r="G112" s="190"/>
      <c r="H112" s="187"/>
      <c r="I112" s="294"/>
      <c r="J112" s="169"/>
      <c r="K112" s="294"/>
      <c r="L112" s="281"/>
      <c r="M112" s="294"/>
      <c r="N112" s="240"/>
      <c r="O112" s="190"/>
      <c r="P112" s="202">
        <f t="shared" si="11"/>
        <v>0</v>
      </c>
    </row>
    <row r="113" spans="1:16" ht="18.75">
      <c r="A113" s="52"/>
      <c r="B113" s="528" t="s">
        <v>124</v>
      </c>
      <c r="C113" s="57" t="s">
        <v>16</v>
      </c>
      <c r="D113" s="213">
        <v>14.6312</v>
      </c>
      <c r="E113" s="293">
        <v>10.237</v>
      </c>
      <c r="F113" s="181">
        <v>9.0443</v>
      </c>
      <c r="G113" s="189">
        <v>0.4921</v>
      </c>
      <c r="H113" s="188"/>
      <c r="I113" s="293"/>
      <c r="J113" s="168"/>
      <c r="K113" s="293"/>
      <c r="L113" s="208"/>
      <c r="M113" s="293"/>
      <c r="N113" s="213">
        <v>5.4344</v>
      </c>
      <c r="O113" s="189">
        <v>19.8527</v>
      </c>
      <c r="P113" s="201">
        <f aca="true" t="shared" si="12" ref="P113:P129">SUM(D113:O113)</f>
        <v>59.6917</v>
      </c>
    </row>
    <row r="114" spans="1:16" ht="18.75">
      <c r="A114" s="52"/>
      <c r="B114" s="529"/>
      <c r="C114" s="50" t="s">
        <v>18</v>
      </c>
      <c r="D114" s="281">
        <v>26423.137</v>
      </c>
      <c r="E114" s="294">
        <v>17225.83</v>
      </c>
      <c r="F114" s="180">
        <v>16228.649</v>
      </c>
      <c r="G114" s="190">
        <v>770.829</v>
      </c>
      <c r="H114" s="187"/>
      <c r="I114" s="294"/>
      <c r="J114" s="169"/>
      <c r="K114" s="294"/>
      <c r="L114" s="281"/>
      <c r="M114" s="294"/>
      <c r="N114" s="240">
        <v>10531.641</v>
      </c>
      <c r="O114" s="190">
        <v>39560.576</v>
      </c>
      <c r="P114" s="202">
        <f t="shared" si="12"/>
        <v>110740.662</v>
      </c>
    </row>
    <row r="115" spans="1:16" ht="18.75">
      <c r="A115" s="45" t="s">
        <v>70</v>
      </c>
      <c r="B115" s="528" t="s">
        <v>140</v>
      </c>
      <c r="C115" s="57" t="s">
        <v>16</v>
      </c>
      <c r="D115" s="208">
        <v>0.7024</v>
      </c>
      <c r="E115" s="293">
        <v>0.4535</v>
      </c>
      <c r="F115" s="181">
        <v>0.578</v>
      </c>
      <c r="G115" s="189">
        <v>0.2415</v>
      </c>
      <c r="H115" s="188">
        <v>0.2825</v>
      </c>
      <c r="I115" s="293">
        <v>0.042</v>
      </c>
      <c r="J115" s="168"/>
      <c r="K115" s="293"/>
      <c r="L115" s="208">
        <v>0.01</v>
      </c>
      <c r="M115" s="293">
        <v>1.0079</v>
      </c>
      <c r="N115" s="213">
        <v>1.0439</v>
      </c>
      <c r="O115" s="189">
        <v>1.1314</v>
      </c>
      <c r="P115" s="201">
        <f t="shared" si="12"/>
        <v>5.493099999999999</v>
      </c>
    </row>
    <row r="116" spans="1:16" ht="18.75">
      <c r="A116" s="52"/>
      <c r="B116" s="529"/>
      <c r="C116" s="50" t="s">
        <v>18</v>
      </c>
      <c r="D116" s="240">
        <v>1260.687</v>
      </c>
      <c r="E116" s="294">
        <v>747.01</v>
      </c>
      <c r="F116" s="180">
        <v>805.063</v>
      </c>
      <c r="G116" s="190">
        <v>134.26</v>
      </c>
      <c r="H116" s="187">
        <v>88.398</v>
      </c>
      <c r="I116" s="294">
        <v>11.34</v>
      </c>
      <c r="J116" s="169"/>
      <c r="K116" s="294"/>
      <c r="L116" s="281">
        <v>18.36</v>
      </c>
      <c r="M116" s="294">
        <v>1877.286</v>
      </c>
      <c r="N116" s="240">
        <v>1834.524</v>
      </c>
      <c r="O116" s="190">
        <v>2099.165</v>
      </c>
      <c r="P116" s="202">
        <f t="shared" si="12"/>
        <v>8876.093</v>
      </c>
    </row>
    <row r="117" spans="1:16" ht="18.75">
      <c r="A117" s="52"/>
      <c r="B117" s="528" t="s">
        <v>72</v>
      </c>
      <c r="C117" s="57" t="s">
        <v>16</v>
      </c>
      <c r="D117" s="208">
        <v>1.2281</v>
      </c>
      <c r="E117" s="293">
        <v>0.9901</v>
      </c>
      <c r="F117" s="181">
        <v>1.8013</v>
      </c>
      <c r="G117" s="189">
        <v>2.5618</v>
      </c>
      <c r="H117" s="188">
        <v>3.509</v>
      </c>
      <c r="I117" s="293">
        <v>6.14291</v>
      </c>
      <c r="J117" s="168">
        <v>4.8518</v>
      </c>
      <c r="K117" s="293">
        <v>3.2377</v>
      </c>
      <c r="L117" s="208">
        <v>3.3322</v>
      </c>
      <c r="M117" s="293">
        <v>1.8911</v>
      </c>
      <c r="N117" s="213">
        <v>0.4908</v>
      </c>
      <c r="O117" s="189">
        <v>0.4791</v>
      </c>
      <c r="P117" s="201">
        <f t="shared" si="12"/>
        <v>30.51591</v>
      </c>
    </row>
    <row r="118" spans="1:16" ht="18.75">
      <c r="A118" s="52"/>
      <c r="B118" s="529"/>
      <c r="C118" s="50" t="s">
        <v>18</v>
      </c>
      <c r="D118" s="281">
        <v>1931.609</v>
      </c>
      <c r="E118" s="294">
        <v>1828.38</v>
      </c>
      <c r="F118" s="180">
        <v>3066.09</v>
      </c>
      <c r="G118" s="190">
        <v>3217.603</v>
      </c>
      <c r="H118" s="187">
        <v>3816.584</v>
      </c>
      <c r="I118" s="294">
        <v>7687.763</v>
      </c>
      <c r="J118" s="169">
        <v>5967.41</v>
      </c>
      <c r="K118" s="294">
        <v>4573.163</v>
      </c>
      <c r="L118" s="281">
        <v>3768.823</v>
      </c>
      <c r="M118" s="294">
        <v>3460.998</v>
      </c>
      <c r="N118" s="240">
        <v>1310.413</v>
      </c>
      <c r="O118" s="190">
        <v>922.989</v>
      </c>
      <c r="P118" s="202">
        <f t="shared" si="12"/>
        <v>41551.825</v>
      </c>
    </row>
    <row r="119" spans="1:16" ht="18.75">
      <c r="A119" s="45" t="s">
        <v>23</v>
      </c>
      <c r="B119" s="528" t="s">
        <v>126</v>
      </c>
      <c r="C119" s="57" t="s">
        <v>16</v>
      </c>
      <c r="D119" s="208">
        <v>5.4944</v>
      </c>
      <c r="E119" s="293">
        <v>4.5752</v>
      </c>
      <c r="F119" s="181">
        <v>4.8133</v>
      </c>
      <c r="G119" s="189">
        <v>3.9648</v>
      </c>
      <c r="H119" s="188">
        <v>5.8223</v>
      </c>
      <c r="I119" s="293">
        <v>5.1757</v>
      </c>
      <c r="J119" s="168">
        <v>21.1847</v>
      </c>
      <c r="K119" s="293">
        <v>10.6499</v>
      </c>
      <c r="L119" s="208">
        <v>3.3005</v>
      </c>
      <c r="M119" s="293">
        <v>3.035</v>
      </c>
      <c r="N119" s="213">
        <v>6.3479</v>
      </c>
      <c r="O119" s="189">
        <v>8.2391</v>
      </c>
      <c r="P119" s="201">
        <f t="shared" si="12"/>
        <v>82.6028</v>
      </c>
    </row>
    <row r="120" spans="1:16" ht="18.75">
      <c r="A120" s="52"/>
      <c r="B120" s="529"/>
      <c r="C120" s="50" t="s">
        <v>18</v>
      </c>
      <c r="D120" s="281">
        <v>7101.325</v>
      </c>
      <c r="E120" s="294">
        <v>7315.428</v>
      </c>
      <c r="F120" s="180">
        <v>2916.315</v>
      </c>
      <c r="G120" s="190">
        <v>2331.048</v>
      </c>
      <c r="H120" s="187">
        <v>10354.817</v>
      </c>
      <c r="I120" s="294">
        <v>6793.389</v>
      </c>
      <c r="J120" s="169">
        <v>9267.013</v>
      </c>
      <c r="K120" s="294">
        <v>3275.546</v>
      </c>
      <c r="L120" s="281">
        <v>1437.603</v>
      </c>
      <c r="M120" s="294">
        <v>1051.058</v>
      </c>
      <c r="N120" s="240">
        <v>10185.874</v>
      </c>
      <c r="O120" s="190">
        <v>13661.836</v>
      </c>
      <c r="P120" s="202">
        <f t="shared" si="12"/>
        <v>75691.252</v>
      </c>
    </row>
    <row r="121" spans="1:16" ht="18.75">
      <c r="A121" s="52"/>
      <c r="B121" s="48" t="s">
        <v>20</v>
      </c>
      <c r="C121" s="57" t="s">
        <v>16</v>
      </c>
      <c r="D121" s="208">
        <v>0.1693</v>
      </c>
      <c r="E121" s="293">
        <v>1.3545</v>
      </c>
      <c r="F121" s="181">
        <v>4.6783</v>
      </c>
      <c r="G121" s="189">
        <v>4.9944</v>
      </c>
      <c r="H121" s="188">
        <v>5.2381</v>
      </c>
      <c r="I121" s="293">
        <v>4.4335</v>
      </c>
      <c r="J121" s="168">
        <v>2.8802</v>
      </c>
      <c r="K121" s="293">
        <v>2.4505</v>
      </c>
      <c r="L121" s="208">
        <v>0.5316</v>
      </c>
      <c r="M121" s="293">
        <v>0.113</v>
      </c>
      <c r="N121" s="213">
        <v>0.1045</v>
      </c>
      <c r="O121" s="189">
        <v>0.1326</v>
      </c>
      <c r="P121" s="201">
        <f t="shared" si="12"/>
        <v>27.0805</v>
      </c>
    </row>
    <row r="122" spans="1:16" ht="18.75">
      <c r="A122" s="52"/>
      <c r="B122" s="50" t="s">
        <v>73</v>
      </c>
      <c r="C122" s="50" t="s">
        <v>18</v>
      </c>
      <c r="D122" s="281">
        <v>482.825</v>
      </c>
      <c r="E122" s="294">
        <v>821.448</v>
      </c>
      <c r="F122" s="180">
        <v>3125.574</v>
      </c>
      <c r="G122" s="190">
        <v>3294.162</v>
      </c>
      <c r="H122" s="187">
        <v>4456.609</v>
      </c>
      <c r="I122" s="294">
        <v>4784.082</v>
      </c>
      <c r="J122" s="169">
        <v>7332.689</v>
      </c>
      <c r="K122" s="294">
        <v>5010.618</v>
      </c>
      <c r="L122" s="281">
        <v>791.878</v>
      </c>
      <c r="M122" s="294">
        <v>231.768</v>
      </c>
      <c r="N122" s="240">
        <v>142.128</v>
      </c>
      <c r="O122" s="190">
        <v>145.433</v>
      </c>
      <c r="P122" s="202">
        <f t="shared" si="12"/>
        <v>30619.214000000007</v>
      </c>
    </row>
    <row r="123" spans="1:16" s="39" customFormat="1" ht="18.75">
      <c r="A123" s="52"/>
      <c r="B123" s="530" t="s">
        <v>103</v>
      </c>
      <c r="C123" s="57" t="s">
        <v>16</v>
      </c>
      <c r="D123" s="201">
        <v>430.9016</v>
      </c>
      <c r="E123" s="258">
        <f>+E101+E103+E105+E107+E109+E111+E113+E115+E117+E119+E121</f>
        <v>257.3502</v>
      </c>
      <c r="F123" s="201">
        <v>78.10750000000002</v>
      </c>
      <c r="G123" s="233">
        <v>83.6719</v>
      </c>
      <c r="H123" s="201">
        <v>131.0515</v>
      </c>
      <c r="I123" s="258">
        <v>476.3657099999999</v>
      </c>
      <c r="J123" s="201">
        <v>136.0519</v>
      </c>
      <c r="K123" s="258">
        <v>112.18930000000002</v>
      </c>
      <c r="L123" s="261">
        <f>+L101+L103+L105+L107+L109+L111+L113+L115+L117+L119+L121</f>
        <v>1246.6718000000003</v>
      </c>
      <c r="M123" s="268">
        <v>1375.6651000000004</v>
      </c>
      <c r="N123" s="261">
        <f>+N101+N103+N105+N107+N109+N111+N113+N115+N117+N119+N121</f>
        <v>1397.5577999999998</v>
      </c>
      <c r="O123" s="258">
        <f>+O101+O103+O105+O107+O109+O111+O113+O115+O117+O119+O121</f>
        <v>918.2452000000002</v>
      </c>
      <c r="P123" s="201">
        <f>SUM(D123:O123)</f>
        <v>6643.8295100000005</v>
      </c>
    </row>
    <row r="124" spans="1:16" s="39" customFormat="1" ht="18.75">
      <c r="A124" s="51"/>
      <c r="B124" s="531"/>
      <c r="C124" s="50" t="s">
        <v>18</v>
      </c>
      <c r="D124" s="202">
        <v>283471.42</v>
      </c>
      <c r="E124" s="259">
        <f>+E102+E104+E106+E108+E110+E112+E114+E116+E118+E120+E122</f>
        <v>183777.80200000005</v>
      </c>
      <c r="F124" s="202">
        <v>75461.24799999999</v>
      </c>
      <c r="G124" s="56">
        <v>67609.426</v>
      </c>
      <c r="H124" s="202">
        <v>85978.663</v>
      </c>
      <c r="I124" s="259">
        <v>218625.72799999997</v>
      </c>
      <c r="J124" s="202">
        <v>84091.63200000001</v>
      </c>
      <c r="K124" s="259">
        <v>65965.474</v>
      </c>
      <c r="L124" s="260">
        <f>+L102+L104+L106+L108+L110+L112+L114+L116+L118+L120+L122</f>
        <v>642767.58</v>
      </c>
      <c r="M124" s="259">
        <v>693600.004</v>
      </c>
      <c r="N124" s="260">
        <f>+N102+N104+N106+N108+N110+N112+N114+N116+N118+N120+N122</f>
        <v>719303.222</v>
      </c>
      <c r="O124" s="259">
        <f>+O102+O104+O106+O108+O110+O112+O114+O116+O118+O120+O122</f>
        <v>519153.952</v>
      </c>
      <c r="P124" s="202">
        <f>SUM(D124:O124)</f>
        <v>3639806.151</v>
      </c>
    </row>
    <row r="125" spans="1:16" ht="18.75">
      <c r="A125" s="45" t="s">
        <v>0</v>
      </c>
      <c r="B125" s="528" t="s">
        <v>74</v>
      </c>
      <c r="C125" s="57" t="s">
        <v>16</v>
      </c>
      <c r="D125" s="208"/>
      <c r="E125" s="293"/>
      <c r="F125" s="181"/>
      <c r="G125" s="189"/>
      <c r="H125" s="188"/>
      <c r="I125" s="293"/>
      <c r="J125" s="168"/>
      <c r="K125" s="293"/>
      <c r="L125" s="208"/>
      <c r="M125" s="293"/>
      <c r="N125" s="213"/>
      <c r="O125" s="189"/>
      <c r="P125" s="201">
        <f t="shared" si="12"/>
        <v>0</v>
      </c>
    </row>
    <row r="126" spans="1:16" ht="18.75">
      <c r="A126" s="45" t="s">
        <v>0</v>
      </c>
      <c r="B126" s="529"/>
      <c r="C126" s="50" t="s">
        <v>18</v>
      </c>
      <c r="D126" s="281"/>
      <c r="E126" s="294"/>
      <c r="F126" s="180"/>
      <c r="G126" s="190"/>
      <c r="H126" s="187"/>
      <c r="I126" s="294"/>
      <c r="J126" s="169"/>
      <c r="K126" s="294"/>
      <c r="L126" s="281"/>
      <c r="M126" s="294"/>
      <c r="N126" s="240"/>
      <c r="O126" s="190"/>
      <c r="P126" s="202">
        <f t="shared" si="12"/>
        <v>0</v>
      </c>
    </row>
    <row r="127" spans="1:16" ht="18.75">
      <c r="A127" s="45" t="s">
        <v>75</v>
      </c>
      <c r="B127" s="528" t="s">
        <v>76</v>
      </c>
      <c r="C127" s="57" t="s">
        <v>16</v>
      </c>
      <c r="D127" s="208"/>
      <c r="E127" s="293"/>
      <c r="F127" s="181"/>
      <c r="G127" s="189"/>
      <c r="H127" s="188"/>
      <c r="I127" s="293"/>
      <c r="J127" s="168"/>
      <c r="K127" s="293"/>
      <c r="L127" s="208"/>
      <c r="M127" s="293"/>
      <c r="N127" s="213"/>
      <c r="O127" s="189"/>
      <c r="P127" s="201">
        <f t="shared" si="12"/>
        <v>0</v>
      </c>
    </row>
    <row r="128" spans="1:16" ht="18.75">
      <c r="A128" s="52"/>
      <c r="B128" s="529"/>
      <c r="C128" s="50" t="s">
        <v>18</v>
      </c>
      <c r="D128" s="281"/>
      <c r="E128" s="294"/>
      <c r="F128" s="180"/>
      <c r="G128" s="190"/>
      <c r="H128" s="187"/>
      <c r="I128" s="294"/>
      <c r="J128" s="169"/>
      <c r="K128" s="294"/>
      <c r="L128" s="281"/>
      <c r="M128" s="294"/>
      <c r="N128" s="240"/>
      <c r="O128" s="190"/>
      <c r="P128" s="202">
        <f t="shared" si="12"/>
        <v>0</v>
      </c>
    </row>
    <row r="129" spans="1:16" ht="18.75">
      <c r="A129" s="45" t="s">
        <v>77</v>
      </c>
      <c r="B129" s="48" t="s">
        <v>20</v>
      </c>
      <c r="C129" s="57" t="s">
        <v>16</v>
      </c>
      <c r="D129" s="435">
        <v>5.9779</v>
      </c>
      <c r="E129" s="438">
        <v>5.4535</v>
      </c>
      <c r="F129" s="437">
        <v>4.3312</v>
      </c>
      <c r="G129" s="436">
        <v>1.8888</v>
      </c>
      <c r="H129" s="407">
        <v>0.0699</v>
      </c>
      <c r="I129" s="438">
        <v>0.02</v>
      </c>
      <c r="J129" s="439">
        <v>0.015</v>
      </c>
      <c r="K129" s="438"/>
      <c r="L129" s="435"/>
      <c r="M129" s="438">
        <v>0.015</v>
      </c>
      <c r="N129" s="405">
        <v>0.773</v>
      </c>
      <c r="O129" s="436">
        <v>0.9665</v>
      </c>
      <c r="P129" s="413">
        <f t="shared" si="12"/>
        <v>19.5108</v>
      </c>
    </row>
    <row r="130" spans="1:16" ht="18.75">
      <c r="A130" s="52"/>
      <c r="B130" s="48" t="s">
        <v>78</v>
      </c>
      <c r="C130" s="57" t="s">
        <v>79</v>
      </c>
      <c r="D130" s="208"/>
      <c r="E130" s="293"/>
      <c r="F130" s="181"/>
      <c r="G130" s="189"/>
      <c r="H130" s="188"/>
      <c r="I130" s="293"/>
      <c r="J130" s="168"/>
      <c r="K130" s="293"/>
      <c r="L130" s="208"/>
      <c r="M130" s="293"/>
      <c r="N130" s="213"/>
      <c r="O130" s="189"/>
      <c r="P130" s="201"/>
    </row>
    <row r="131" spans="1:16" ht="18.75">
      <c r="A131" s="45" t="s">
        <v>23</v>
      </c>
      <c r="B131" s="2"/>
      <c r="C131" s="50" t="s">
        <v>18</v>
      </c>
      <c r="D131" s="223">
        <v>2872.296</v>
      </c>
      <c r="E131" s="295">
        <v>4055.246</v>
      </c>
      <c r="F131" s="303">
        <v>3938.808</v>
      </c>
      <c r="G131" s="190">
        <v>1770.801</v>
      </c>
      <c r="H131" s="212">
        <v>105.926</v>
      </c>
      <c r="I131" s="295">
        <v>32.4</v>
      </c>
      <c r="J131" s="167">
        <v>27.54</v>
      </c>
      <c r="K131" s="295"/>
      <c r="L131" s="304"/>
      <c r="M131" s="295">
        <v>31.59</v>
      </c>
      <c r="N131" s="299">
        <v>151.686</v>
      </c>
      <c r="O131" s="286">
        <v>232.578</v>
      </c>
      <c r="P131" s="202">
        <f aca="true" t="shared" si="13" ref="P131:P137">SUM(D131:O131)</f>
        <v>13218.870999999997</v>
      </c>
    </row>
    <row r="132" spans="1:16" s="39" customFormat="1" ht="18.75">
      <c r="A132" s="52"/>
      <c r="B132" s="58" t="s">
        <v>0</v>
      </c>
      <c r="C132" s="57" t="s">
        <v>16</v>
      </c>
      <c r="D132" s="201">
        <v>5.9779</v>
      </c>
      <c r="E132" s="258">
        <f>E125+E127+E129</f>
        <v>5.4535</v>
      </c>
      <c r="F132" s="201">
        <v>4.3312</v>
      </c>
      <c r="G132" s="233">
        <f aca="true" t="shared" si="14" ref="G132:O132">+G125+G127+G129</f>
        <v>1.8888</v>
      </c>
      <c r="H132" s="203">
        <f>+H125+H127+H129</f>
        <v>0.0699</v>
      </c>
      <c r="I132" s="258">
        <f t="shared" si="14"/>
        <v>0.02</v>
      </c>
      <c r="J132" s="201">
        <f>+J125+J127+J129</f>
        <v>0.015</v>
      </c>
      <c r="K132" s="258">
        <v>0</v>
      </c>
      <c r="L132" s="203">
        <f t="shared" si="14"/>
        <v>0</v>
      </c>
      <c r="M132" s="258">
        <v>0.015</v>
      </c>
      <c r="N132" s="203">
        <f t="shared" si="14"/>
        <v>0.773</v>
      </c>
      <c r="O132" s="258">
        <f t="shared" si="14"/>
        <v>0.9665</v>
      </c>
      <c r="P132" s="413">
        <f t="shared" si="13"/>
        <v>19.5108</v>
      </c>
    </row>
    <row r="133" spans="1:16" s="39" customFormat="1" ht="18.75">
      <c r="A133" s="52"/>
      <c r="B133" s="59" t="s">
        <v>103</v>
      </c>
      <c r="C133" s="57" t="s">
        <v>79</v>
      </c>
      <c r="D133" s="201"/>
      <c r="E133" s="258"/>
      <c r="F133" s="201"/>
      <c r="G133" s="233"/>
      <c r="H133" s="203"/>
      <c r="I133" s="258"/>
      <c r="J133" s="201"/>
      <c r="K133" s="258"/>
      <c r="L133" s="203"/>
      <c r="M133" s="258"/>
      <c r="N133" s="203"/>
      <c r="O133" s="258"/>
      <c r="P133" s="201"/>
    </row>
    <row r="134" spans="1:16" s="39" customFormat="1" ht="18.75">
      <c r="A134" s="51"/>
      <c r="B134" s="2"/>
      <c r="C134" s="50" t="s">
        <v>18</v>
      </c>
      <c r="D134" s="202">
        <v>2872.296</v>
      </c>
      <c r="E134" s="259">
        <f aca="true" t="shared" si="15" ref="E134:O134">+E126+E128+E131</f>
        <v>4055.246</v>
      </c>
      <c r="F134" s="202">
        <v>3938.808</v>
      </c>
      <c r="G134" s="56">
        <f t="shared" si="15"/>
        <v>1770.801</v>
      </c>
      <c r="H134" s="260">
        <f>+H126+H128+H131</f>
        <v>105.926</v>
      </c>
      <c r="I134" s="259">
        <f t="shared" si="15"/>
        <v>32.4</v>
      </c>
      <c r="J134" s="202">
        <f>+J126+J128+J131</f>
        <v>27.54</v>
      </c>
      <c r="K134" s="259">
        <v>0</v>
      </c>
      <c r="L134" s="260">
        <f t="shared" si="15"/>
        <v>0</v>
      </c>
      <c r="M134" s="259">
        <v>31.59</v>
      </c>
      <c r="N134" s="260">
        <f t="shared" si="15"/>
        <v>151.686</v>
      </c>
      <c r="O134" s="259">
        <f t="shared" si="15"/>
        <v>232.578</v>
      </c>
      <c r="P134" s="202">
        <f t="shared" si="13"/>
        <v>13218.870999999997</v>
      </c>
    </row>
    <row r="135" spans="1:16" s="74" customFormat="1" ht="18.75">
      <c r="A135" s="60"/>
      <c r="B135" s="61" t="s">
        <v>0</v>
      </c>
      <c r="C135" s="428" t="s">
        <v>16</v>
      </c>
      <c r="D135" s="429">
        <v>9786.485239999998</v>
      </c>
      <c r="E135" s="433">
        <f aca="true" t="shared" si="16" ref="E135:O135">E132+E123+E99</f>
        <v>9065.535499999998</v>
      </c>
      <c r="F135" s="431">
        <v>5611.141659999998</v>
      </c>
      <c r="G135" s="430">
        <f t="shared" si="16"/>
        <v>3524.4795999999997</v>
      </c>
      <c r="H135" s="432">
        <f>H132+H123+H99</f>
        <v>10224.310999999998</v>
      </c>
      <c r="I135" s="433">
        <f t="shared" si="16"/>
        <v>13024.328710000003</v>
      </c>
      <c r="J135" s="429">
        <f>J132+J123+J99</f>
        <v>14825.786700000002</v>
      </c>
      <c r="K135" s="433">
        <f>K132+K123+K99</f>
        <v>2516.2417</v>
      </c>
      <c r="L135" s="429">
        <f t="shared" si="16"/>
        <v>4842.983100000001</v>
      </c>
      <c r="M135" s="433">
        <f t="shared" si="16"/>
        <v>8765.951500000003</v>
      </c>
      <c r="N135" s="434">
        <f t="shared" si="16"/>
        <v>15313.743419999999</v>
      </c>
      <c r="O135" s="430">
        <f t="shared" si="16"/>
        <v>15155.726600000002</v>
      </c>
      <c r="P135" s="261">
        <f t="shared" si="13"/>
        <v>112656.71473</v>
      </c>
    </row>
    <row r="136" spans="1:16" s="74" customFormat="1" ht="18.75">
      <c r="A136" s="60"/>
      <c r="B136" s="64" t="s">
        <v>215</v>
      </c>
      <c r="C136" s="65" t="s">
        <v>79</v>
      </c>
      <c r="D136" s="284"/>
      <c r="E136" s="298"/>
      <c r="F136" s="284"/>
      <c r="G136" s="254"/>
      <c r="H136" s="347"/>
      <c r="I136" s="298"/>
      <c r="J136" s="284"/>
      <c r="K136" s="298"/>
      <c r="L136" s="284"/>
      <c r="M136" s="298"/>
      <c r="N136" s="301"/>
      <c r="O136" s="254"/>
      <c r="P136" s="203"/>
    </row>
    <row r="137" spans="1:16" s="74" customFormat="1" ht="19.5" thickBot="1">
      <c r="A137" s="66"/>
      <c r="B137" s="67"/>
      <c r="C137" s="68" t="s">
        <v>18</v>
      </c>
      <c r="D137" s="285">
        <v>1310828.1849999998</v>
      </c>
      <c r="E137" s="161">
        <f aca="true" t="shared" si="17" ref="E137:O137">E134+E124+E100</f>
        <v>1067703.2680000002</v>
      </c>
      <c r="F137" s="290">
        <v>943817.977</v>
      </c>
      <c r="G137" s="160">
        <f t="shared" si="17"/>
        <v>1352186.8369999998</v>
      </c>
      <c r="H137" s="348">
        <f>H134+H124+H100</f>
        <v>2126642.9200000004</v>
      </c>
      <c r="I137" s="161">
        <f t="shared" si="17"/>
        <v>2776115.9039999996</v>
      </c>
      <c r="J137" s="285">
        <f>J134+J124+J100</f>
        <v>2791752.5019999994</v>
      </c>
      <c r="K137" s="161">
        <f>K134+K124+K100</f>
        <v>764329.2280000001</v>
      </c>
      <c r="L137" s="285">
        <f t="shared" si="17"/>
        <v>1407585.6459999997</v>
      </c>
      <c r="M137" s="161">
        <f t="shared" si="17"/>
        <v>2186479.1309999996</v>
      </c>
      <c r="N137" s="302">
        <f t="shared" si="17"/>
        <v>2196827.422</v>
      </c>
      <c r="O137" s="160">
        <f t="shared" si="17"/>
        <v>1907901.239</v>
      </c>
      <c r="P137" s="204">
        <f t="shared" si="13"/>
        <v>20832170.258999996</v>
      </c>
    </row>
    <row r="138" spans="15:16" ht="18.75">
      <c r="O138" s="69"/>
      <c r="P138" s="70" t="s">
        <v>88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2" horizontalDpi="600" verticalDpi="600" orientation="landscape" paperSize="12" scale="48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zoomScale="60" zoomScaleNormal="60" zoomScalePageLayoutView="0" workbookViewId="0" topLeftCell="A1">
      <pane xSplit="3" ySplit="3" topLeftCell="F121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I144" sqref="I144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74" customWidth="1"/>
    <col min="10" max="15" width="20.50390625" style="11" customWidth="1"/>
    <col min="16" max="16" width="23.00390625" style="38" customWidth="1"/>
    <col min="17" max="16384" width="9.00390625" style="39" customWidth="1"/>
  </cols>
  <sheetData>
    <row r="1" ht="18.75">
      <c r="B1" s="37" t="s">
        <v>0</v>
      </c>
    </row>
    <row r="2" spans="1:15" ht="19.5" thickBot="1">
      <c r="A2" s="12" t="s">
        <v>101</v>
      </c>
      <c r="B2" s="40"/>
      <c r="C2" s="12"/>
      <c r="O2" s="71" t="s">
        <v>87</v>
      </c>
    </row>
    <row r="3" spans="1:16" ht="18.75">
      <c r="A3" s="41"/>
      <c r="B3" s="42"/>
      <c r="C3" s="182"/>
      <c r="D3" s="184" t="s">
        <v>2</v>
      </c>
      <c r="E3" s="182" t="s">
        <v>3</v>
      </c>
      <c r="F3" s="184" t="s">
        <v>4</v>
      </c>
      <c r="G3" s="182" t="s">
        <v>5</v>
      </c>
      <c r="H3" s="184" t="s">
        <v>6</v>
      </c>
      <c r="I3" s="292" t="s">
        <v>7</v>
      </c>
      <c r="J3" s="184" t="s">
        <v>8</v>
      </c>
      <c r="K3" s="182" t="s">
        <v>9</v>
      </c>
      <c r="L3" s="184" t="s">
        <v>10</v>
      </c>
      <c r="M3" s="182" t="s">
        <v>11</v>
      </c>
      <c r="N3" s="184" t="s">
        <v>12</v>
      </c>
      <c r="O3" s="182" t="s">
        <v>13</v>
      </c>
      <c r="P3" s="184" t="s">
        <v>14</v>
      </c>
    </row>
    <row r="4" spans="1:16" ht="18.75">
      <c r="A4" s="45" t="s">
        <v>0</v>
      </c>
      <c r="B4" s="528" t="s">
        <v>15</v>
      </c>
      <c r="C4" s="305" t="s">
        <v>16</v>
      </c>
      <c r="D4" s="173">
        <v>1822.1865</v>
      </c>
      <c r="E4" s="175">
        <v>410.595</v>
      </c>
      <c r="F4" s="181">
        <v>87.03</v>
      </c>
      <c r="G4" s="306">
        <v>612.4985</v>
      </c>
      <c r="H4" s="307">
        <v>764.5674</v>
      </c>
      <c r="I4" s="177">
        <v>262.3912</v>
      </c>
      <c r="J4" s="168">
        <v>105.836</v>
      </c>
      <c r="K4" s="175">
        <v>110.0447</v>
      </c>
      <c r="L4" s="173">
        <v>152.185</v>
      </c>
      <c r="M4" s="177">
        <v>712.0018</v>
      </c>
      <c r="N4" s="179">
        <v>933.9685</v>
      </c>
      <c r="O4" s="175">
        <v>1952.363</v>
      </c>
      <c r="P4" s="201">
        <f aca="true" t="shared" si="0" ref="P4:P35">SUM(D4:O4)</f>
        <v>7925.667600000001</v>
      </c>
    </row>
    <row r="5" spans="1:16" ht="18.75">
      <c r="A5" s="45" t="s">
        <v>17</v>
      </c>
      <c r="B5" s="529"/>
      <c r="C5" s="50" t="s">
        <v>18</v>
      </c>
      <c r="D5" s="174">
        <v>107925.664</v>
      </c>
      <c r="E5" s="164">
        <v>29265.568</v>
      </c>
      <c r="F5" s="185">
        <v>4985.097</v>
      </c>
      <c r="G5" s="190">
        <v>31760.074</v>
      </c>
      <c r="H5" s="187">
        <v>39038.754</v>
      </c>
      <c r="I5" s="176">
        <v>14933.649</v>
      </c>
      <c r="J5" s="169">
        <v>5711.737</v>
      </c>
      <c r="K5" s="164">
        <v>5619.622</v>
      </c>
      <c r="L5" s="174">
        <v>7123.35</v>
      </c>
      <c r="M5" s="176">
        <v>29776.055</v>
      </c>
      <c r="N5" s="265">
        <v>33539.736</v>
      </c>
      <c r="O5" s="164">
        <v>61166.655</v>
      </c>
      <c r="P5" s="202">
        <f t="shared" si="0"/>
        <v>370845.961</v>
      </c>
    </row>
    <row r="6" spans="1:16" ht="18.75">
      <c r="A6" s="45" t="s">
        <v>19</v>
      </c>
      <c r="B6" s="48" t="s">
        <v>20</v>
      </c>
      <c r="C6" s="57" t="s">
        <v>16</v>
      </c>
      <c r="D6" s="173"/>
      <c r="E6" s="175"/>
      <c r="F6" s="181"/>
      <c r="G6" s="189">
        <v>13.822</v>
      </c>
      <c r="H6" s="188"/>
      <c r="I6" s="177">
        <v>13.839</v>
      </c>
      <c r="J6" s="168">
        <v>45.479</v>
      </c>
      <c r="K6" s="175">
        <v>4.1645</v>
      </c>
      <c r="L6" s="173">
        <v>19.525</v>
      </c>
      <c r="M6" s="177">
        <v>52.086</v>
      </c>
      <c r="N6" s="179">
        <v>29.606</v>
      </c>
      <c r="O6" s="175">
        <v>250.467</v>
      </c>
      <c r="P6" s="201">
        <f t="shared" si="0"/>
        <v>428.98850000000004</v>
      </c>
    </row>
    <row r="7" spans="1:16" ht="18.75">
      <c r="A7" s="45" t="s">
        <v>21</v>
      </c>
      <c r="B7" s="50" t="s">
        <v>22</v>
      </c>
      <c r="C7" s="50" t="s">
        <v>18</v>
      </c>
      <c r="D7" s="174"/>
      <c r="E7" s="164"/>
      <c r="F7" s="180"/>
      <c r="G7" s="190">
        <v>448.092</v>
      </c>
      <c r="H7" s="187"/>
      <c r="I7" s="308">
        <v>629.152</v>
      </c>
      <c r="J7" s="167">
        <v>2012.473</v>
      </c>
      <c r="K7" s="194">
        <v>193.169</v>
      </c>
      <c r="L7" s="172">
        <v>706.224</v>
      </c>
      <c r="M7" s="308">
        <v>1657.82</v>
      </c>
      <c r="N7" s="265">
        <v>768.117</v>
      </c>
      <c r="O7" s="164">
        <v>8944.984</v>
      </c>
      <c r="P7" s="202">
        <f t="shared" si="0"/>
        <v>15360.031</v>
      </c>
    </row>
    <row r="8" spans="1:16" ht="18.75">
      <c r="A8" s="45" t="s">
        <v>23</v>
      </c>
      <c r="B8" s="530" t="s">
        <v>110</v>
      </c>
      <c r="C8" s="57" t="s">
        <v>16</v>
      </c>
      <c r="D8" s="201">
        <v>1822.1865</v>
      </c>
      <c r="E8" s="233">
        <f>+E4+E6</f>
        <v>410.595</v>
      </c>
      <c r="F8" s="201">
        <v>87.03</v>
      </c>
      <c r="G8" s="233">
        <v>626.3205</v>
      </c>
      <c r="H8" s="201">
        <v>764.5674</v>
      </c>
      <c r="I8" s="258">
        <v>276.2302</v>
      </c>
      <c r="J8" s="201">
        <v>151.315</v>
      </c>
      <c r="K8" s="233">
        <v>114.20920000000001</v>
      </c>
      <c r="L8" s="203">
        <f>+L4+L6</f>
        <v>171.71</v>
      </c>
      <c r="M8" s="258">
        <v>764.0878</v>
      </c>
      <c r="N8" s="203">
        <f>+N4+N6</f>
        <v>963.5745</v>
      </c>
      <c r="O8" s="258">
        <f>+O4+O6</f>
        <v>2202.83</v>
      </c>
      <c r="P8" s="201">
        <f>SUM(D8:O8)</f>
        <v>8354.6561</v>
      </c>
    </row>
    <row r="9" spans="1:16" ht="18.75">
      <c r="A9" s="51"/>
      <c r="B9" s="531"/>
      <c r="C9" s="50" t="s">
        <v>18</v>
      </c>
      <c r="D9" s="202">
        <v>107925.664</v>
      </c>
      <c r="E9" s="56">
        <f>+E5+E7</f>
        <v>29265.568</v>
      </c>
      <c r="F9" s="202">
        <v>4985.097</v>
      </c>
      <c r="G9" s="56">
        <v>32208.166</v>
      </c>
      <c r="H9" s="202">
        <v>39038.754</v>
      </c>
      <c r="I9" s="259">
        <v>15562.801</v>
      </c>
      <c r="J9" s="202">
        <v>7724.21</v>
      </c>
      <c r="K9" s="56">
        <v>5812.791</v>
      </c>
      <c r="L9" s="260">
        <f>+L5+L7</f>
        <v>7829.5740000000005</v>
      </c>
      <c r="M9" s="259">
        <v>31433.875</v>
      </c>
      <c r="N9" s="260">
        <f>+N5+N7</f>
        <v>34307.852999999996</v>
      </c>
      <c r="O9" s="259">
        <f>+O5+O7</f>
        <v>70111.639</v>
      </c>
      <c r="P9" s="202">
        <f>SUM(D9:O9)</f>
        <v>386205.99199999997</v>
      </c>
    </row>
    <row r="10" spans="1:16" ht="18.75">
      <c r="A10" s="532" t="s">
        <v>25</v>
      </c>
      <c r="B10" s="533"/>
      <c r="C10" s="57" t="s">
        <v>16</v>
      </c>
      <c r="D10" s="173"/>
      <c r="E10" s="175"/>
      <c r="F10" s="181"/>
      <c r="G10" s="189"/>
      <c r="H10" s="188"/>
      <c r="I10" s="177"/>
      <c r="J10" s="168">
        <v>403.912</v>
      </c>
      <c r="K10" s="175">
        <v>81.6287</v>
      </c>
      <c r="L10" s="173">
        <v>340.5376</v>
      </c>
      <c r="M10" s="177">
        <v>7.6065</v>
      </c>
      <c r="N10" s="179">
        <v>0.007</v>
      </c>
      <c r="O10" s="175"/>
      <c r="P10" s="201">
        <f t="shared" si="0"/>
        <v>833.6917999999998</v>
      </c>
    </row>
    <row r="11" spans="1:16" ht="18.75">
      <c r="A11" s="534"/>
      <c r="B11" s="535"/>
      <c r="C11" s="50" t="s">
        <v>18</v>
      </c>
      <c r="D11" s="174"/>
      <c r="E11" s="194"/>
      <c r="F11" s="180"/>
      <c r="G11" s="190"/>
      <c r="H11" s="187"/>
      <c r="I11" s="176"/>
      <c r="J11" s="169">
        <v>109908.333</v>
      </c>
      <c r="K11" s="164">
        <v>22843.466</v>
      </c>
      <c r="L11" s="174">
        <v>130003.058</v>
      </c>
      <c r="M11" s="176">
        <v>555.446</v>
      </c>
      <c r="N11" s="265">
        <v>2.268</v>
      </c>
      <c r="O11" s="164"/>
      <c r="P11" s="202">
        <f t="shared" si="0"/>
        <v>263312.571</v>
      </c>
    </row>
    <row r="12" spans="1:16" ht="18.75">
      <c r="A12" s="52"/>
      <c r="B12" s="528" t="s">
        <v>26</v>
      </c>
      <c r="C12" s="57" t="s">
        <v>16</v>
      </c>
      <c r="D12" s="173"/>
      <c r="E12" s="175"/>
      <c r="F12" s="181"/>
      <c r="G12" s="189"/>
      <c r="H12" s="188">
        <v>1.9565</v>
      </c>
      <c r="I12" s="177">
        <v>0.892</v>
      </c>
      <c r="J12" s="168">
        <v>0.1715</v>
      </c>
      <c r="K12" s="175">
        <v>0.254</v>
      </c>
      <c r="L12" s="173">
        <v>0.3715</v>
      </c>
      <c r="M12" s="177">
        <v>0.2065</v>
      </c>
      <c r="N12" s="179">
        <v>0.106</v>
      </c>
      <c r="O12" s="175"/>
      <c r="P12" s="201">
        <f t="shared" si="0"/>
        <v>3.958</v>
      </c>
    </row>
    <row r="13" spans="1:16" ht="18.75">
      <c r="A13" s="45" t="s">
        <v>0</v>
      </c>
      <c r="B13" s="529"/>
      <c r="C13" s="50" t="s">
        <v>18</v>
      </c>
      <c r="D13" s="174"/>
      <c r="E13" s="164"/>
      <c r="F13" s="180"/>
      <c r="G13" s="190"/>
      <c r="H13" s="187">
        <v>3203.384</v>
      </c>
      <c r="I13" s="176">
        <v>2303.4</v>
      </c>
      <c r="J13" s="169">
        <v>403.083</v>
      </c>
      <c r="K13" s="164">
        <v>582.318</v>
      </c>
      <c r="L13" s="174">
        <v>1029.642</v>
      </c>
      <c r="M13" s="176">
        <v>302.292</v>
      </c>
      <c r="N13" s="265">
        <v>202.889</v>
      </c>
      <c r="O13" s="164"/>
      <c r="P13" s="202">
        <f t="shared" si="0"/>
        <v>8027.008</v>
      </c>
    </row>
    <row r="14" spans="1:16" ht="18.75">
      <c r="A14" s="45" t="s">
        <v>27</v>
      </c>
      <c r="B14" s="528" t="s">
        <v>28</v>
      </c>
      <c r="C14" s="57" t="s">
        <v>16</v>
      </c>
      <c r="D14" s="173"/>
      <c r="E14" s="175">
        <v>0.0075</v>
      </c>
      <c r="F14" s="181"/>
      <c r="G14" s="189"/>
      <c r="H14" s="188">
        <v>2.9424</v>
      </c>
      <c r="I14" s="177"/>
      <c r="J14" s="168">
        <v>2.5265</v>
      </c>
      <c r="K14" s="175">
        <v>1.7817</v>
      </c>
      <c r="L14" s="173">
        <v>0.489</v>
      </c>
      <c r="M14" s="177">
        <v>1.9175</v>
      </c>
      <c r="N14" s="179">
        <v>0.4905</v>
      </c>
      <c r="O14" s="175">
        <v>0.121</v>
      </c>
      <c r="P14" s="201">
        <f t="shared" si="0"/>
        <v>10.276100000000001</v>
      </c>
    </row>
    <row r="15" spans="1:16" ht="18.75">
      <c r="A15" s="45" t="s">
        <v>0</v>
      </c>
      <c r="B15" s="529"/>
      <c r="C15" s="50" t="s">
        <v>18</v>
      </c>
      <c r="D15" s="174"/>
      <c r="E15" s="164">
        <v>17.091</v>
      </c>
      <c r="F15" s="180"/>
      <c r="G15" s="190"/>
      <c r="H15" s="187">
        <v>4323.443</v>
      </c>
      <c r="I15" s="176"/>
      <c r="J15" s="169">
        <v>2421.93</v>
      </c>
      <c r="K15" s="164">
        <v>2476.141</v>
      </c>
      <c r="L15" s="174">
        <v>677.349</v>
      </c>
      <c r="M15" s="176">
        <v>2682.613</v>
      </c>
      <c r="N15" s="265">
        <v>935.011</v>
      </c>
      <c r="O15" s="164">
        <v>246.842</v>
      </c>
      <c r="P15" s="202">
        <f t="shared" si="0"/>
        <v>13780.42</v>
      </c>
    </row>
    <row r="16" spans="1:16" ht="18.75">
      <c r="A16" s="45" t="s">
        <v>29</v>
      </c>
      <c r="B16" s="528" t="s">
        <v>30</v>
      </c>
      <c r="C16" s="57" t="s">
        <v>16</v>
      </c>
      <c r="D16" s="173"/>
      <c r="E16" s="175"/>
      <c r="F16" s="181"/>
      <c r="G16" s="189"/>
      <c r="H16" s="188"/>
      <c r="I16" s="177"/>
      <c r="J16" s="168">
        <v>0.428</v>
      </c>
      <c r="K16" s="175">
        <v>0.475</v>
      </c>
      <c r="L16" s="173"/>
      <c r="M16" s="177"/>
      <c r="N16" s="179"/>
      <c r="O16" s="175"/>
      <c r="P16" s="201">
        <f t="shared" si="0"/>
        <v>0.903</v>
      </c>
    </row>
    <row r="17" spans="1:16" ht="18.75">
      <c r="A17" s="52"/>
      <c r="B17" s="529"/>
      <c r="C17" s="50" t="s">
        <v>18</v>
      </c>
      <c r="D17" s="174"/>
      <c r="E17" s="164"/>
      <c r="F17" s="180"/>
      <c r="G17" s="190"/>
      <c r="H17" s="187"/>
      <c r="I17" s="176"/>
      <c r="J17" s="169">
        <v>78.581</v>
      </c>
      <c r="K17" s="164">
        <v>92.34</v>
      </c>
      <c r="L17" s="174"/>
      <c r="M17" s="176"/>
      <c r="N17" s="265"/>
      <c r="O17" s="164"/>
      <c r="P17" s="202">
        <f t="shared" si="0"/>
        <v>170.921</v>
      </c>
    </row>
    <row r="18" spans="1:16" ht="18.75">
      <c r="A18" s="45" t="s">
        <v>31</v>
      </c>
      <c r="B18" s="339" t="s">
        <v>104</v>
      </c>
      <c r="C18" s="57" t="s">
        <v>16</v>
      </c>
      <c r="D18" s="173"/>
      <c r="E18" s="175"/>
      <c r="F18" s="181"/>
      <c r="G18" s="189"/>
      <c r="H18" s="188"/>
      <c r="I18" s="177"/>
      <c r="J18" s="168">
        <v>0.4335</v>
      </c>
      <c r="K18" s="175">
        <v>5.6608</v>
      </c>
      <c r="L18" s="173">
        <v>0.01</v>
      </c>
      <c r="M18" s="177"/>
      <c r="N18" s="179"/>
      <c r="O18" s="175"/>
      <c r="P18" s="201">
        <f t="shared" si="0"/>
        <v>6.1043</v>
      </c>
    </row>
    <row r="19" spans="1:16" ht="18.75">
      <c r="A19" s="52"/>
      <c r="B19" s="47" t="s">
        <v>105</v>
      </c>
      <c r="C19" s="50" t="s">
        <v>18</v>
      </c>
      <c r="D19" s="174"/>
      <c r="E19" s="164"/>
      <c r="F19" s="180"/>
      <c r="G19" s="190"/>
      <c r="H19" s="187"/>
      <c r="I19" s="176"/>
      <c r="J19" s="169">
        <v>109.025</v>
      </c>
      <c r="K19" s="164">
        <v>2459.148</v>
      </c>
      <c r="L19" s="174">
        <v>3.78</v>
      </c>
      <c r="M19" s="176"/>
      <c r="N19" s="265"/>
      <c r="O19" s="164"/>
      <c r="P19" s="202">
        <f t="shared" si="0"/>
        <v>2571.9530000000004</v>
      </c>
    </row>
    <row r="20" spans="1:16" ht="18.75">
      <c r="A20" s="45" t="s">
        <v>23</v>
      </c>
      <c r="B20" s="528" t="s">
        <v>32</v>
      </c>
      <c r="C20" s="57" t="s">
        <v>16</v>
      </c>
      <c r="D20" s="173"/>
      <c r="E20" s="175"/>
      <c r="F20" s="181"/>
      <c r="G20" s="189"/>
      <c r="H20" s="188"/>
      <c r="I20" s="177">
        <v>0.0205</v>
      </c>
      <c r="J20" s="168">
        <v>6.686</v>
      </c>
      <c r="K20" s="175"/>
      <c r="L20" s="173">
        <v>0.468</v>
      </c>
      <c r="M20" s="177"/>
      <c r="N20" s="179"/>
      <c r="O20" s="175"/>
      <c r="P20" s="201">
        <f t="shared" si="0"/>
        <v>7.1745</v>
      </c>
    </row>
    <row r="21" spans="1:16" ht="18.75">
      <c r="A21" s="52"/>
      <c r="B21" s="529"/>
      <c r="C21" s="50" t="s">
        <v>18</v>
      </c>
      <c r="D21" s="174"/>
      <c r="E21" s="164"/>
      <c r="F21" s="180"/>
      <c r="G21" s="190"/>
      <c r="H21" s="187"/>
      <c r="I21" s="176">
        <v>4.428</v>
      </c>
      <c r="J21" s="169">
        <v>2021.846</v>
      </c>
      <c r="K21" s="164"/>
      <c r="L21" s="174">
        <v>141.523</v>
      </c>
      <c r="M21" s="176"/>
      <c r="N21" s="265"/>
      <c r="O21" s="164"/>
      <c r="P21" s="202">
        <f t="shared" si="0"/>
        <v>2167.797</v>
      </c>
    </row>
    <row r="22" spans="1:16" ht="18.75">
      <c r="A22" s="52"/>
      <c r="B22" s="530" t="s">
        <v>110</v>
      </c>
      <c r="C22" s="57" t="s">
        <v>16</v>
      </c>
      <c r="D22" s="201">
        <v>0</v>
      </c>
      <c r="E22" s="233">
        <f>+E12+E14+E16+E18+E20</f>
        <v>0.0075</v>
      </c>
      <c r="F22" s="201">
        <v>0</v>
      </c>
      <c r="G22" s="233">
        <v>0</v>
      </c>
      <c r="H22" s="201">
        <v>4.8989</v>
      </c>
      <c r="I22" s="258">
        <v>0.9125</v>
      </c>
      <c r="J22" s="201">
        <v>10.2455</v>
      </c>
      <c r="K22" s="233">
        <v>8.1715</v>
      </c>
      <c r="L22" s="203">
        <f>+L12+L14+L16+L18+L20</f>
        <v>1.3385</v>
      </c>
      <c r="M22" s="258">
        <v>2.124</v>
      </c>
      <c r="N22" s="203">
        <f>+N12+N14+N16+N18+N20</f>
        <v>0.5965</v>
      </c>
      <c r="O22" s="258">
        <f>+O12+O14+O16+O18+O20</f>
        <v>0.121</v>
      </c>
      <c r="P22" s="201">
        <f>SUM(D22:O22)</f>
        <v>28.415899999999997</v>
      </c>
    </row>
    <row r="23" spans="1:16" ht="18.75">
      <c r="A23" s="51"/>
      <c r="B23" s="531"/>
      <c r="C23" s="50" t="s">
        <v>18</v>
      </c>
      <c r="D23" s="202">
        <v>0</v>
      </c>
      <c r="E23" s="56">
        <f>+E13+E15+E17+E19+E21</f>
        <v>17.091</v>
      </c>
      <c r="F23" s="202">
        <v>0</v>
      </c>
      <c r="G23" s="56">
        <v>0</v>
      </c>
      <c r="H23" s="202">
        <v>7526.827</v>
      </c>
      <c r="I23" s="259">
        <v>2307.828</v>
      </c>
      <c r="J23" s="202">
        <v>5034.465</v>
      </c>
      <c r="K23" s="56">
        <v>5609.947</v>
      </c>
      <c r="L23" s="260">
        <f>+L13+L15+L17+L19+L21</f>
        <v>1852.2939999999999</v>
      </c>
      <c r="M23" s="259">
        <v>2984.9049999999997</v>
      </c>
      <c r="N23" s="260">
        <f>+N13+N15+N17+N19+N21</f>
        <v>1137.9</v>
      </c>
      <c r="O23" s="259">
        <f>+O13+O15+O17+O19+O21</f>
        <v>246.842</v>
      </c>
      <c r="P23" s="202">
        <f>SUM(D23:O23)</f>
        <v>26718.099000000006</v>
      </c>
    </row>
    <row r="24" spans="1:16" ht="18.75">
      <c r="A24" s="45" t="s">
        <v>0</v>
      </c>
      <c r="B24" s="528" t="s">
        <v>33</v>
      </c>
      <c r="C24" s="57" t="s">
        <v>16</v>
      </c>
      <c r="D24" s="173"/>
      <c r="E24" s="175"/>
      <c r="F24" s="181"/>
      <c r="G24" s="189"/>
      <c r="H24" s="188"/>
      <c r="I24" s="177"/>
      <c r="J24" s="168"/>
      <c r="K24" s="175"/>
      <c r="L24" s="173"/>
      <c r="M24" s="177">
        <v>0.022</v>
      </c>
      <c r="N24" s="179"/>
      <c r="O24" s="175"/>
      <c r="P24" s="201">
        <f t="shared" si="0"/>
        <v>0.022</v>
      </c>
    </row>
    <row r="25" spans="1:16" ht="18.75">
      <c r="A25" s="45" t="s">
        <v>34</v>
      </c>
      <c r="B25" s="529"/>
      <c r="C25" s="50" t="s">
        <v>18</v>
      </c>
      <c r="D25" s="174"/>
      <c r="E25" s="164"/>
      <c r="F25" s="180"/>
      <c r="G25" s="190"/>
      <c r="H25" s="187"/>
      <c r="I25" s="176"/>
      <c r="J25" s="169"/>
      <c r="K25" s="164"/>
      <c r="L25" s="174"/>
      <c r="M25" s="176">
        <v>11.334</v>
      </c>
      <c r="N25" s="265"/>
      <c r="O25" s="164"/>
      <c r="P25" s="202">
        <f t="shared" si="0"/>
        <v>11.334</v>
      </c>
    </row>
    <row r="26" spans="1:16" ht="18.75">
      <c r="A26" s="45" t="s">
        <v>35</v>
      </c>
      <c r="B26" s="48" t="s">
        <v>20</v>
      </c>
      <c r="C26" s="57" t="s">
        <v>16</v>
      </c>
      <c r="D26" s="173"/>
      <c r="E26" s="175"/>
      <c r="F26" s="186"/>
      <c r="G26" s="189"/>
      <c r="H26" s="188"/>
      <c r="I26" s="177"/>
      <c r="J26" s="168"/>
      <c r="K26" s="175">
        <v>0.058</v>
      </c>
      <c r="L26" s="309">
        <v>0.106</v>
      </c>
      <c r="M26" s="310">
        <v>0.054</v>
      </c>
      <c r="N26" s="179"/>
      <c r="O26" s="175"/>
      <c r="P26" s="201">
        <f t="shared" si="0"/>
        <v>0.218</v>
      </c>
    </row>
    <row r="27" spans="1:16" ht="18.75">
      <c r="A27" s="45" t="s">
        <v>36</v>
      </c>
      <c r="B27" s="50" t="s">
        <v>106</v>
      </c>
      <c r="C27" s="50" t="s">
        <v>18</v>
      </c>
      <c r="D27" s="174"/>
      <c r="E27" s="164"/>
      <c r="F27" s="180"/>
      <c r="G27" s="190"/>
      <c r="H27" s="187"/>
      <c r="I27" s="176"/>
      <c r="J27" s="167"/>
      <c r="K27" s="164">
        <v>50.801</v>
      </c>
      <c r="L27" s="174">
        <v>106.805</v>
      </c>
      <c r="M27" s="176">
        <v>49.864</v>
      </c>
      <c r="N27" s="265"/>
      <c r="O27" s="164"/>
      <c r="P27" s="202">
        <f t="shared" si="0"/>
        <v>207.47</v>
      </c>
    </row>
    <row r="28" spans="1:16" ht="18.75">
      <c r="A28" s="45" t="s">
        <v>23</v>
      </c>
      <c r="B28" s="530" t="s">
        <v>110</v>
      </c>
      <c r="C28" s="57" t="s">
        <v>16</v>
      </c>
      <c r="D28" s="201">
        <f>+D24+D26</f>
        <v>0</v>
      </c>
      <c r="E28" s="201">
        <f>+E24+E26</f>
        <v>0</v>
      </c>
      <c r="F28" s="201">
        <v>0</v>
      </c>
      <c r="G28" s="201">
        <v>0</v>
      </c>
      <c r="H28" s="201"/>
      <c r="I28" s="201">
        <v>0</v>
      </c>
      <c r="J28" s="201">
        <v>0</v>
      </c>
      <c r="K28" s="233">
        <v>0.058</v>
      </c>
      <c r="L28" s="203">
        <f>+L24+L26</f>
        <v>0.106</v>
      </c>
      <c r="M28" s="258">
        <v>0.076</v>
      </c>
      <c r="N28" s="203">
        <f>+N24+N26</f>
        <v>0</v>
      </c>
      <c r="O28" s="258">
        <f>+O24+O26</f>
        <v>0</v>
      </c>
      <c r="P28" s="201">
        <f>SUM(D28:O28)</f>
        <v>0.24</v>
      </c>
    </row>
    <row r="29" spans="1:16" ht="18.75">
      <c r="A29" s="51"/>
      <c r="B29" s="531"/>
      <c r="C29" s="50" t="s">
        <v>18</v>
      </c>
      <c r="D29" s="202">
        <f>+D25+D27</f>
        <v>0</v>
      </c>
      <c r="E29" s="202">
        <f>+E25+E27</f>
        <v>0</v>
      </c>
      <c r="F29" s="202">
        <v>0</v>
      </c>
      <c r="G29" s="202">
        <v>0</v>
      </c>
      <c r="H29" s="202"/>
      <c r="I29" s="202">
        <v>0</v>
      </c>
      <c r="J29" s="202">
        <v>0</v>
      </c>
      <c r="K29" s="56">
        <v>50.801</v>
      </c>
      <c r="L29" s="260">
        <f>+L25+L27</f>
        <v>106.805</v>
      </c>
      <c r="M29" s="259">
        <v>61.19799999999999</v>
      </c>
      <c r="N29" s="260">
        <f>+N25+N27</f>
        <v>0</v>
      </c>
      <c r="O29" s="259">
        <f>+O25+O27</f>
        <v>0</v>
      </c>
      <c r="P29" s="202">
        <f>SUM(D29:O29)</f>
        <v>218.80399999999997</v>
      </c>
    </row>
    <row r="30" spans="1:16" ht="18.75">
      <c r="A30" s="45" t="s">
        <v>0</v>
      </c>
      <c r="B30" s="528" t="s">
        <v>37</v>
      </c>
      <c r="C30" s="57" t="s">
        <v>16</v>
      </c>
      <c r="D30" s="173">
        <v>81.0129</v>
      </c>
      <c r="E30" s="175">
        <v>23.56</v>
      </c>
      <c r="F30" s="181">
        <v>6.8535</v>
      </c>
      <c r="G30" s="189">
        <v>6.6832</v>
      </c>
      <c r="H30" s="188">
        <v>5.266</v>
      </c>
      <c r="I30" s="177">
        <v>11.2464</v>
      </c>
      <c r="J30" s="168">
        <v>4.4316</v>
      </c>
      <c r="K30" s="175">
        <v>0.7975</v>
      </c>
      <c r="L30" s="173">
        <v>7.553</v>
      </c>
      <c r="M30" s="177">
        <v>0.5308</v>
      </c>
      <c r="N30" s="179">
        <v>6.423</v>
      </c>
      <c r="O30" s="175">
        <v>18.2516</v>
      </c>
      <c r="P30" s="201">
        <f t="shared" si="0"/>
        <v>172.60950000000003</v>
      </c>
    </row>
    <row r="31" spans="1:16" ht="18.75">
      <c r="A31" s="45" t="s">
        <v>38</v>
      </c>
      <c r="B31" s="529"/>
      <c r="C31" s="50" t="s">
        <v>18</v>
      </c>
      <c r="D31" s="174">
        <v>28549.687</v>
      </c>
      <c r="E31" s="164">
        <v>4979.394</v>
      </c>
      <c r="F31" s="180">
        <v>489.035</v>
      </c>
      <c r="G31" s="190">
        <v>686.937</v>
      </c>
      <c r="H31" s="187">
        <v>482.318</v>
      </c>
      <c r="I31" s="176">
        <v>3095.761</v>
      </c>
      <c r="J31" s="169">
        <v>1414.938</v>
      </c>
      <c r="K31" s="164">
        <v>241.553</v>
      </c>
      <c r="L31" s="174">
        <v>460.85</v>
      </c>
      <c r="M31" s="176">
        <v>39.158</v>
      </c>
      <c r="N31" s="265">
        <v>427.427</v>
      </c>
      <c r="O31" s="164">
        <v>1293.516</v>
      </c>
      <c r="P31" s="202">
        <f t="shared" si="0"/>
        <v>42160.574000000015</v>
      </c>
    </row>
    <row r="32" spans="1:16" ht="18.75">
      <c r="A32" s="45" t="s">
        <v>0</v>
      </c>
      <c r="B32" s="528" t="s">
        <v>39</v>
      </c>
      <c r="C32" s="57" t="s">
        <v>16</v>
      </c>
      <c r="D32" s="173">
        <v>3.5315</v>
      </c>
      <c r="E32" s="175">
        <v>27.977</v>
      </c>
      <c r="F32" s="181">
        <v>87.2871</v>
      </c>
      <c r="G32" s="189">
        <v>66.586</v>
      </c>
      <c r="H32" s="188">
        <v>77.044</v>
      </c>
      <c r="I32" s="177">
        <v>3.4109</v>
      </c>
      <c r="J32" s="168">
        <v>0.0705</v>
      </c>
      <c r="K32" s="175">
        <v>0.902</v>
      </c>
      <c r="L32" s="173">
        <v>0.6343</v>
      </c>
      <c r="M32" s="177">
        <v>0.598</v>
      </c>
      <c r="N32" s="179">
        <v>4.3008</v>
      </c>
      <c r="O32" s="175">
        <v>20.2171</v>
      </c>
      <c r="P32" s="201">
        <f t="shared" si="0"/>
        <v>292.5592</v>
      </c>
    </row>
    <row r="33" spans="1:16" ht="18.75">
      <c r="A33" s="45" t="s">
        <v>40</v>
      </c>
      <c r="B33" s="529"/>
      <c r="C33" s="50" t="s">
        <v>18</v>
      </c>
      <c r="D33" s="174">
        <v>200.483</v>
      </c>
      <c r="E33" s="164">
        <v>1805.311</v>
      </c>
      <c r="F33" s="180">
        <v>6211.411</v>
      </c>
      <c r="G33" s="190">
        <v>4677.52</v>
      </c>
      <c r="H33" s="187">
        <v>4881.893</v>
      </c>
      <c r="I33" s="176">
        <v>170.841</v>
      </c>
      <c r="J33" s="169">
        <v>9.774</v>
      </c>
      <c r="K33" s="164">
        <v>32.616</v>
      </c>
      <c r="L33" s="174">
        <v>39.18</v>
      </c>
      <c r="M33" s="176">
        <v>51.278</v>
      </c>
      <c r="N33" s="265">
        <v>315.695</v>
      </c>
      <c r="O33" s="164">
        <v>1060.132</v>
      </c>
      <c r="P33" s="202">
        <f t="shared" si="0"/>
        <v>19456.134000000005</v>
      </c>
    </row>
    <row r="34" spans="1:16" ht="18.75">
      <c r="A34" s="52"/>
      <c r="B34" s="48" t="s">
        <v>20</v>
      </c>
      <c r="C34" s="57" t="s">
        <v>16</v>
      </c>
      <c r="D34" s="173"/>
      <c r="E34" s="175">
        <v>0.1</v>
      </c>
      <c r="F34" s="181">
        <v>9.312</v>
      </c>
      <c r="G34" s="189">
        <v>15.002</v>
      </c>
      <c r="H34" s="188">
        <v>95.832</v>
      </c>
      <c r="I34" s="177">
        <v>92.537</v>
      </c>
      <c r="J34" s="168">
        <v>13.536</v>
      </c>
      <c r="K34" s="175"/>
      <c r="L34" s="173">
        <v>6.332</v>
      </c>
      <c r="M34" s="177">
        <v>0.687</v>
      </c>
      <c r="N34" s="179">
        <v>4.211</v>
      </c>
      <c r="O34" s="175">
        <v>0.624</v>
      </c>
      <c r="P34" s="201">
        <f t="shared" si="0"/>
        <v>238.17300000000003</v>
      </c>
    </row>
    <row r="35" spans="1:16" ht="18.75">
      <c r="A35" s="45" t="s">
        <v>23</v>
      </c>
      <c r="B35" s="50" t="s">
        <v>107</v>
      </c>
      <c r="C35" s="50" t="s">
        <v>18</v>
      </c>
      <c r="D35" s="174"/>
      <c r="E35" s="164">
        <v>4.32</v>
      </c>
      <c r="F35" s="180">
        <v>611.594</v>
      </c>
      <c r="G35" s="190">
        <v>966.447</v>
      </c>
      <c r="H35" s="187">
        <v>4784.251</v>
      </c>
      <c r="I35" s="176">
        <v>3574.162</v>
      </c>
      <c r="J35" s="169">
        <v>511.661</v>
      </c>
      <c r="K35" s="164"/>
      <c r="L35" s="174">
        <v>304.922</v>
      </c>
      <c r="M35" s="176">
        <v>29.678</v>
      </c>
      <c r="N35" s="265">
        <v>186.463</v>
      </c>
      <c r="O35" s="164">
        <v>25.283</v>
      </c>
      <c r="P35" s="202">
        <f t="shared" si="0"/>
        <v>10998.780999999999</v>
      </c>
    </row>
    <row r="36" spans="1:16" ht="18.75">
      <c r="A36" s="52"/>
      <c r="B36" s="530" t="s">
        <v>103</v>
      </c>
      <c r="C36" s="57" t="s">
        <v>16</v>
      </c>
      <c r="D36" s="201">
        <v>84.5444</v>
      </c>
      <c r="E36" s="233">
        <f>+E30+E32+E34</f>
        <v>51.637</v>
      </c>
      <c r="F36" s="201">
        <v>103.45259999999999</v>
      </c>
      <c r="G36" s="233">
        <v>88.2712</v>
      </c>
      <c r="H36" s="201">
        <v>178.142</v>
      </c>
      <c r="I36" s="258">
        <v>107.1943</v>
      </c>
      <c r="J36" s="201">
        <v>18.0381</v>
      </c>
      <c r="K36" s="233">
        <v>1.6995</v>
      </c>
      <c r="L36" s="203">
        <f aca="true" t="shared" si="1" ref="L36:O37">+L30+L32+L34</f>
        <v>14.519300000000001</v>
      </c>
      <c r="M36" s="258">
        <v>1.8158</v>
      </c>
      <c r="N36" s="203">
        <f t="shared" si="1"/>
        <v>14.934800000000001</v>
      </c>
      <c r="O36" s="258">
        <f t="shared" si="1"/>
        <v>39.0927</v>
      </c>
      <c r="P36" s="201">
        <f>SUM(D36:O36)</f>
        <v>703.3417</v>
      </c>
    </row>
    <row r="37" spans="1:16" ht="18.75">
      <c r="A37" s="51"/>
      <c r="B37" s="531"/>
      <c r="C37" s="50" t="s">
        <v>18</v>
      </c>
      <c r="D37" s="202">
        <v>28750.170000000002</v>
      </c>
      <c r="E37" s="56">
        <f>+E31+E33+E35</f>
        <v>6789.025</v>
      </c>
      <c r="F37" s="202">
        <v>7312.04</v>
      </c>
      <c r="G37" s="56">
        <v>6330.904</v>
      </c>
      <c r="H37" s="202">
        <v>10148.462</v>
      </c>
      <c r="I37" s="259">
        <v>6840.763999999999</v>
      </c>
      <c r="J37" s="202">
        <v>1936.373</v>
      </c>
      <c r="K37" s="56">
        <v>274.169</v>
      </c>
      <c r="L37" s="260">
        <f t="shared" si="1"/>
        <v>804.952</v>
      </c>
      <c r="M37" s="259">
        <v>120.114</v>
      </c>
      <c r="N37" s="260">
        <f t="shared" si="1"/>
        <v>929.585</v>
      </c>
      <c r="O37" s="259">
        <f t="shared" si="1"/>
        <v>2378.931</v>
      </c>
      <c r="P37" s="202">
        <f>SUM(D37:O37)</f>
        <v>72615.48900000002</v>
      </c>
    </row>
    <row r="38" spans="1:16" ht="18.75">
      <c r="A38" s="532" t="s">
        <v>41</v>
      </c>
      <c r="B38" s="533"/>
      <c r="C38" s="57" t="s">
        <v>16</v>
      </c>
      <c r="D38" s="173">
        <v>0.8616</v>
      </c>
      <c r="E38" s="175">
        <v>-0.145</v>
      </c>
      <c r="F38" s="181"/>
      <c r="G38" s="189"/>
      <c r="H38" s="188">
        <v>0.1086</v>
      </c>
      <c r="I38" s="177">
        <v>12.4354</v>
      </c>
      <c r="J38" s="168">
        <v>27.892</v>
      </c>
      <c r="K38" s="175">
        <v>9.6244</v>
      </c>
      <c r="L38" s="173">
        <v>17.696</v>
      </c>
      <c r="M38" s="177">
        <v>6.662</v>
      </c>
      <c r="N38" s="179">
        <v>4.6431</v>
      </c>
      <c r="O38" s="175">
        <v>1.9349</v>
      </c>
      <c r="P38" s="201">
        <f aca="true" t="shared" si="2" ref="P38:P67">SUM(D38:O38)</f>
        <v>81.71300000000001</v>
      </c>
    </row>
    <row r="39" spans="1:16" ht="18.75">
      <c r="A39" s="534"/>
      <c r="B39" s="535"/>
      <c r="C39" s="50" t="s">
        <v>18</v>
      </c>
      <c r="D39" s="174">
        <v>122.898</v>
      </c>
      <c r="E39" s="164">
        <v>-14.947</v>
      </c>
      <c r="F39" s="180"/>
      <c r="G39" s="190"/>
      <c r="H39" s="187">
        <v>38.277</v>
      </c>
      <c r="I39" s="176">
        <v>4531.449</v>
      </c>
      <c r="J39" s="169">
        <v>8267.283</v>
      </c>
      <c r="K39" s="164">
        <v>7361.157</v>
      </c>
      <c r="L39" s="174">
        <v>5912.471</v>
      </c>
      <c r="M39" s="176">
        <v>2173.36</v>
      </c>
      <c r="N39" s="265">
        <v>1374.37</v>
      </c>
      <c r="O39" s="164">
        <v>659.456</v>
      </c>
      <c r="P39" s="202">
        <f t="shared" si="2"/>
        <v>30425.773999999994</v>
      </c>
    </row>
    <row r="40" spans="1:16" ht="18.75">
      <c r="A40" s="532" t="s">
        <v>42</v>
      </c>
      <c r="B40" s="533"/>
      <c r="C40" s="57" t="s">
        <v>16</v>
      </c>
      <c r="D40" s="173">
        <v>5.7626</v>
      </c>
      <c r="E40" s="175">
        <v>0.1933</v>
      </c>
      <c r="F40" s="181"/>
      <c r="G40" s="189">
        <v>0.0042</v>
      </c>
      <c r="H40" s="188">
        <v>8.9799</v>
      </c>
      <c r="I40" s="177">
        <v>64.743</v>
      </c>
      <c r="J40" s="168">
        <v>42.3789</v>
      </c>
      <c r="K40" s="175">
        <v>28.9646</v>
      </c>
      <c r="L40" s="173">
        <v>350.7456</v>
      </c>
      <c r="M40" s="177">
        <v>448.5883</v>
      </c>
      <c r="N40" s="179">
        <v>879.9287</v>
      </c>
      <c r="O40" s="175">
        <v>8.0185</v>
      </c>
      <c r="P40" s="201">
        <f t="shared" si="2"/>
        <v>1838.3075999999999</v>
      </c>
    </row>
    <row r="41" spans="1:16" ht="18.75">
      <c r="A41" s="534"/>
      <c r="B41" s="535"/>
      <c r="C41" s="50" t="s">
        <v>18</v>
      </c>
      <c r="D41" s="174">
        <v>1955.744</v>
      </c>
      <c r="E41" s="164">
        <v>51.641</v>
      </c>
      <c r="F41" s="180"/>
      <c r="G41" s="190">
        <v>2.948</v>
      </c>
      <c r="H41" s="187">
        <v>1744.11</v>
      </c>
      <c r="I41" s="176">
        <v>15860.698</v>
      </c>
      <c r="J41" s="169">
        <v>3883.113</v>
      </c>
      <c r="K41" s="164">
        <v>4691.474</v>
      </c>
      <c r="L41" s="174">
        <v>53931.127</v>
      </c>
      <c r="M41" s="176">
        <v>66461.636</v>
      </c>
      <c r="N41" s="265">
        <v>97767.345</v>
      </c>
      <c r="O41" s="164">
        <v>998.439</v>
      </c>
      <c r="P41" s="202">
        <f t="shared" si="2"/>
        <v>247348.27500000002</v>
      </c>
    </row>
    <row r="42" spans="1:16" ht="18.75">
      <c r="A42" s="532" t="s">
        <v>43</v>
      </c>
      <c r="B42" s="533"/>
      <c r="C42" s="57" t="s">
        <v>16</v>
      </c>
      <c r="D42" s="173"/>
      <c r="E42" s="175"/>
      <c r="F42" s="181"/>
      <c r="G42" s="189"/>
      <c r="H42" s="188"/>
      <c r="I42" s="177"/>
      <c r="J42" s="168"/>
      <c r="K42" s="175"/>
      <c r="L42" s="173"/>
      <c r="M42" s="177"/>
      <c r="N42" s="179"/>
      <c r="O42" s="175"/>
      <c r="P42" s="201"/>
    </row>
    <row r="43" spans="1:16" ht="18.75">
      <c r="A43" s="534"/>
      <c r="B43" s="535"/>
      <c r="C43" s="50" t="s">
        <v>18</v>
      </c>
      <c r="D43" s="174"/>
      <c r="E43" s="164"/>
      <c r="F43" s="180"/>
      <c r="G43" s="190"/>
      <c r="H43" s="187"/>
      <c r="I43" s="176"/>
      <c r="J43" s="169"/>
      <c r="K43" s="164"/>
      <c r="L43" s="174"/>
      <c r="M43" s="176"/>
      <c r="N43" s="265"/>
      <c r="O43" s="164"/>
      <c r="P43" s="202"/>
    </row>
    <row r="44" spans="1:16" ht="18.75">
      <c r="A44" s="532" t="s">
        <v>44</v>
      </c>
      <c r="B44" s="533"/>
      <c r="C44" s="57" t="s">
        <v>16</v>
      </c>
      <c r="D44" s="173"/>
      <c r="E44" s="175"/>
      <c r="F44" s="181"/>
      <c r="G44" s="189"/>
      <c r="H44" s="188"/>
      <c r="I44" s="177"/>
      <c r="J44" s="168"/>
      <c r="K44" s="175"/>
      <c r="L44" s="173"/>
      <c r="M44" s="177">
        <v>0.001</v>
      </c>
      <c r="N44" s="179"/>
      <c r="O44" s="175"/>
      <c r="P44" s="201">
        <f t="shared" si="2"/>
        <v>0.001</v>
      </c>
    </row>
    <row r="45" spans="1:16" ht="18.75">
      <c r="A45" s="534"/>
      <c r="B45" s="535"/>
      <c r="C45" s="50" t="s">
        <v>18</v>
      </c>
      <c r="D45" s="174"/>
      <c r="E45" s="164"/>
      <c r="F45" s="180"/>
      <c r="G45" s="190"/>
      <c r="H45" s="187"/>
      <c r="I45" s="176"/>
      <c r="J45" s="169"/>
      <c r="K45" s="164"/>
      <c r="L45" s="174"/>
      <c r="M45" s="176">
        <v>0.594</v>
      </c>
      <c r="N45" s="265"/>
      <c r="O45" s="164"/>
      <c r="P45" s="202">
        <f t="shared" si="2"/>
        <v>0.594</v>
      </c>
    </row>
    <row r="46" spans="1:16" ht="18.75">
      <c r="A46" s="532" t="s">
        <v>45</v>
      </c>
      <c r="B46" s="533"/>
      <c r="C46" s="57" t="s">
        <v>16</v>
      </c>
      <c r="D46" s="173">
        <v>0.2752</v>
      </c>
      <c r="E46" s="175">
        <v>0.0078</v>
      </c>
      <c r="F46" s="181"/>
      <c r="G46" s="189"/>
      <c r="H46" s="188"/>
      <c r="I46" s="177">
        <v>0.0207</v>
      </c>
      <c r="J46" s="168">
        <v>0.09</v>
      </c>
      <c r="K46" s="175"/>
      <c r="L46" s="173">
        <v>0.1377</v>
      </c>
      <c r="M46" s="177">
        <v>0.0062</v>
      </c>
      <c r="N46" s="179"/>
      <c r="O46" s="175">
        <v>0.003</v>
      </c>
      <c r="P46" s="201">
        <f t="shared" si="2"/>
        <v>0.5405999999999999</v>
      </c>
    </row>
    <row r="47" spans="1:16" ht="18.75">
      <c r="A47" s="534"/>
      <c r="B47" s="535"/>
      <c r="C47" s="50" t="s">
        <v>18</v>
      </c>
      <c r="D47" s="174">
        <v>163.981</v>
      </c>
      <c r="E47" s="164">
        <v>5.04</v>
      </c>
      <c r="F47" s="180"/>
      <c r="G47" s="190"/>
      <c r="H47" s="187"/>
      <c r="I47" s="176">
        <v>6.404</v>
      </c>
      <c r="J47" s="169">
        <v>0.972</v>
      </c>
      <c r="K47" s="164"/>
      <c r="L47" s="174">
        <v>22.967</v>
      </c>
      <c r="M47" s="176">
        <v>2.797</v>
      </c>
      <c r="N47" s="265"/>
      <c r="O47" s="164">
        <v>2.592</v>
      </c>
      <c r="P47" s="202">
        <f t="shared" si="2"/>
        <v>204.753</v>
      </c>
    </row>
    <row r="48" spans="1:16" ht="18.75">
      <c r="A48" s="532" t="s">
        <v>46</v>
      </c>
      <c r="B48" s="533"/>
      <c r="C48" s="57" t="s">
        <v>16</v>
      </c>
      <c r="D48" s="173">
        <v>48.9354</v>
      </c>
      <c r="E48" s="175">
        <v>88.003</v>
      </c>
      <c r="F48" s="181">
        <v>15.451</v>
      </c>
      <c r="G48" s="189">
        <v>51.186</v>
      </c>
      <c r="H48" s="188">
        <v>656.7422</v>
      </c>
      <c r="I48" s="177">
        <v>1195.9634</v>
      </c>
      <c r="J48" s="168">
        <v>596.0738</v>
      </c>
      <c r="K48" s="175">
        <v>244.5559</v>
      </c>
      <c r="L48" s="173">
        <v>112.9559</v>
      </c>
      <c r="M48" s="177">
        <v>73.1496</v>
      </c>
      <c r="N48" s="179">
        <v>102.0316</v>
      </c>
      <c r="O48" s="175">
        <v>197.1357</v>
      </c>
      <c r="P48" s="201">
        <f t="shared" si="2"/>
        <v>3382.1834999999996</v>
      </c>
    </row>
    <row r="49" spans="1:16" ht="18.75">
      <c r="A49" s="534"/>
      <c r="B49" s="535"/>
      <c r="C49" s="50" t="s">
        <v>18</v>
      </c>
      <c r="D49" s="174">
        <v>5396.577</v>
      </c>
      <c r="E49" s="164">
        <v>6851.351</v>
      </c>
      <c r="F49" s="180">
        <v>984.696</v>
      </c>
      <c r="G49" s="190">
        <v>4489.854</v>
      </c>
      <c r="H49" s="187">
        <v>42348.898</v>
      </c>
      <c r="I49" s="176">
        <v>68788.638</v>
      </c>
      <c r="J49" s="169">
        <v>39969.36</v>
      </c>
      <c r="K49" s="164">
        <v>23561.236</v>
      </c>
      <c r="L49" s="174">
        <v>15854.568</v>
      </c>
      <c r="M49" s="176">
        <v>10235.887</v>
      </c>
      <c r="N49" s="265">
        <v>8531.48</v>
      </c>
      <c r="O49" s="164">
        <v>14808.343</v>
      </c>
      <c r="P49" s="202">
        <f t="shared" si="2"/>
        <v>241820.888</v>
      </c>
    </row>
    <row r="50" spans="1:16" ht="18.75">
      <c r="A50" s="532" t="s">
        <v>47</v>
      </c>
      <c r="B50" s="533"/>
      <c r="C50" s="57" t="s">
        <v>16</v>
      </c>
      <c r="D50" s="173">
        <v>16.5</v>
      </c>
      <c r="E50" s="175"/>
      <c r="F50" s="181"/>
      <c r="G50" s="189"/>
      <c r="H50" s="188">
        <v>3.02</v>
      </c>
      <c r="I50" s="177"/>
      <c r="J50" s="168">
        <v>0.05</v>
      </c>
      <c r="K50" s="175">
        <v>1.1</v>
      </c>
      <c r="L50" s="173">
        <v>284.56</v>
      </c>
      <c r="M50" s="177">
        <v>3192.527</v>
      </c>
      <c r="N50" s="179">
        <v>5726.692</v>
      </c>
      <c r="O50" s="175">
        <v>894.955</v>
      </c>
      <c r="P50" s="201">
        <f t="shared" si="2"/>
        <v>10119.404</v>
      </c>
    </row>
    <row r="51" spans="1:16" ht="18.75">
      <c r="A51" s="534"/>
      <c r="B51" s="535"/>
      <c r="C51" s="50" t="s">
        <v>18</v>
      </c>
      <c r="D51" s="174">
        <v>1006.83</v>
      </c>
      <c r="E51" s="164"/>
      <c r="F51" s="180"/>
      <c r="G51" s="190"/>
      <c r="H51" s="187">
        <v>609.919</v>
      </c>
      <c r="I51" s="176"/>
      <c r="J51" s="169">
        <v>10.368</v>
      </c>
      <c r="K51" s="164">
        <v>175.824</v>
      </c>
      <c r="L51" s="174">
        <v>128169.722</v>
      </c>
      <c r="M51" s="176">
        <v>984099.621</v>
      </c>
      <c r="N51" s="265">
        <v>1062157.971</v>
      </c>
      <c r="O51" s="164">
        <v>80315.398</v>
      </c>
      <c r="P51" s="202">
        <f t="shared" si="2"/>
        <v>2256545.653</v>
      </c>
    </row>
    <row r="52" spans="1:16" ht="18.75">
      <c r="A52" s="532" t="s">
        <v>48</v>
      </c>
      <c r="B52" s="533"/>
      <c r="C52" s="57" t="s">
        <v>16</v>
      </c>
      <c r="D52" s="173">
        <v>0.0268</v>
      </c>
      <c r="E52" s="175">
        <v>0.0015</v>
      </c>
      <c r="F52" s="181">
        <v>11.3867</v>
      </c>
      <c r="G52" s="189">
        <v>322.0232</v>
      </c>
      <c r="H52" s="188">
        <v>888.9972</v>
      </c>
      <c r="I52" s="177">
        <v>2012.0689</v>
      </c>
      <c r="J52" s="168">
        <v>2331.0182</v>
      </c>
      <c r="K52" s="175"/>
      <c r="L52" s="173">
        <v>4.9898</v>
      </c>
      <c r="M52" s="177">
        <v>89.9342</v>
      </c>
      <c r="N52" s="179">
        <v>32.8844</v>
      </c>
      <c r="O52" s="175">
        <v>2.0938</v>
      </c>
      <c r="P52" s="201">
        <f t="shared" si="2"/>
        <v>5695.4247</v>
      </c>
    </row>
    <row r="53" spans="1:16" ht="18.75">
      <c r="A53" s="534"/>
      <c r="B53" s="535"/>
      <c r="C53" s="50" t="s">
        <v>18</v>
      </c>
      <c r="D53" s="174">
        <v>9.029</v>
      </c>
      <c r="E53" s="164">
        <v>1.296</v>
      </c>
      <c r="F53" s="180">
        <v>11215.728</v>
      </c>
      <c r="G53" s="190">
        <v>249049.448</v>
      </c>
      <c r="H53" s="187">
        <v>625616.091</v>
      </c>
      <c r="I53" s="176">
        <v>1261119.867</v>
      </c>
      <c r="J53" s="169">
        <v>1361045.792</v>
      </c>
      <c r="K53" s="164"/>
      <c r="L53" s="174">
        <v>4152.617</v>
      </c>
      <c r="M53" s="176">
        <v>83616.039</v>
      </c>
      <c r="N53" s="265">
        <v>33851.838</v>
      </c>
      <c r="O53" s="164">
        <v>1562.355</v>
      </c>
      <c r="P53" s="202">
        <f t="shared" si="2"/>
        <v>3631240.0999999996</v>
      </c>
    </row>
    <row r="54" spans="1:16" ht="18.75">
      <c r="A54" s="45" t="s">
        <v>0</v>
      </c>
      <c r="B54" s="528" t="s">
        <v>128</v>
      </c>
      <c r="C54" s="57" t="s">
        <v>16</v>
      </c>
      <c r="D54" s="173">
        <v>0.03</v>
      </c>
      <c r="E54" s="175"/>
      <c r="F54" s="181">
        <v>0.0018</v>
      </c>
      <c r="G54" s="189">
        <v>0.081</v>
      </c>
      <c r="H54" s="188">
        <v>0.3602</v>
      </c>
      <c r="I54" s="177">
        <v>0.2545</v>
      </c>
      <c r="J54" s="168">
        <v>3.8776</v>
      </c>
      <c r="K54" s="175">
        <v>0.8156</v>
      </c>
      <c r="L54" s="173">
        <v>0.9289</v>
      </c>
      <c r="M54" s="177">
        <v>1.2971</v>
      </c>
      <c r="N54" s="179">
        <v>8.3311</v>
      </c>
      <c r="O54" s="175">
        <v>1.4761</v>
      </c>
      <c r="P54" s="201">
        <f t="shared" si="2"/>
        <v>17.453899999999997</v>
      </c>
    </row>
    <row r="55" spans="1:16" ht="18.75">
      <c r="A55" s="45" t="s">
        <v>38</v>
      </c>
      <c r="B55" s="529"/>
      <c r="C55" s="50" t="s">
        <v>18</v>
      </c>
      <c r="D55" s="174">
        <v>13.119</v>
      </c>
      <c r="E55" s="164"/>
      <c r="F55" s="180">
        <v>2.527</v>
      </c>
      <c r="G55" s="190">
        <v>104.531</v>
      </c>
      <c r="H55" s="187">
        <v>390.861</v>
      </c>
      <c r="I55" s="176">
        <v>181.519</v>
      </c>
      <c r="J55" s="169">
        <v>2316.818</v>
      </c>
      <c r="K55" s="164">
        <v>458.943</v>
      </c>
      <c r="L55" s="174">
        <v>618.329</v>
      </c>
      <c r="M55" s="176">
        <v>890.449</v>
      </c>
      <c r="N55" s="265">
        <v>3258.411</v>
      </c>
      <c r="O55" s="164">
        <v>406.239</v>
      </c>
      <c r="P55" s="202">
        <f t="shared" si="2"/>
        <v>8641.746</v>
      </c>
    </row>
    <row r="56" spans="1:16" ht="18.75">
      <c r="A56" s="45" t="s">
        <v>17</v>
      </c>
      <c r="B56" s="48" t="s">
        <v>20</v>
      </c>
      <c r="C56" s="57" t="s">
        <v>16</v>
      </c>
      <c r="D56" s="173">
        <v>0.2404</v>
      </c>
      <c r="E56" s="175">
        <v>0.0679</v>
      </c>
      <c r="F56" s="181">
        <v>0.012</v>
      </c>
      <c r="G56" s="189">
        <v>0.002</v>
      </c>
      <c r="H56" s="188">
        <v>0.0073</v>
      </c>
      <c r="I56" s="177">
        <v>0.3228</v>
      </c>
      <c r="J56" s="168">
        <v>0.1148</v>
      </c>
      <c r="K56" s="175">
        <v>0.1711</v>
      </c>
      <c r="L56" s="173">
        <v>0.7729</v>
      </c>
      <c r="M56" s="177">
        <v>0.9857</v>
      </c>
      <c r="N56" s="179">
        <v>2.2351</v>
      </c>
      <c r="O56" s="175">
        <v>1.5337</v>
      </c>
      <c r="P56" s="201">
        <f t="shared" si="2"/>
        <v>6.4657</v>
      </c>
    </row>
    <row r="57" spans="1:16" ht="18.75">
      <c r="A57" s="45" t="s">
        <v>23</v>
      </c>
      <c r="B57" s="50" t="s">
        <v>109</v>
      </c>
      <c r="C57" s="50" t="s">
        <v>18</v>
      </c>
      <c r="D57" s="174">
        <v>55.725</v>
      </c>
      <c r="E57" s="164">
        <v>7.37</v>
      </c>
      <c r="F57" s="180">
        <v>0.259</v>
      </c>
      <c r="G57" s="190">
        <v>4.044</v>
      </c>
      <c r="H57" s="187">
        <v>11.662</v>
      </c>
      <c r="I57" s="176">
        <v>133.662</v>
      </c>
      <c r="J57" s="169">
        <v>54.904</v>
      </c>
      <c r="K57" s="164">
        <v>94.384</v>
      </c>
      <c r="L57" s="174">
        <v>153.447</v>
      </c>
      <c r="M57" s="176">
        <v>110.048</v>
      </c>
      <c r="N57" s="265">
        <v>337.209</v>
      </c>
      <c r="O57" s="164">
        <v>261.404</v>
      </c>
      <c r="P57" s="202">
        <f t="shared" si="2"/>
        <v>1224.1180000000002</v>
      </c>
    </row>
    <row r="58" spans="1:16" ht="18.75">
      <c r="A58" s="52"/>
      <c r="B58" s="530" t="s">
        <v>103</v>
      </c>
      <c r="C58" s="57" t="s">
        <v>16</v>
      </c>
      <c r="D58" s="201">
        <v>0.2704</v>
      </c>
      <c r="E58" s="233">
        <f>+E54+E56</f>
        <v>0.0679</v>
      </c>
      <c r="F58" s="201">
        <v>0.0138</v>
      </c>
      <c r="G58" s="233">
        <v>0.083</v>
      </c>
      <c r="H58" s="201">
        <v>0.3675</v>
      </c>
      <c r="I58" s="258">
        <v>0.5772999999999999</v>
      </c>
      <c r="J58" s="201">
        <v>3.9924</v>
      </c>
      <c r="K58" s="233">
        <v>0.9867</v>
      </c>
      <c r="L58" s="203">
        <f>+L54+L56</f>
        <v>1.7018</v>
      </c>
      <c r="M58" s="258">
        <v>2.2828</v>
      </c>
      <c r="N58" s="203">
        <f>+N54+N56</f>
        <v>10.566199999999998</v>
      </c>
      <c r="O58" s="258">
        <f>+O54+O56</f>
        <v>3.0098000000000003</v>
      </c>
      <c r="P58" s="201">
        <f>SUM(D58:O58)</f>
        <v>23.919599999999996</v>
      </c>
    </row>
    <row r="59" spans="1:16" ht="18.75">
      <c r="A59" s="51"/>
      <c r="B59" s="531"/>
      <c r="C59" s="50" t="s">
        <v>18</v>
      </c>
      <c r="D59" s="202">
        <v>68.844</v>
      </c>
      <c r="E59" s="56">
        <f>+E55+E57</f>
        <v>7.37</v>
      </c>
      <c r="F59" s="202">
        <v>2.786</v>
      </c>
      <c r="G59" s="56">
        <v>108.575</v>
      </c>
      <c r="H59" s="202">
        <v>402.52299999999997</v>
      </c>
      <c r="I59" s="259">
        <v>315.18100000000004</v>
      </c>
      <c r="J59" s="202">
        <v>2371.722</v>
      </c>
      <c r="K59" s="56">
        <v>553.327</v>
      </c>
      <c r="L59" s="260">
        <f>+L55+L57</f>
        <v>771.776</v>
      </c>
      <c r="M59" s="259">
        <v>1000.497</v>
      </c>
      <c r="N59" s="260">
        <f>+N55+N57</f>
        <v>3595.62</v>
      </c>
      <c r="O59" s="259">
        <f>+O55+O57</f>
        <v>667.643</v>
      </c>
      <c r="P59" s="202">
        <f>SUM(D59:O59)</f>
        <v>9865.864000000001</v>
      </c>
    </row>
    <row r="60" spans="1:16" ht="18.75">
      <c r="A60" s="45" t="s">
        <v>0</v>
      </c>
      <c r="B60" s="528" t="s">
        <v>111</v>
      </c>
      <c r="C60" s="57" t="s">
        <v>16</v>
      </c>
      <c r="D60" s="173"/>
      <c r="E60" s="175"/>
      <c r="F60" s="181"/>
      <c r="G60" s="189"/>
      <c r="H60" s="188"/>
      <c r="I60" s="177"/>
      <c r="J60" s="168"/>
      <c r="K60" s="175"/>
      <c r="L60" s="173"/>
      <c r="M60" s="177"/>
      <c r="N60" s="179"/>
      <c r="O60" s="175"/>
      <c r="P60" s="201">
        <f t="shared" si="2"/>
        <v>0</v>
      </c>
    </row>
    <row r="61" spans="1:16" ht="18.75">
      <c r="A61" s="45" t="s">
        <v>49</v>
      </c>
      <c r="B61" s="529"/>
      <c r="C61" s="50" t="s">
        <v>18</v>
      </c>
      <c r="D61" s="174"/>
      <c r="E61" s="164"/>
      <c r="F61" s="180"/>
      <c r="G61" s="190"/>
      <c r="H61" s="187"/>
      <c r="I61" s="176"/>
      <c r="J61" s="169"/>
      <c r="K61" s="164"/>
      <c r="L61" s="174"/>
      <c r="M61" s="176"/>
      <c r="N61" s="265"/>
      <c r="O61" s="164"/>
      <c r="P61" s="202">
        <f t="shared" si="2"/>
        <v>0</v>
      </c>
    </row>
    <row r="62" spans="1:16" ht="18.75">
      <c r="A62" s="45" t="s">
        <v>0</v>
      </c>
      <c r="B62" s="48" t="s">
        <v>50</v>
      </c>
      <c r="C62" s="57" t="s">
        <v>16</v>
      </c>
      <c r="D62" s="173"/>
      <c r="E62" s="175"/>
      <c r="F62" s="181"/>
      <c r="G62" s="189"/>
      <c r="H62" s="188"/>
      <c r="I62" s="177"/>
      <c r="J62" s="168"/>
      <c r="K62" s="175"/>
      <c r="L62" s="173"/>
      <c r="M62" s="177"/>
      <c r="N62" s="179"/>
      <c r="O62" s="175"/>
      <c r="P62" s="201">
        <f t="shared" si="2"/>
        <v>0</v>
      </c>
    </row>
    <row r="63" spans="1:16" ht="18.75">
      <c r="A63" s="45" t="s">
        <v>51</v>
      </c>
      <c r="B63" s="50" t="s">
        <v>112</v>
      </c>
      <c r="C63" s="50" t="s">
        <v>18</v>
      </c>
      <c r="D63" s="174"/>
      <c r="E63" s="164"/>
      <c r="F63" s="180"/>
      <c r="G63" s="190"/>
      <c r="H63" s="187"/>
      <c r="I63" s="176"/>
      <c r="J63" s="169"/>
      <c r="K63" s="164"/>
      <c r="L63" s="174"/>
      <c r="M63" s="176"/>
      <c r="N63" s="265"/>
      <c r="O63" s="164"/>
      <c r="P63" s="202">
        <f t="shared" si="2"/>
        <v>0</v>
      </c>
    </row>
    <row r="64" spans="1:16" ht="18.75">
      <c r="A64" s="45" t="s">
        <v>0</v>
      </c>
      <c r="B64" s="528" t="s">
        <v>53</v>
      </c>
      <c r="C64" s="57" t="s">
        <v>16</v>
      </c>
      <c r="D64" s="173"/>
      <c r="E64" s="175"/>
      <c r="F64" s="181"/>
      <c r="G64" s="189"/>
      <c r="H64" s="188"/>
      <c r="I64" s="177"/>
      <c r="J64" s="168"/>
      <c r="K64" s="175"/>
      <c r="L64" s="173"/>
      <c r="M64" s="177"/>
      <c r="N64" s="179"/>
      <c r="O64" s="175"/>
      <c r="P64" s="201">
        <f t="shared" si="2"/>
        <v>0</v>
      </c>
    </row>
    <row r="65" spans="1:16" ht="18.75">
      <c r="A65" s="45" t="s">
        <v>23</v>
      </c>
      <c r="B65" s="529"/>
      <c r="C65" s="50" t="s">
        <v>18</v>
      </c>
      <c r="D65" s="174"/>
      <c r="E65" s="164"/>
      <c r="F65" s="180"/>
      <c r="G65" s="190"/>
      <c r="H65" s="187"/>
      <c r="I65" s="176"/>
      <c r="J65" s="169"/>
      <c r="K65" s="164"/>
      <c r="L65" s="174"/>
      <c r="M65" s="176"/>
      <c r="N65" s="265"/>
      <c r="O65" s="164"/>
      <c r="P65" s="202">
        <f t="shared" si="2"/>
        <v>0</v>
      </c>
    </row>
    <row r="66" spans="1:16" ht="18.75">
      <c r="A66" s="52"/>
      <c r="B66" s="48" t="s">
        <v>20</v>
      </c>
      <c r="C66" s="57" t="s">
        <v>16</v>
      </c>
      <c r="D66" s="173">
        <v>2.177</v>
      </c>
      <c r="E66" s="175">
        <v>1.469</v>
      </c>
      <c r="F66" s="181">
        <v>0.056</v>
      </c>
      <c r="G66" s="189">
        <v>0.033</v>
      </c>
      <c r="H66" s="188">
        <v>0.496</v>
      </c>
      <c r="I66" s="177">
        <v>0.022</v>
      </c>
      <c r="J66" s="168"/>
      <c r="K66" s="175">
        <v>0.0155</v>
      </c>
      <c r="L66" s="173">
        <v>0.1505</v>
      </c>
      <c r="M66" s="177">
        <v>0.1115</v>
      </c>
      <c r="N66" s="179"/>
      <c r="O66" s="175">
        <v>0.013</v>
      </c>
      <c r="P66" s="201">
        <f t="shared" si="2"/>
        <v>4.543500000000001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237">
        <v>75.24</v>
      </c>
      <c r="E67" s="255">
        <v>33.717</v>
      </c>
      <c r="F67" s="287">
        <v>1.36</v>
      </c>
      <c r="G67" s="247">
        <v>1.631</v>
      </c>
      <c r="H67" s="248">
        <v>8.479</v>
      </c>
      <c r="I67" s="264">
        <v>1.49</v>
      </c>
      <c r="J67" s="291"/>
      <c r="K67" s="255">
        <v>1.674</v>
      </c>
      <c r="L67" s="237">
        <v>6.669</v>
      </c>
      <c r="M67" s="264">
        <v>3.693</v>
      </c>
      <c r="N67" s="266"/>
      <c r="O67" s="311">
        <v>1.404</v>
      </c>
      <c r="P67" s="273">
        <f t="shared" si="2"/>
        <v>135.357</v>
      </c>
    </row>
    <row r="68" spans="4:16" ht="18.75">
      <c r="D68" s="104"/>
      <c r="E68" s="104"/>
      <c r="F68" s="315"/>
      <c r="G68" s="104"/>
      <c r="H68" s="283"/>
      <c r="I68" s="107"/>
      <c r="J68" s="283"/>
      <c r="K68" s="104"/>
      <c r="L68" s="283"/>
      <c r="M68" s="107"/>
      <c r="N68" s="300"/>
      <c r="O68" s="104"/>
      <c r="P68" s="244"/>
    </row>
    <row r="69" spans="1:16" ht="19.5" thickBot="1">
      <c r="A69" s="12" t="s">
        <v>129</v>
      </c>
      <c r="B69" s="40"/>
      <c r="C69" s="12"/>
      <c r="D69" s="197"/>
      <c r="E69" s="314"/>
      <c r="F69" s="316"/>
      <c r="G69" s="314"/>
      <c r="H69" s="317"/>
      <c r="I69" s="318"/>
      <c r="J69" s="319"/>
      <c r="K69" s="314"/>
      <c r="L69" s="323"/>
      <c r="M69" s="318"/>
      <c r="N69" s="324"/>
      <c r="O69" s="67" t="s">
        <v>87</v>
      </c>
      <c r="P69" s="325"/>
    </row>
    <row r="70" spans="1:16" ht="18.75">
      <c r="A70" s="51"/>
      <c r="B70" s="56"/>
      <c r="C70" s="77"/>
      <c r="D70" s="184" t="s">
        <v>2</v>
      </c>
      <c r="E70" s="182" t="s">
        <v>3</v>
      </c>
      <c r="F70" s="184" t="s">
        <v>4</v>
      </c>
      <c r="G70" s="182" t="s">
        <v>5</v>
      </c>
      <c r="H70" s="184" t="s">
        <v>6</v>
      </c>
      <c r="I70" s="292" t="s">
        <v>7</v>
      </c>
      <c r="J70" s="200" t="s">
        <v>8</v>
      </c>
      <c r="K70" s="200" t="s">
        <v>9</v>
      </c>
      <c r="L70" s="200" t="s">
        <v>10</v>
      </c>
      <c r="M70" s="322" t="s">
        <v>11</v>
      </c>
      <c r="N70" s="200" t="s">
        <v>12</v>
      </c>
      <c r="O70" s="182" t="s">
        <v>13</v>
      </c>
      <c r="P70" s="184" t="s">
        <v>14</v>
      </c>
    </row>
    <row r="71" spans="1:16" ht="18.75">
      <c r="A71" s="45" t="s">
        <v>49</v>
      </c>
      <c r="B71" s="530" t="s">
        <v>110</v>
      </c>
      <c r="C71" s="57" t="s">
        <v>16</v>
      </c>
      <c r="D71" s="201">
        <v>2.177</v>
      </c>
      <c r="E71" s="233">
        <f aca="true" t="shared" si="3" ref="E71:J71">+E60+E62+E64+E66</f>
        <v>1.469</v>
      </c>
      <c r="F71" s="201">
        <f t="shared" si="3"/>
        <v>0.056</v>
      </c>
      <c r="G71" s="233">
        <f t="shared" si="3"/>
        <v>0.033</v>
      </c>
      <c r="H71" s="201">
        <f>+H60+H62+H64+H66</f>
        <v>0.496</v>
      </c>
      <c r="I71" s="258">
        <f>+I60+I62+I64+I66</f>
        <v>0.022</v>
      </c>
      <c r="J71" s="201">
        <f t="shared" si="3"/>
        <v>0</v>
      </c>
      <c r="K71" s="233">
        <f>+K60+K62+K64+K66</f>
        <v>0.0155</v>
      </c>
      <c r="L71" s="203">
        <f>+L60+L62+L64+L66</f>
        <v>0.1505</v>
      </c>
      <c r="M71" s="258">
        <v>0.1115</v>
      </c>
      <c r="N71" s="203">
        <f aca="true" t="shared" si="4" ref="N71:P72">+N60+N62+N64+N66</f>
        <v>0</v>
      </c>
      <c r="O71" s="258">
        <f t="shared" si="4"/>
        <v>0.013</v>
      </c>
      <c r="P71" s="201">
        <f t="shared" si="4"/>
        <v>4.543500000000001</v>
      </c>
    </row>
    <row r="72" spans="1:16" ht="18.75">
      <c r="A72" s="73" t="s">
        <v>51</v>
      </c>
      <c r="B72" s="531"/>
      <c r="C72" s="50" t="s">
        <v>18</v>
      </c>
      <c r="D72" s="202">
        <v>75.24</v>
      </c>
      <c r="E72" s="56">
        <f aca="true" t="shared" si="5" ref="E72:J72">+E61+E63+E65+E67</f>
        <v>33.717</v>
      </c>
      <c r="F72" s="202">
        <f t="shared" si="5"/>
        <v>1.36</v>
      </c>
      <c r="G72" s="56">
        <f t="shared" si="5"/>
        <v>1.631</v>
      </c>
      <c r="H72" s="202">
        <f>+H61+H63+H65+H67</f>
        <v>8.479</v>
      </c>
      <c r="I72" s="259">
        <f>+I61+I63+I65+I67</f>
        <v>1.49</v>
      </c>
      <c r="J72" s="202">
        <f t="shared" si="5"/>
        <v>0</v>
      </c>
      <c r="K72" s="56">
        <f>+K61+K63+K65+K67</f>
        <v>1.674</v>
      </c>
      <c r="L72" s="260">
        <f>+L61+L63+L65+L67</f>
        <v>6.669</v>
      </c>
      <c r="M72" s="343">
        <v>3.693</v>
      </c>
      <c r="N72" s="260">
        <f t="shared" si="4"/>
        <v>0</v>
      </c>
      <c r="O72" s="259">
        <f t="shared" si="4"/>
        <v>1.404</v>
      </c>
      <c r="P72" s="202">
        <f t="shared" si="4"/>
        <v>135.357</v>
      </c>
    </row>
    <row r="73" spans="1:16" ht="18.75">
      <c r="A73" s="45" t="s">
        <v>0</v>
      </c>
      <c r="B73" s="528" t="s">
        <v>54</v>
      </c>
      <c r="C73" s="57" t="s">
        <v>16</v>
      </c>
      <c r="D73" s="173">
        <v>0.6123</v>
      </c>
      <c r="E73" s="175">
        <v>0.5093</v>
      </c>
      <c r="F73" s="181">
        <v>0.5554</v>
      </c>
      <c r="G73" s="189">
        <v>0.2391</v>
      </c>
      <c r="H73" s="188">
        <v>1.0042</v>
      </c>
      <c r="I73" s="177">
        <v>2.9971</v>
      </c>
      <c r="J73" s="168">
        <v>2.2768</v>
      </c>
      <c r="K73" s="175">
        <v>0.3932</v>
      </c>
      <c r="L73" s="173">
        <v>0.706</v>
      </c>
      <c r="M73" s="177">
        <v>1.3884</v>
      </c>
      <c r="N73" s="179">
        <v>3.9526</v>
      </c>
      <c r="O73" s="175">
        <v>1.8059</v>
      </c>
      <c r="P73" s="201">
        <f aca="true" t="shared" si="6" ref="P73:P102">SUM(D73:O73)</f>
        <v>16.4403</v>
      </c>
    </row>
    <row r="74" spans="1:16" ht="18.75">
      <c r="A74" s="45" t="s">
        <v>34</v>
      </c>
      <c r="B74" s="529"/>
      <c r="C74" s="50" t="s">
        <v>18</v>
      </c>
      <c r="D74" s="174">
        <v>551.472</v>
      </c>
      <c r="E74" s="164">
        <v>401.92</v>
      </c>
      <c r="F74" s="180">
        <v>492.614</v>
      </c>
      <c r="G74" s="190">
        <v>261.765</v>
      </c>
      <c r="H74" s="187">
        <v>763.513</v>
      </c>
      <c r="I74" s="176">
        <v>1531.03</v>
      </c>
      <c r="J74" s="169">
        <v>1499.416</v>
      </c>
      <c r="K74" s="164">
        <v>454.49</v>
      </c>
      <c r="L74" s="174">
        <v>903.922</v>
      </c>
      <c r="M74" s="176">
        <v>1403.816</v>
      </c>
      <c r="N74" s="265">
        <v>2586.346</v>
      </c>
      <c r="O74" s="164">
        <v>2099.007</v>
      </c>
      <c r="P74" s="202">
        <f t="shared" si="6"/>
        <v>12949.311</v>
      </c>
    </row>
    <row r="75" spans="1:16" ht="18.75">
      <c r="A75" s="45" t="s">
        <v>0</v>
      </c>
      <c r="B75" s="528" t="s">
        <v>55</v>
      </c>
      <c r="C75" s="57" t="s">
        <v>16</v>
      </c>
      <c r="D75" s="173"/>
      <c r="E75" s="175"/>
      <c r="F75" s="181"/>
      <c r="G75" s="189">
        <v>0.049</v>
      </c>
      <c r="H75" s="188">
        <v>0.093</v>
      </c>
      <c r="I75" s="177">
        <v>0.046</v>
      </c>
      <c r="J75" s="168"/>
      <c r="K75" s="175"/>
      <c r="L75" s="173"/>
      <c r="M75" s="177"/>
      <c r="N75" s="179"/>
      <c r="O75" s="175"/>
      <c r="P75" s="201">
        <f t="shared" si="6"/>
        <v>0.188</v>
      </c>
    </row>
    <row r="76" spans="1:16" ht="18.75">
      <c r="A76" s="45" t="s">
        <v>0</v>
      </c>
      <c r="B76" s="529"/>
      <c r="C76" s="50" t="s">
        <v>18</v>
      </c>
      <c r="D76" s="174"/>
      <c r="E76" s="164"/>
      <c r="F76" s="180"/>
      <c r="G76" s="190">
        <v>1.058</v>
      </c>
      <c r="H76" s="187">
        <v>4.428</v>
      </c>
      <c r="I76" s="176">
        <v>0.994</v>
      </c>
      <c r="J76" s="169"/>
      <c r="K76" s="164"/>
      <c r="L76" s="174"/>
      <c r="M76" s="176"/>
      <c r="N76" s="265"/>
      <c r="O76" s="164"/>
      <c r="P76" s="202">
        <f t="shared" si="6"/>
        <v>6.4799999999999995</v>
      </c>
    </row>
    <row r="77" spans="1:16" ht="18.75">
      <c r="A77" s="45" t="s">
        <v>56</v>
      </c>
      <c r="B77" s="48" t="s">
        <v>57</v>
      </c>
      <c r="C77" s="57" t="s">
        <v>16</v>
      </c>
      <c r="D77" s="173"/>
      <c r="E77" s="175"/>
      <c r="F77" s="181"/>
      <c r="G77" s="189"/>
      <c r="H77" s="188"/>
      <c r="I77" s="177">
        <v>0.259</v>
      </c>
      <c r="J77" s="168">
        <v>0.959</v>
      </c>
      <c r="K77" s="175"/>
      <c r="L77" s="173"/>
      <c r="M77" s="177">
        <v>1.409</v>
      </c>
      <c r="N77" s="179">
        <v>11.462</v>
      </c>
      <c r="O77" s="175"/>
      <c r="P77" s="201">
        <f t="shared" si="6"/>
        <v>14.088999999999999</v>
      </c>
    </row>
    <row r="78" spans="1:16" ht="18.75">
      <c r="A78" s="52"/>
      <c r="B78" s="50" t="s">
        <v>58</v>
      </c>
      <c r="C78" s="50" t="s">
        <v>18</v>
      </c>
      <c r="D78" s="174"/>
      <c r="E78" s="164"/>
      <c r="F78" s="180"/>
      <c r="G78" s="190"/>
      <c r="H78" s="187"/>
      <c r="I78" s="176">
        <v>256.056</v>
      </c>
      <c r="J78" s="169">
        <v>948.099</v>
      </c>
      <c r="K78" s="164"/>
      <c r="L78" s="174"/>
      <c r="M78" s="176">
        <v>1382.331</v>
      </c>
      <c r="N78" s="265">
        <v>11145.429</v>
      </c>
      <c r="O78" s="164"/>
      <c r="P78" s="202">
        <f t="shared" si="6"/>
        <v>13731.915</v>
      </c>
    </row>
    <row r="79" spans="1:16" ht="18.75">
      <c r="A79" s="52"/>
      <c r="B79" s="528" t="s">
        <v>59</v>
      </c>
      <c r="C79" s="57" t="s">
        <v>16</v>
      </c>
      <c r="D79" s="173"/>
      <c r="E79" s="175"/>
      <c r="F79" s="181"/>
      <c r="G79" s="189"/>
      <c r="H79" s="188"/>
      <c r="I79" s="177"/>
      <c r="J79" s="168"/>
      <c r="K79" s="175"/>
      <c r="L79" s="173"/>
      <c r="M79" s="177"/>
      <c r="N79" s="179"/>
      <c r="O79" s="175"/>
      <c r="P79" s="201">
        <f t="shared" si="6"/>
        <v>0</v>
      </c>
    </row>
    <row r="80" spans="1:16" ht="18.75">
      <c r="A80" s="45" t="s">
        <v>17</v>
      </c>
      <c r="B80" s="529"/>
      <c r="C80" s="50" t="s">
        <v>18</v>
      </c>
      <c r="D80" s="174"/>
      <c r="E80" s="164"/>
      <c r="F80" s="180"/>
      <c r="G80" s="190"/>
      <c r="H80" s="187"/>
      <c r="I80" s="176"/>
      <c r="J80" s="169"/>
      <c r="K80" s="164"/>
      <c r="L80" s="174"/>
      <c r="M80" s="176"/>
      <c r="N80" s="265"/>
      <c r="O80" s="164"/>
      <c r="P80" s="202">
        <f t="shared" si="6"/>
        <v>0</v>
      </c>
    </row>
    <row r="81" spans="1:16" ht="18.75">
      <c r="A81" s="52"/>
      <c r="B81" s="48" t="s">
        <v>20</v>
      </c>
      <c r="C81" s="57" t="s">
        <v>16</v>
      </c>
      <c r="D81" s="173">
        <v>2.7752</v>
      </c>
      <c r="E81" s="175">
        <v>1.9737</v>
      </c>
      <c r="F81" s="181">
        <v>2.0739</v>
      </c>
      <c r="G81" s="189">
        <v>1.7761</v>
      </c>
      <c r="H81" s="188">
        <v>2.1482</v>
      </c>
      <c r="I81" s="177">
        <v>2.0165</v>
      </c>
      <c r="J81" s="168">
        <v>0.5435</v>
      </c>
      <c r="K81" s="175">
        <v>0.0323</v>
      </c>
      <c r="L81" s="173">
        <v>1.4666</v>
      </c>
      <c r="M81" s="177">
        <v>0.7441</v>
      </c>
      <c r="N81" s="179">
        <v>1.632</v>
      </c>
      <c r="O81" s="175">
        <v>1.4764</v>
      </c>
      <c r="P81" s="201">
        <f t="shared" si="6"/>
        <v>18.658499999999997</v>
      </c>
    </row>
    <row r="82" spans="1:16" ht="18.75">
      <c r="A82" s="52"/>
      <c r="B82" s="50" t="s">
        <v>60</v>
      </c>
      <c r="C82" s="50" t="s">
        <v>18</v>
      </c>
      <c r="D82" s="174">
        <v>1507.569</v>
      </c>
      <c r="E82" s="164">
        <v>1187.241</v>
      </c>
      <c r="F82" s="180">
        <v>1224.866</v>
      </c>
      <c r="G82" s="190">
        <v>649.361</v>
      </c>
      <c r="H82" s="187">
        <v>526.995</v>
      </c>
      <c r="I82" s="176">
        <v>451.628</v>
      </c>
      <c r="J82" s="169">
        <v>203.694</v>
      </c>
      <c r="K82" s="164">
        <v>37.159</v>
      </c>
      <c r="L82" s="174">
        <v>681.886</v>
      </c>
      <c r="M82" s="349">
        <v>369.307</v>
      </c>
      <c r="N82" s="265">
        <v>559.216</v>
      </c>
      <c r="O82" s="164">
        <v>681.137</v>
      </c>
      <c r="P82" s="202">
        <f t="shared" si="6"/>
        <v>8080.058999999999</v>
      </c>
    </row>
    <row r="83" spans="1:16" ht="18.75">
      <c r="A83" s="45" t="s">
        <v>23</v>
      </c>
      <c r="B83" s="530" t="s">
        <v>110</v>
      </c>
      <c r="C83" s="57" t="s">
        <v>16</v>
      </c>
      <c r="D83" s="201">
        <v>3.3874999999999997</v>
      </c>
      <c r="E83" s="233">
        <f>+E73+E75+E77+E79+E81</f>
        <v>2.483</v>
      </c>
      <c r="F83" s="201">
        <v>2.6293</v>
      </c>
      <c r="G83" s="233">
        <v>2.0642</v>
      </c>
      <c r="H83" s="201">
        <v>3.2454</v>
      </c>
      <c r="I83" s="258">
        <v>5.3186</v>
      </c>
      <c r="J83" s="201">
        <v>3.7793</v>
      </c>
      <c r="K83" s="233">
        <v>0.4255</v>
      </c>
      <c r="L83" s="203">
        <f>+L73+L75+L77+L79+L81</f>
        <v>2.1726</v>
      </c>
      <c r="M83" s="258">
        <v>3.5415</v>
      </c>
      <c r="N83" s="203">
        <f>+N73+N75+N77+N79+N81</f>
        <v>17.0466</v>
      </c>
      <c r="O83" s="258">
        <f>+O73+O75+O77+O79+O81</f>
        <v>3.2823</v>
      </c>
      <c r="P83" s="201">
        <f>SUM(D83:O83)</f>
        <v>49.3758</v>
      </c>
    </row>
    <row r="84" spans="1:16" ht="18.75">
      <c r="A84" s="51"/>
      <c r="B84" s="531"/>
      <c r="C84" s="50" t="s">
        <v>18</v>
      </c>
      <c r="D84" s="202">
        <v>2059.041</v>
      </c>
      <c r="E84" s="56">
        <f>+E74+E76+E78+E80+E82</f>
        <v>1589.161</v>
      </c>
      <c r="F84" s="202">
        <v>1717.48</v>
      </c>
      <c r="G84" s="56">
        <v>912.184</v>
      </c>
      <c r="H84" s="202">
        <v>1294.9360000000001</v>
      </c>
      <c r="I84" s="259">
        <v>2239.708</v>
      </c>
      <c r="J84" s="202">
        <v>2651.209</v>
      </c>
      <c r="K84" s="56">
        <v>491.649</v>
      </c>
      <c r="L84" s="260">
        <f>+L74+L76+L78+L80+L82</f>
        <v>1585.808</v>
      </c>
      <c r="M84" s="259">
        <v>3155.4539999999997</v>
      </c>
      <c r="N84" s="260">
        <f>+N74+N76+N78+N80+N82</f>
        <v>14290.991</v>
      </c>
      <c r="O84" s="259">
        <f>+O74+O76+O78+O80+O82</f>
        <v>2780.1440000000002</v>
      </c>
      <c r="P84" s="202">
        <f>SUM(D84:O84)</f>
        <v>34767.765</v>
      </c>
    </row>
    <row r="85" spans="1:16" ht="18.75">
      <c r="A85" s="532" t="s">
        <v>114</v>
      </c>
      <c r="B85" s="533"/>
      <c r="C85" s="57" t="s">
        <v>16</v>
      </c>
      <c r="D85" s="173">
        <v>0.3451</v>
      </c>
      <c r="E85" s="175">
        <v>0.0986</v>
      </c>
      <c r="F85" s="181">
        <v>0.025</v>
      </c>
      <c r="G85" s="189">
        <v>0.1164</v>
      </c>
      <c r="H85" s="188">
        <v>0.2251</v>
      </c>
      <c r="I85" s="177">
        <v>0.9016</v>
      </c>
      <c r="J85" s="168">
        <v>2.2991</v>
      </c>
      <c r="K85" s="175">
        <v>1.5351</v>
      </c>
      <c r="L85" s="173">
        <v>2.2954</v>
      </c>
      <c r="M85" s="177">
        <v>2.4715</v>
      </c>
      <c r="N85" s="179">
        <v>2.1002</v>
      </c>
      <c r="O85" s="175">
        <v>0.8507</v>
      </c>
      <c r="P85" s="201">
        <f t="shared" si="6"/>
        <v>13.2638</v>
      </c>
    </row>
    <row r="86" spans="1:16" ht="18.75">
      <c r="A86" s="534"/>
      <c r="B86" s="535"/>
      <c r="C86" s="50" t="s">
        <v>18</v>
      </c>
      <c r="D86" s="174">
        <v>280.087</v>
      </c>
      <c r="E86" s="164">
        <v>92.167</v>
      </c>
      <c r="F86" s="180">
        <v>51.333</v>
      </c>
      <c r="G86" s="190">
        <v>234.592</v>
      </c>
      <c r="H86" s="187">
        <v>278.558</v>
      </c>
      <c r="I86" s="176">
        <v>961.421</v>
      </c>
      <c r="J86" s="169">
        <v>2479.033</v>
      </c>
      <c r="K86" s="164">
        <v>2036.179</v>
      </c>
      <c r="L86" s="174">
        <v>2258.523</v>
      </c>
      <c r="M86" s="176">
        <v>2248.121</v>
      </c>
      <c r="N86" s="265">
        <v>1541.431</v>
      </c>
      <c r="O86" s="164">
        <v>660.877</v>
      </c>
      <c r="P86" s="202">
        <f t="shared" si="6"/>
        <v>13122.322</v>
      </c>
    </row>
    <row r="87" spans="1:16" ht="18.75">
      <c r="A87" s="532" t="s">
        <v>61</v>
      </c>
      <c r="B87" s="533"/>
      <c r="C87" s="57" t="s">
        <v>16</v>
      </c>
      <c r="D87" s="173"/>
      <c r="E87" s="175"/>
      <c r="F87" s="181">
        <v>2.897</v>
      </c>
      <c r="G87" s="189">
        <v>141.496</v>
      </c>
      <c r="H87" s="188">
        <v>197.794</v>
      </c>
      <c r="I87" s="177">
        <v>56.247</v>
      </c>
      <c r="J87" s="168">
        <v>26.205</v>
      </c>
      <c r="K87" s="175"/>
      <c r="L87" s="173">
        <v>0.01</v>
      </c>
      <c r="M87" s="177">
        <v>0.01</v>
      </c>
      <c r="N87" s="179">
        <v>24.008</v>
      </c>
      <c r="O87" s="175">
        <v>0.009</v>
      </c>
      <c r="P87" s="201">
        <f t="shared" si="6"/>
        <v>448.676</v>
      </c>
    </row>
    <row r="88" spans="1:16" ht="18.75">
      <c r="A88" s="534"/>
      <c r="B88" s="535"/>
      <c r="C88" s="50" t="s">
        <v>18</v>
      </c>
      <c r="D88" s="174"/>
      <c r="E88" s="164"/>
      <c r="F88" s="180">
        <v>2550.269</v>
      </c>
      <c r="G88" s="190">
        <v>70775.656</v>
      </c>
      <c r="H88" s="187">
        <v>52226.923</v>
      </c>
      <c r="I88" s="176">
        <v>10508.81</v>
      </c>
      <c r="J88" s="169">
        <v>6763.176</v>
      </c>
      <c r="K88" s="164"/>
      <c r="L88" s="174">
        <v>17.712</v>
      </c>
      <c r="M88" s="176">
        <v>21.6</v>
      </c>
      <c r="N88" s="265">
        <v>3672</v>
      </c>
      <c r="O88" s="164">
        <v>19.44</v>
      </c>
      <c r="P88" s="202">
        <f t="shared" si="6"/>
        <v>146555.586</v>
      </c>
    </row>
    <row r="89" spans="1:16" ht="18.75">
      <c r="A89" s="532" t="s">
        <v>115</v>
      </c>
      <c r="B89" s="533"/>
      <c r="C89" s="57" t="s">
        <v>16</v>
      </c>
      <c r="D89" s="173"/>
      <c r="E89" s="175"/>
      <c r="F89" s="181">
        <v>0.0008</v>
      </c>
      <c r="G89" s="189"/>
      <c r="H89" s="188"/>
      <c r="I89" s="177"/>
      <c r="J89" s="168"/>
      <c r="K89" s="175"/>
      <c r="L89" s="173"/>
      <c r="M89" s="177"/>
      <c r="N89" s="179"/>
      <c r="O89" s="175"/>
      <c r="P89" s="201">
        <f t="shared" si="6"/>
        <v>0.0008</v>
      </c>
    </row>
    <row r="90" spans="1:16" ht="18.75">
      <c r="A90" s="534"/>
      <c r="B90" s="535"/>
      <c r="C90" s="50" t="s">
        <v>18</v>
      </c>
      <c r="D90" s="174"/>
      <c r="E90" s="164"/>
      <c r="F90" s="180">
        <v>1.296</v>
      </c>
      <c r="G90" s="190"/>
      <c r="H90" s="187"/>
      <c r="I90" s="176"/>
      <c r="J90" s="169"/>
      <c r="K90" s="164"/>
      <c r="L90" s="174"/>
      <c r="M90" s="176"/>
      <c r="N90" s="265"/>
      <c r="O90" s="164"/>
      <c r="P90" s="202">
        <f t="shared" si="6"/>
        <v>1.296</v>
      </c>
    </row>
    <row r="91" spans="1:16" ht="18.75">
      <c r="A91" s="532" t="s">
        <v>116</v>
      </c>
      <c r="B91" s="533"/>
      <c r="C91" s="57" t="s">
        <v>16</v>
      </c>
      <c r="D91" s="173"/>
      <c r="E91" s="175"/>
      <c r="F91" s="181">
        <v>0.1928</v>
      </c>
      <c r="G91" s="189">
        <v>0.2979</v>
      </c>
      <c r="H91" s="188">
        <v>0.3399</v>
      </c>
      <c r="I91" s="177">
        <v>0.0979</v>
      </c>
      <c r="J91" s="168">
        <v>0.0198</v>
      </c>
      <c r="K91" s="175"/>
      <c r="L91" s="173">
        <v>0.0494</v>
      </c>
      <c r="M91" s="177"/>
      <c r="N91" s="179">
        <v>0.058</v>
      </c>
      <c r="O91" s="175"/>
      <c r="P91" s="201">
        <f t="shared" si="6"/>
        <v>1.0557</v>
      </c>
    </row>
    <row r="92" spans="1:16" ht="18.75">
      <c r="A92" s="534"/>
      <c r="B92" s="535"/>
      <c r="C92" s="50" t="s">
        <v>18</v>
      </c>
      <c r="D92" s="174"/>
      <c r="E92" s="164"/>
      <c r="F92" s="180">
        <v>115.851</v>
      </c>
      <c r="G92" s="190">
        <v>166.038</v>
      </c>
      <c r="H92" s="187">
        <v>205.329</v>
      </c>
      <c r="I92" s="176">
        <v>65.27</v>
      </c>
      <c r="J92" s="169">
        <v>7.204</v>
      </c>
      <c r="K92" s="164"/>
      <c r="L92" s="174">
        <v>30.153</v>
      </c>
      <c r="M92" s="176"/>
      <c r="N92" s="265">
        <v>32.616</v>
      </c>
      <c r="O92" s="164"/>
      <c r="P92" s="202">
        <f t="shared" si="6"/>
        <v>622.461</v>
      </c>
    </row>
    <row r="93" spans="1:16" ht="18.75">
      <c r="A93" s="532" t="s">
        <v>63</v>
      </c>
      <c r="B93" s="533"/>
      <c r="C93" s="57" t="s">
        <v>16</v>
      </c>
      <c r="D93" s="173"/>
      <c r="E93" s="175"/>
      <c r="F93" s="181"/>
      <c r="G93" s="189"/>
      <c r="H93" s="188">
        <v>0.001</v>
      </c>
      <c r="I93" s="177"/>
      <c r="J93" s="168"/>
      <c r="K93" s="175"/>
      <c r="L93" s="173"/>
      <c r="M93" s="177"/>
      <c r="N93" s="179"/>
      <c r="O93" s="175"/>
      <c r="P93" s="201">
        <f t="shared" si="6"/>
        <v>0.001</v>
      </c>
    </row>
    <row r="94" spans="1:16" ht="18.75">
      <c r="A94" s="534"/>
      <c r="B94" s="535"/>
      <c r="C94" s="50" t="s">
        <v>18</v>
      </c>
      <c r="D94" s="174"/>
      <c r="E94" s="164"/>
      <c r="F94" s="180"/>
      <c r="G94" s="190"/>
      <c r="H94" s="187">
        <v>0.702</v>
      </c>
      <c r="I94" s="176"/>
      <c r="J94" s="169"/>
      <c r="K94" s="164"/>
      <c r="L94" s="174"/>
      <c r="M94" s="176"/>
      <c r="N94" s="265"/>
      <c r="O94" s="164"/>
      <c r="P94" s="202">
        <f t="shared" si="6"/>
        <v>0.702</v>
      </c>
    </row>
    <row r="95" spans="1:16" ht="18.75">
      <c r="A95" s="532" t="s">
        <v>117</v>
      </c>
      <c r="B95" s="533"/>
      <c r="C95" s="57" t="s">
        <v>16</v>
      </c>
      <c r="D95" s="173">
        <v>0.363</v>
      </c>
      <c r="E95" s="175">
        <v>0.1474</v>
      </c>
      <c r="F95" s="181"/>
      <c r="G95" s="189">
        <v>0.324</v>
      </c>
      <c r="H95" s="188">
        <v>1.6535</v>
      </c>
      <c r="I95" s="177">
        <v>0.4258</v>
      </c>
      <c r="J95" s="168">
        <v>0.7454</v>
      </c>
      <c r="K95" s="175">
        <v>0.045</v>
      </c>
      <c r="L95" s="173">
        <v>0.0861</v>
      </c>
      <c r="M95" s="177">
        <v>1.0628</v>
      </c>
      <c r="N95" s="179">
        <v>2.7194</v>
      </c>
      <c r="O95" s="175">
        <v>0.0731</v>
      </c>
      <c r="P95" s="201">
        <f t="shared" si="6"/>
        <v>7.6455</v>
      </c>
    </row>
    <row r="96" spans="1:16" ht="18.75">
      <c r="A96" s="534"/>
      <c r="B96" s="535"/>
      <c r="C96" s="50" t="s">
        <v>18</v>
      </c>
      <c r="D96" s="174">
        <v>126.602</v>
      </c>
      <c r="E96" s="164">
        <v>69.054</v>
      </c>
      <c r="F96" s="180"/>
      <c r="G96" s="190">
        <v>243.309</v>
      </c>
      <c r="H96" s="187">
        <v>1125.874</v>
      </c>
      <c r="I96" s="176">
        <v>455.584</v>
      </c>
      <c r="J96" s="169">
        <v>970.521</v>
      </c>
      <c r="K96" s="164">
        <v>56.376</v>
      </c>
      <c r="L96" s="174">
        <v>80.072</v>
      </c>
      <c r="M96" s="176">
        <v>727.048</v>
      </c>
      <c r="N96" s="265">
        <v>1421.756</v>
      </c>
      <c r="O96" s="164">
        <v>40.588</v>
      </c>
      <c r="P96" s="202">
        <f t="shared" si="6"/>
        <v>5316.784000000001</v>
      </c>
    </row>
    <row r="97" spans="1:16" ht="18.75">
      <c r="A97" s="532" t="s">
        <v>64</v>
      </c>
      <c r="B97" s="533"/>
      <c r="C97" s="57" t="s">
        <v>16</v>
      </c>
      <c r="D97" s="173">
        <v>10.7134</v>
      </c>
      <c r="E97" s="175">
        <v>2.9087</v>
      </c>
      <c r="F97" s="181">
        <v>1.6187</v>
      </c>
      <c r="G97" s="189">
        <v>3.8291</v>
      </c>
      <c r="H97" s="188">
        <v>35.066</v>
      </c>
      <c r="I97" s="177">
        <v>8.4828</v>
      </c>
      <c r="J97" s="168">
        <v>5.9448</v>
      </c>
      <c r="K97" s="175">
        <v>9.5219</v>
      </c>
      <c r="L97" s="173">
        <v>47.7934</v>
      </c>
      <c r="M97" s="177">
        <v>22.3085</v>
      </c>
      <c r="N97" s="179">
        <v>39.9991</v>
      </c>
      <c r="O97" s="175">
        <v>15.2745</v>
      </c>
      <c r="P97" s="201">
        <f t="shared" si="6"/>
        <v>203.4609</v>
      </c>
    </row>
    <row r="98" spans="1:16" ht="18.75">
      <c r="A98" s="534"/>
      <c r="B98" s="535"/>
      <c r="C98" s="50" t="s">
        <v>18</v>
      </c>
      <c r="D98" s="174">
        <v>3566.733</v>
      </c>
      <c r="E98" s="164">
        <v>1634.358</v>
      </c>
      <c r="F98" s="180">
        <v>1085.017</v>
      </c>
      <c r="G98" s="190">
        <v>2655.301</v>
      </c>
      <c r="H98" s="187">
        <v>7296.685</v>
      </c>
      <c r="I98" s="176">
        <v>2283.826</v>
      </c>
      <c r="J98" s="169">
        <v>1524.675</v>
      </c>
      <c r="K98" s="164">
        <v>2409.317</v>
      </c>
      <c r="L98" s="174">
        <v>16168.223</v>
      </c>
      <c r="M98" s="176">
        <v>19027.56</v>
      </c>
      <c r="N98" s="265">
        <v>30891.294</v>
      </c>
      <c r="O98" s="164">
        <v>5448.302</v>
      </c>
      <c r="P98" s="202">
        <f t="shared" si="6"/>
        <v>93991.291</v>
      </c>
    </row>
    <row r="99" spans="1:16" ht="18.75">
      <c r="A99" s="536" t="s">
        <v>65</v>
      </c>
      <c r="B99" s="537"/>
      <c r="C99" s="57" t="s">
        <v>16</v>
      </c>
      <c r="D99" s="201">
        <v>1996.3489000000004</v>
      </c>
      <c r="E99" s="233">
        <f>+E8+E10+E22+E28+E36+E38+E40+E42+E44+E46+E48+E50+E52+E58+E71+E83+E85+E87+E89+E91+E93+E95+E97</f>
        <v>557.4747</v>
      </c>
      <c r="F99" s="201">
        <v>224.75369999999998</v>
      </c>
      <c r="G99" s="233">
        <v>1236.0487000000003</v>
      </c>
      <c r="H99" s="201">
        <v>2744.6446</v>
      </c>
      <c r="I99" s="258">
        <v>3741.6414000000004</v>
      </c>
      <c r="J99" s="201">
        <v>3623.9993000000004</v>
      </c>
      <c r="K99" s="233">
        <v>502.5415</v>
      </c>
      <c r="L99" s="203">
        <f aca="true" t="shared" si="7" ref="L99:O100">+L8+L10+L22+L28+L36+L38+L40+L42+L44+L46+L48+L50+L52+L58+L71+L83+L85+L87+L89+L91+L93+L95+L97</f>
        <v>1353.5556000000004</v>
      </c>
      <c r="M99" s="258">
        <v>4618.366999999999</v>
      </c>
      <c r="N99" s="203">
        <f t="shared" si="7"/>
        <v>7821.790099999999</v>
      </c>
      <c r="O99" s="258">
        <f t="shared" si="7"/>
        <v>3368.697</v>
      </c>
      <c r="P99" s="201">
        <f>SUM(D99:O99)</f>
        <v>31789.8625</v>
      </c>
    </row>
    <row r="100" spans="1:16" ht="18.75">
      <c r="A100" s="538"/>
      <c r="B100" s="539"/>
      <c r="C100" s="50" t="s">
        <v>18</v>
      </c>
      <c r="D100" s="202">
        <v>151507.44</v>
      </c>
      <c r="E100" s="56">
        <f>+E9+E11+E23+E29+E37+E39+E41+E43+E45+E47+E49+E51+E53+E59+E72+E84+E86+E88+E90+E92+E94+E96+E98</f>
        <v>46391.89200000001</v>
      </c>
      <c r="F100" s="202">
        <v>30022.952999999994</v>
      </c>
      <c r="G100" s="56">
        <v>367178.606</v>
      </c>
      <c r="H100" s="202">
        <v>789911.3470000001</v>
      </c>
      <c r="I100" s="259">
        <v>1391849.7390000003</v>
      </c>
      <c r="J100" s="202">
        <v>1554547.809</v>
      </c>
      <c r="K100" s="56">
        <v>75929.387</v>
      </c>
      <c r="L100" s="260">
        <f t="shared" si="7"/>
        <v>369559.091</v>
      </c>
      <c r="M100" s="259">
        <v>1207929.445</v>
      </c>
      <c r="N100" s="260">
        <f t="shared" si="7"/>
        <v>1295506.318</v>
      </c>
      <c r="O100" s="259">
        <f t="shared" si="7"/>
        <v>180702.39300000004</v>
      </c>
      <c r="P100" s="202">
        <f>SUM(D100:O100)</f>
        <v>7461036.420000001</v>
      </c>
    </row>
    <row r="101" spans="1:16" ht="18.75">
      <c r="A101" s="45" t="s">
        <v>0</v>
      </c>
      <c r="B101" s="528" t="s">
        <v>130</v>
      </c>
      <c r="C101" s="57" t="s">
        <v>16</v>
      </c>
      <c r="D101" s="173">
        <v>0.0892</v>
      </c>
      <c r="E101" s="175">
        <v>0.0671</v>
      </c>
      <c r="F101" s="181">
        <v>0.0119</v>
      </c>
      <c r="G101" s="189">
        <v>0.0974</v>
      </c>
      <c r="H101" s="188">
        <v>0.048</v>
      </c>
      <c r="I101" s="177">
        <v>0.0409</v>
      </c>
      <c r="J101" s="168">
        <v>0.1186</v>
      </c>
      <c r="K101" s="175">
        <v>0.0287</v>
      </c>
      <c r="L101" s="173">
        <v>0.0549</v>
      </c>
      <c r="M101" s="177">
        <v>0.0169</v>
      </c>
      <c r="N101" s="179">
        <v>0.0333</v>
      </c>
      <c r="O101" s="175">
        <v>0.0329</v>
      </c>
      <c r="P101" s="201">
        <f t="shared" si="6"/>
        <v>0.6397999999999999</v>
      </c>
    </row>
    <row r="102" spans="1:16" ht="18.75">
      <c r="A102" s="45" t="s">
        <v>0</v>
      </c>
      <c r="B102" s="529"/>
      <c r="C102" s="50" t="s">
        <v>18</v>
      </c>
      <c r="D102" s="174">
        <v>1567.362</v>
      </c>
      <c r="E102" s="164">
        <v>1559.326</v>
      </c>
      <c r="F102" s="180">
        <v>67.727</v>
      </c>
      <c r="G102" s="190">
        <v>365.601</v>
      </c>
      <c r="H102" s="187">
        <v>204.508</v>
      </c>
      <c r="I102" s="176">
        <v>155.466</v>
      </c>
      <c r="J102" s="169">
        <v>322.866</v>
      </c>
      <c r="K102" s="164">
        <v>152.139</v>
      </c>
      <c r="L102" s="174">
        <v>190.048</v>
      </c>
      <c r="M102" s="176">
        <v>72.36</v>
      </c>
      <c r="N102" s="265">
        <v>173.017</v>
      </c>
      <c r="O102" s="164">
        <v>186.246</v>
      </c>
      <c r="P102" s="202">
        <f t="shared" si="6"/>
        <v>5016.665999999999</v>
      </c>
    </row>
    <row r="103" spans="1:16" ht="18.75">
      <c r="A103" s="45" t="s">
        <v>66</v>
      </c>
      <c r="B103" s="528" t="s">
        <v>131</v>
      </c>
      <c r="C103" s="57" t="s">
        <v>16</v>
      </c>
      <c r="D103" s="173">
        <v>4.677</v>
      </c>
      <c r="E103" s="175">
        <v>1.2214</v>
      </c>
      <c r="F103" s="181">
        <v>0.705</v>
      </c>
      <c r="G103" s="189">
        <v>0.655</v>
      </c>
      <c r="H103" s="188">
        <v>2.2793</v>
      </c>
      <c r="I103" s="177">
        <v>5.0274</v>
      </c>
      <c r="J103" s="168">
        <v>37.0512</v>
      </c>
      <c r="K103" s="175">
        <v>8.4685</v>
      </c>
      <c r="L103" s="173">
        <v>13.993</v>
      </c>
      <c r="M103" s="177">
        <v>23.719</v>
      </c>
      <c r="N103" s="179">
        <v>29.9911</v>
      </c>
      <c r="O103" s="175">
        <v>11.4477</v>
      </c>
      <c r="P103" s="201">
        <f aca="true" t="shared" si="8" ref="P103:P131">SUM(D103:O103)</f>
        <v>139.2356</v>
      </c>
    </row>
    <row r="104" spans="1:16" ht="18.75">
      <c r="A104" s="45" t="s">
        <v>0</v>
      </c>
      <c r="B104" s="529"/>
      <c r="C104" s="50" t="s">
        <v>18</v>
      </c>
      <c r="D104" s="174">
        <v>2493.577</v>
      </c>
      <c r="E104" s="164">
        <v>612.878</v>
      </c>
      <c r="F104" s="180">
        <v>498.151</v>
      </c>
      <c r="G104" s="190">
        <v>417.719</v>
      </c>
      <c r="H104" s="187">
        <v>1216.281</v>
      </c>
      <c r="I104" s="176">
        <v>2629.255</v>
      </c>
      <c r="J104" s="169">
        <v>17825.644</v>
      </c>
      <c r="K104" s="164">
        <v>4306.847</v>
      </c>
      <c r="L104" s="174">
        <v>12661.387</v>
      </c>
      <c r="M104" s="176">
        <v>21914.028</v>
      </c>
      <c r="N104" s="265">
        <v>24312.324</v>
      </c>
      <c r="O104" s="164">
        <v>8684.701</v>
      </c>
      <c r="P104" s="202">
        <f t="shared" si="8"/>
        <v>97572.792</v>
      </c>
    </row>
    <row r="105" spans="1:16" ht="18.75">
      <c r="A105" s="45" t="s">
        <v>0</v>
      </c>
      <c r="B105" s="528" t="s">
        <v>120</v>
      </c>
      <c r="C105" s="57" t="s">
        <v>16</v>
      </c>
      <c r="D105" s="173">
        <v>12.7877</v>
      </c>
      <c r="E105" s="175">
        <v>2.1182</v>
      </c>
      <c r="F105" s="181">
        <v>0.0252</v>
      </c>
      <c r="G105" s="189">
        <v>1.8704</v>
      </c>
      <c r="H105" s="188">
        <v>3.651</v>
      </c>
      <c r="I105" s="177">
        <v>28.1954</v>
      </c>
      <c r="J105" s="168">
        <v>4.3127</v>
      </c>
      <c r="K105" s="175">
        <v>10.8962</v>
      </c>
      <c r="L105" s="173">
        <v>128.8638</v>
      </c>
      <c r="M105" s="177">
        <v>79.128</v>
      </c>
      <c r="N105" s="179">
        <v>70.7374</v>
      </c>
      <c r="O105" s="175">
        <v>34.8695</v>
      </c>
      <c r="P105" s="201">
        <f t="shared" si="8"/>
        <v>377.4555</v>
      </c>
    </row>
    <row r="106" spans="1:16" ht="18.75">
      <c r="A106" s="52"/>
      <c r="B106" s="529"/>
      <c r="C106" s="50" t="s">
        <v>18</v>
      </c>
      <c r="D106" s="174">
        <v>9139.399</v>
      </c>
      <c r="E106" s="164">
        <v>1525.383</v>
      </c>
      <c r="F106" s="180">
        <v>14.839</v>
      </c>
      <c r="G106" s="190">
        <v>1490.05</v>
      </c>
      <c r="H106" s="187">
        <v>1748.345</v>
      </c>
      <c r="I106" s="176">
        <v>9562.912</v>
      </c>
      <c r="J106" s="169">
        <v>1009.216</v>
      </c>
      <c r="K106" s="164">
        <v>3805.484</v>
      </c>
      <c r="L106" s="174">
        <v>59622.209</v>
      </c>
      <c r="M106" s="176">
        <v>37796.739</v>
      </c>
      <c r="N106" s="265">
        <v>30994.915</v>
      </c>
      <c r="O106" s="164">
        <v>19889.187</v>
      </c>
      <c r="P106" s="202">
        <f t="shared" si="8"/>
        <v>176598.678</v>
      </c>
    </row>
    <row r="107" spans="1:16" ht="18.75">
      <c r="A107" s="45" t="s">
        <v>67</v>
      </c>
      <c r="B107" s="528" t="s">
        <v>121</v>
      </c>
      <c r="C107" s="57" t="s">
        <v>16</v>
      </c>
      <c r="D107" s="173">
        <v>0.002</v>
      </c>
      <c r="E107" s="175">
        <v>0.0018</v>
      </c>
      <c r="F107" s="181"/>
      <c r="G107" s="189"/>
      <c r="H107" s="188"/>
      <c r="I107" s="177">
        <v>0.0083</v>
      </c>
      <c r="J107" s="168">
        <v>0.004</v>
      </c>
      <c r="K107" s="175">
        <v>0.0011</v>
      </c>
      <c r="L107" s="173">
        <v>0.053</v>
      </c>
      <c r="M107" s="177">
        <v>0.0003</v>
      </c>
      <c r="N107" s="179">
        <v>0.002</v>
      </c>
      <c r="O107" s="175">
        <v>0.004</v>
      </c>
      <c r="P107" s="201">
        <f t="shared" si="8"/>
        <v>0.0765</v>
      </c>
    </row>
    <row r="108" spans="1:16" ht="18.75">
      <c r="A108" s="52"/>
      <c r="B108" s="529"/>
      <c r="C108" s="50" t="s">
        <v>18</v>
      </c>
      <c r="D108" s="174">
        <v>2.16</v>
      </c>
      <c r="E108" s="164">
        <v>1.944</v>
      </c>
      <c r="F108" s="180"/>
      <c r="G108" s="190"/>
      <c r="H108" s="187"/>
      <c r="I108" s="176">
        <v>16.805</v>
      </c>
      <c r="J108" s="169">
        <v>6.48</v>
      </c>
      <c r="K108" s="164">
        <v>0.95</v>
      </c>
      <c r="L108" s="174">
        <v>4.752</v>
      </c>
      <c r="M108" s="176">
        <v>1.296</v>
      </c>
      <c r="N108" s="265">
        <v>1.728</v>
      </c>
      <c r="O108" s="164">
        <v>2.592</v>
      </c>
      <c r="P108" s="202">
        <f t="shared" si="8"/>
        <v>38.707</v>
      </c>
    </row>
    <row r="109" spans="1:16" ht="18.75">
      <c r="A109" s="52"/>
      <c r="B109" s="528" t="s">
        <v>132</v>
      </c>
      <c r="C109" s="57" t="s">
        <v>16</v>
      </c>
      <c r="D109" s="173">
        <v>0.0928</v>
      </c>
      <c r="E109" s="175">
        <v>0.1569</v>
      </c>
      <c r="F109" s="181">
        <v>0.6816</v>
      </c>
      <c r="G109" s="189">
        <v>0.6</v>
      </c>
      <c r="H109" s="188">
        <v>0.2431</v>
      </c>
      <c r="I109" s="177">
        <v>0.0896</v>
      </c>
      <c r="J109" s="168">
        <v>0.0611</v>
      </c>
      <c r="K109" s="175">
        <v>0.0178</v>
      </c>
      <c r="L109" s="173">
        <v>0.1392</v>
      </c>
      <c r="M109" s="177">
        <v>0.0705</v>
      </c>
      <c r="N109" s="179">
        <v>0.1049</v>
      </c>
      <c r="O109" s="175">
        <v>0.015</v>
      </c>
      <c r="P109" s="201">
        <f t="shared" si="8"/>
        <v>2.2724999999999995</v>
      </c>
    </row>
    <row r="110" spans="1:16" ht="18.75">
      <c r="A110" s="52"/>
      <c r="B110" s="529"/>
      <c r="C110" s="50" t="s">
        <v>18</v>
      </c>
      <c r="D110" s="174">
        <v>40.37</v>
      </c>
      <c r="E110" s="164">
        <v>77.134</v>
      </c>
      <c r="F110" s="180">
        <v>549.035</v>
      </c>
      <c r="G110" s="190">
        <v>303.485</v>
      </c>
      <c r="H110" s="187">
        <v>144.553</v>
      </c>
      <c r="I110" s="176">
        <v>68.807</v>
      </c>
      <c r="J110" s="169">
        <v>28.555</v>
      </c>
      <c r="K110" s="164">
        <v>12.744</v>
      </c>
      <c r="L110" s="174">
        <v>295.294</v>
      </c>
      <c r="M110" s="176">
        <v>96.525</v>
      </c>
      <c r="N110" s="265">
        <v>134.934</v>
      </c>
      <c r="O110" s="164">
        <v>19.44</v>
      </c>
      <c r="P110" s="202">
        <f t="shared" si="8"/>
        <v>1770.876</v>
      </c>
    </row>
    <row r="111" spans="1:16" ht="18.75">
      <c r="A111" s="45" t="s">
        <v>68</v>
      </c>
      <c r="B111" s="528" t="s">
        <v>123</v>
      </c>
      <c r="C111" s="57" t="s">
        <v>16</v>
      </c>
      <c r="D111" s="173"/>
      <c r="E111" s="175"/>
      <c r="F111" s="181">
        <v>1994.07</v>
      </c>
      <c r="G111" s="189">
        <v>1180.14</v>
      </c>
      <c r="H111" s="188">
        <v>43</v>
      </c>
      <c r="I111" s="177">
        <v>54.27</v>
      </c>
      <c r="J111" s="168"/>
      <c r="K111" s="175"/>
      <c r="L111" s="173"/>
      <c r="M111" s="177"/>
      <c r="N111" s="179"/>
      <c r="O111" s="175"/>
      <c r="P111" s="201">
        <f t="shared" si="8"/>
        <v>3271.48</v>
      </c>
    </row>
    <row r="112" spans="1:16" ht="18.75">
      <c r="A112" s="52"/>
      <c r="B112" s="529"/>
      <c r="C112" s="50" t="s">
        <v>18</v>
      </c>
      <c r="D112" s="174"/>
      <c r="E112" s="164"/>
      <c r="F112" s="180">
        <v>177029.746</v>
      </c>
      <c r="G112" s="190">
        <v>113531.76</v>
      </c>
      <c r="H112" s="187">
        <v>5106.24</v>
      </c>
      <c r="I112" s="176">
        <v>8205.624</v>
      </c>
      <c r="J112" s="169"/>
      <c r="K112" s="164"/>
      <c r="L112" s="174"/>
      <c r="M112" s="176"/>
      <c r="N112" s="265"/>
      <c r="O112" s="164"/>
      <c r="P112" s="202">
        <f t="shared" si="8"/>
        <v>303873.37</v>
      </c>
    </row>
    <row r="113" spans="1:16" ht="18.75">
      <c r="A113" s="52"/>
      <c r="B113" s="528" t="s">
        <v>124</v>
      </c>
      <c r="C113" s="57" t="s">
        <v>16</v>
      </c>
      <c r="D113" s="173">
        <v>0.3103</v>
      </c>
      <c r="E113" s="175">
        <v>0.199</v>
      </c>
      <c r="F113" s="181">
        <v>0.0481</v>
      </c>
      <c r="G113" s="189">
        <v>0.0079</v>
      </c>
      <c r="H113" s="188"/>
      <c r="I113" s="177"/>
      <c r="J113" s="168"/>
      <c r="K113" s="175"/>
      <c r="L113" s="173"/>
      <c r="M113" s="177"/>
      <c r="N113" s="179">
        <v>0.0135</v>
      </c>
      <c r="O113" s="175">
        <v>0.0936</v>
      </c>
      <c r="P113" s="201">
        <f t="shared" si="8"/>
        <v>0.6724000000000001</v>
      </c>
    </row>
    <row r="114" spans="1:16" ht="18.75">
      <c r="A114" s="52"/>
      <c r="B114" s="529"/>
      <c r="C114" s="50" t="s">
        <v>18</v>
      </c>
      <c r="D114" s="174">
        <v>287.101</v>
      </c>
      <c r="E114" s="164">
        <v>194.211</v>
      </c>
      <c r="F114" s="180">
        <v>40.187</v>
      </c>
      <c r="G114" s="190">
        <v>4.007</v>
      </c>
      <c r="H114" s="187"/>
      <c r="I114" s="176"/>
      <c r="J114" s="169"/>
      <c r="K114" s="164"/>
      <c r="L114" s="174"/>
      <c r="M114" s="176"/>
      <c r="N114" s="265">
        <v>14.58</v>
      </c>
      <c r="O114" s="164">
        <v>101.088</v>
      </c>
      <c r="P114" s="202">
        <f t="shared" si="8"/>
        <v>641.174</v>
      </c>
    </row>
    <row r="115" spans="1:16" ht="18.75">
      <c r="A115" s="45" t="s">
        <v>70</v>
      </c>
      <c r="B115" s="528" t="s">
        <v>133</v>
      </c>
      <c r="C115" s="57" t="s">
        <v>16</v>
      </c>
      <c r="D115" s="173">
        <v>0.12</v>
      </c>
      <c r="E115" s="175">
        <v>0.15</v>
      </c>
      <c r="F115" s="181">
        <v>0.63</v>
      </c>
      <c r="G115" s="189">
        <v>0.48</v>
      </c>
      <c r="H115" s="188">
        <v>0.51</v>
      </c>
      <c r="I115" s="177"/>
      <c r="J115" s="168"/>
      <c r="K115" s="175"/>
      <c r="L115" s="173"/>
      <c r="M115" s="177">
        <v>0.51</v>
      </c>
      <c r="N115" s="179">
        <v>0.66</v>
      </c>
      <c r="O115" s="175">
        <v>0.93</v>
      </c>
      <c r="P115" s="201">
        <f t="shared" si="8"/>
        <v>3.99</v>
      </c>
    </row>
    <row r="116" spans="1:16" ht="18.75">
      <c r="A116" s="52"/>
      <c r="B116" s="529"/>
      <c r="C116" s="50" t="s">
        <v>18</v>
      </c>
      <c r="D116" s="174">
        <v>12.96</v>
      </c>
      <c r="E116" s="164">
        <v>16.2</v>
      </c>
      <c r="F116" s="180">
        <v>68.04</v>
      </c>
      <c r="G116" s="190">
        <v>51.84</v>
      </c>
      <c r="H116" s="187">
        <v>55.08</v>
      </c>
      <c r="I116" s="176"/>
      <c r="J116" s="169"/>
      <c r="K116" s="164"/>
      <c r="L116" s="174"/>
      <c r="M116" s="176">
        <v>55.08</v>
      </c>
      <c r="N116" s="265">
        <v>71.28</v>
      </c>
      <c r="O116" s="164">
        <v>100.44</v>
      </c>
      <c r="P116" s="202">
        <f t="shared" si="8"/>
        <v>430.92</v>
      </c>
    </row>
    <row r="117" spans="1:16" ht="18.75">
      <c r="A117" s="52"/>
      <c r="B117" s="528" t="s">
        <v>72</v>
      </c>
      <c r="C117" s="57" t="s">
        <v>16</v>
      </c>
      <c r="D117" s="173"/>
      <c r="E117" s="175"/>
      <c r="F117" s="181"/>
      <c r="G117" s="189"/>
      <c r="H117" s="188"/>
      <c r="I117" s="177"/>
      <c r="J117" s="168"/>
      <c r="K117" s="175"/>
      <c r="L117" s="173">
        <v>1.05</v>
      </c>
      <c r="M117" s="177"/>
      <c r="N117" s="179">
        <v>0.3</v>
      </c>
      <c r="O117" s="175">
        <v>1.515</v>
      </c>
      <c r="P117" s="201">
        <f t="shared" si="8"/>
        <v>2.865</v>
      </c>
    </row>
    <row r="118" spans="1:16" ht="18.75">
      <c r="A118" s="52"/>
      <c r="B118" s="529"/>
      <c r="C118" s="50" t="s">
        <v>18</v>
      </c>
      <c r="D118" s="174"/>
      <c r="E118" s="164"/>
      <c r="F118" s="180"/>
      <c r="G118" s="190"/>
      <c r="H118" s="187"/>
      <c r="I118" s="176"/>
      <c r="J118" s="169"/>
      <c r="K118" s="164"/>
      <c r="L118" s="174">
        <v>167.832</v>
      </c>
      <c r="M118" s="176"/>
      <c r="N118" s="265">
        <v>51.192</v>
      </c>
      <c r="O118" s="164">
        <v>240.521</v>
      </c>
      <c r="P118" s="202">
        <f t="shared" si="8"/>
        <v>459.54499999999996</v>
      </c>
    </row>
    <row r="119" spans="1:16" ht="18.75">
      <c r="A119" s="45" t="s">
        <v>23</v>
      </c>
      <c r="B119" s="528" t="s">
        <v>126</v>
      </c>
      <c r="C119" s="57" t="s">
        <v>16</v>
      </c>
      <c r="D119" s="173">
        <v>0.7905</v>
      </c>
      <c r="E119" s="175">
        <v>0.8065</v>
      </c>
      <c r="F119" s="181">
        <v>0.788</v>
      </c>
      <c r="G119" s="189">
        <v>0.5212</v>
      </c>
      <c r="H119" s="188">
        <v>0.8115</v>
      </c>
      <c r="I119" s="177">
        <v>0.8786</v>
      </c>
      <c r="J119" s="168">
        <v>7.8666</v>
      </c>
      <c r="K119" s="175">
        <v>8.464</v>
      </c>
      <c r="L119" s="173">
        <v>0.3865</v>
      </c>
      <c r="M119" s="177">
        <v>0.4217</v>
      </c>
      <c r="N119" s="179">
        <v>1.1655</v>
      </c>
      <c r="O119" s="175">
        <v>2.0532</v>
      </c>
      <c r="P119" s="201">
        <f t="shared" si="8"/>
        <v>24.953800000000005</v>
      </c>
    </row>
    <row r="120" spans="1:16" ht="18.75">
      <c r="A120" s="52"/>
      <c r="B120" s="529"/>
      <c r="C120" s="50" t="s">
        <v>18</v>
      </c>
      <c r="D120" s="174">
        <v>290.39</v>
      </c>
      <c r="E120" s="164">
        <v>334.465</v>
      </c>
      <c r="F120" s="180">
        <v>343.062</v>
      </c>
      <c r="G120" s="190">
        <v>248.276</v>
      </c>
      <c r="H120" s="187">
        <v>453.411</v>
      </c>
      <c r="I120" s="176">
        <v>370.926</v>
      </c>
      <c r="J120" s="169">
        <v>1999.201</v>
      </c>
      <c r="K120" s="164">
        <v>2140.542</v>
      </c>
      <c r="L120" s="174">
        <v>140.292</v>
      </c>
      <c r="M120" s="176">
        <v>127.305</v>
      </c>
      <c r="N120" s="265">
        <v>303.815</v>
      </c>
      <c r="O120" s="164">
        <v>697.335</v>
      </c>
      <c r="P120" s="202">
        <f t="shared" si="8"/>
        <v>7449.0199999999995</v>
      </c>
    </row>
    <row r="121" spans="1:16" ht="18.75">
      <c r="A121" s="52"/>
      <c r="B121" s="48" t="s">
        <v>20</v>
      </c>
      <c r="C121" s="57" t="s">
        <v>16</v>
      </c>
      <c r="D121" s="173"/>
      <c r="E121" s="175"/>
      <c r="F121" s="181">
        <v>2.062</v>
      </c>
      <c r="G121" s="189">
        <v>3.221</v>
      </c>
      <c r="H121" s="188"/>
      <c r="I121" s="177"/>
      <c r="J121" s="168"/>
      <c r="K121" s="175"/>
      <c r="L121" s="173"/>
      <c r="M121" s="177"/>
      <c r="N121" s="179"/>
      <c r="O121" s="175"/>
      <c r="P121" s="201">
        <f t="shared" si="8"/>
        <v>5.2829999999999995</v>
      </c>
    </row>
    <row r="122" spans="1:16" ht="18.75">
      <c r="A122" s="52"/>
      <c r="B122" s="50" t="s">
        <v>73</v>
      </c>
      <c r="C122" s="50" t="s">
        <v>18</v>
      </c>
      <c r="D122" s="174"/>
      <c r="E122" s="164"/>
      <c r="F122" s="180">
        <v>311.775</v>
      </c>
      <c r="G122" s="190">
        <v>486.324</v>
      </c>
      <c r="H122" s="187"/>
      <c r="I122" s="176"/>
      <c r="J122" s="169"/>
      <c r="K122" s="164"/>
      <c r="L122" s="174"/>
      <c r="M122" s="176"/>
      <c r="N122" s="265"/>
      <c r="O122" s="164"/>
      <c r="P122" s="202">
        <f t="shared" si="8"/>
        <v>798.0989999999999</v>
      </c>
    </row>
    <row r="123" spans="1:16" ht="18.75">
      <c r="A123" s="52"/>
      <c r="B123" s="530" t="s">
        <v>103</v>
      </c>
      <c r="C123" s="57" t="s">
        <v>16</v>
      </c>
      <c r="D123" s="201">
        <v>18.869500000000002</v>
      </c>
      <c r="E123" s="233">
        <f>+E101+E103+E105+E107+E109+E111+E113+E115+E117+E119+E121</f>
        <v>4.720899999999999</v>
      </c>
      <c r="F123" s="201">
        <v>1999.0218</v>
      </c>
      <c r="G123" s="233">
        <v>1187.5929</v>
      </c>
      <c r="H123" s="201">
        <v>50.5429</v>
      </c>
      <c r="I123" s="258">
        <v>88.5102</v>
      </c>
      <c r="J123" s="201">
        <v>49.4142</v>
      </c>
      <c r="K123" s="233">
        <v>27.8763</v>
      </c>
      <c r="L123" s="261">
        <f>+L101+L103+L105+L107+L109+L111+L113+L115+L117+L119+L121</f>
        <v>144.5404</v>
      </c>
      <c r="M123" s="268">
        <v>103.8664</v>
      </c>
      <c r="N123" s="261">
        <f>+N101+N103+N105+N107+N109+N111+N113+N115+N117+N119+N121</f>
        <v>103.00769999999997</v>
      </c>
      <c r="O123" s="258">
        <f>+O101+O103+O105+O107+O109+O111+O113+O115+O117+O119+O121</f>
        <v>50.960899999999995</v>
      </c>
      <c r="P123" s="201">
        <f aca="true" t="shared" si="9" ref="P123:P128">SUM(D123:O123)</f>
        <v>3828.9241</v>
      </c>
    </row>
    <row r="124" spans="1:16" ht="18.75">
      <c r="A124" s="51"/>
      <c r="B124" s="531"/>
      <c r="C124" s="50" t="s">
        <v>18</v>
      </c>
      <c r="D124" s="202">
        <v>13833.319</v>
      </c>
      <c r="E124" s="56">
        <f>+E102+E104+E106+E108+E110+E112+E114+E116+E118+E120+E122</f>
        <v>4321.541</v>
      </c>
      <c r="F124" s="202">
        <v>178922.56200000003</v>
      </c>
      <c r="G124" s="56">
        <v>116899.06199999998</v>
      </c>
      <c r="H124" s="202">
        <v>8928.418</v>
      </c>
      <c r="I124" s="259">
        <v>21009.795</v>
      </c>
      <c r="J124" s="202">
        <v>21191.962000000003</v>
      </c>
      <c r="K124" s="56">
        <v>10418.706</v>
      </c>
      <c r="L124" s="260">
        <f>+L102+L104+L106+L108+L110+L112+L114+L116+L118+L120+L122</f>
        <v>73081.81399999998</v>
      </c>
      <c r="M124" s="259">
        <v>60063.333000000006</v>
      </c>
      <c r="N124" s="260">
        <f>+N102+N104+N106+N108+N110+N112+N114+N116+N118+N120+N122</f>
        <v>56057.78500000001</v>
      </c>
      <c r="O124" s="259">
        <f>+O102+O104+O106+O108+O110+O112+O114+O116+O118+O120+O122</f>
        <v>29921.549999999996</v>
      </c>
      <c r="P124" s="202">
        <f t="shared" si="9"/>
        <v>594649.8470000001</v>
      </c>
    </row>
    <row r="125" spans="1:16" ht="18.75">
      <c r="A125" s="45" t="s">
        <v>0</v>
      </c>
      <c r="B125" s="528" t="s">
        <v>74</v>
      </c>
      <c r="C125" s="57" t="s">
        <v>16</v>
      </c>
      <c r="D125" s="173"/>
      <c r="E125" s="175"/>
      <c r="F125" s="181"/>
      <c r="G125" s="189"/>
      <c r="H125" s="188"/>
      <c r="I125" s="177"/>
      <c r="J125" s="168"/>
      <c r="K125" s="175"/>
      <c r="L125" s="173"/>
      <c r="M125" s="177"/>
      <c r="N125" s="179"/>
      <c r="O125" s="175"/>
      <c r="P125" s="201">
        <f t="shared" si="9"/>
        <v>0</v>
      </c>
    </row>
    <row r="126" spans="1:16" ht="18.75">
      <c r="A126" s="45" t="s">
        <v>0</v>
      </c>
      <c r="B126" s="529"/>
      <c r="C126" s="50" t="s">
        <v>18</v>
      </c>
      <c r="D126" s="174"/>
      <c r="E126" s="164"/>
      <c r="F126" s="180"/>
      <c r="G126" s="190"/>
      <c r="H126" s="187"/>
      <c r="I126" s="176"/>
      <c r="J126" s="169"/>
      <c r="K126" s="164"/>
      <c r="L126" s="174"/>
      <c r="M126" s="176"/>
      <c r="N126" s="265"/>
      <c r="O126" s="164"/>
      <c r="P126" s="202">
        <f t="shared" si="9"/>
        <v>0</v>
      </c>
    </row>
    <row r="127" spans="1:16" ht="18.75">
      <c r="A127" s="45" t="s">
        <v>75</v>
      </c>
      <c r="B127" s="528" t="s">
        <v>76</v>
      </c>
      <c r="C127" s="57" t="s">
        <v>16</v>
      </c>
      <c r="D127" s="173"/>
      <c r="E127" s="175"/>
      <c r="F127" s="181"/>
      <c r="G127" s="189"/>
      <c r="H127" s="188"/>
      <c r="I127" s="177"/>
      <c r="J127" s="168"/>
      <c r="K127" s="175"/>
      <c r="L127" s="173"/>
      <c r="M127" s="177"/>
      <c r="N127" s="179"/>
      <c r="O127" s="175"/>
      <c r="P127" s="201">
        <f t="shared" si="9"/>
        <v>0</v>
      </c>
    </row>
    <row r="128" spans="1:16" ht="18.75">
      <c r="A128" s="52"/>
      <c r="B128" s="529"/>
      <c r="C128" s="50" t="s">
        <v>18</v>
      </c>
      <c r="D128" s="174"/>
      <c r="E128" s="164"/>
      <c r="F128" s="180"/>
      <c r="G128" s="190"/>
      <c r="H128" s="187"/>
      <c r="I128" s="176"/>
      <c r="J128" s="169"/>
      <c r="K128" s="164"/>
      <c r="L128" s="174"/>
      <c r="M128" s="176"/>
      <c r="N128" s="265"/>
      <c r="O128" s="164"/>
      <c r="P128" s="202">
        <f t="shared" si="9"/>
        <v>0</v>
      </c>
    </row>
    <row r="129" spans="1:16" ht="18.75">
      <c r="A129" s="45" t="s">
        <v>77</v>
      </c>
      <c r="B129" s="48" t="s">
        <v>20</v>
      </c>
      <c r="C129" s="57" t="s">
        <v>16</v>
      </c>
      <c r="D129" s="411"/>
      <c r="E129" s="410"/>
      <c r="F129" s="437"/>
      <c r="G129" s="436"/>
      <c r="H129" s="407"/>
      <c r="I129" s="408"/>
      <c r="J129" s="439"/>
      <c r="K129" s="410"/>
      <c r="L129" s="411"/>
      <c r="M129" s="408"/>
      <c r="N129" s="412"/>
      <c r="O129" s="410"/>
      <c r="P129" s="413">
        <f t="shared" si="8"/>
        <v>0</v>
      </c>
    </row>
    <row r="130" spans="1:16" ht="18.75">
      <c r="A130" s="52"/>
      <c r="B130" s="48" t="s">
        <v>78</v>
      </c>
      <c r="C130" s="57" t="s">
        <v>79</v>
      </c>
      <c r="D130" s="173"/>
      <c r="E130" s="175"/>
      <c r="F130" s="181"/>
      <c r="G130" s="189"/>
      <c r="H130" s="188"/>
      <c r="I130" s="177"/>
      <c r="J130" s="168"/>
      <c r="K130" s="175"/>
      <c r="L130" s="173"/>
      <c r="M130" s="177"/>
      <c r="N130" s="179"/>
      <c r="O130" s="175"/>
      <c r="P130" s="201"/>
    </row>
    <row r="131" spans="1:16" ht="18.75">
      <c r="A131" s="45" t="s">
        <v>23</v>
      </c>
      <c r="B131" s="2"/>
      <c r="C131" s="50" t="s">
        <v>18</v>
      </c>
      <c r="D131" s="172"/>
      <c r="E131" s="194"/>
      <c r="F131" s="191"/>
      <c r="G131" s="190"/>
      <c r="H131" s="187"/>
      <c r="I131" s="308"/>
      <c r="J131" s="167"/>
      <c r="K131" s="194"/>
      <c r="L131" s="172"/>
      <c r="M131" s="308"/>
      <c r="N131" s="178"/>
      <c r="O131" s="194"/>
      <c r="P131" s="202">
        <f t="shared" si="8"/>
        <v>0</v>
      </c>
    </row>
    <row r="132" spans="1:16" ht="18.75">
      <c r="A132" s="52"/>
      <c r="B132" s="58" t="s">
        <v>0</v>
      </c>
      <c r="C132" s="57" t="s">
        <v>16</v>
      </c>
      <c r="D132" s="201">
        <f aca="true" t="shared" si="10" ref="D132:L132">+D125+D127+D129</f>
        <v>0</v>
      </c>
      <c r="E132" s="233">
        <f t="shared" si="10"/>
        <v>0</v>
      </c>
      <c r="F132" s="413">
        <v>0</v>
      </c>
      <c r="G132" s="235">
        <f t="shared" si="10"/>
        <v>0</v>
      </c>
      <c r="H132" s="235">
        <f t="shared" si="10"/>
        <v>0</v>
      </c>
      <c r="I132" s="233">
        <f t="shared" si="10"/>
        <v>0</v>
      </c>
      <c r="J132" s="440">
        <f t="shared" si="10"/>
        <v>0</v>
      </c>
      <c r="K132" s="235">
        <v>0</v>
      </c>
      <c r="L132" s="203">
        <f t="shared" si="10"/>
        <v>0</v>
      </c>
      <c r="M132" s="258">
        <v>0</v>
      </c>
      <c r="N132" s="203">
        <f>+N125+N127+N129</f>
        <v>0</v>
      </c>
      <c r="O132" s="258">
        <f>+O125+O127+O129</f>
        <v>0</v>
      </c>
      <c r="P132" s="413">
        <f aca="true" t="shared" si="11" ref="P132:P137">SUM(D132:O132)</f>
        <v>0</v>
      </c>
    </row>
    <row r="133" spans="1:16" ht="18.75">
      <c r="A133" s="52"/>
      <c r="B133" s="59" t="s">
        <v>103</v>
      </c>
      <c r="C133" s="57" t="s">
        <v>79</v>
      </c>
      <c r="D133" s="201"/>
      <c r="E133" s="233"/>
      <c r="F133" s="201"/>
      <c r="G133" s="201"/>
      <c r="H133" s="20"/>
      <c r="I133" s="258"/>
      <c r="J133" s="201"/>
      <c r="K133" s="233"/>
      <c r="L133" s="203"/>
      <c r="M133" s="258"/>
      <c r="N133" s="203"/>
      <c r="O133" s="258"/>
      <c r="P133" s="201"/>
    </row>
    <row r="134" spans="1:16" ht="18.75">
      <c r="A134" s="51"/>
      <c r="B134" s="2"/>
      <c r="C134" s="50" t="s">
        <v>18</v>
      </c>
      <c r="D134" s="202">
        <f aca="true" t="shared" si="12" ref="D134:L134">+D126+D128+D131</f>
        <v>0</v>
      </c>
      <c r="E134" s="56">
        <f t="shared" si="12"/>
        <v>0</v>
      </c>
      <c r="F134" s="202">
        <v>0</v>
      </c>
      <c r="G134" s="56">
        <f t="shared" si="12"/>
        <v>0</v>
      </c>
      <c r="H134" s="202">
        <f t="shared" si="12"/>
        <v>0</v>
      </c>
      <c r="I134" s="259">
        <f t="shared" si="12"/>
        <v>0</v>
      </c>
      <c r="J134" s="335">
        <f t="shared" si="12"/>
        <v>0</v>
      </c>
      <c r="K134" s="336">
        <v>0</v>
      </c>
      <c r="L134" s="260">
        <f t="shared" si="12"/>
        <v>0</v>
      </c>
      <c r="M134" s="259">
        <v>0</v>
      </c>
      <c r="N134" s="260">
        <f>+N126+N128+N131</f>
        <v>0</v>
      </c>
      <c r="O134" s="259">
        <f>+O126+O128+O131</f>
        <v>0</v>
      </c>
      <c r="P134" s="202">
        <f t="shared" si="11"/>
        <v>0</v>
      </c>
    </row>
    <row r="135" spans="1:16" s="63" customFormat="1" ht="18.75">
      <c r="A135" s="60"/>
      <c r="B135" s="61" t="s">
        <v>0</v>
      </c>
      <c r="C135" s="428" t="s">
        <v>16</v>
      </c>
      <c r="D135" s="441">
        <v>2015.2184000000004</v>
      </c>
      <c r="E135" s="442">
        <f aca="true" t="shared" si="13" ref="E135:J135">E132+E123+E99</f>
        <v>562.1956</v>
      </c>
      <c r="F135" s="443">
        <v>2223.7754999999997</v>
      </c>
      <c r="G135" s="444">
        <f t="shared" si="13"/>
        <v>2423.6416000000004</v>
      </c>
      <c r="H135" s="445">
        <f>H132+H123+H99</f>
        <v>2795.1875</v>
      </c>
      <c r="I135" s="446">
        <f t="shared" si="13"/>
        <v>3830.1516000000006</v>
      </c>
      <c r="J135" s="447">
        <f t="shared" si="13"/>
        <v>3673.4135000000006</v>
      </c>
      <c r="K135" s="442">
        <f>K132+K123+K99</f>
        <v>530.4177999999999</v>
      </c>
      <c r="L135" s="441">
        <f>L132+L123+L99</f>
        <v>1498.0960000000005</v>
      </c>
      <c r="M135" s="446">
        <f>M132+M123+M99</f>
        <v>4722.233399999999</v>
      </c>
      <c r="N135" s="448">
        <f>N132+N123+N99</f>
        <v>7924.797799999999</v>
      </c>
      <c r="O135" s="442">
        <f>O132+O123+O99</f>
        <v>3419.6579</v>
      </c>
      <c r="P135" s="261">
        <f t="shared" si="11"/>
        <v>35618.7866</v>
      </c>
    </row>
    <row r="136" spans="1:16" s="63" customFormat="1" ht="18.75">
      <c r="A136" s="60"/>
      <c r="B136" s="64" t="s">
        <v>215</v>
      </c>
      <c r="C136" s="65" t="s">
        <v>79</v>
      </c>
      <c r="D136" s="262"/>
      <c r="E136" s="250"/>
      <c r="F136" s="192"/>
      <c r="G136" s="195"/>
      <c r="H136" s="198"/>
      <c r="I136" s="270"/>
      <c r="J136" s="320"/>
      <c r="K136" s="250"/>
      <c r="L136" s="262"/>
      <c r="M136" s="270"/>
      <c r="N136" s="272"/>
      <c r="O136" s="250"/>
      <c r="P136" s="203"/>
    </row>
    <row r="137" spans="1:16" s="63" customFormat="1" ht="19.5" thickBot="1">
      <c r="A137" s="66"/>
      <c r="B137" s="67"/>
      <c r="C137" s="68" t="s">
        <v>18</v>
      </c>
      <c r="D137" s="313">
        <v>165340.759</v>
      </c>
      <c r="E137" s="312">
        <f aca="true" t="shared" si="14" ref="E137:J137">E134+E124+E100</f>
        <v>50713.433000000005</v>
      </c>
      <c r="F137" s="193">
        <v>208945.515</v>
      </c>
      <c r="G137" s="196">
        <f t="shared" si="14"/>
        <v>484077.668</v>
      </c>
      <c r="H137" s="199">
        <f>H134+H124+H100</f>
        <v>798839.765</v>
      </c>
      <c r="I137" s="251">
        <f t="shared" si="14"/>
        <v>1412859.5340000002</v>
      </c>
      <c r="J137" s="321">
        <f t="shared" si="14"/>
        <v>1575739.771</v>
      </c>
      <c r="K137" s="312">
        <f>K134+K124+K100</f>
        <v>86348.09300000001</v>
      </c>
      <c r="L137" s="313">
        <f>L134+L124+L100</f>
        <v>442640.905</v>
      </c>
      <c r="M137" s="251">
        <f>M134+M124+M100</f>
        <v>1267992.7780000002</v>
      </c>
      <c r="N137" s="263">
        <f>N134+N124+N100</f>
        <v>1351564.103</v>
      </c>
      <c r="O137" s="312">
        <f>O134+O124+O100</f>
        <v>210623.94300000003</v>
      </c>
      <c r="P137" s="204">
        <f t="shared" si="11"/>
        <v>8055686.267000001</v>
      </c>
    </row>
    <row r="138" spans="15:16" ht="18.75">
      <c r="O138" s="69"/>
      <c r="P138" s="70" t="s">
        <v>88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="70" zoomScaleNormal="70" zoomScalePageLayoutView="0" workbookViewId="0" topLeftCell="A1">
      <pane xSplit="3" ySplit="3" topLeftCell="I117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R135" sqref="R135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74" customWidth="1"/>
    <col min="16" max="16" width="23.00390625" style="38" customWidth="1"/>
    <col min="17" max="16384" width="9.00390625" style="39" customWidth="1"/>
  </cols>
  <sheetData>
    <row r="1" ht="18.75">
      <c r="B1" s="37" t="s">
        <v>0</v>
      </c>
    </row>
    <row r="2" spans="1:15" ht="19.5" thickBot="1">
      <c r="A2" s="12" t="s">
        <v>211</v>
      </c>
      <c r="B2" s="40"/>
      <c r="C2" s="12"/>
      <c r="O2" s="67" t="s">
        <v>87</v>
      </c>
    </row>
    <row r="3" spans="1:16" ht="18.75">
      <c r="A3" s="41"/>
      <c r="B3" s="42"/>
      <c r="C3" s="42"/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12</v>
      </c>
      <c r="O3" s="84" t="s">
        <v>13</v>
      </c>
      <c r="P3" s="4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5">
        <v>4.2102</v>
      </c>
      <c r="E4" s="5">
        <v>0.002</v>
      </c>
      <c r="F4" s="5"/>
      <c r="G4" s="5"/>
      <c r="H4" s="5">
        <v>0.053</v>
      </c>
      <c r="I4" s="5"/>
      <c r="J4" s="5">
        <v>0.046</v>
      </c>
      <c r="K4" s="5">
        <v>0.0012</v>
      </c>
      <c r="L4" s="5">
        <v>25.6458</v>
      </c>
      <c r="M4" s="5">
        <v>54.484</v>
      </c>
      <c r="N4" s="5">
        <v>8.291</v>
      </c>
      <c r="O4" s="5">
        <v>134.7658</v>
      </c>
      <c r="P4" s="8">
        <f aca="true" t="shared" si="0" ref="P4:P35">SUM(D4:O4)</f>
        <v>227.49900000000002</v>
      </c>
    </row>
    <row r="5" spans="1:16" ht="18.75">
      <c r="A5" s="45" t="s">
        <v>17</v>
      </c>
      <c r="B5" s="529"/>
      <c r="C5" s="50" t="s">
        <v>18</v>
      </c>
      <c r="D5" s="35">
        <v>211.094</v>
      </c>
      <c r="E5" s="35">
        <v>4.104</v>
      </c>
      <c r="F5" s="35"/>
      <c r="G5" s="35"/>
      <c r="H5" s="35">
        <v>8.888</v>
      </c>
      <c r="I5" s="35"/>
      <c r="J5" s="35">
        <v>4.968</v>
      </c>
      <c r="K5" s="35">
        <v>0.13</v>
      </c>
      <c r="L5" s="35">
        <v>1024.56</v>
      </c>
      <c r="M5" s="35">
        <v>1594.715</v>
      </c>
      <c r="N5" s="35">
        <v>93.57</v>
      </c>
      <c r="O5" s="35">
        <v>4522.864</v>
      </c>
      <c r="P5" s="9">
        <f t="shared" si="0"/>
        <v>7464.893</v>
      </c>
    </row>
    <row r="6" spans="1:16" ht="18.75">
      <c r="A6" s="45" t="s">
        <v>19</v>
      </c>
      <c r="B6" s="48" t="s">
        <v>20</v>
      </c>
      <c r="C6" s="57" t="s">
        <v>16</v>
      </c>
      <c r="D6" s="5">
        <v>0.024</v>
      </c>
      <c r="E6" s="5"/>
      <c r="F6" s="5"/>
      <c r="G6" s="5"/>
      <c r="H6" s="5"/>
      <c r="I6" s="5"/>
      <c r="J6" s="5"/>
      <c r="K6" s="5">
        <v>0.005</v>
      </c>
      <c r="L6" s="5">
        <v>0.031</v>
      </c>
      <c r="M6" s="5">
        <v>0.004</v>
      </c>
      <c r="N6" s="5"/>
      <c r="O6" s="5"/>
      <c r="P6" s="8">
        <f t="shared" si="0"/>
        <v>0.064</v>
      </c>
    </row>
    <row r="7" spans="1:16" ht="18.75">
      <c r="A7" s="45" t="s">
        <v>21</v>
      </c>
      <c r="B7" s="50" t="s">
        <v>22</v>
      </c>
      <c r="C7" s="50" t="s">
        <v>18</v>
      </c>
      <c r="D7" s="35">
        <v>7.128</v>
      </c>
      <c r="E7" s="35"/>
      <c r="F7" s="35"/>
      <c r="G7" s="35"/>
      <c r="H7" s="35"/>
      <c r="I7" s="35"/>
      <c r="J7" s="35"/>
      <c r="K7" s="35">
        <v>0.173</v>
      </c>
      <c r="L7" s="35">
        <v>0.27</v>
      </c>
      <c r="M7" s="35">
        <v>0.022</v>
      </c>
      <c r="N7" s="35"/>
      <c r="O7" s="35"/>
      <c r="P7" s="9">
        <f t="shared" si="0"/>
        <v>7.593</v>
      </c>
    </row>
    <row r="8" spans="1:16" ht="18.75">
      <c r="A8" s="45" t="s">
        <v>23</v>
      </c>
      <c r="B8" s="530" t="s">
        <v>110</v>
      </c>
      <c r="C8" s="57" t="s">
        <v>16</v>
      </c>
      <c r="D8" s="5">
        <f>+D4+D6</f>
        <v>4.2342</v>
      </c>
      <c r="E8" s="5">
        <f aca="true" t="shared" si="1" ref="E8:O8">+E4+E6</f>
        <v>0.002</v>
      </c>
      <c r="F8" s="5">
        <f aca="true" t="shared" si="2" ref="F8:K8">+F4+F6</f>
        <v>0</v>
      </c>
      <c r="G8" s="5">
        <f t="shared" si="2"/>
        <v>0</v>
      </c>
      <c r="H8" s="5">
        <f t="shared" si="2"/>
        <v>0.053</v>
      </c>
      <c r="I8" s="5">
        <f t="shared" si="2"/>
        <v>0</v>
      </c>
      <c r="J8" s="5">
        <f t="shared" si="2"/>
        <v>0.046</v>
      </c>
      <c r="K8" s="5">
        <f t="shared" si="2"/>
        <v>0.0062</v>
      </c>
      <c r="L8" s="5">
        <f t="shared" si="1"/>
        <v>25.6768</v>
      </c>
      <c r="M8" s="5">
        <f t="shared" si="1"/>
        <v>54.488</v>
      </c>
      <c r="N8" s="5">
        <f t="shared" si="1"/>
        <v>8.291</v>
      </c>
      <c r="O8" s="5">
        <f t="shared" si="1"/>
        <v>134.7658</v>
      </c>
      <c r="P8" s="8">
        <f t="shared" si="0"/>
        <v>227.56300000000002</v>
      </c>
    </row>
    <row r="9" spans="1:16" ht="18.75">
      <c r="A9" s="51"/>
      <c r="B9" s="531"/>
      <c r="C9" s="50" t="s">
        <v>18</v>
      </c>
      <c r="D9" s="35">
        <f aca="true" t="shared" si="3" ref="D9:O9">+D5+D7</f>
        <v>218.22199999999998</v>
      </c>
      <c r="E9" s="35">
        <f t="shared" si="3"/>
        <v>4.104</v>
      </c>
      <c r="F9" s="35">
        <f aca="true" t="shared" si="4" ref="F9:K9">+F5+F7</f>
        <v>0</v>
      </c>
      <c r="G9" s="35">
        <f t="shared" si="4"/>
        <v>0</v>
      </c>
      <c r="H9" s="35">
        <f t="shared" si="4"/>
        <v>8.888</v>
      </c>
      <c r="I9" s="35">
        <f t="shared" si="4"/>
        <v>0</v>
      </c>
      <c r="J9" s="35">
        <f t="shared" si="4"/>
        <v>4.968</v>
      </c>
      <c r="K9" s="35">
        <f t="shared" si="4"/>
        <v>0.303</v>
      </c>
      <c r="L9" s="35">
        <f t="shared" si="3"/>
        <v>1024.83</v>
      </c>
      <c r="M9" s="35">
        <f t="shared" si="3"/>
        <v>1594.7369999999999</v>
      </c>
      <c r="N9" s="35">
        <f t="shared" si="3"/>
        <v>93.57</v>
      </c>
      <c r="O9" s="35">
        <f t="shared" si="3"/>
        <v>4522.864</v>
      </c>
      <c r="P9" s="9">
        <f t="shared" si="0"/>
        <v>7472.485999999999</v>
      </c>
    </row>
    <row r="10" spans="1:16" ht="18.75">
      <c r="A10" s="532" t="s">
        <v>25</v>
      </c>
      <c r="B10" s="533"/>
      <c r="C10" s="57" t="s">
        <v>16</v>
      </c>
      <c r="D10" s="5"/>
      <c r="E10" s="5"/>
      <c r="F10" s="5">
        <v>0.0237</v>
      </c>
      <c r="G10" s="5"/>
      <c r="H10" s="5">
        <v>0.0156</v>
      </c>
      <c r="I10" s="5">
        <v>0.0461</v>
      </c>
      <c r="J10" s="5">
        <v>0.2245</v>
      </c>
      <c r="K10" s="5">
        <v>1.057</v>
      </c>
      <c r="L10" s="5">
        <v>3.3387</v>
      </c>
      <c r="M10" s="5">
        <v>2.7651</v>
      </c>
      <c r="N10" s="5">
        <v>0.0968</v>
      </c>
      <c r="O10" s="5"/>
      <c r="P10" s="8">
        <f t="shared" si="0"/>
        <v>7.567499999999999</v>
      </c>
    </row>
    <row r="11" spans="1:16" ht="18.75">
      <c r="A11" s="534"/>
      <c r="B11" s="535"/>
      <c r="C11" s="50" t="s">
        <v>18</v>
      </c>
      <c r="D11" s="35"/>
      <c r="E11" s="35"/>
      <c r="F11" s="35">
        <v>22.944</v>
      </c>
      <c r="G11" s="35"/>
      <c r="H11" s="35">
        <v>9.772</v>
      </c>
      <c r="I11" s="35">
        <v>25.681</v>
      </c>
      <c r="J11" s="35">
        <v>135.427</v>
      </c>
      <c r="K11" s="35">
        <v>249.45</v>
      </c>
      <c r="L11" s="35">
        <v>468.247</v>
      </c>
      <c r="M11" s="35">
        <v>312.375</v>
      </c>
      <c r="N11" s="35">
        <v>81.523</v>
      </c>
      <c r="O11" s="35"/>
      <c r="P11" s="9">
        <f t="shared" si="0"/>
        <v>1305.4189999999999</v>
      </c>
    </row>
    <row r="12" spans="1:16" ht="18.75">
      <c r="A12" s="52"/>
      <c r="B12" s="528" t="s">
        <v>26</v>
      </c>
      <c r="C12" s="57" t="s">
        <v>16</v>
      </c>
      <c r="D12" s="5">
        <v>0.0698</v>
      </c>
      <c r="E12" s="5"/>
      <c r="F12" s="5">
        <v>0.2749</v>
      </c>
      <c r="G12" s="5">
        <v>0.0738</v>
      </c>
      <c r="H12" s="5">
        <v>0.1156</v>
      </c>
      <c r="I12" s="5">
        <v>0.0358</v>
      </c>
      <c r="J12" s="5">
        <v>0.0068</v>
      </c>
      <c r="K12" s="5">
        <v>0.022</v>
      </c>
      <c r="L12" s="5"/>
      <c r="M12" s="5"/>
      <c r="N12" s="5"/>
      <c r="O12" s="5">
        <v>0.014</v>
      </c>
      <c r="P12" s="8">
        <f t="shared" si="0"/>
        <v>0.6127000000000001</v>
      </c>
    </row>
    <row r="13" spans="1:16" ht="18.75">
      <c r="A13" s="45" t="s">
        <v>0</v>
      </c>
      <c r="B13" s="529"/>
      <c r="C13" s="50" t="s">
        <v>18</v>
      </c>
      <c r="D13" s="35">
        <v>375.71</v>
      </c>
      <c r="E13" s="35"/>
      <c r="F13" s="35">
        <v>670.032</v>
      </c>
      <c r="G13" s="35">
        <v>255.744</v>
      </c>
      <c r="H13" s="35">
        <v>341.064</v>
      </c>
      <c r="I13" s="35">
        <v>117.007</v>
      </c>
      <c r="J13" s="35">
        <v>19.829</v>
      </c>
      <c r="K13" s="35">
        <v>28.08</v>
      </c>
      <c r="L13" s="35"/>
      <c r="M13" s="35"/>
      <c r="N13" s="35"/>
      <c r="O13" s="35">
        <v>85.428</v>
      </c>
      <c r="P13" s="9">
        <f t="shared" si="0"/>
        <v>1892.8939999999998</v>
      </c>
    </row>
    <row r="14" spans="1:16" ht="18.75">
      <c r="A14" s="45" t="s">
        <v>27</v>
      </c>
      <c r="B14" s="528" t="s">
        <v>28</v>
      </c>
      <c r="C14" s="57" t="s">
        <v>16</v>
      </c>
      <c r="D14" s="5"/>
      <c r="E14" s="5"/>
      <c r="F14" s="5">
        <v>0.01</v>
      </c>
      <c r="G14" s="5"/>
      <c r="H14" s="5">
        <v>0.619</v>
      </c>
      <c r="I14" s="5">
        <v>0.0474</v>
      </c>
      <c r="J14" s="5">
        <v>1.1589</v>
      </c>
      <c r="K14" s="5">
        <v>0.0573</v>
      </c>
      <c r="L14" s="5">
        <v>0.0622</v>
      </c>
      <c r="M14" s="5">
        <v>0.012</v>
      </c>
      <c r="N14" s="5">
        <v>0.007</v>
      </c>
      <c r="O14" s="5"/>
      <c r="P14" s="8">
        <f t="shared" si="0"/>
        <v>1.9738</v>
      </c>
    </row>
    <row r="15" spans="1:16" ht="18.75">
      <c r="A15" s="45" t="s">
        <v>0</v>
      </c>
      <c r="B15" s="529"/>
      <c r="C15" s="50" t="s">
        <v>18</v>
      </c>
      <c r="D15" s="35"/>
      <c r="E15" s="35"/>
      <c r="F15" s="35">
        <v>16.2</v>
      </c>
      <c r="G15" s="35"/>
      <c r="H15" s="35">
        <v>638.06</v>
      </c>
      <c r="I15" s="35">
        <v>62.855</v>
      </c>
      <c r="J15" s="35">
        <v>982.314</v>
      </c>
      <c r="K15" s="35">
        <v>53.704</v>
      </c>
      <c r="L15" s="35">
        <v>83.966</v>
      </c>
      <c r="M15" s="35">
        <v>16.038</v>
      </c>
      <c r="N15" s="35">
        <v>13.23</v>
      </c>
      <c r="O15" s="35"/>
      <c r="P15" s="9">
        <f t="shared" si="0"/>
        <v>1866.367</v>
      </c>
    </row>
    <row r="16" spans="1:16" ht="18.75">
      <c r="A16" s="45" t="s">
        <v>29</v>
      </c>
      <c r="B16" s="528" t="s">
        <v>30</v>
      </c>
      <c r="C16" s="57" t="s">
        <v>16</v>
      </c>
      <c r="D16" s="5">
        <v>0.3275</v>
      </c>
      <c r="E16" s="5">
        <v>0.156</v>
      </c>
      <c r="F16" s="5">
        <v>0.151</v>
      </c>
      <c r="G16" s="5">
        <v>0.217</v>
      </c>
      <c r="H16" s="5">
        <v>0.2182</v>
      </c>
      <c r="I16" s="5">
        <v>0.14885</v>
      </c>
      <c r="J16" s="5">
        <v>0.0565</v>
      </c>
      <c r="K16" s="5">
        <v>0.0425</v>
      </c>
      <c r="L16" s="5">
        <v>0.1685</v>
      </c>
      <c r="M16" s="5">
        <v>0.07175</v>
      </c>
      <c r="N16" s="5">
        <v>0.0805</v>
      </c>
      <c r="O16" s="5">
        <v>0.16</v>
      </c>
      <c r="P16" s="8">
        <f t="shared" si="0"/>
        <v>1.7983</v>
      </c>
    </row>
    <row r="17" spans="1:16" ht="18.75">
      <c r="A17" s="52"/>
      <c r="B17" s="529"/>
      <c r="C17" s="50" t="s">
        <v>18</v>
      </c>
      <c r="D17" s="35">
        <v>485.92</v>
      </c>
      <c r="E17" s="35">
        <v>278.303</v>
      </c>
      <c r="F17" s="35">
        <v>281.421</v>
      </c>
      <c r="G17" s="35">
        <v>397.054</v>
      </c>
      <c r="H17" s="35">
        <v>463.446</v>
      </c>
      <c r="I17" s="35">
        <v>239.437</v>
      </c>
      <c r="J17" s="35">
        <v>118.876</v>
      </c>
      <c r="K17" s="35">
        <v>30.591</v>
      </c>
      <c r="L17" s="35">
        <v>289.73</v>
      </c>
      <c r="M17" s="35">
        <v>147.461</v>
      </c>
      <c r="N17" s="35">
        <v>125.496</v>
      </c>
      <c r="O17" s="35">
        <v>268.311</v>
      </c>
      <c r="P17" s="9">
        <f t="shared" si="0"/>
        <v>3126.046</v>
      </c>
    </row>
    <row r="18" spans="1:16" ht="18.75">
      <c r="A18" s="45" t="s">
        <v>31</v>
      </c>
      <c r="B18" s="48" t="s">
        <v>104</v>
      </c>
      <c r="C18" s="57" t="s">
        <v>16</v>
      </c>
      <c r="D18" s="5"/>
      <c r="E18" s="5">
        <v>0.0195</v>
      </c>
      <c r="F18" s="5">
        <v>0.022</v>
      </c>
      <c r="G18" s="5"/>
      <c r="H18" s="5"/>
      <c r="I18" s="5"/>
      <c r="J18" s="5">
        <v>0.01875</v>
      </c>
      <c r="K18" s="5"/>
      <c r="L18" s="5"/>
      <c r="M18" s="5">
        <v>0.02875</v>
      </c>
      <c r="N18" s="5"/>
      <c r="O18" s="5"/>
      <c r="P18" s="8">
        <f t="shared" si="0"/>
        <v>0.089</v>
      </c>
    </row>
    <row r="19" spans="1:16" ht="18.75">
      <c r="A19" s="52"/>
      <c r="B19" s="50" t="s">
        <v>105</v>
      </c>
      <c r="C19" s="50" t="s">
        <v>18</v>
      </c>
      <c r="D19" s="35"/>
      <c r="E19" s="35">
        <v>54.594</v>
      </c>
      <c r="F19" s="35">
        <v>35.64</v>
      </c>
      <c r="G19" s="35"/>
      <c r="H19" s="35"/>
      <c r="I19" s="35"/>
      <c r="J19" s="35">
        <v>43.322</v>
      </c>
      <c r="K19" s="35"/>
      <c r="L19" s="35"/>
      <c r="M19" s="35">
        <v>31.091</v>
      </c>
      <c r="N19" s="35"/>
      <c r="O19" s="35"/>
      <c r="P19" s="9">
        <f t="shared" si="0"/>
        <v>164.64700000000002</v>
      </c>
    </row>
    <row r="20" spans="1:16" ht="18.75">
      <c r="A20" s="45" t="s">
        <v>23</v>
      </c>
      <c r="B20" s="528" t="s">
        <v>32</v>
      </c>
      <c r="C20" s="57" t="s">
        <v>16</v>
      </c>
      <c r="D20" s="5"/>
      <c r="E20" s="5"/>
      <c r="F20" s="5">
        <v>0.01025</v>
      </c>
      <c r="G20" s="5">
        <v>0.0275</v>
      </c>
      <c r="H20" s="5"/>
      <c r="I20" s="5"/>
      <c r="J20" s="5"/>
      <c r="K20" s="5"/>
      <c r="L20" s="5"/>
      <c r="M20" s="5"/>
      <c r="N20" s="5"/>
      <c r="O20" s="5">
        <v>0.0138</v>
      </c>
      <c r="P20" s="8">
        <f t="shared" si="0"/>
        <v>0.05155</v>
      </c>
    </row>
    <row r="21" spans="1:16" ht="18.75">
      <c r="A21" s="52"/>
      <c r="B21" s="529"/>
      <c r="C21" s="50" t="s">
        <v>18</v>
      </c>
      <c r="D21" s="35"/>
      <c r="E21" s="35"/>
      <c r="F21" s="35">
        <v>8.856</v>
      </c>
      <c r="G21" s="35">
        <v>19.305</v>
      </c>
      <c r="H21" s="35"/>
      <c r="I21" s="35"/>
      <c r="J21" s="35"/>
      <c r="K21" s="35"/>
      <c r="L21" s="35"/>
      <c r="M21" s="35"/>
      <c r="N21" s="35"/>
      <c r="O21" s="35">
        <v>11.625</v>
      </c>
      <c r="P21" s="9">
        <f t="shared" si="0"/>
        <v>39.786</v>
      </c>
    </row>
    <row r="22" spans="1:16" ht="18.75">
      <c r="A22" s="52"/>
      <c r="B22" s="530" t="s">
        <v>110</v>
      </c>
      <c r="C22" s="57" t="s">
        <v>16</v>
      </c>
      <c r="D22" s="5">
        <f>+D12+D14+D16+D18+D20</f>
        <v>0.3973</v>
      </c>
      <c r="E22" s="5">
        <f aca="true" t="shared" si="5" ref="E22:G23">+E12+E14+E16+E18+E20</f>
        <v>0.1755</v>
      </c>
      <c r="F22" s="5">
        <f t="shared" si="5"/>
        <v>0.46814999999999996</v>
      </c>
      <c r="G22" s="5">
        <f t="shared" si="5"/>
        <v>0.3183</v>
      </c>
      <c r="H22" s="5">
        <f aca="true" t="shared" si="6" ref="H22:J23">+H12+H14+H16+H18+H20</f>
        <v>0.9528000000000001</v>
      </c>
      <c r="I22" s="5">
        <f t="shared" si="6"/>
        <v>0.23205</v>
      </c>
      <c r="J22" s="5">
        <f t="shared" si="6"/>
        <v>1.24095</v>
      </c>
      <c r="K22" s="5">
        <f aca="true" t="shared" si="7" ref="K22:O23">+K12+K14+K16+K18+K20</f>
        <v>0.12179999999999999</v>
      </c>
      <c r="L22" s="5">
        <f t="shared" si="7"/>
        <v>0.23070000000000002</v>
      </c>
      <c r="M22" s="5">
        <f t="shared" si="7"/>
        <v>0.11249999999999999</v>
      </c>
      <c r="N22" s="5">
        <f t="shared" si="7"/>
        <v>0.08750000000000001</v>
      </c>
      <c r="O22" s="5">
        <f t="shared" si="7"/>
        <v>0.18780000000000002</v>
      </c>
      <c r="P22" s="8">
        <f t="shared" si="0"/>
        <v>4.52535</v>
      </c>
    </row>
    <row r="23" spans="1:16" ht="18.75">
      <c r="A23" s="51"/>
      <c r="B23" s="531"/>
      <c r="C23" s="50" t="s">
        <v>18</v>
      </c>
      <c r="D23" s="35">
        <f>+D13+D15+D17+D19+D21</f>
        <v>861.63</v>
      </c>
      <c r="E23" s="35">
        <f t="shared" si="5"/>
        <v>332.897</v>
      </c>
      <c r="F23" s="35">
        <f t="shared" si="5"/>
        <v>1012.149</v>
      </c>
      <c r="G23" s="35">
        <f t="shared" si="5"/>
        <v>672.103</v>
      </c>
      <c r="H23" s="35">
        <f t="shared" si="6"/>
        <v>1442.5700000000002</v>
      </c>
      <c r="I23" s="35">
        <f t="shared" si="6"/>
        <v>419.299</v>
      </c>
      <c r="J23" s="35">
        <f t="shared" si="6"/>
        <v>1164.341</v>
      </c>
      <c r="K23" s="35">
        <f t="shared" si="7"/>
        <v>112.375</v>
      </c>
      <c r="L23" s="35">
        <f t="shared" si="7"/>
        <v>373.696</v>
      </c>
      <c r="M23" s="35">
        <f t="shared" si="7"/>
        <v>194.59000000000003</v>
      </c>
      <c r="N23" s="35">
        <f t="shared" si="7"/>
        <v>138.726</v>
      </c>
      <c r="O23" s="35">
        <f t="shared" si="7"/>
        <v>365.364</v>
      </c>
      <c r="P23" s="9">
        <f t="shared" si="0"/>
        <v>7089.739999999999</v>
      </c>
    </row>
    <row r="24" spans="1:16" ht="18.75">
      <c r="A24" s="45" t="s">
        <v>0</v>
      </c>
      <c r="B24" s="528" t="s">
        <v>33</v>
      </c>
      <c r="C24" s="57" t="s">
        <v>16</v>
      </c>
      <c r="D24" s="5">
        <v>0.0452</v>
      </c>
      <c r="E24" s="5">
        <v>0.001</v>
      </c>
      <c r="F24" s="5">
        <v>0.0179</v>
      </c>
      <c r="G24" s="5">
        <v>0.0275</v>
      </c>
      <c r="H24" s="5">
        <v>0.015</v>
      </c>
      <c r="I24" s="5"/>
      <c r="J24" s="5">
        <v>0.31</v>
      </c>
      <c r="K24" s="5">
        <v>0.418</v>
      </c>
      <c r="L24" s="5">
        <v>0.183</v>
      </c>
      <c r="M24" s="5">
        <v>0.008</v>
      </c>
      <c r="N24" s="5">
        <v>0.01725</v>
      </c>
      <c r="O24" s="5"/>
      <c r="P24" s="8">
        <f t="shared" si="0"/>
        <v>1.04285</v>
      </c>
    </row>
    <row r="25" spans="1:16" ht="18.75">
      <c r="A25" s="45" t="s">
        <v>34</v>
      </c>
      <c r="B25" s="529"/>
      <c r="C25" s="50" t="s">
        <v>18</v>
      </c>
      <c r="D25" s="35">
        <v>68.969</v>
      </c>
      <c r="E25" s="35">
        <v>15.492</v>
      </c>
      <c r="F25" s="35">
        <v>44.745</v>
      </c>
      <c r="G25" s="35">
        <v>56.745</v>
      </c>
      <c r="H25" s="35">
        <v>34.381</v>
      </c>
      <c r="I25" s="35"/>
      <c r="J25" s="35">
        <v>363.086</v>
      </c>
      <c r="K25" s="35">
        <v>399.399</v>
      </c>
      <c r="L25" s="35">
        <v>225.333</v>
      </c>
      <c r="M25" s="35">
        <v>3.456</v>
      </c>
      <c r="N25" s="35">
        <v>26.082</v>
      </c>
      <c r="O25" s="35"/>
      <c r="P25" s="9">
        <f t="shared" si="0"/>
        <v>1237.688</v>
      </c>
    </row>
    <row r="26" spans="1:16" ht="18.75">
      <c r="A26" s="45" t="s">
        <v>35</v>
      </c>
      <c r="B26" s="48" t="s">
        <v>20</v>
      </c>
      <c r="C26" s="57" t="s">
        <v>16</v>
      </c>
      <c r="D26" s="5">
        <v>0.001</v>
      </c>
      <c r="E26" s="5"/>
      <c r="F26" s="5">
        <v>0.0131</v>
      </c>
      <c r="G26" s="5"/>
      <c r="H26" s="5"/>
      <c r="I26" s="5"/>
      <c r="J26" s="5"/>
      <c r="K26" s="5">
        <v>0.04</v>
      </c>
      <c r="L26" s="5"/>
      <c r="M26" s="5"/>
      <c r="N26" s="5"/>
      <c r="O26" s="5"/>
      <c r="P26" s="8">
        <f t="shared" si="0"/>
        <v>0.0541</v>
      </c>
    </row>
    <row r="27" spans="1:16" ht="18.75">
      <c r="A27" s="45" t="s">
        <v>36</v>
      </c>
      <c r="B27" s="50" t="s">
        <v>106</v>
      </c>
      <c r="C27" s="50" t="s">
        <v>18</v>
      </c>
      <c r="D27" s="35">
        <v>12.96</v>
      </c>
      <c r="E27" s="35"/>
      <c r="F27" s="35">
        <v>43.195</v>
      </c>
      <c r="G27" s="35"/>
      <c r="H27" s="35"/>
      <c r="I27" s="35"/>
      <c r="J27" s="35"/>
      <c r="K27" s="35">
        <v>15.509</v>
      </c>
      <c r="L27" s="35"/>
      <c r="M27" s="35"/>
      <c r="N27" s="35"/>
      <c r="O27" s="35"/>
      <c r="P27" s="9">
        <f t="shared" si="0"/>
        <v>71.664</v>
      </c>
    </row>
    <row r="28" spans="1:16" ht="18.75">
      <c r="A28" s="45" t="s">
        <v>23</v>
      </c>
      <c r="B28" s="530" t="s">
        <v>110</v>
      </c>
      <c r="C28" s="57" t="s">
        <v>16</v>
      </c>
      <c r="D28" s="5">
        <f>+D24+D26</f>
        <v>0.0462</v>
      </c>
      <c r="E28" s="5">
        <f aca="true" t="shared" si="8" ref="E28:H29">+E24+E26</f>
        <v>0.001</v>
      </c>
      <c r="F28" s="5">
        <f>+F24+F26</f>
        <v>0.031</v>
      </c>
      <c r="G28" s="5">
        <f t="shared" si="8"/>
        <v>0.0275</v>
      </c>
      <c r="H28" s="5">
        <f t="shared" si="8"/>
        <v>0.015</v>
      </c>
      <c r="I28" s="5">
        <f aca="true" t="shared" si="9" ref="H28:O29">+I24+I26</f>
        <v>0</v>
      </c>
      <c r="J28" s="5">
        <f>+J24+J26</f>
        <v>0.31</v>
      </c>
      <c r="K28" s="5">
        <f t="shared" si="9"/>
        <v>0.45799999999999996</v>
      </c>
      <c r="L28" s="5">
        <f t="shared" si="9"/>
        <v>0.183</v>
      </c>
      <c r="M28" s="5">
        <f t="shared" si="9"/>
        <v>0.008</v>
      </c>
      <c r="N28" s="5">
        <f t="shared" si="9"/>
        <v>0.01725</v>
      </c>
      <c r="O28" s="5">
        <f t="shared" si="9"/>
        <v>0</v>
      </c>
      <c r="P28" s="8">
        <f t="shared" si="0"/>
        <v>1.0969499999999999</v>
      </c>
    </row>
    <row r="29" spans="1:16" ht="18.75">
      <c r="A29" s="51"/>
      <c r="B29" s="531"/>
      <c r="C29" s="50" t="s">
        <v>18</v>
      </c>
      <c r="D29" s="35">
        <f>+D25+D27</f>
        <v>81.929</v>
      </c>
      <c r="E29" s="35">
        <f t="shared" si="8"/>
        <v>15.492</v>
      </c>
      <c r="F29" s="35">
        <f>+F25+F27</f>
        <v>87.94</v>
      </c>
      <c r="G29" s="35">
        <f t="shared" si="8"/>
        <v>56.745</v>
      </c>
      <c r="H29" s="35">
        <f t="shared" si="9"/>
        <v>34.381</v>
      </c>
      <c r="I29" s="35">
        <f t="shared" si="9"/>
        <v>0</v>
      </c>
      <c r="J29" s="35">
        <f>+J25+J27</f>
        <v>363.086</v>
      </c>
      <c r="K29" s="35">
        <f t="shared" si="9"/>
        <v>414.908</v>
      </c>
      <c r="L29" s="35">
        <f t="shared" si="9"/>
        <v>225.333</v>
      </c>
      <c r="M29" s="35">
        <f t="shared" si="9"/>
        <v>3.456</v>
      </c>
      <c r="N29" s="35">
        <f t="shared" si="9"/>
        <v>26.082</v>
      </c>
      <c r="O29" s="35">
        <f t="shared" si="9"/>
        <v>0</v>
      </c>
      <c r="P29" s="9">
        <f t="shared" si="0"/>
        <v>1309.352</v>
      </c>
    </row>
    <row r="30" spans="1:16" ht="18.75">
      <c r="A30" s="45" t="s">
        <v>0</v>
      </c>
      <c r="B30" s="528" t="s">
        <v>37</v>
      </c>
      <c r="C30" s="57" t="s">
        <v>16</v>
      </c>
      <c r="D30" s="5">
        <v>80.7141</v>
      </c>
      <c r="E30" s="5">
        <v>6.914</v>
      </c>
      <c r="F30" s="5">
        <v>0.2051</v>
      </c>
      <c r="G30" s="5">
        <v>0.223</v>
      </c>
      <c r="H30" s="5">
        <v>0.1246</v>
      </c>
      <c r="I30" s="5">
        <v>0.0141</v>
      </c>
      <c r="J30" s="5">
        <v>0.441</v>
      </c>
      <c r="K30" s="5">
        <v>0.7743</v>
      </c>
      <c r="L30" s="5">
        <v>0.8956</v>
      </c>
      <c r="M30" s="5">
        <v>1.992</v>
      </c>
      <c r="N30" s="5">
        <v>0.043</v>
      </c>
      <c r="O30" s="5">
        <v>0.8058</v>
      </c>
      <c r="P30" s="8">
        <f t="shared" si="0"/>
        <v>93.14660000000002</v>
      </c>
    </row>
    <row r="31" spans="1:16" ht="18.75">
      <c r="A31" s="45" t="s">
        <v>38</v>
      </c>
      <c r="B31" s="529"/>
      <c r="C31" s="50" t="s">
        <v>18</v>
      </c>
      <c r="D31" s="35">
        <v>43787.549</v>
      </c>
      <c r="E31" s="35">
        <v>6617.055</v>
      </c>
      <c r="F31" s="35">
        <v>127.537</v>
      </c>
      <c r="G31" s="35">
        <v>88.154</v>
      </c>
      <c r="H31" s="35">
        <v>20.847</v>
      </c>
      <c r="I31" s="35">
        <v>3.505</v>
      </c>
      <c r="J31" s="35">
        <v>71.917</v>
      </c>
      <c r="K31" s="35">
        <v>238.507</v>
      </c>
      <c r="L31" s="35">
        <v>182.584</v>
      </c>
      <c r="M31" s="35">
        <v>606.521</v>
      </c>
      <c r="N31" s="35">
        <v>27.444</v>
      </c>
      <c r="O31" s="35">
        <v>640.634</v>
      </c>
      <c r="P31" s="9">
        <f t="shared" si="0"/>
        <v>52412.254</v>
      </c>
    </row>
    <row r="32" spans="1:16" ht="18.75">
      <c r="A32" s="45" t="s">
        <v>0</v>
      </c>
      <c r="B32" s="528" t="s">
        <v>39</v>
      </c>
      <c r="C32" s="57" t="s">
        <v>16</v>
      </c>
      <c r="D32" s="5">
        <v>2.0167</v>
      </c>
      <c r="E32" s="5">
        <v>0.4756</v>
      </c>
      <c r="F32" s="5"/>
      <c r="G32" s="5">
        <v>0.0028</v>
      </c>
      <c r="H32" s="5">
        <v>0.093</v>
      </c>
      <c r="I32" s="5">
        <v>0.0215</v>
      </c>
      <c r="J32" s="5"/>
      <c r="K32" s="5">
        <v>0.045</v>
      </c>
      <c r="L32" s="5">
        <v>0.012</v>
      </c>
      <c r="M32" s="5">
        <v>0.0984</v>
      </c>
      <c r="N32" s="5">
        <v>0.1112</v>
      </c>
      <c r="O32" s="5">
        <v>2.7494</v>
      </c>
      <c r="P32" s="8">
        <f t="shared" si="0"/>
        <v>5.6256</v>
      </c>
    </row>
    <row r="33" spans="1:16" ht="18.75">
      <c r="A33" s="45" t="s">
        <v>40</v>
      </c>
      <c r="B33" s="529"/>
      <c r="C33" s="50" t="s">
        <v>18</v>
      </c>
      <c r="D33" s="35">
        <v>662.397</v>
      </c>
      <c r="E33" s="35">
        <v>106.606</v>
      </c>
      <c r="F33" s="35"/>
      <c r="G33" s="35">
        <v>0.885</v>
      </c>
      <c r="H33" s="35">
        <v>2.16</v>
      </c>
      <c r="I33" s="35">
        <v>3.645</v>
      </c>
      <c r="J33" s="35"/>
      <c r="K33" s="35">
        <v>9.18</v>
      </c>
      <c r="L33" s="35">
        <v>3.024</v>
      </c>
      <c r="M33" s="35">
        <v>18.919</v>
      </c>
      <c r="N33" s="35">
        <v>46.655</v>
      </c>
      <c r="O33" s="35">
        <v>638.348</v>
      </c>
      <c r="P33" s="9">
        <f t="shared" si="0"/>
        <v>1491.819</v>
      </c>
    </row>
    <row r="34" spans="1:16" ht="18.75">
      <c r="A34" s="52"/>
      <c r="B34" s="48" t="s">
        <v>20</v>
      </c>
      <c r="C34" s="57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 t="s">
        <v>0</v>
      </c>
      <c r="N34" s="5"/>
      <c r="O34" s="5"/>
      <c r="P34" s="8">
        <f t="shared" si="0"/>
        <v>0</v>
      </c>
    </row>
    <row r="35" spans="1:16" ht="18.75">
      <c r="A35" s="45" t="s">
        <v>23</v>
      </c>
      <c r="B35" s="50" t="s">
        <v>107</v>
      </c>
      <c r="C35" s="50" t="s">
        <v>18</v>
      </c>
      <c r="D35" s="35"/>
      <c r="E35" s="35"/>
      <c r="F35" s="35"/>
      <c r="G35" s="35"/>
      <c r="H35" s="35"/>
      <c r="I35" s="35"/>
      <c r="J35" s="35"/>
      <c r="K35" s="35"/>
      <c r="L35" s="35"/>
      <c r="M35" s="35" t="s">
        <v>0</v>
      </c>
      <c r="N35" s="35"/>
      <c r="O35" s="35"/>
      <c r="P35" s="9">
        <f t="shared" si="0"/>
        <v>0</v>
      </c>
    </row>
    <row r="36" spans="1:16" ht="18.75">
      <c r="A36" s="52"/>
      <c r="B36" s="530" t="s">
        <v>103</v>
      </c>
      <c r="C36" s="57" t="s">
        <v>16</v>
      </c>
      <c r="D36" s="5">
        <f>+D30+D32+D34</f>
        <v>82.7308</v>
      </c>
      <c r="E36" s="5">
        <f aca="true" t="shared" si="10" ref="E36:G37">+E30+E32+E34</f>
        <v>7.3896</v>
      </c>
      <c r="F36" s="5">
        <f t="shared" si="10"/>
        <v>0.2051</v>
      </c>
      <c r="G36" s="5">
        <f t="shared" si="10"/>
        <v>0.2258</v>
      </c>
      <c r="H36" s="5">
        <f aca="true" t="shared" si="11" ref="H36:K37">+H30+H32+H34</f>
        <v>0.21760000000000002</v>
      </c>
      <c r="I36" s="5">
        <f t="shared" si="11"/>
        <v>0.0356</v>
      </c>
      <c r="J36" s="5">
        <f>+J30+J32+J34</f>
        <v>0.441</v>
      </c>
      <c r="K36" s="5">
        <f t="shared" si="11"/>
        <v>0.8193</v>
      </c>
      <c r="L36" s="5">
        <f aca="true" t="shared" si="12" ref="L36:N37">+L30+L32+L34</f>
        <v>0.9076</v>
      </c>
      <c r="M36" s="5">
        <f>SUM(M30,M32,M34)</f>
        <v>2.0904</v>
      </c>
      <c r="N36" s="5">
        <f t="shared" si="12"/>
        <v>0.1542</v>
      </c>
      <c r="O36" s="5">
        <f>+O30+O32+O34</f>
        <v>3.5552</v>
      </c>
      <c r="P36" s="8">
        <f aca="true" t="shared" si="13" ref="P36:P67">SUM(D36:O36)</f>
        <v>98.77220000000003</v>
      </c>
    </row>
    <row r="37" spans="1:16" ht="18.75">
      <c r="A37" s="51"/>
      <c r="B37" s="531"/>
      <c r="C37" s="50" t="s">
        <v>18</v>
      </c>
      <c r="D37" s="35">
        <f>+D31+D33+D35</f>
        <v>44449.945999999996</v>
      </c>
      <c r="E37" s="35">
        <f>+E31+E33+E35</f>
        <v>6723.661</v>
      </c>
      <c r="F37" s="35">
        <f t="shared" si="10"/>
        <v>127.537</v>
      </c>
      <c r="G37" s="35">
        <f t="shared" si="10"/>
        <v>89.039</v>
      </c>
      <c r="H37" s="35">
        <f t="shared" si="11"/>
        <v>23.007</v>
      </c>
      <c r="I37" s="35">
        <f t="shared" si="11"/>
        <v>7.15</v>
      </c>
      <c r="J37" s="35">
        <f>+J31+J33+J35</f>
        <v>71.917</v>
      </c>
      <c r="K37" s="35">
        <f t="shared" si="11"/>
        <v>247.687</v>
      </c>
      <c r="L37" s="35">
        <f t="shared" si="12"/>
        <v>185.608</v>
      </c>
      <c r="M37" s="35">
        <f>SUM(M31,M33,M35)</f>
        <v>625.4399999999999</v>
      </c>
      <c r="N37" s="35">
        <f t="shared" si="12"/>
        <v>74.099</v>
      </c>
      <c r="O37" s="35">
        <f>+O31+O33+O35</f>
        <v>1278.982</v>
      </c>
      <c r="P37" s="9">
        <f t="shared" si="13"/>
        <v>53904.07299999999</v>
      </c>
    </row>
    <row r="38" spans="1:16" ht="18.75">
      <c r="A38" s="532" t="s">
        <v>41</v>
      </c>
      <c r="B38" s="533"/>
      <c r="C38" s="57" t="s">
        <v>16</v>
      </c>
      <c r="D38" s="5">
        <v>0.0079</v>
      </c>
      <c r="E38" s="5"/>
      <c r="F38" s="5">
        <v>0.0134</v>
      </c>
      <c r="G38" s="5"/>
      <c r="H38" s="5"/>
      <c r="I38" s="5">
        <v>0.0039</v>
      </c>
      <c r="J38" s="5">
        <v>0.6534</v>
      </c>
      <c r="K38" s="5">
        <v>0.1681</v>
      </c>
      <c r="L38" s="5">
        <v>0.9221</v>
      </c>
      <c r="M38" s="5">
        <v>0.9554</v>
      </c>
      <c r="N38" s="5">
        <v>1.6247</v>
      </c>
      <c r="O38" s="5">
        <v>0.0068</v>
      </c>
      <c r="P38" s="8">
        <f t="shared" si="13"/>
        <v>4.355700000000001</v>
      </c>
    </row>
    <row r="39" spans="1:16" ht="18.75">
      <c r="A39" s="534"/>
      <c r="B39" s="535"/>
      <c r="C39" s="50" t="s">
        <v>18</v>
      </c>
      <c r="D39" s="35">
        <v>4.374</v>
      </c>
      <c r="E39" s="35"/>
      <c r="F39" s="35">
        <v>31.067</v>
      </c>
      <c r="G39" s="35"/>
      <c r="H39" s="35"/>
      <c r="I39" s="35">
        <v>2.333</v>
      </c>
      <c r="J39" s="35">
        <v>149.673</v>
      </c>
      <c r="K39" s="35">
        <v>74.384</v>
      </c>
      <c r="L39" s="35">
        <v>147.158</v>
      </c>
      <c r="M39" s="35">
        <v>150.636</v>
      </c>
      <c r="N39" s="35">
        <v>144.41</v>
      </c>
      <c r="O39" s="35">
        <v>3.78</v>
      </c>
      <c r="P39" s="9">
        <f t="shared" si="13"/>
        <v>707.8149999999999</v>
      </c>
    </row>
    <row r="40" spans="1:16" ht="18.75">
      <c r="A40" s="532" t="s">
        <v>42</v>
      </c>
      <c r="B40" s="533"/>
      <c r="C40" s="57" t="s">
        <v>16</v>
      </c>
      <c r="D40" s="5">
        <v>3.5184</v>
      </c>
      <c r="E40" s="5">
        <v>0.0053</v>
      </c>
      <c r="F40" s="5">
        <v>0.0892</v>
      </c>
      <c r="G40" s="5">
        <v>0.0611</v>
      </c>
      <c r="H40" s="5">
        <v>0.3691</v>
      </c>
      <c r="I40" s="5">
        <v>2.8173</v>
      </c>
      <c r="J40" s="5">
        <v>46.4522</v>
      </c>
      <c r="K40" s="5">
        <v>20.3099</v>
      </c>
      <c r="L40" s="5">
        <v>73.6471</v>
      </c>
      <c r="M40" s="5">
        <v>58.5676</v>
      </c>
      <c r="N40" s="5">
        <v>20.6978</v>
      </c>
      <c r="O40" s="5">
        <v>1.0481</v>
      </c>
      <c r="P40" s="8">
        <f t="shared" si="13"/>
        <v>227.5831</v>
      </c>
    </row>
    <row r="41" spans="1:16" ht="18.75">
      <c r="A41" s="534"/>
      <c r="B41" s="535"/>
      <c r="C41" s="50" t="s">
        <v>18</v>
      </c>
      <c r="D41" s="35">
        <v>908.995</v>
      </c>
      <c r="E41" s="35">
        <v>2.322</v>
      </c>
      <c r="F41" s="35">
        <v>101.153</v>
      </c>
      <c r="G41" s="35">
        <v>58.734</v>
      </c>
      <c r="H41" s="35">
        <v>61.392</v>
      </c>
      <c r="I41" s="35">
        <v>311.903</v>
      </c>
      <c r="J41" s="35">
        <v>1676.791</v>
      </c>
      <c r="K41" s="35">
        <v>1726.629</v>
      </c>
      <c r="L41" s="35">
        <v>10415.046</v>
      </c>
      <c r="M41" s="35">
        <v>7548.332</v>
      </c>
      <c r="N41" s="35">
        <v>2362.078</v>
      </c>
      <c r="O41" s="35">
        <v>401.58</v>
      </c>
      <c r="P41" s="9">
        <f t="shared" si="13"/>
        <v>25574.955</v>
      </c>
    </row>
    <row r="42" spans="1:16" ht="18.75">
      <c r="A42" s="532" t="s">
        <v>43</v>
      </c>
      <c r="B42" s="533"/>
      <c r="C42" s="57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 t="s">
        <v>0</v>
      </c>
      <c r="N42" s="5"/>
      <c r="O42" s="5"/>
      <c r="P42" s="8">
        <f t="shared" si="13"/>
        <v>0</v>
      </c>
    </row>
    <row r="43" spans="1:16" ht="18.75">
      <c r="A43" s="534"/>
      <c r="B43" s="535"/>
      <c r="C43" s="50" t="s">
        <v>18</v>
      </c>
      <c r="D43" s="35"/>
      <c r="E43" s="35"/>
      <c r="F43" s="35"/>
      <c r="G43" s="35"/>
      <c r="H43" s="35"/>
      <c r="I43" s="35"/>
      <c r="J43" s="35"/>
      <c r="K43" s="35"/>
      <c r="L43" s="35"/>
      <c r="M43" s="35" t="s">
        <v>0</v>
      </c>
      <c r="N43" s="35"/>
      <c r="O43" s="35"/>
      <c r="P43" s="9">
        <f t="shared" si="13"/>
        <v>0</v>
      </c>
    </row>
    <row r="44" spans="1:16" ht="18.75">
      <c r="A44" s="532" t="s">
        <v>44</v>
      </c>
      <c r="B44" s="533"/>
      <c r="C44" s="57" t="s">
        <v>16</v>
      </c>
      <c r="D44" s="5"/>
      <c r="E44" s="5"/>
      <c r="F44" s="5">
        <v>0.0106</v>
      </c>
      <c r="G44" s="5"/>
      <c r="H44" s="5"/>
      <c r="I44" s="5"/>
      <c r="J44" s="5"/>
      <c r="K44" s="5"/>
      <c r="L44" s="5"/>
      <c r="M44" s="5" t="s">
        <v>0</v>
      </c>
      <c r="N44" s="5"/>
      <c r="O44" s="5"/>
      <c r="P44" s="8">
        <f t="shared" si="13"/>
        <v>0.0106</v>
      </c>
    </row>
    <row r="45" spans="1:16" ht="18.75">
      <c r="A45" s="534"/>
      <c r="B45" s="535"/>
      <c r="C45" s="50" t="s">
        <v>18</v>
      </c>
      <c r="D45" s="35"/>
      <c r="E45" s="35"/>
      <c r="F45" s="35">
        <v>8.586</v>
      </c>
      <c r="G45" s="35"/>
      <c r="H45" s="35"/>
      <c r="I45" s="35"/>
      <c r="J45" s="35"/>
      <c r="K45" s="35"/>
      <c r="L45" s="35"/>
      <c r="M45" s="35" t="s">
        <v>0</v>
      </c>
      <c r="N45" s="35"/>
      <c r="O45" s="35"/>
      <c r="P45" s="9">
        <f t="shared" si="13"/>
        <v>8.586</v>
      </c>
    </row>
    <row r="46" spans="1:16" ht="18.75">
      <c r="A46" s="532" t="s">
        <v>45</v>
      </c>
      <c r="B46" s="533"/>
      <c r="C46" s="57" t="s">
        <v>16</v>
      </c>
      <c r="D46" s="5">
        <v>0.0023</v>
      </c>
      <c r="E46" s="5"/>
      <c r="F46" s="5">
        <v>0.008</v>
      </c>
      <c r="G46" s="5">
        <v>0.0044</v>
      </c>
      <c r="H46" s="5">
        <v>0.0081</v>
      </c>
      <c r="I46" s="5"/>
      <c r="J46" s="5"/>
      <c r="K46" s="5"/>
      <c r="L46" s="5"/>
      <c r="M46" s="5" t="s">
        <v>0</v>
      </c>
      <c r="N46" s="5"/>
      <c r="O46" s="5">
        <v>0.0006</v>
      </c>
      <c r="P46" s="8">
        <f t="shared" si="13"/>
        <v>0.0234</v>
      </c>
    </row>
    <row r="47" spans="1:16" ht="18.75">
      <c r="A47" s="534"/>
      <c r="B47" s="535"/>
      <c r="C47" s="50" t="s">
        <v>18</v>
      </c>
      <c r="D47" s="35">
        <v>2.268</v>
      </c>
      <c r="E47" s="35"/>
      <c r="F47" s="35">
        <v>4.32</v>
      </c>
      <c r="G47" s="35">
        <v>2.527</v>
      </c>
      <c r="H47" s="35">
        <v>4.087</v>
      </c>
      <c r="I47" s="35"/>
      <c r="J47" s="35"/>
      <c r="K47" s="35"/>
      <c r="L47" s="35"/>
      <c r="M47" s="35" t="s">
        <v>0</v>
      </c>
      <c r="N47" s="35"/>
      <c r="O47" s="35">
        <v>0.648</v>
      </c>
      <c r="P47" s="9">
        <f t="shared" si="13"/>
        <v>13.85</v>
      </c>
    </row>
    <row r="48" spans="1:16" ht="18.75">
      <c r="A48" s="532" t="s">
        <v>46</v>
      </c>
      <c r="B48" s="533"/>
      <c r="C48" s="57" t="s">
        <v>16</v>
      </c>
      <c r="D48" s="5">
        <v>4.1086</v>
      </c>
      <c r="E48" s="5">
        <v>1.5497</v>
      </c>
      <c r="F48" s="5"/>
      <c r="G48" s="5"/>
      <c r="H48" s="5">
        <v>12.8253</v>
      </c>
      <c r="I48" s="5">
        <v>82.7853</v>
      </c>
      <c r="J48" s="5">
        <v>138.2735</v>
      </c>
      <c r="K48" s="5">
        <v>29.7465</v>
      </c>
      <c r="L48" s="5">
        <v>10.037</v>
      </c>
      <c r="M48" s="5">
        <v>9.2784</v>
      </c>
      <c r="N48" s="5">
        <v>4.1368</v>
      </c>
      <c r="O48" s="5">
        <v>12.6872</v>
      </c>
      <c r="P48" s="8">
        <f t="shared" si="13"/>
        <v>305.4283</v>
      </c>
    </row>
    <row r="49" spans="1:16" ht="18.75">
      <c r="A49" s="534"/>
      <c r="B49" s="535"/>
      <c r="C49" s="50" t="s">
        <v>18</v>
      </c>
      <c r="D49" s="35">
        <v>205.634</v>
      </c>
      <c r="E49" s="35">
        <v>35.624</v>
      </c>
      <c r="F49" s="35"/>
      <c r="G49" s="35"/>
      <c r="H49" s="35">
        <v>980.966</v>
      </c>
      <c r="I49" s="35">
        <v>6394.932</v>
      </c>
      <c r="J49" s="35">
        <v>8513.08</v>
      </c>
      <c r="K49" s="35">
        <v>2091.556</v>
      </c>
      <c r="L49" s="35">
        <v>653.727</v>
      </c>
      <c r="M49" s="35">
        <v>1679.211</v>
      </c>
      <c r="N49" s="35">
        <v>1313.517</v>
      </c>
      <c r="O49" s="35">
        <v>2501.849</v>
      </c>
      <c r="P49" s="9">
        <f t="shared" si="13"/>
        <v>24370.095999999998</v>
      </c>
    </row>
    <row r="50" spans="1:16" ht="18.75">
      <c r="A50" s="532" t="s">
        <v>47</v>
      </c>
      <c r="B50" s="533"/>
      <c r="C50" s="57" t="s">
        <v>16</v>
      </c>
      <c r="D50" s="5">
        <v>0.01</v>
      </c>
      <c r="E50" s="5"/>
      <c r="F50" s="5"/>
      <c r="G50" s="5"/>
      <c r="H50" s="5"/>
      <c r="I50" s="5"/>
      <c r="J50" s="5"/>
      <c r="K50" s="5"/>
      <c r="L50" s="5">
        <v>0.035</v>
      </c>
      <c r="M50" s="5">
        <v>0.17</v>
      </c>
      <c r="N50" s="5">
        <v>0.1795</v>
      </c>
      <c r="O50" s="5">
        <v>0.039</v>
      </c>
      <c r="P50" s="8">
        <f t="shared" si="13"/>
        <v>0.4335</v>
      </c>
    </row>
    <row r="51" spans="1:16" ht="18.75">
      <c r="A51" s="534"/>
      <c r="B51" s="535"/>
      <c r="C51" s="50" t="s">
        <v>18</v>
      </c>
      <c r="D51" s="35">
        <v>3.024</v>
      </c>
      <c r="E51" s="35"/>
      <c r="F51" s="35"/>
      <c r="G51" s="35"/>
      <c r="H51" s="35"/>
      <c r="I51" s="35"/>
      <c r="J51" s="35"/>
      <c r="K51" s="35"/>
      <c r="L51" s="35">
        <v>30.64</v>
      </c>
      <c r="M51" s="35">
        <v>127.699</v>
      </c>
      <c r="N51" s="35">
        <v>119.675</v>
      </c>
      <c r="O51" s="35">
        <v>25.812</v>
      </c>
      <c r="P51" s="9">
        <f t="shared" si="13"/>
        <v>306.85</v>
      </c>
    </row>
    <row r="52" spans="1:16" ht="18.75">
      <c r="A52" s="532" t="s">
        <v>48</v>
      </c>
      <c r="B52" s="533"/>
      <c r="C52" s="57" t="s">
        <v>16</v>
      </c>
      <c r="D52" s="5">
        <v>0.5625</v>
      </c>
      <c r="E52" s="5">
        <v>0.0186</v>
      </c>
      <c r="F52" s="5">
        <v>7.0944</v>
      </c>
      <c r="G52" s="5">
        <v>96.5296</v>
      </c>
      <c r="H52" s="5">
        <v>255.8111</v>
      </c>
      <c r="I52" s="5">
        <v>486.3747</v>
      </c>
      <c r="J52" s="5">
        <v>330.0526</v>
      </c>
      <c r="K52" s="5">
        <v>0.0406</v>
      </c>
      <c r="L52" s="5">
        <v>54.3468</v>
      </c>
      <c r="M52" s="5">
        <v>382.478</v>
      </c>
      <c r="N52" s="5">
        <v>130.3001</v>
      </c>
      <c r="O52" s="5">
        <v>57.2846</v>
      </c>
      <c r="P52" s="8">
        <f t="shared" si="13"/>
        <v>1800.8936</v>
      </c>
    </row>
    <row r="53" spans="1:16" ht="18.75">
      <c r="A53" s="534"/>
      <c r="B53" s="535"/>
      <c r="C53" s="50" t="s">
        <v>18</v>
      </c>
      <c r="D53" s="35">
        <v>199.12</v>
      </c>
      <c r="E53" s="35">
        <v>19.44</v>
      </c>
      <c r="F53" s="35">
        <v>4711.704</v>
      </c>
      <c r="G53" s="35">
        <v>63881.365</v>
      </c>
      <c r="H53" s="35">
        <v>166129.897</v>
      </c>
      <c r="I53" s="35">
        <v>289646.384</v>
      </c>
      <c r="J53" s="35">
        <v>191955.986</v>
      </c>
      <c r="K53" s="35">
        <v>36.088</v>
      </c>
      <c r="L53" s="35">
        <v>42878.431</v>
      </c>
      <c r="M53" s="35">
        <v>372663.879</v>
      </c>
      <c r="N53" s="35">
        <v>131337.234</v>
      </c>
      <c r="O53" s="35">
        <v>54976.938</v>
      </c>
      <c r="P53" s="9">
        <f t="shared" si="13"/>
        <v>1318436.466</v>
      </c>
    </row>
    <row r="54" spans="1:16" ht="18.75">
      <c r="A54" s="45" t="s">
        <v>0</v>
      </c>
      <c r="B54" s="528" t="s">
        <v>128</v>
      </c>
      <c r="C54" s="57" t="s">
        <v>16</v>
      </c>
      <c r="D54" s="5">
        <v>0.0172</v>
      </c>
      <c r="E54" s="5">
        <v>0.0041</v>
      </c>
      <c r="F54" s="5">
        <v>0.0631</v>
      </c>
      <c r="G54" s="5">
        <v>0.0111</v>
      </c>
      <c r="H54" s="5">
        <v>0.5526</v>
      </c>
      <c r="I54" s="5">
        <v>0.0507</v>
      </c>
      <c r="J54" s="5">
        <v>0.039</v>
      </c>
      <c r="K54" s="5">
        <v>0.0117</v>
      </c>
      <c r="L54" s="5">
        <v>0.0379</v>
      </c>
      <c r="M54" s="5">
        <v>0.1352</v>
      </c>
      <c r="N54" s="5">
        <v>0.2008</v>
      </c>
      <c r="O54" s="5">
        <v>0.0102</v>
      </c>
      <c r="P54" s="8">
        <f t="shared" si="13"/>
        <v>1.1336000000000002</v>
      </c>
    </row>
    <row r="55" spans="1:16" ht="18.75">
      <c r="A55" s="45" t="s">
        <v>38</v>
      </c>
      <c r="B55" s="529"/>
      <c r="C55" s="50" t="s">
        <v>18</v>
      </c>
      <c r="D55" s="35">
        <v>23.144</v>
      </c>
      <c r="E55" s="35">
        <v>5.2</v>
      </c>
      <c r="F55" s="35">
        <v>77.529</v>
      </c>
      <c r="G55" s="35">
        <v>14.942</v>
      </c>
      <c r="H55" s="35">
        <v>632.381</v>
      </c>
      <c r="I55" s="35">
        <v>77.124</v>
      </c>
      <c r="J55" s="35">
        <v>43.751</v>
      </c>
      <c r="K55" s="35">
        <v>14.16</v>
      </c>
      <c r="L55" s="35">
        <v>39.377</v>
      </c>
      <c r="M55" s="35">
        <v>168.286</v>
      </c>
      <c r="N55" s="35">
        <v>234.913</v>
      </c>
      <c r="O55" s="35">
        <v>14.159</v>
      </c>
      <c r="P55" s="9">
        <f t="shared" si="13"/>
        <v>1344.966</v>
      </c>
    </row>
    <row r="56" spans="1:16" ht="18.75">
      <c r="A56" s="45" t="s">
        <v>17</v>
      </c>
      <c r="B56" s="48" t="s">
        <v>20</v>
      </c>
      <c r="C56" s="57" t="s">
        <v>16</v>
      </c>
      <c r="D56" s="5">
        <v>0.5418</v>
      </c>
      <c r="E56" s="5">
        <v>0.0058</v>
      </c>
      <c r="F56" s="5">
        <v>0.0321</v>
      </c>
      <c r="G56" s="5"/>
      <c r="H56" s="5">
        <v>0.0266</v>
      </c>
      <c r="I56" s="5">
        <v>0.0025</v>
      </c>
      <c r="J56" s="5">
        <v>0.0123</v>
      </c>
      <c r="K56" s="5">
        <v>0.0691</v>
      </c>
      <c r="L56" s="5">
        <v>0.4245</v>
      </c>
      <c r="M56" s="5">
        <v>0.6221</v>
      </c>
      <c r="N56" s="5">
        <v>0.2943</v>
      </c>
      <c r="O56" s="5">
        <v>0.567</v>
      </c>
      <c r="P56" s="8">
        <f t="shared" si="13"/>
        <v>2.5981000000000005</v>
      </c>
    </row>
    <row r="57" spans="1:16" ht="18.75">
      <c r="A57" s="45" t="s">
        <v>23</v>
      </c>
      <c r="B57" s="50" t="s">
        <v>109</v>
      </c>
      <c r="C57" s="50" t="s">
        <v>18</v>
      </c>
      <c r="D57" s="35">
        <v>239.122</v>
      </c>
      <c r="E57" s="35">
        <v>3.964</v>
      </c>
      <c r="F57" s="35">
        <v>75.703</v>
      </c>
      <c r="G57" s="35"/>
      <c r="H57" s="35">
        <v>48.73</v>
      </c>
      <c r="I57" s="35">
        <v>3.737</v>
      </c>
      <c r="J57" s="35">
        <v>5.768</v>
      </c>
      <c r="K57" s="35">
        <v>14.252</v>
      </c>
      <c r="L57" s="35">
        <v>77.863</v>
      </c>
      <c r="M57" s="35">
        <v>120.28</v>
      </c>
      <c r="N57" s="35">
        <v>70.897</v>
      </c>
      <c r="O57" s="35">
        <v>143.855</v>
      </c>
      <c r="P57" s="9">
        <f t="shared" si="13"/>
        <v>804.171</v>
      </c>
    </row>
    <row r="58" spans="1:16" ht="18.75">
      <c r="A58" s="52"/>
      <c r="B58" s="530" t="s">
        <v>103</v>
      </c>
      <c r="C58" s="57" t="s">
        <v>16</v>
      </c>
      <c r="D58" s="5">
        <f>+D54+D56</f>
        <v>0.5589999999999999</v>
      </c>
      <c r="E58" s="5">
        <f aca="true" t="shared" si="14" ref="E58:G59">+E54+E56</f>
        <v>0.009899999999999999</v>
      </c>
      <c r="F58" s="5">
        <f t="shared" si="14"/>
        <v>0.0952</v>
      </c>
      <c r="G58" s="5">
        <f t="shared" si="14"/>
        <v>0.0111</v>
      </c>
      <c r="H58" s="5">
        <f aca="true" t="shared" si="15" ref="H58:O59">+H54+H56</f>
        <v>0.5791999999999999</v>
      </c>
      <c r="I58" s="5">
        <f t="shared" si="15"/>
        <v>0.053200000000000004</v>
      </c>
      <c r="J58" s="5">
        <f t="shared" si="15"/>
        <v>0.0513</v>
      </c>
      <c r="K58" s="5">
        <f t="shared" si="15"/>
        <v>0.0808</v>
      </c>
      <c r="L58" s="5">
        <f>+L54+L56</f>
        <v>0.4624</v>
      </c>
      <c r="M58" s="5">
        <f t="shared" si="15"/>
        <v>0.7573</v>
      </c>
      <c r="N58" s="5">
        <f t="shared" si="15"/>
        <v>0.4951</v>
      </c>
      <c r="O58" s="5">
        <f t="shared" si="15"/>
        <v>0.5771999999999999</v>
      </c>
      <c r="P58" s="8">
        <f t="shared" si="13"/>
        <v>3.7316999999999996</v>
      </c>
    </row>
    <row r="59" spans="1:16" ht="18.75">
      <c r="A59" s="51"/>
      <c r="B59" s="531"/>
      <c r="C59" s="50" t="s">
        <v>18</v>
      </c>
      <c r="D59" s="35">
        <f>+D55+D57</f>
        <v>262.266</v>
      </c>
      <c r="E59" s="35">
        <f t="shared" si="14"/>
        <v>9.164</v>
      </c>
      <c r="F59" s="35">
        <f t="shared" si="14"/>
        <v>153.232</v>
      </c>
      <c r="G59" s="35">
        <f t="shared" si="14"/>
        <v>14.942</v>
      </c>
      <c r="H59" s="35">
        <f t="shared" si="15"/>
        <v>681.111</v>
      </c>
      <c r="I59" s="35">
        <f t="shared" si="15"/>
        <v>80.86099999999999</v>
      </c>
      <c r="J59" s="35">
        <f t="shared" si="15"/>
        <v>49.519</v>
      </c>
      <c r="K59" s="35">
        <f t="shared" si="15"/>
        <v>28.412</v>
      </c>
      <c r="L59" s="35">
        <f>+L55+L57</f>
        <v>117.24000000000001</v>
      </c>
      <c r="M59" s="35">
        <f t="shared" si="15"/>
        <v>288.56600000000003</v>
      </c>
      <c r="N59" s="35">
        <f t="shared" si="15"/>
        <v>305.81</v>
      </c>
      <c r="O59" s="35">
        <f t="shared" si="15"/>
        <v>158.01399999999998</v>
      </c>
      <c r="P59" s="9">
        <f t="shared" si="13"/>
        <v>2149.137</v>
      </c>
    </row>
    <row r="60" spans="1:16" ht="18.75">
      <c r="A60" s="45" t="s">
        <v>0</v>
      </c>
      <c r="B60" s="528" t="s">
        <v>111</v>
      </c>
      <c r="C60" s="57" t="s">
        <v>16</v>
      </c>
      <c r="D60" s="5">
        <v>0.8459</v>
      </c>
      <c r="E60" s="5">
        <v>0.0555</v>
      </c>
      <c r="F60" s="5"/>
      <c r="G60" s="5"/>
      <c r="H60" s="5">
        <v>0.008</v>
      </c>
      <c r="I60" s="5"/>
      <c r="J60" s="5"/>
      <c r="K60" s="5"/>
      <c r="L60" s="5">
        <v>6.2998</v>
      </c>
      <c r="M60" s="5">
        <v>0.1628</v>
      </c>
      <c r="N60" s="5">
        <v>0.036</v>
      </c>
      <c r="O60" s="5">
        <v>0.007</v>
      </c>
      <c r="P60" s="8">
        <f t="shared" si="13"/>
        <v>7.414999999999999</v>
      </c>
    </row>
    <row r="61" spans="1:16" ht="18.75">
      <c r="A61" s="45" t="s">
        <v>49</v>
      </c>
      <c r="B61" s="529"/>
      <c r="C61" s="50" t="s">
        <v>18</v>
      </c>
      <c r="D61" s="35">
        <v>118.699</v>
      </c>
      <c r="E61" s="35">
        <v>9.946</v>
      </c>
      <c r="F61" s="35"/>
      <c r="G61" s="35"/>
      <c r="H61" s="35">
        <v>0.173</v>
      </c>
      <c r="I61" s="35"/>
      <c r="J61" s="35"/>
      <c r="K61" s="35"/>
      <c r="L61" s="35">
        <v>163.963</v>
      </c>
      <c r="M61" s="35">
        <v>13.557</v>
      </c>
      <c r="N61" s="35">
        <v>2.203</v>
      </c>
      <c r="O61" s="35">
        <v>3.564</v>
      </c>
      <c r="P61" s="9">
        <f t="shared" si="13"/>
        <v>312.105</v>
      </c>
    </row>
    <row r="62" spans="1:16" ht="18.75">
      <c r="A62" s="45" t="s">
        <v>0</v>
      </c>
      <c r="B62" s="48" t="s">
        <v>50</v>
      </c>
      <c r="C62" s="57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13"/>
        <v>0</v>
      </c>
    </row>
    <row r="63" spans="1:16" ht="18.75">
      <c r="A63" s="45" t="s">
        <v>51</v>
      </c>
      <c r="B63" s="50" t="s">
        <v>112</v>
      </c>
      <c r="C63" s="50" t="s">
        <v>18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>
        <f t="shared" si="13"/>
        <v>0</v>
      </c>
    </row>
    <row r="64" spans="1:16" ht="18.75">
      <c r="A64" s="45" t="s">
        <v>0</v>
      </c>
      <c r="B64" s="528" t="s">
        <v>53</v>
      </c>
      <c r="C64" s="57" t="s">
        <v>16</v>
      </c>
      <c r="D64" s="5">
        <v>0.03</v>
      </c>
      <c r="E64" s="5">
        <v>0.002</v>
      </c>
      <c r="F64" s="5"/>
      <c r="G64" s="5"/>
      <c r="H64" s="5"/>
      <c r="I64" s="5"/>
      <c r="J64" s="5"/>
      <c r="K64" s="5"/>
      <c r="L64" s="5"/>
      <c r="M64" s="5"/>
      <c r="N64" s="5">
        <v>0.05</v>
      </c>
      <c r="O64" s="5"/>
      <c r="P64" s="8">
        <f t="shared" si="13"/>
        <v>0.082</v>
      </c>
    </row>
    <row r="65" spans="1:16" ht="18.75">
      <c r="A65" s="45" t="s">
        <v>23</v>
      </c>
      <c r="B65" s="529"/>
      <c r="C65" s="50" t="s">
        <v>18</v>
      </c>
      <c r="D65" s="35">
        <v>2.268</v>
      </c>
      <c r="E65" s="35">
        <v>3.78</v>
      </c>
      <c r="F65" s="35"/>
      <c r="G65" s="35"/>
      <c r="H65" s="35"/>
      <c r="I65" s="35"/>
      <c r="J65" s="35"/>
      <c r="K65" s="35"/>
      <c r="L65" s="35"/>
      <c r="M65" s="35"/>
      <c r="N65" s="35">
        <v>2.7</v>
      </c>
      <c r="O65" s="35"/>
      <c r="P65" s="9">
        <f t="shared" si="13"/>
        <v>8.748000000000001</v>
      </c>
    </row>
    <row r="66" spans="1:16" ht="18.75">
      <c r="A66" s="52"/>
      <c r="B66" s="48" t="s">
        <v>20</v>
      </c>
      <c r="C66" s="57" t="s">
        <v>16</v>
      </c>
      <c r="D66" s="5">
        <v>0.001</v>
      </c>
      <c r="E66" s="5"/>
      <c r="F66" s="5"/>
      <c r="G66" s="5"/>
      <c r="H66" s="5"/>
      <c r="I66" s="5"/>
      <c r="J66" s="5"/>
      <c r="K66" s="5"/>
      <c r="L66" s="5">
        <v>0.001</v>
      </c>
      <c r="M66" s="5">
        <v>0.004</v>
      </c>
      <c r="N66" s="5">
        <v>0.002</v>
      </c>
      <c r="O66" s="5">
        <v>0.0035</v>
      </c>
      <c r="P66" s="8">
        <f t="shared" si="13"/>
        <v>0.0115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6">
        <v>2.7</v>
      </c>
      <c r="E67" s="6"/>
      <c r="F67" s="6"/>
      <c r="G67" s="6"/>
      <c r="H67" s="6"/>
      <c r="I67" s="6"/>
      <c r="J67" s="6"/>
      <c r="K67" s="6"/>
      <c r="L67" s="6">
        <v>0.054</v>
      </c>
      <c r="M67" s="6">
        <v>0.81</v>
      </c>
      <c r="N67" s="6">
        <v>0.216</v>
      </c>
      <c r="O67" s="6">
        <v>1.134</v>
      </c>
      <c r="P67" s="10">
        <f t="shared" si="13"/>
        <v>4.914</v>
      </c>
    </row>
    <row r="68" ht="18.75">
      <c r="P68" s="11"/>
    </row>
    <row r="69" spans="1:16" ht="19.5" thickBot="1">
      <c r="A69" s="12" t="s">
        <v>211</v>
      </c>
      <c r="B69" s="40"/>
      <c r="C69" s="12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 t="s">
        <v>142</v>
      </c>
      <c r="P69" s="12"/>
    </row>
    <row r="70" spans="1:16" ht="18.75">
      <c r="A70" s="51"/>
      <c r="B70" s="56"/>
      <c r="C70" s="56"/>
      <c r="D70" s="84" t="s">
        <v>2</v>
      </c>
      <c r="E70" s="84" t="s">
        <v>3</v>
      </c>
      <c r="F70" s="84" t="s">
        <v>4</v>
      </c>
      <c r="G70" s="84" t="s">
        <v>5</v>
      </c>
      <c r="H70" s="84" t="s">
        <v>6</v>
      </c>
      <c r="I70" s="84" t="s">
        <v>7</v>
      </c>
      <c r="J70" s="84" t="s">
        <v>8</v>
      </c>
      <c r="K70" s="84" t="s">
        <v>9</v>
      </c>
      <c r="L70" s="84" t="s">
        <v>10</v>
      </c>
      <c r="M70" s="84" t="s">
        <v>11</v>
      </c>
      <c r="N70" s="84" t="s">
        <v>12</v>
      </c>
      <c r="O70" s="84" t="s">
        <v>13</v>
      </c>
      <c r="P70" s="44" t="s">
        <v>14</v>
      </c>
    </row>
    <row r="71" spans="1:16" ht="18.75">
      <c r="A71" s="45" t="s">
        <v>49</v>
      </c>
      <c r="B71" s="530" t="s">
        <v>141</v>
      </c>
      <c r="C71" s="57" t="s">
        <v>16</v>
      </c>
      <c r="D71" s="5">
        <f>+D60+D62+D64+D66</f>
        <v>0.8769</v>
      </c>
      <c r="E71" s="5">
        <f aca="true" t="shared" si="16" ref="E71:G72">+E60+E62+E64+E66</f>
        <v>0.0575</v>
      </c>
      <c r="F71" s="5">
        <f t="shared" si="16"/>
        <v>0</v>
      </c>
      <c r="G71" s="5">
        <f t="shared" si="16"/>
        <v>0</v>
      </c>
      <c r="H71" s="5">
        <f>+H60+H62+H64+H66</f>
        <v>0.008</v>
      </c>
      <c r="I71" s="5">
        <f>+I60+I62+I64+I66</f>
        <v>0</v>
      </c>
      <c r="J71" s="5">
        <f aca="true" t="shared" si="17" ref="J71:P72">+J60+J62+J64+J66</f>
        <v>0</v>
      </c>
      <c r="K71" s="5">
        <f>+K60+K62+K64+K66</f>
        <v>0</v>
      </c>
      <c r="L71" s="5">
        <f t="shared" si="17"/>
        <v>6.300800000000001</v>
      </c>
      <c r="M71" s="5">
        <f t="shared" si="17"/>
        <v>0.1668</v>
      </c>
      <c r="N71" s="5">
        <f t="shared" si="17"/>
        <v>0.088</v>
      </c>
      <c r="O71" s="5">
        <f t="shared" si="17"/>
        <v>0.0105</v>
      </c>
      <c r="P71" s="8">
        <f t="shared" si="17"/>
        <v>7.508499999999999</v>
      </c>
    </row>
    <row r="72" spans="1:16" ht="18.75">
      <c r="A72" s="73" t="s">
        <v>51</v>
      </c>
      <c r="B72" s="531"/>
      <c r="C72" s="50" t="s">
        <v>18</v>
      </c>
      <c r="D72" s="35">
        <f>+D61+D63+D65+D67</f>
        <v>123.667</v>
      </c>
      <c r="E72" s="35">
        <f t="shared" si="16"/>
        <v>13.725999999999999</v>
      </c>
      <c r="F72" s="35">
        <f t="shared" si="16"/>
        <v>0</v>
      </c>
      <c r="G72" s="35">
        <f t="shared" si="16"/>
        <v>0</v>
      </c>
      <c r="H72" s="35">
        <f>+H61+H63+H65+H67</f>
        <v>0.173</v>
      </c>
      <c r="I72" s="35">
        <f>+I61+I63+I65+I67</f>
        <v>0</v>
      </c>
      <c r="J72" s="35">
        <f t="shared" si="17"/>
        <v>0</v>
      </c>
      <c r="K72" s="35">
        <f>+K61+K63+K65+K67</f>
        <v>0</v>
      </c>
      <c r="L72" s="35">
        <f t="shared" si="17"/>
        <v>164.017</v>
      </c>
      <c r="M72" s="4">
        <f t="shared" si="17"/>
        <v>14.367</v>
      </c>
      <c r="N72" s="35">
        <f t="shared" si="17"/>
        <v>5.119000000000001</v>
      </c>
      <c r="O72" s="35">
        <f t="shared" si="17"/>
        <v>4.698</v>
      </c>
      <c r="P72" s="9">
        <f t="shared" si="17"/>
        <v>325.767</v>
      </c>
    </row>
    <row r="73" spans="1:16" ht="18.75">
      <c r="A73" s="45" t="s">
        <v>0</v>
      </c>
      <c r="B73" s="528" t="s">
        <v>54</v>
      </c>
      <c r="C73" s="57" t="s">
        <v>16</v>
      </c>
      <c r="D73" s="5">
        <v>0.612</v>
      </c>
      <c r="E73" s="5">
        <v>0.1157</v>
      </c>
      <c r="F73" s="5">
        <v>0.0613</v>
      </c>
      <c r="G73" s="5">
        <v>0.2827</v>
      </c>
      <c r="H73" s="5">
        <v>1.0899</v>
      </c>
      <c r="I73" s="5">
        <v>2.2051</v>
      </c>
      <c r="J73" s="5">
        <v>2.0349</v>
      </c>
      <c r="K73" s="5">
        <v>1.9386</v>
      </c>
      <c r="L73" s="5">
        <v>3.9992</v>
      </c>
      <c r="M73" s="85">
        <v>3.9152</v>
      </c>
      <c r="N73" s="5">
        <v>3.9602</v>
      </c>
      <c r="O73" s="5">
        <v>0.9504</v>
      </c>
      <c r="P73" s="8">
        <f aca="true" t="shared" si="18" ref="P73:P104">SUM(D73:O73)</f>
        <v>21.1652</v>
      </c>
    </row>
    <row r="74" spans="1:16" ht="18.75">
      <c r="A74" s="45" t="s">
        <v>34</v>
      </c>
      <c r="B74" s="529"/>
      <c r="C74" s="50" t="s">
        <v>18</v>
      </c>
      <c r="D74" s="35">
        <v>926.659</v>
      </c>
      <c r="E74" s="35">
        <v>242.88</v>
      </c>
      <c r="F74" s="35">
        <v>126.275</v>
      </c>
      <c r="G74" s="35">
        <v>454.318</v>
      </c>
      <c r="H74" s="35">
        <v>725.629</v>
      </c>
      <c r="I74" s="35">
        <v>1368.33</v>
      </c>
      <c r="J74" s="35">
        <v>1277.792</v>
      </c>
      <c r="K74" s="35">
        <v>3149.161</v>
      </c>
      <c r="L74" s="35">
        <v>3788.688</v>
      </c>
      <c r="M74" s="35">
        <v>4137.678</v>
      </c>
      <c r="N74" s="35">
        <v>3084.007</v>
      </c>
      <c r="O74" s="35">
        <v>1190.926</v>
      </c>
      <c r="P74" s="9">
        <f t="shared" si="18"/>
        <v>20472.343</v>
      </c>
    </row>
    <row r="75" spans="1:16" ht="18.75">
      <c r="A75" s="45" t="s">
        <v>0</v>
      </c>
      <c r="B75" s="528" t="s">
        <v>55</v>
      </c>
      <c r="C75" s="57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 t="s">
        <v>0</v>
      </c>
      <c r="N75" s="5"/>
      <c r="O75" s="5"/>
      <c r="P75" s="8">
        <v>0</v>
      </c>
    </row>
    <row r="76" spans="1:16" ht="18.75">
      <c r="A76" s="45" t="s">
        <v>0</v>
      </c>
      <c r="B76" s="529"/>
      <c r="C76" s="50" t="s">
        <v>18</v>
      </c>
      <c r="D76" s="35"/>
      <c r="E76" s="35"/>
      <c r="F76" s="35"/>
      <c r="G76" s="35"/>
      <c r="H76" s="35"/>
      <c r="I76" s="35"/>
      <c r="J76" s="35"/>
      <c r="K76" s="35"/>
      <c r="L76" s="35"/>
      <c r="M76" s="35" t="s">
        <v>0</v>
      </c>
      <c r="N76" s="35"/>
      <c r="O76" s="35"/>
      <c r="P76" s="9">
        <v>0</v>
      </c>
    </row>
    <row r="77" spans="1:16" ht="18.75">
      <c r="A77" s="45" t="s">
        <v>56</v>
      </c>
      <c r="B77" s="48" t="s">
        <v>57</v>
      </c>
      <c r="C77" s="57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 t="s">
        <v>0</v>
      </c>
      <c r="N77" s="5"/>
      <c r="O77" s="5"/>
      <c r="P77" s="8">
        <v>0</v>
      </c>
    </row>
    <row r="78" spans="1:16" ht="18.75">
      <c r="A78" s="52"/>
      <c r="B78" s="50" t="s">
        <v>58</v>
      </c>
      <c r="C78" s="50" t="s">
        <v>18</v>
      </c>
      <c r="D78" s="35"/>
      <c r="E78" s="35"/>
      <c r="F78" s="35"/>
      <c r="G78" s="35"/>
      <c r="H78" s="35"/>
      <c r="I78" s="35"/>
      <c r="J78" s="35"/>
      <c r="K78" s="35"/>
      <c r="L78" s="35"/>
      <c r="M78" s="35" t="s">
        <v>0</v>
      </c>
      <c r="N78" s="35"/>
      <c r="O78" s="35"/>
      <c r="P78" s="9">
        <v>0</v>
      </c>
    </row>
    <row r="79" spans="1:16" ht="18.75">
      <c r="A79" s="52"/>
      <c r="B79" s="528" t="s">
        <v>59</v>
      </c>
      <c r="C79" s="57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 t="s">
        <v>0</v>
      </c>
      <c r="N79" s="5"/>
      <c r="O79" s="5"/>
      <c r="P79" s="8">
        <v>0</v>
      </c>
    </row>
    <row r="80" spans="1:16" ht="18.75">
      <c r="A80" s="45" t="s">
        <v>17</v>
      </c>
      <c r="B80" s="529"/>
      <c r="C80" s="50" t="s">
        <v>18</v>
      </c>
      <c r="D80" s="35"/>
      <c r="E80" s="35"/>
      <c r="F80" s="35"/>
      <c r="G80" s="35"/>
      <c r="H80" s="35"/>
      <c r="I80" s="35"/>
      <c r="J80" s="35"/>
      <c r="K80" s="35"/>
      <c r="L80" s="35"/>
      <c r="M80" s="35" t="s">
        <v>0</v>
      </c>
      <c r="N80" s="35"/>
      <c r="O80" s="35"/>
      <c r="P80" s="9">
        <v>0</v>
      </c>
    </row>
    <row r="81" spans="1:16" ht="18.75">
      <c r="A81" s="52"/>
      <c r="B81" s="48" t="s">
        <v>20</v>
      </c>
      <c r="C81" s="57" t="s">
        <v>16</v>
      </c>
      <c r="D81" s="5">
        <v>6.3471</v>
      </c>
      <c r="E81" s="5">
        <v>4.064</v>
      </c>
      <c r="F81" s="5">
        <v>2.7591</v>
      </c>
      <c r="G81" s="5">
        <v>1.7044</v>
      </c>
      <c r="H81" s="5">
        <v>4.4535</v>
      </c>
      <c r="I81" s="5">
        <v>5.2521</v>
      </c>
      <c r="J81" s="5">
        <v>5.6106</v>
      </c>
      <c r="K81" s="5">
        <v>1.8147</v>
      </c>
      <c r="L81" s="5">
        <v>1.1679</v>
      </c>
      <c r="M81" s="5">
        <v>1.0147</v>
      </c>
      <c r="N81" s="5">
        <v>0.6666</v>
      </c>
      <c r="O81" s="5">
        <v>2.0842</v>
      </c>
      <c r="P81" s="8">
        <f t="shared" si="18"/>
        <v>36.938900000000004</v>
      </c>
    </row>
    <row r="82" spans="1:16" ht="18.75">
      <c r="A82" s="52"/>
      <c r="B82" s="50" t="s">
        <v>60</v>
      </c>
      <c r="C82" s="50" t="s">
        <v>18</v>
      </c>
      <c r="D82" s="35">
        <v>2932.503</v>
      </c>
      <c r="E82" s="35">
        <v>2245.992</v>
      </c>
      <c r="F82" s="35">
        <v>1803.495</v>
      </c>
      <c r="G82" s="35">
        <v>892.092</v>
      </c>
      <c r="H82" s="35">
        <v>1701.949</v>
      </c>
      <c r="I82" s="35">
        <v>3033.15</v>
      </c>
      <c r="J82" s="35">
        <v>3464.634</v>
      </c>
      <c r="K82" s="35">
        <v>1564.415</v>
      </c>
      <c r="L82" s="35">
        <v>1108.426</v>
      </c>
      <c r="M82" s="35">
        <v>839.189</v>
      </c>
      <c r="N82" s="35">
        <v>476.645</v>
      </c>
      <c r="O82" s="35">
        <v>1678.762</v>
      </c>
      <c r="P82" s="9">
        <f t="shared" si="18"/>
        <v>21741.251999999997</v>
      </c>
    </row>
    <row r="83" spans="1:16" ht="18.75">
      <c r="A83" s="45" t="s">
        <v>23</v>
      </c>
      <c r="B83" s="530" t="s">
        <v>110</v>
      </c>
      <c r="C83" s="57" t="s">
        <v>16</v>
      </c>
      <c r="D83" s="5">
        <f>+D73+D75+D77+D79+D81</f>
        <v>6.9591</v>
      </c>
      <c r="E83" s="5">
        <f aca="true" t="shared" si="19" ref="E83:G84">+E73+E75+E77+E79+E81</f>
        <v>4.1797</v>
      </c>
      <c r="F83" s="5">
        <f>+F73+F75+F77+F79+F81</f>
        <v>2.8204000000000002</v>
      </c>
      <c r="G83" s="5">
        <f t="shared" si="19"/>
        <v>1.9870999999999999</v>
      </c>
      <c r="H83" s="5">
        <f aca="true" t="shared" si="20" ref="H83:O84">+H73+H75+H77+H79+H81</f>
        <v>5.5434</v>
      </c>
      <c r="I83" s="5">
        <f t="shared" si="20"/>
        <v>7.4572</v>
      </c>
      <c r="J83" s="5">
        <f>+J73+J75+J77+J79+J81</f>
        <v>7.6455</v>
      </c>
      <c r="K83" s="5">
        <f t="shared" si="20"/>
        <v>3.7533000000000003</v>
      </c>
      <c r="L83" s="5">
        <f t="shared" si="20"/>
        <v>5.1671</v>
      </c>
      <c r="M83" s="5">
        <f>SUM(M73,M75,M77,M79,M81)</f>
        <v>4.9299</v>
      </c>
      <c r="N83" s="5">
        <f t="shared" si="20"/>
        <v>4.6268</v>
      </c>
      <c r="O83" s="5">
        <f t="shared" si="20"/>
        <v>3.0346</v>
      </c>
      <c r="P83" s="8">
        <f t="shared" si="18"/>
        <v>58.1041</v>
      </c>
    </row>
    <row r="84" spans="1:16" ht="18.75">
      <c r="A84" s="51"/>
      <c r="B84" s="531"/>
      <c r="C84" s="50" t="s">
        <v>18</v>
      </c>
      <c r="D84" s="35">
        <f>+D74+D76+D78+D80+D82</f>
        <v>3859.1620000000003</v>
      </c>
      <c r="E84" s="35">
        <f t="shared" si="19"/>
        <v>2488.8720000000003</v>
      </c>
      <c r="F84" s="35">
        <f>+F74+F76+F78+F80+F82</f>
        <v>1929.77</v>
      </c>
      <c r="G84" s="35">
        <f t="shared" si="19"/>
        <v>1346.4099999999999</v>
      </c>
      <c r="H84" s="35">
        <f t="shared" si="20"/>
        <v>2427.578</v>
      </c>
      <c r="I84" s="35">
        <f t="shared" si="20"/>
        <v>4401.48</v>
      </c>
      <c r="J84" s="35">
        <f>+J74+J76+J78+J80+J82</f>
        <v>4742.4259999999995</v>
      </c>
      <c r="K84" s="35">
        <f t="shared" si="20"/>
        <v>4713.576</v>
      </c>
      <c r="L84" s="35">
        <f t="shared" si="20"/>
        <v>4897.114</v>
      </c>
      <c r="M84" s="35">
        <f>SUM(M74,M76,M78,M80,M82)</f>
        <v>4976.867</v>
      </c>
      <c r="N84" s="35">
        <f t="shared" si="20"/>
        <v>3560.652</v>
      </c>
      <c r="O84" s="35">
        <f t="shared" si="20"/>
        <v>2869.688</v>
      </c>
      <c r="P84" s="9">
        <f t="shared" si="18"/>
        <v>42213.595</v>
      </c>
    </row>
    <row r="85" spans="1:16" ht="18.75">
      <c r="A85" s="532" t="s">
        <v>114</v>
      </c>
      <c r="B85" s="533"/>
      <c r="C85" s="57" t="s">
        <v>16</v>
      </c>
      <c r="D85" s="5">
        <v>0.3985</v>
      </c>
      <c r="E85" s="5">
        <v>0.2299</v>
      </c>
      <c r="F85" s="5">
        <v>0.0035</v>
      </c>
      <c r="G85" s="5">
        <v>0.2768</v>
      </c>
      <c r="H85" s="5">
        <v>0.8329</v>
      </c>
      <c r="I85" s="5">
        <v>2.8764</v>
      </c>
      <c r="J85" s="5">
        <v>6.5715</v>
      </c>
      <c r="K85" s="5">
        <v>4.3727</v>
      </c>
      <c r="L85" s="5">
        <v>3.6759</v>
      </c>
      <c r="M85" s="5">
        <v>2.3392</v>
      </c>
      <c r="N85" s="5">
        <v>3.2315</v>
      </c>
      <c r="O85" s="5">
        <v>2.6106</v>
      </c>
      <c r="P85" s="8">
        <f t="shared" si="18"/>
        <v>27.419400000000003</v>
      </c>
    </row>
    <row r="86" spans="1:16" ht="18.75">
      <c r="A86" s="534"/>
      <c r="B86" s="535"/>
      <c r="C86" s="50" t="s">
        <v>18</v>
      </c>
      <c r="D86" s="35">
        <v>534.107</v>
      </c>
      <c r="E86" s="35">
        <v>336.754</v>
      </c>
      <c r="F86" s="35">
        <v>7.56</v>
      </c>
      <c r="G86" s="35">
        <v>572.583</v>
      </c>
      <c r="H86" s="35">
        <v>1281.268</v>
      </c>
      <c r="I86" s="35">
        <v>3988.302</v>
      </c>
      <c r="J86" s="35">
        <v>7959.257</v>
      </c>
      <c r="K86" s="35">
        <v>6201.724</v>
      </c>
      <c r="L86" s="35">
        <v>4484.276</v>
      </c>
      <c r="M86" s="35">
        <v>2811.602</v>
      </c>
      <c r="N86" s="35">
        <v>2552.813</v>
      </c>
      <c r="O86" s="35">
        <v>2522.106</v>
      </c>
      <c r="P86" s="9">
        <f t="shared" si="18"/>
        <v>33252.352</v>
      </c>
    </row>
    <row r="87" spans="1:16" ht="18.75">
      <c r="A87" s="532" t="s">
        <v>61</v>
      </c>
      <c r="B87" s="533"/>
      <c r="C87" s="57" t="s">
        <v>16</v>
      </c>
      <c r="D87" s="5">
        <v>0.11</v>
      </c>
      <c r="E87" s="5">
        <v>0.2145</v>
      </c>
      <c r="F87" s="5">
        <v>1.4408</v>
      </c>
      <c r="G87" s="5">
        <v>3.293</v>
      </c>
      <c r="H87" s="5">
        <v>6.157</v>
      </c>
      <c r="I87" s="5">
        <v>0.7805</v>
      </c>
      <c r="J87" s="5">
        <v>0.225</v>
      </c>
      <c r="K87" s="5">
        <v>0.218</v>
      </c>
      <c r="L87" s="5">
        <v>0.015</v>
      </c>
      <c r="M87" s="5">
        <v>0.175</v>
      </c>
      <c r="N87" s="5">
        <v>0.165</v>
      </c>
      <c r="O87" s="5">
        <v>0.115</v>
      </c>
      <c r="P87" s="8">
        <f t="shared" si="18"/>
        <v>12.9088</v>
      </c>
    </row>
    <row r="88" spans="1:16" ht="18.75">
      <c r="A88" s="534"/>
      <c r="B88" s="535"/>
      <c r="C88" s="50" t="s">
        <v>18</v>
      </c>
      <c r="D88" s="35">
        <v>48.6</v>
      </c>
      <c r="E88" s="35">
        <v>77.998</v>
      </c>
      <c r="F88" s="35">
        <v>355.369</v>
      </c>
      <c r="G88" s="35">
        <v>713.816</v>
      </c>
      <c r="H88" s="35">
        <v>1023.257</v>
      </c>
      <c r="I88" s="35">
        <v>723.524</v>
      </c>
      <c r="J88" s="35">
        <v>122.04</v>
      </c>
      <c r="K88" s="35">
        <v>100.116</v>
      </c>
      <c r="L88" s="35">
        <v>39.96</v>
      </c>
      <c r="M88" s="35">
        <v>98.28</v>
      </c>
      <c r="N88" s="35">
        <v>93.96</v>
      </c>
      <c r="O88" s="35">
        <v>38.88</v>
      </c>
      <c r="P88" s="9">
        <f t="shared" si="18"/>
        <v>3435.8</v>
      </c>
    </row>
    <row r="89" spans="1:16" ht="18.75">
      <c r="A89" s="532" t="s">
        <v>143</v>
      </c>
      <c r="B89" s="533"/>
      <c r="C89" s="57" t="s">
        <v>16</v>
      </c>
      <c r="D89" s="5"/>
      <c r="E89" s="5">
        <v>0.0014</v>
      </c>
      <c r="F89" s="5"/>
      <c r="G89" s="5"/>
      <c r="H89" s="5"/>
      <c r="I89" s="5"/>
      <c r="J89" s="5"/>
      <c r="K89" s="5"/>
      <c r="L89" s="5"/>
      <c r="M89" s="5" t="s">
        <v>0</v>
      </c>
      <c r="N89" s="5"/>
      <c r="O89" s="5"/>
      <c r="P89" s="8">
        <f t="shared" si="18"/>
        <v>0.0014</v>
      </c>
    </row>
    <row r="90" spans="1:16" ht="18.75">
      <c r="A90" s="534"/>
      <c r="B90" s="535"/>
      <c r="C90" s="50" t="s">
        <v>18</v>
      </c>
      <c r="D90" s="35"/>
      <c r="E90" s="35">
        <v>3.024</v>
      </c>
      <c r="F90" s="35"/>
      <c r="G90" s="35"/>
      <c r="H90" s="35"/>
      <c r="I90" s="35"/>
      <c r="J90" s="35"/>
      <c r="K90" s="35"/>
      <c r="L90" s="35"/>
      <c r="M90" s="35" t="s">
        <v>0</v>
      </c>
      <c r="N90" s="35"/>
      <c r="O90" s="35"/>
      <c r="P90" s="9">
        <f t="shared" si="18"/>
        <v>3.024</v>
      </c>
    </row>
    <row r="91" spans="1:16" ht="18.75">
      <c r="A91" s="532" t="s">
        <v>116</v>
      </c>
      <c r="B91" s="533"/>
      <c r="C91" s="57" t="s">
        <v>16</v>
      </c>
      <c r="D91" s="5">
        <v>0.02</v>
      </c>
      <c r="E91" s="5"/>
      <c r="F91" s="5"/>
      <c r="G91" s="5"/>
      <c r="H91" s="5"/>
      <c r="I91" s="5"/>
      <c r="J91" s="5"/>
      <c r="K91" s="5">
        <v>0.0005</v>
      </c>
      <c r="L91" s="5"/>
      <c r="M91" s="5" t="s">
        <v>0</v>
      </c>
      <c r="N91" s="5"/>
      <c r="O91" s="5">
        <v>0.0265</v>
      </c>
      <c r="P91" s="8">
        <f t="shared" si="18"/>
        <v>0.047</v>
      </c>
    </row>
    <row r="92" spans="1:16" ht="18.75">
      <c r="A92" s="534"/>
      <c r="B92" s="535"/>
      <c r="C92" s="50" t="s">
        <v>18</v>
      </c>
      <c r="D92" s="35">
        <v>46.44</v>
      </c>
      <c r="E92" s="35"/>
      <c r="F92" s="35"/>
      <c r="G92" s="35"/>
      <c r="H92" s="35"/>
      <c r="I92" s="35"/>
      <c r="J92" s="35"/>
      <c r="K92" s="35">
        <v>2.7</v>
      </c>
      <c r="L92" s="35"/>
      <c r="M92" s="35" t="s">
        <v>0</v>
      </c>
      <c r="N92" s="35"/>
      <c r="O92" s="35">
        <v>73.818</v>
      </c>
      <c r="P92" s="9">
        <f t="shared" si="18"/>
        <v>122.958</v>
      </c>
    </row>
    <row r="93" spans="1:16" ht="18.75">
      <c r="A93" s="532" t="s">
        <v>63</v>
      </c>
      <c r="B93" s="533"/>
      <c r="C93" s="57" t="s">
        <v>16</v>
      </c>
      <c r="D93" s="5">
        <v>0.315</v>
      </c>
      <c r="E93" s="5">
        <v>0.007</v>
      </c>
      <c r="F93" s="5"/>
      <c r="G93" s="5"/>
      <c r="H93" s="5"/>
      <c r="I93" s="5"/>
      <c r="J93" s="5"/>
      <c r="K93" s="5"/>
      <c r="L93" s="5"/>
      <c r="M93" s="5">
        <v>0.007</v>
      </c>
      <c r="N93" s="5"/>
      <c r="O93" s="5">
        <v>0.679</v>
      </c>
      <c r="P93" s="8">
        <f t="shared" si="18"/>
        <v>1.008</v>
      </c>
    </row>
    <row r="94" spans="1:16" ht="18.75">
      <c r="A94" s="534"/>
      <c r="B94" s="535"/>
      <c r="C94" s="50" t="s">
        <v>18</v>
      </c>
      <c r="D94" s="35">
        <v>224.532</v>
      </c>
      <c r="E94" s="35">
        <v>5.292</v>
      </c>
      <c r="F94" s="35"/>
      <c r="G94" s="35"/>
      <c r="H94" s="35"/>
      <c r="I94" s="35"/>
      <c r="J94" s="35"/>
      <c r="K94" s="35"/>
      <c r="L94" s="35"/>
      <c r="M94" s="35">
        <v>5.897</v>
      </c>
      <c r="N94" s="35"/>
      <c r="O94" s="35">
        <v>359.78</v>
      </c>
      <c r="P94" s="9">
        <f t="shared" si="18"/>
        <v>595.501</v>
      </c>
    </row>
    <row r="95" spans="1:16" ht="18.75">
      <c r="A95" s="532" t="s">
        <v>117</v>
      </c>
      <c r="B95" s="533"/>
      <c r="C95" s="57" t="s">
        <v>16</v>
      </c>
      <c r="D95" s="5">
        <v>0.3356</v>
      </c>
      <c r="E95" s="5">
        <v>0.0829</v>
      </c>
      <c r="F95" s="5">
        <v>0.0456</v>
      </c>
      <c r="G95" s="5">
        <v>2.3665</v>
      </c>
      <c r="H95" s="5">
        <v>2.5693</v>
      </c>
      <c r="I95" s="5">
        <v>0.4133</v>
      </c>
      <c r="J95" s="5">
        <v>0.2466</v>
      </c>
      <c r="K95" s="5">
        <v>0.1053</v>
      </c>
      <c r="L95" s="5">
        <v>0.7224</v>
      </c>
      <c r="M95" s="5">
        <v>1.9955</v>
      </c>
      <c r="N95" s="5">
        <v>1.1433</v>
      </c>
      <c r="O95" s="5">
        <v>0.0877</v>
      </c>
      <c r="P95" s="8">
        <f t="shared" si="18"/>
        <v>10.114</v>
      </c>
    </row>
    <row r="96" spans="1:16" ht="18.75">
      <c r="A96" s="534"/>
      <c r="B96" s="535"/>
      <c r="C96" s="50" t="s">
        <v>18</v>
      </c>
      <c r="D96" s="35">
        <v>199.677</v>
      </c>
      <c r="E96" s="35">
        <v>56.453</v>
      </c>
      <c r="F96" s="35">
        <v>78.268</v>
      </c>
      <c r="G96" s="35">
        <v>1735.01</v>
      </c>
      <c r="H96" s="35">
        <v>1159.366</v>
      </c>
      <c r="I96" s="35">
        <v>331.121</v>
      </c>
      <c r="J96" s="35">
        <v>207.502</v>
      </c>
      <c r="K96" s="35">
        <v>132.595</v>
      </c>
      <c r="L96" s="35">
        <v>549.106</v>
      </c>
      <c r="M96" s="35">
        <v>1063.912</v>
      </c>
      <c r="N96" s="35">
        <v>563.57</v>
      </c>
      <c r="O96" s="35">
        <v>72.751</v>
      </c>
      <c r="P96" s="9">
        <f t="shared" si="18"/>
        <v>6149.331</v>
      </c>
    </row>
    <row r="97" spans="1:16" ht="18.75">
      <c r="A97" s="532" t="s">
        <v>64</v>
      </c>
      <c r="B97" s="533"/>
      <c r="C97" s="57" t="s">
        <v>16</v>
      </c>
      <c r="D97" s="5">
        <v>18.7021</v>
      </c>
      <c r="E97" s="5">
        <v>21.7706</v>
      </c>
      <c r="F97" s="5">
        <v>49.2488</v>
      </c>
      <c r="G97" s="5">
        <v>8.6753</v>
      </c>
      <c r="H97" s="5">
        <v>10.7423</v>
      </c>
      <c r="I97" s="5">
        <v>7.3625</v>
      </c>
      <c r="J97" s="5">
        <v>8.5829</v>
      </c>
      <c r="K97" s="5">
        <v>5.5119</v>
      </c>
      <c r="L97" s="5">
        <v>4.391</v>
      </c>
      <c r="M97" s="5">
        <v>5.4325</v>
      </c>
      <c r="N97" s="5">
        <v>5.8443</v>
      </c>
      <c r="O97" s="5">
        <v>4.9459</v>
      </c>
      <c r="P97" s="8">
        <f t="shared" si="18"/>
        <v>151.2101</v>
      </c>
    </row>
    <row r="98" spans="1:16" ht="18.75">
      <c r="A98" s="534"/>
      <c r="B98" s="535"/>
      <c r="C98" s="50" t="s">
        <v>18</v>
      </c>
      <c r="D98" s="35">
        <v>5038.768</v>
      </c>
      <c r="E98" s="35">
        <v>5298.287</v>
      </c>
      <c r="F98" s="35">
        <v>16819.974</v>
      </c>
      <c r="G98" s="35">
        <v>7046.472</v>
      </c>
      <c r="H98" s="35">
        <v>6815.354</v>
      </c>
      <c r="I98" s="35">
        <v>3564.382</v>
      </c>
      <c r="J98" s="35">
        <v>2089.94</v>
      </c>
      <c r="K98" s="35">
        <v>1801.02</v>
      </c>
      <c r="L98" s="35">
        <v>1836.205</v>
      </c>
      <c r="M98" s="35">
        <v>3762.465</v>
      </c>
      <c r="N98" s="35">
        <v>3508.245</v>
      </c>
      <c r="O98" s="35">
        <v>3166.936</v>
      </c>
      <c r="P98" s="9">
        <f t="shared" si="18"/>
        <v>60748.048</v>
      </c>
    </row>
    <row r="99" spans="1:16" ht="18.75">
      <c r="A99" s="536" t="s">
        <v>65</v>
      </c>
      <c r="B99" s="537"/>
      <c r="C99" s="57" t="s">
        <v>16</v>
      </c>
      <c r="D99" s="5">
        <f>+D8+D10+D22+D28+D36+D38+D40+D42+D44+D46+D48+D50+D52+D58+D71+D83+D85+D87+D89+D91+D93+D95+D97</f>
        <v>123.89440000000002</v>
      </c>
      <c r="E99" s="5">
        <f aca="true" t="shared" si="21" ref="E99:G100">+E8+E10+E22+E28+E36+E38+E40+E42+E44+E46+E48+E50+E52+E58+E71+E83+E85+E87+E89+E91+E93+E95+E97</f>
        <v>35.6951</v>
      </c>
      <c r="F99" s="5">
        <f t="shared" si="21"/>
        <v>61.59785</v>
      </c>
      <c r="G99" s="5">
        <f t="shared" si="21"/>
        <v>113.7765</v>
      </c>
      <c r="H99" s="5">
        <f aca="true" t="shared" si="22" ref="H99:K100">+H8+H10+H22+H28+H36+H38+H40+H42+H44+H46+H48+H50+H52+H58+H71+H83+H85+H87+H89+H91+H93+H95+H97</f>
        <v>296.6997</v>
      </c>
      <c r="I99" s="5">
        <f t="shared" si="22"/>
        <v>591.2380499999998</v>
      </c>
      <c r="J99" s="5">
        <f t="shared" si="22"/>
        <v>541.01695</v>
      </c>
      <c r="K99" s="5">
        <f t="shared" si="22"/>
        <v>66.76990000000002</v>
      </c>
      <c r="L99" s="5">
        <f aca="true" t="shared" si="23" ref="L99:N100">+L8+L10+L22+L28+L36+L38+L40+L42+L44+L46+L48+L50+L52+L58+L71+L83+L85+L87+L89+L91+L93+L95+L97</f>
        <v>190.05939999999998</v>
      </c>
      <c r="M99" s="5">
        <f>SUM(M8,M10,M22,M28,M36,M38,M40,M42,M44,M46,M48,M50,M52,M58,M71,M83,M85,M87,M89,M91,M93,M95,M97)</f>
        <v>526.7166</v>
      </c>
      <c r="N99" s="5">
        <f t="shared" si="23"/>
        <v>181.17965</v>
      </c>
      <c r="O99" s="5">
        <f>+O8+O10+O22+O28+O36+O38+O40+O42+O44+O46+O48+O50+O52+O58+O71+O83+O85+O87+O89+O91+O93+O95+O97</f>
        <v>221.66210000000007</v>
      </c>
      <c r="P99" s="8">
        <f t="shared" si="18"/>
        <v>2950.3061999999995</v>
      </c>
    </row>
    <row r="100" spans="1:16" ht="18.75">
      <c r="A100" s="538"/>
      <c r="B100" s="539"/>
      <c r="C100" s="50" t="s">
        <v>18</v>
      </c>
      <c r="D100" s="35">
        <f>+D9+D11+D23+D29+D37+D39+D41+D43+D45+D47+D49+D51+D53+D59+D72+D84+D86+D88+D90+D92+D94+D96+D98</f>
        <v>57272.36100000002</v>
      </c>
      <c r="E100" s="35">
        <f t="shared" si="21"/>
        <v>15423.109999999999</v>
      </c>
      <c r="F100" s="35">
        <f t="shared" si="21"/>
        <v>25451.572999999997</v>
      </c>
      <c r="G100" s="35">
        <f t="shared" si="21"/>
        <v>76189.746</v>
      </c>
      <c r="H100" s="35">
        <f t="shared" si="22"/>
        <v>182083.06700000004</v>
      </c>
      <c r="I100" s="35">
        <f t="shared" si="22"/>
        <v>309897.35199999996</v>
      </c>
      <c r="J100" s="35">
        <f t="shared" si="22"/>
        <v>219205.95300000004</v>
      </c>
      <c r="K100" s="35">
        <f t="shared" si="22"/>
        <v>17933.522999999997</v>
      </c>
      <c r="L100" s="35">
        <f t="shared" si="23"/>
        <v>68490.634</v>
      </c>
      <c r="M100" s="35">
        <f>SUM(M9,M11,M23,M29,M37,M39,M41,M43,M45,M47,M49,M51,M53,M59,M72,M84,M86,M88,M90,M92,M94,M96,M98)</f>
        <v>397922.31100000016</v>
      </c>
      <c r="N100" s="35">
        <f t="shared" si="23"/>
        <v>146281.08299999998</v>
      </c>
      <c r="O100" s="35">
        <f>+O9+O11+O23+O29+O37+O39+O41+O43+O45+O47+O49+O51+O53+O59+O72+O84+O86+O88+O90+O92+O94+O96+O98</f>
        <v>73344.48800000001</v>
      </c>
      <c r="P100" s="9">
        <f t="shared" si="18"/>
        <v>1589495.201</v>
      </c>
    </row>
    <row r="101" spans="1:16" ht="18.75">
      <c r="A101" s="45" t="s">
        <v>0</v>
      </c>
      <c r="B101" s="528" t="s">
        <v>130</v>
      </c>
      <c r="C101" s="57" t="s">
        <v>16</v>
      </c>
      <c r="D101" s="5"/>
      <c r="E101" s="5"/>
      <c r="F101" s="5"/>
      <c r="G101" s="5"/>
      <c r="H101" s="5"/>
      <c r="I101" s="5"/>
      <c r="J101" s="5"/>
      <c r="K101" s="5"/>
      <c r="L101" s="5"/>
      <c r="M101" s="5" t="s">
        <v>0</v>
      </c>
      <c r="N101" s="5"/>
      <c r="O101" s="5"/>
      <c r="P101" s="8">
        <f t="shared" si="18"/>
        <v>0</v>
      </c>
    </row>
    <row r="102" spans="1:16" ht="18.75">
      <c r="A102" s="45" t="s">
        <v>0</v>
      </c>
      <c r="B102" s="529"/>
      <c r="C102" s="50" t="s">
        <v>18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 t="s">
        <v>0</v>
      </c>
      <c r="N102" s="35"/>
      <c r="O102" s="35"/>
      <c r="P102" s="9">
        <f t="shared" si="18"/>
        <v>0</v>
      </c>
    </row>
    <row r="103" spans="1:16" ht="18.75">
      <c r="A103" s="45" t="s">
        <v>66</v>
      </c>
      <c r="B103" s="528" t="s">
        <v>119</v>
      </c>
      <c r="C103" s="57" t="s">
        <v>16</v>
      </c>
      <c r="D103" s="5">
        <v>17.8271</v>
      </c>
      <c r="E103" s="5">
        <v>3.8556</v>
      </c>
      <c r="F103" s="5">
        <v>1.6477</v>
      </c>
      <c r="G103" s="5">
        <v>2.6956</v>
      </c>
      <c r="H103" s="5">
        <v>16.4552</v>
      </c>
      <c r="I103" s="5">
        <v>26.7972</v>
      </c>
      <c r="J103" s="5">
        <v>98.5924</v>
      </c>
      <c r="K103" s="5">
        <v>16.1389</v>
      </c>
      <c r="L103" s="5">
        <v>11.4283</v>
      </c>
      <c r="M103" s="5">
        <v>116.5066</v>
      </c>
      <c r="N103" s="5">
        <v>85.8367</v>
      </c>
      <c r="O103" s="5">
        <v>38.6086</v>
      </c>
      <c r="P103" s="8">
        <f t="shared" si="18"/>
        <v>436.38990000000007</v>
      </c>
    </row>
    <row r="104" spans="1:16" ht="18.75">
      <c r="A104" s="45" t="s">
        <v>0</v>
      </c>
      <c r="B104" s="529"/>
      <c r="C104" s="50" t="s">
        <v>18</v>
      </c>
      <c r="D104" s="35">
        <v>9612.393</v>
      </c>
      <c r="E104" s="35">
        <v>2472.777</v>
      </c>
      <c r="F104" s="35">
        <v>1182.597</v>
      </c>
      <c r="G104" s="35">
        <v>1382.503</v>
      </c>
      <c r="H104" s="35">
        <v>7360.284</v>
      </c>
      <c r="I104" s="35">
        <v>14388.599</v>
      </c>
      <c r="J104" s="35">
        <v>51013.644</v>
      </c>
      <c r="K104" s="35">
        <v>10291.637</v>
      </c>
      <c r="L104" s="35">
        <v>10391.002</v>
      </c>
      <c r="M104" s="35">
        <v>107368.085</v>
      </c>
      <c r="N104" s="35">
        <v>77294.422</v>
      </c>
      <c r="O104" s="35">
        <v>39284.831</v>
      </c>
      <c r="P104" s="9">
        <f t="shared" si="18"/>
        <v>332042.77400000003</v>
      </c>
    </row>
    <row r="105" spans="1:16" ht="18.75">
      <c r="A105" s="45" t="s">
        <v>0</v>
      </c>
      <c r="B105" s="528" t="s">
        <v>144</v>
      </c>
      <c r="C105" s="57" t="s">
        <v>16</v>
      </c>
      <c r="D105" s="5">
        <v>1.977</v>
      </c>
      <c r="E105" s="5">
        <v>0.135</v>
      </c>
      <c r="F105" s="5"/>
      <c r="G105" s="5">
        <v>0.0881</v>
      </c>
      <c r="H105" s="5">
        <v>0.1697</v>
      </c>
      <c r="I105" s="5">
        <v>0.7994</v>
      </c>
      <c r="J105" s="5">
        <v>0.9704</v>
      </c>
      <c r="K105" s="5">
        <v>0.2271</v>
      </c>
      <c r="L105" s="5">
        <v>1.354</v>
      </c>
      <c r="M105" s="5">
        <v>0.8069</v>
      </c>
      <c r="N105" s="5">
        <v>0.241</v>
      </c>
      <c r="O105" s="5">
        <v>4.1567</v>
      </c>
      <c r="P105" s="8">
        <f aca="true" t="shared" si="24" ref="P105:P134">SUM(D105:O105)</f>
        <v>10.9253</v>
      </c>
    </row>
    <row r="106" spans="1:16" ht="18.75">
      <c r="A106" s="52"/>
      <c r="B106" s="529"/>
      <c r="C106" s="50" t="s">
        <v>18</v>
      </c>
      <c r="D106" s="35">
        <v>729.037</v>
      </c>
      <c r="E106" s="35">
        <v>45.711</v>
      </c>
      <c r="F106" s="35"/>
      <c r="G106" s="35">
        <v>61.838</v>
      </c>
      <c r="H106" s="35">
        <v>126.476</v>
      </c>
      <c r="I106" s="35">
        <v>229.89</v>
      </c>
      <c r="J106" s="35">
        <v>263.493</v>
      </c>
      <c r="K106" s="35">
        <v>110.7</v>
      </c>
      <c r="L106" s="35">
        <v>565.363</v>
      </c>
      <c r="M106" s="35">
        <v>440.425</v>
      </c>
      <c r="N106" s="35">
        <v>209.335</v>
      </c>
      <c r="O106" s="35">
        <v>3514.332</v>
      </c>
      <c r="P106" s="9">
        <f t="shared" si="24"/>
        <v>6296.6</v>
      </c>
    </row>
    <row r="107" spans="1:16" ht="18.75">
      <c r="A107" s="45" t="s">
        <v>67</v>
      </c>
      <c r="B107" s="528" t="s">
        <v>145</v>
      </c>
      <c r="C107" s="57" t="s">
        <v>16</v>
      </c>
      <c r="D107" s="5">
        <v>0.0115</v>
      </c>
      <c r="E107" s="5"/>
      <c r="F107" s="5"/>
      <c r="G107" s="5"/>
      <c r="H107" s="5">
        <v>0.0202</v>
      </c>
      <c r="I107" s="5">
        <v>0.0203</v>
      </c>
      <c r="J107" s="5">
        <v>0.0064</v>
      </c>
      <c r="K107" s="5">
        <v>0.0083</v>
      </c>
      <c r="L107" s="5"/>
      <c r="M107" s="5">
        <v>0.0066</v>
      </c>
      <c r="N107" s="5">
        <v>0.039</v>
      </c>
      <c r="O107" s="5">
        <v>0.018</v>
      </c>
      <c r="P107" s="8">
        <f t="shared" si="24"/>
        <v>0.13029999999999997</v>
      </c>
    </row>
    <row r="108" spans="1:16" ht="18.75">
      <c r="A108" s="52"/>
      <c r="B108" s="529"/>
      <c r="C108" s="50" t="s">
        <v>18</v>
      </c>
      <c r="D108" s="35">
        <v>5.238</v>
      </c>
      <c r="E108" s="35"/>
      <c r="F108" s="35"/>
      <c r="G108" s="35"/>
      <c r="H108" s="35">
        <v>20.119</v>
      </c>
      <c r="I108" s="35">
        <v>20.759</v>
      </c>
      <c r="J108" s="35">
        <v>2.765</v>
      </c>
      <c r="K108" s="35">
        <v>5.497</v>
      </c>
      <c r="L108" s="35"/>
      <c r="M108" s="35">
        <v>7.128</v>
      </c>
      <c r="N108" s="35">
        <v>34.829</v>
      </c>
      <c r="O108" s="35">
        <v>16.168</v>
      </c>
      <c r="P108" s="9">
        <f t="shared" si="24"/>
        <v>112.50300000000001</v>
      </c>
    </row>
    <row r="109" spans="1:16" ht="18.75">
      <c r="A109" s="52"/>
      <c r="B109" s="528" t="s">
        <v>146</v>
      </c>
      <c r="C109" s="57" t="s">
        <v>16</v>
      </c>
      <c r="D109" s="5">
        <v>0.3255</v>
      </c>
      <c r="E109" s="5">
        <v>0.4976</v>
      </c>
      <c r="F109" s="5">
        <v>0.8235</v>
      </c>
      <c r="G109" s="5">
        <v>1.4699</v>
      </c>
      <c r="H109" s="5">
        <v>0.654</v>
      </c>
      <c r="I109" s="5">
        <v>0.1575</v>
      </c>
      <c r="J109" s="5">
        <v>5.3717</v>
      </c>
      <c r="K109" s="5">
        <v>1.1317</v>
      </c>
      <c r="L109" s="5">
        <v>0.0065</v>
      </c>
      <c r="M109" s="5">
        <v>0.0099</v>
      </c>
      <c r="N109" s="5">
        <v>0.0144</v>
      </c>
      <c r="O109" s="5">
        <v>0.0147</v>
      </c>
      <c r="P109" s="8">
        <f t="shared" si="24"/>
        <v>10.4769</v>
      </c>
    </row>
    <row r="110" spans="1:16" ht="18.75">
      <c r="A110" s="52"/>
      <c r="B110" s="529"/>
      <c r="C110" s="50" t="s">
        <v>18</v>
      </c>
      <c r="D110" s="35">
        <v>160.487</v>
      </c>
      <c r="E110" s="35">
        <v>295.451</v>
      </c>
      <c r="F110" s="35">
        <v>619.785</v>
      </c>
      <c r="G110" s="35">
        <v>946.232</v>
      </c>
      <c r="H110" s="35">
        <v>495.004</v>
      </c>
      <c r="I110" s="35">
        <v>103.109</v>
      </c>
      <c r="J110" s="35">
        <v>3058.172</v>
      </c>
      <c r="K110" s="35">
        <v>879.746</v>
      </c>
      <c r="L110" s="35">
        <v>3.305</v>
      </c>
      <c r="M110" s="35">
        <v>5.713</v>
      </c>
      <c r="N110" s="35">
        <v>5.362</v>
      </c>
      <c r="O110" s="35">
        <v>13.716</v>
      </c>
      <c r="P110" s="9">
        <f t="shared" si="24"/>
        <v>6586.082</v>
      </c>
    </row>
    <row r="111" spans="1:16" ht="18.75">
      <c r="A111" s="45" t="s">
        <v>68</v>
      </c>
      <c r="B111" s="528" t="s">
        <v>123</v>
      </c>
      <c r="C111" s="57" t="s">
        <v>16</v>
      </c>
      <c r="D111" s="5"/>
      <c r="E111" s="5"/>
      <c r="F111" s="5">
        <v>1346.45</v>
      </c>
      <c r="G111" s="5">
        <v>663.93</v>
      </c>
      <c r="H111" s="5"/>
      <c r="I111" s="5"/>
      <c r="J111" s="5"/>
      <c r="K111" s="5"/>
      <c r="L111" s="5"/>
      <c r="M111" s="5"/>
      <c r="N111" s="5"/>
      <c r="O111" s="5"/>
      <c r="P111" s="8">
        <f t="shared" si="24"/>
        <v>2010.38</v>
      </c>
    </row>
    <row r="112" spans="1:16" ht="18.75">
      <c r="A112" s="52"/>
      <c r="B112" s="529"/>
      <c r="C112" s="50" t="s">
        <v>18</v>
      </c>
      <c r="D112" s="35"/>
      <c r="E112" s="35"/>
      <c r="F112" s="35">
        <v>114850.09</v>
      </c>
      <c r="G112" s="35">
        <v>61567.615</v>
      </c>
      <c r="H112" s="35"/>
      <c r="I112" s="35"/>
      <c r="J112" s="35"/>
      <c r="K112" s="35"/>
      <c r="L112" s="35"/>
      <c r="M112" s="35"/>
      <c r="N112" s="35"/>
      <c r="O112" s="35"/>
      <c r="P112" s="9">
        <f t="shared" si="24"/>
        <v>176417.705</v>
      </c>
    </row>
    <row r="113" spans="1:16" ht="18.75">
      <c r="A113" s="52"/>
      <c r="B113" s="528" t="s">
        <v>124</v>
      </c>
      <c r="C113" s="57" t="s">
        <v>16</v>
      </c>
      <c r="D113" s="5">
        <v>0.0259</v>
      </c>
      <c r="E113" s="5">
        <v>0.0772</v>
      </c>
      <c r="F113" s="5">
        <v>0.0527</v>
      </c>
      <c r="G113" s="5"/>
      <c r="H113" s="5"/>
      <c r="I113" s="5"/>
      <c r="J113" s="5"/>
      <c r="K113" s="5"/>
      <c r="L113" s="5"/>
      <c r="M113" s="5"/>
      <c r="N113" s="5"/>
      <c r="O113" s="5">
        <v>0.0997</v>
      </c>
      <c r="P113" s="8">
        <f t="shared" si="24"/>
        <v>0.2555</v>
      </c>
    </row>
    <row r="114" spans="1:16" ht="18.75">
      <c r="A114" s="52"/>
      <c r="B114" s="529"/>
      <c r="C114" s="50" t="s">
        <v>18</v>
      </c>
      <c r="D114" s="35">
        <v>23.555</v>
      </c>
      <c r="E114" s="35">
        <v>63.758</v>
      </c>
      <c r="F114" s="35">
        <v>59.141</v>
      </c>
      <c r="G114" s="35"/>
      <c r="H114" s="35"/>
      <c r="I114" s="35"/>
      <c r="J114" s="35"/>
      <c r="K114" s="35"/>
      <c r="L114" s="35"/>
      <c r="M114" s="35"/>
      <c r="N114" s="35"/>
      <c r="O114" s="35">
        <v>132.473</v>
      </c>
      <c r="P114" s="9">
        <f t="shared" si="24"/>
        <v>278.927</v>
      </c>
    </row>
    <row r="115" spans="1:16" ht="18.75">
      <c r="A115" s="45" t="s">
        <v>70</v>
      </c>
      <c r="B115" s="528" t="s">
        <v>133</v>
      </c>
      <c r="C115" s="57" t="s">
        <v>16</v>
      </c>
      <c r="D115" s="5"/>
      <c r="E115" s="5"/>
      <c r="F115" s="5"/>
      <c r="G115" s="5">
        <v>0.24</v>
      </c>
      <c r="H115" s="5"/>
      <c r="I115" s="5"/>
      <c r="J115" s="5"/>
      <c r="K115" s="5"/>
      <c r="L115" s="5"/>
      <c r="M115" s="5">
        <v>0.138</v>
      </c>
      <c r="N115" s="5">
        <v>0.12</v>
      </c>
      <c r="O115" s="5">
        <v>0.165</v>
      </c>
      <c r="P115" s="8">
        <f t="shared" si="24"/>
        <v>0.663</v>
      </c>
    </row>
    <row r="116" spans="1:16" ht="18.75">
      <c r="A116" s="52"/>
      <c r="B116" s="529"/>
      <c r="C116" s="50" t="s">
        <v>18</v>
      </c>
      <c r="D116" s="35"/>
      <c r="E116" s="35"/>
      <c r="F116" s="35"/>
      <c r="G116" s="35">
        <v>209.736</v>
      </c>
      <c r="H116" s="35"/>
      <c r="I116" s="35"/>
      <c r="J116" s="35"/>
      <c r="K116" s="35"/>
      <c r="L116" s="35"/>
      <c r="M116" s="35">
        <v>129.6</v>
      </c>
      <c r="N116" s="35">
        <v>113.4</v>
      </c>
      <c r="O116" s="35">
        <v>163.08</v>
      </c>
      <c r="P116" s="9">
        <f t="shared" si="24"/>
        <v>615.816</v>
      </c>
    </row>
    <row r="117" spans="1:16" ht="18.75">
      <c r="A117" s="52"/>
      <c r="B117" s="528" t="s">
        <v>72</v>
      </c>
      <c r="C117" s="57" t="s">
        <v>16</v>
      </c>
      <c r="D117" s="5">
        <v>2.061</v>
      </c>
      <c r="E117" s="5">
        <v>0.343</v>
      </c>
      <c r="F117" s="5">
        <v>1.91</v>
      </c>
      <c r="G117" s="5">
        <v>2.3601</v>
      </c>
      <c r="H117" s="5">
        <v>2.084</v>
      </c>
      <c r="I117" s="5">
        <v>1.443</v>
      </c>
      <c r="J117" s="5">
        <v>1.047</v>
      </c>
      <c r="K117" s="5">
        <v>2.182</v>
      </c>
      <c r="L117" s="5">
        <v>4.9125</v>
      </c>
      <c r="M117" s="5">
        <v>3.3685</v>
      </c>
      <c r="N117" s="5">
        <v>4.1093</v>
      </c>
      <c r="O117" s="5">
        <v>6.6325</v>
      </c>
      <c r="P117" s="8">
        <f t="shared" si="24"/>
        <v>32.4529</v>
      </c>
    </row>
    <row r="118" spans="1:16" ht="18.75">
      <c r="A118" s="52"/>
      <c r="B118" s="529"/>
      <c r="C118" s="50" t="s">
        <v>18</v>
      </c>
      <c r="D118" s="35">
        <v>1514.43</v>
      </c>
      <c r="E118" s="35">
        <v>473.31</v>
      </c>
      <c r="F118" s="35">
        <v>3210.732</v>
      </c>
      <c r="G118" s="35">
        <v>2866.655</v>
      </c>
      <c r="H118" s="35">
        <v>3267.549</v>
      </c>
      <c r="I118" s="35">
        <v>1867.029</v>
      </c>
      <c r="J118" s="35">
        <v>770.699</v>
      </c>
      <c r="K118" s="35">
        <v>2098.3</v>
      </c>
      <c r="L118" s="35">
        <v>2380.017</v>
      </c>
      <c r="M118" s="35">
        <v>1520.762</v>
      </c>
      <c r="N118" s="35">
        <v>2523.333</v>
      </c>
      <c r="O118" s="35">
        <v>6347.272</v>
      </c>
      <c r="P118" s="9">
        <f t="shared" si="24"/>
        <v>28840.088</v>
      </c>
    </row>
    <row r="119" spans="1:16" ht="18.75">
      <c r="A119" s="45" t="s">
        <v>23</v>
      </c>
      <c r="B119" s="528" t="s">
        <v>126</v>
      </c>
      <c r="C119" s="57" t="s">
        <v>16</v>
      </c>
      <c r="D119" s="5">
        <v>0.6673</v>
      </c>
      <c r="E119" s="5">
        <v>0.2992</v>
      </c>
      <c r="F119" s="5">
        <v>0.1854</v>
      </c>
      <c r="G119" s="5">
        <v>0.5668</v>
      </c>
      <c r="H119" s="5">
        <v>0.8252</v>
      </c>
      <c r="I119" s="5">
        <v>0.7048</v>
      </c>
      <c r="J119" s="5">
        <v>185.8305</v>
      </c>
      <c r="K119" s="5">
        <v>41.4795</v>
      </c>
      <c r="L119" s="5">
        <v>0.0868</v>
      </c>
      <c r="M119" s="5">
        <v>0.4943</v>
      </c>
      <c r="N119" s="5">
        <v>1.8691</v>
      </c>
      <c r="O119" s="5">
        <v>1.9116</v>
      </c>
      <c r="P119" s="8">
        <f t="shared" si="24"/>
        <v>234.92050000000003</v>
      </c>
    </row>
    <row r="120" spans="1:16" ht="18.75">
      <c r="A120" s="52"/>
      <c r="B120" s="529"/>
      <c r="C120" s="50" t="s">
        <v>18</v>
      </c>
      <c r="D120" s="35">
        <v>296.476</v>
      </c>
      <c r="E120" s="35">
        <v>145.758</v>
      </c>
      <c r="F120" s="35">
        <v>133.483</v>
      </c>
      <c r="G120" s="35">
        <v>596.266</v>
      </c>
      <c r="H120" s="35">
        <v>628.095</v>
      </c>
      <c r="I120" s="35">
        <v>359.347</v>
      </c>
      <c r="J120" s="35">
        <v>17477.517</v>
      </c>
      <c r="K120" s="35">
        <v>5822.259</v>
      </c>
      <c r="L120" s="35">
        <v>48.329</v>
      </c>
      <c r="M120" s="35">
        <v>182.011</v>
      </c>
      <c r="N120" s="35">
        <v>620.787</v>
      </c>
      <c r="O120" s="35">
        <v>926.537</v>
      </c>
      <c r="P120" s="9">
        <f t="shared" si="24"/>
        <v>27236.865</v>
      </c>
    </row>
    <row r="121" spans="1:16" ht="18.75">
      <c r="A121" s="52"/>
      <c r="B121" s="48" t="s">
        <v>20</v>
      </c>
      <c r="C121" s="57" t="s">
        <v>16</v>
      </c>
      <c r="D121" s="5">
        <v>0.028</v>
      </c>
      <c r="E121" s="5"/>
      <c r="F121" s="5">
        <v>1.161</v>
      </c>
      <c r="G121" s="5">
        <v>0.781</v>
      </c>
      <c r="H121" s="5">
        <v>2.747</v>
      </c>
      <c r="I121" s="5">
        <v>3.368</v>
      </c>
      <c r="J121" s="5">
        <v>5.57</v>
      </c>
      <c r="K121" s="5">
        <v>1.848</v>
      </c>
      <c r="L121" s="5">
        <v>0.013</v>
      </c>
      <c r="M121" s="5"/>
      <c r="N121" s="5"/>
      <c r="O121" s="5">
        <v>0.007</v>
      </c>
      <c r="P121" s="8">
        <f t="shared" si="24"/>
        <v>15.523000000000001</v>
      </c>
    </row>
    <row r="122" spans="1:16" ht="18.75">
      <c r="A122" s="52"/>
      <c r="B122" s="50" t="s">
        <v>73</v>
      </c>
      <c r="C122" s="50" t="s">
        <v>18</v>
      </c>
      <c r="D122" s="35">
        <v>3.024</v>
      </c>
      <c r="E122" s="35"/>
      <c r="F122" s="35">
        <v>169.366</v>
      </c>
      <c r="G122" s="35">
        <v>138.868</v>
      </c>
      <c r="H122" s="35">
        <v>446.547</v>
      </c>
      <c r="I122" s="35">
        <v>548.219</v>
      </c>
      <c r="J122" s="35">
        <v>793.444</v>
      </c>
      <c r="K122" s="35">
        <v>276.145</v>
      </c>
      <c r="L122" s="35">
        <v>1.123</v>
      </c>
      <c r="M122" s="35"/>
      <c r="N122" s="35"/>
      <c r="O122" s="35">
        <v>1.134</v>
      </c>
      <c r="P122" s="9">
        <f t="shared" si="24"/>
        <v>2377.87</v>
      </c>
    </row>
    <row r="123" spans="1:16" ht="18.75">
      <c r="A123" s="52"/>
      <c r="B123" s="530" t="s">
        <v>103</v>
      </c>
      <c r="C123" s="57" t="s">
        <v>16</v>
      </c>
      <c r="D123" s="5">
        <f>+D101+D103+D105+D107+D109+D111+D113+D115+D117+D119+D121</f>
        <v>22.923300000000005</v>
      </c>
      <c r="E123" s="5">
        <f aca="true" t="shared" si="25" ref="E123:G124">+E101+E103+E105+E107+E109+E111+E113+E115+E117+E119+E121</f>
        <v>5.2076</v>
      </c>
      <c r="F123" s="5">
        <f>+F101+F103+F105+F107+F109+F111+F113+F115+F117+F119+F121</f>
        <v>1352.2303000000002</v>
      </c>
      <c r="G123" s="5">
        <f t="shared" si="25"/>
        <v>672.1314999999998</v>
      </c>
      <c r="H123" s="5">
        <f aca="true" t="shared" si="26" ref="H123:O124">+H101+H103+H105+H107+H109+H111+H113+H115+H117+H119+H121</f>
        <v>22.955299999999998</v>
      </c>
      <c r="I123" s="5">
        <f t="shared" si="26"/>
        <v>33.2902</v>
      </c>
      <c r="J123" s="5">
        <f>+J101+J103+J105+J107+J109+J111+J113+J115+J117+J119+J121</f>
        <v>297.3884</v>
      </c>
      <c r="K123" s="5">
        <f t="shared" si="26"/>
        <v>63.015499999999996</v>
      </c>
      <c r="L123" s="85">
        <f t="shared" si="26"/>
        <v>17.8011</v>
      </c>
      <c r="M123" s="85">
        <f>SUM(M101,M103,M105,M107,M109,M111,M113,M115,M117,M119,M121)</f>
        <v>121.33080000000001</v>
      </c>
      <c r="N123" s="85">
        <f t="shared" si="26"/>
        <v>92.2295</v>
      </c>
      <c r="O123" s="5">
        <f t="shared" si="26"/>
        <v>51.6138</v>
      </c>
      <c r="P123" s="8">
        <f t="shared" si="24"/>
        <v>2752.1173000000003</v>
      </c>
    </row>
    <row r="124" spans="1:16" ht="18.75">
      <c r="A124" s="51"/>
      <c r="B124" s="531"/>
      <c r="C124" s="50" t="s">
        <v>18</v>
      </c>
      <c r="D124" s="35">
        <f>+D102+D104+D106+D108+D110+D112+D114+D116+D118+D120+D122</f>
        <v>12344.64</v>
      </c>
      <c r="E124" s="35">
        <f t="shared" si="25"/>
        <v>3496.7649999999994</v>
      </c>
      <c r="F124" s="35">
        <f>+F102+F104+F106+F108+F110+F112+F114+F116+F118+F120+F122</f>
        <v>120225.19399999999</v>
      </c>
      <c r="G124" s="35">
        <f t="shared" si="25"/>
        <v>67769.713</v>
      </c>
      <c r="H124" s="35">
        <f t="shared" si="26"/>
        <v>12344.073999999999</v>
      </c>
      <c r="I124" s="35">
        <f t="shared" si="26"/>
        <v>17516.952</v>
      </c>
      <c r="J124" s="35">
        <f>+J102+J104+J106+J108+J110+J112+J114+J116+J118+J120+J122</f>
        <v>73379.73400000001</v>
      </c>
      <c r="K124" s="35">
        <f t="shared" si="26"/>
        <v>19484.284000000003</v>
      </c>
      <c r="L124" s="35">
        <f t="shared" si="26"/>
        <v>13389.139</v>
      </c>
      <c r="M124" s="35">
        <f>SUM(M102,M104,M106,M108,M110,M112,M114,M116,M118,M120,M122)</f>
        <v>109653.72400000002</v>
      </c>
      <c r="N124" s="35">
        <f t="shared" si="26"/>
        <v>80801.468</v>
      </c>
      <c r="O124" s="35">
        <f t="shared" si="26"/>
        <v>50399.54299999999</v>
      </c>
      <c r="P124" s="9">
        <f t="shared" si="24"/>
        <v>580805.23</v>
      </c>
    </row>
    <row r="125" spans="1:16" ht="18.75">
      <c r="A125" s="45" t="s">
        <v>0</v>
      </c>
      <c r="B125" s="528" t="s">
        <v>74</v>
      </c>
      <c r="C125" s="57" t="s">
        <v>16</v>
      </c>
      <c r="D125" s="5"/>
      <c r="E125" s="5"/>
      <c r="F125" s="5"/>
      <c r="G125" s="5"/>
      <c r="H125" s="5"/>
      <c r="I125" s="5">
        <v>0.709</v>
      </c>
      <c r="J125" s="5"/>
      <c r="K125" s="5"/>
      <c r="L125" s="5"/>
      <c r="M125" s="5"/>
      <c r="N125" s="5"/>
      <c r="O125" s="5"/>
      <c r="P125" s="8">
        <f t="shared" si="24"/>
        <v>0.709</v>
      </c>
    </row>
    <row r="126" spans="1:16" ht="18.75">
      <c r="A126" s="45" t="s">
        <v>0</v>
      </c>
      <c r="B126" s="529"/>
      <c r="C126" s="50" t="s">
        <v>18</v>
      </c>
      <c r="D126" s="35"/>
      <c r="E126" s="35"/>
      <c r="F126" s="35"/>
      <c r="G126" s="35"/>
      <c r="H126" s="35"/>
      <c r="I126" s="35">
        <v>361.584</v>
      </c>
      <c r="J126" s="35"/>
      <c r="K126" s="35"/>
      <c r="L126" s="35"/>
      <c r="M126" s="35"/>
      <c r="N126" s="35"/>
      <c r="O126" s="35"/>
      <c r="P126" s="9">
        <f t="shared" si="24"/>
        <v>361.584</v>
      </c>
    </row>
    <row r="127" spans="1:16" ht="18.75">
      <c r="A127" s="45" t="s">
        <v>75</v>
      </c>
      <c r="B127" s="528" t="s">
        <v>76</v>
      </c>
      <c r="C127" s="57" t="s">
        <v>16</v>
      </c>
      <c r="D127" s="5">
        <v>1.793</v>
      </c>
      <c r="E127" s="5">
        <v>9.7877</v>
      </c>
      <c r="F127" s="5">
        <v>84.857</v>
      </c>
      <c r="G127" s="5">
        <v>0.48</v>
      </c>
      <c r="H127" s="5"/>
      <c r="I127" s="5"/>
      <c r="J127" s="5"/>
      <c r="K127" s="5"/>
      <c r="L127" s="5"/>
      <c r="M127" s="5"/>
      <c r="N127" s="5"/>
      <c r="O127" s="5"/>
      <c r="P127" s="8">
        <f t="shared" si="24"/>
        <v>96.9177</v>
      </c>
    </row>
    <row r="128" spans="1:16" ht="18.75">
      <c r="A128" s="52"/>
      <c r="B128" s="529"/>
      <c r="C128" s="50" t="s">
        <v>18</v>
      </c>
      <c r="D128" s="35">
        <v>193.644</v>
      </c>
      <c r="E128" s="35">
        <v>988.163</v>
      </c>
      <c r="F128" s="35">
        <v>4793.522</v>
      </c>
      <c r="G128" s="35">
        <v>44.582</v>
      </c>
      <c r="H128" s="35"/>
      <c r="I128" s="35"/>
      <c r="J128" s="35"/>
      <c r="K128" s="35"/>
      <c r="L128" s="35"/>
      <c r="M128" s="35"/>
      <c r="N128" s="35"/>
      <c r="O128" s="35"/>
      <c r="P128" s="9">
        <f t="shared" si="24"/>
        <v>6019.911</v>
      </c>
    </row>
    <row r="129" spans="1:16" ht="18.75">
      <c r="A129" s="45" t="s">
        <v>77</v>
      </c>
      <c r="B129" s="48" t="s">
        <v>20</v>
      </c>
      <c r="C129" s="305" t="s">
        <v>16</v>
      </c>
      <c r="D129" s="449">
        <v>3.498</v>
      </c>
      <c r="E129" s="449">
        <v>12.2921</v>
      </c>
      <c r="F129" s="449">
        <v>14.43815</v>
      </c>
      <c r="G129" s="449">
        <v>85.7381</v>
      </c>
      <c r="H129" s="449">
        <v>11.5032</v>
      </c>
      <c r="I129" s="449"/>
      <c r="J129" s="449">
        <v>0.018</v>
      </c>
      <c r="K129" s="449">
        <v>0.06</v>
      </c>
      <c r="L129" s="449">
        <v>0.012</v>
      </c>
      <c r="M129" s="449"/>
      <c r="N129" s="449">
        <v>0.009</v>
      </c>
      <c r="O129" s="449">
        <v>0.0275</v>
      </c>
      <c r="P129" s="401">
        <f t="shared" si="24"/>
        <v>127.59605</v>
      </c>
    </row>
    <row r="130" spans="1:16" ht="18.75">
      <c r="A130" s="52"/>
      <c r="B130" s="48" t="s">
        <v>78</v>
      </c>
      <c r="C130" s="57" t="s">
        <v>79</v>
      </c>
      <c r="D130" s="452"/>
      <c r="E130" s="380"/>
      <c r="F130" s="418"/>
      <c r="G130" s="380"/>
      <c r="H130" s="5"/>
      <c r="I130" s="5"/>
      <c r="J130" s="5"/>
      <c r="K130" s="5"/>
      <c r="L130" s="5"/>
      <c r="M130" s="5"/>
      <c r="N130" s="5"/>
      <c r="O130" s="5"/>
      <c r="P130" s="8">
        <f t="shared" si="24"/>
        <v>0</v>
      </c>
    </row>
    <row r="131" spans="1:16" ht="18.75">
      <c r="A131" s="45" t="s">
        <v>23</v>
      </c>
      <c r="B131" s="2"/>
      <c r="C131" s="50" t="s">
        <v>18</v>
      </c>
      <c r="D131" s="35">
        <v>1666.073</v>
      </c>
      <c r="E131" s="88">
        <v>3072.491</v>
      </c>
      <c r="F131" s="88">
        <v>3890.063</v>
      </c>
      <c r="G131" s="35">
        <v>23952.721</v>
      </c>
      <c r="H131" s="99">
        <v>2766.561</v>
      </c>
      <c r="I131" s="35"/>
      <c r="J131" s="35">
        <v>38.88</v>
      </c>
      <c r="K131" s="35">
        <v>43.2</v>
      </c>
      <c r="L131" s="35">
        <v>25.92</v>
      </c>
      <c r="M131" s="35"/>
      <c r="N131" s="35">
        <v>19.44</v>
      </c>
      <c r="O131" s="35">
        <v>35.613</v>
      </c>
      <c r="P131" s="9">
        <f t="shared" si="24"/>
        <v>35510.96199999999</v>
      </c>
    </row>
    <row r="132" spans="1:16" ht="18.75">
      <c r="A132" s="52"/>
      <c r="B132" s="58" t="s">
        <v>0</v>
      </c>
      <c r="C132" s="57" t="s">
        <v>16</v>
      </c>
      <c r="D132" s="5">
        <f>+D125+D127+D129</f>
        <v>5.291</v>
      </c>
      <c r="E132" s="5">
        <f aca="true" t="shared" si="27" ref="E132:K132">+E125+E127+E129</f>
        <v>22.0798</v>
      </c>
      <c r="F132" s="5">
        <f t="shared" si="27"/>
        <v>99.29515</v>
      </c>
      <c r="G132" s="5">
        <f t="shared" si="27"/>
        <v>86.2181</v>
      </c>
      <c r="H132" s="5">
        <f t="shared" si="27"/>
        <v>11.5032</v>
      </c>
      <c r="I132" s="5">
        <f>+I125+I127+I129</f>
        <v>0.709</v>
      </c>
      <c r="J132" s="5">
        <f>+J125+J127+J129</f>
        <v>0.018</v>
      </c>
      <c r="K132" s="5">
        <f t="shared" si="27"/>
        <v>0.06</v>
      </c>
      <c r="L132" s="5">
        <f>+L125+L127+L129</f>
        <v>0.012</v>
      </c>
      <c r="M132" s="5">
        <f>+M125+M127+M129</f>
        <v>0</v>
      </c>
      <c r="N132" s="5">
        <f>+N125+N127+N129</f>
        <v>0.009</v>
      </c>
      <c r="O132" s="5">
        <f>+O125+O127+O129</f>
        <v>0.0275</v>
      </c>
      <c r="P132" s="401">
        <f t="shared" si="24"/>
        <v>225.22275</v>
      </c>
    </row>
    <row r="133" spans="1:16" ht="18.75">
      <c r="A133" s="52"/>
      <c r="B133" s="59" t="s">
        <v>134</v>
      </c>
      <c r="C133" s="57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8"/>
    </row>
    <row r="134" spans="1:16" ht="18.75">
      <c r="A134" s="51"/>
      <c r="B134" s="2"/>
      <c r="C134" s="50" t="s">
        <v>18</v>
      </c>
      <c r="D134" s="35">
        <f>+D126+D128+D131</f>
        <v>1859.717</v>
      </c>
      <c r="E134" s="35">
        <f aca="true" t="shared" si="28" ref="E134:K134">+E126+E128+E131</f>
        <v>4060.654</v>
      </c>
      <c r="F134" s="35">
        <f>+F126+F128+F131</f>
        <v>8683.585</v>
      </c>
      <c r="G134" s="35">
        <f t="shared" si="28"/>
        <v>23997.303</v>
      </c>
      <c r="H134" s="35">
        <f t="shared" si="28"/>
        <v>2766.561</v>
      </c>
      <c r="I134" s="35">
        <f>+I126+I128+I131</f>
        <v>361.584</v>
      </c>
      <c r="J134" s="35">
        <f>+J126+J128+J131</f>
        <v>38.88</v>
      </c>
      <c r="K134" s="35">
        <f t="shared" si="28"/>
        <v>43.2</v>
      </c>
      <c r="L134" s="35">
        <f>+L126+L128+L131</f>
        <v>25.92</v>
      </c>
      <c r="M134" s="35">
        <f>+M126+M128+M131</f>
        <v>0</v>
      </c>
      <c r="N134" s="35">
        <f>+N126+N128+N131</f>
        <v>19.44</v>
      </c>
      <c r="O134" s="35">
        <f>+O126+O128+O131</f>
        <v>35.613</v>
      </c>
      <c r="P134" s="9">
        <f t="shared" si="24"/>
        <v>41892.456999999995</v>
      </c>
    </row>
    <row r="135" spans="1:16" s="63" customFormat="1" ht="18.75">
      <c r="A135" s="60"/>
      <c r="B135" s="61" t="s">
        <v>0</v>
      </c>
      <c r="C135" s="428" t="s">
        <v>16</v>
      </c>
      <c r="D135" s="449">
        <f>D132+D123+D99</f>
        <v>152.10870000000003</v>
      </c>
      <c r="E135" s="449">
        <f aca="true" t="shared" si="29" ref="E135:O135">E132+E123+E99</f>
        <v>62.982499999999995</v>
      </c>
      <c r="F135" s="449">
        <f>F132+F123+F99</f>
        <v>1513.1233000000002</v>
      </c>
      <c r="G135" s="449">
        <f t="shared" si="29"/>
        <v>872.1261</v>
      </c>
      <c r="H135" s="449">
        <f t="shared" si="29"/>
        <v>331.1582</v>
      </c>
      <c r="I135" s="449">
        <f t="shared" si="29"/>
        <v>625.2372499999998</v>
      </c>
      <c r="J135" s="449">
        <f t="shared" si="29"/>
        <v>838.4233499999999</v>
      </c>
      <c r="K135" s="449">
        <f t="shared" si="29"/>
        <v>129.8454</v>
      </c>
      <c r="L135" s="449">
        <f t="shared" si="29"/>
        <v>207.87249999999997</v>
      </c>
      <c r="M135" s="449">
        <f t="shared" si="29"/>
        <v>648.0473999999999</v>
      </c>
      <c r="N135" s="449">
        <f t="shared" si="29"/>
        <v>273.41815</v>
      </c>
      <c r="O135" s="449">
        <f t="shared" si="29"/>
        <v>273.30340000000007</v>
      </c>
      <c r="P135" s="450">
        <f>SUM(D135:O135)</f>
        <v>5927.64625</v>
      </c>
    </row>
    <row r="136" spans="1:16" s="63" customFormat="1" ht="18.75">
      <c r="A136" s="60"/>
      <c r="B136" s="64" t="s">
        <v>127</v>
      </c>
      <c r="C136" s="65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63" customFormat="1" ht="19.5" thickBot="1">
      <c r="A137" s="66"/>
      <c r="B137" s="67"/>
      <c r="C137" s="68" t="s">
        <v>18</v>
      </c>
      <c r="D137" s="6">
        <f>D134+D124+D100</f>
        <v>71476.71800000002</v>
      </c>
      <c r="E137" s="6">
        <f aca="true" t="shared" si="30" ref="E137:O137">E134+E124+E100</f>
        <v>22980.529</v>
      </c>
      <c r="F137" s="6">
        <f>F134+F124+F100</f>
        <v>154360.35199999998</v>
      </c>
      <c r="G137" s="6">
        <f t="shared" si="30"/>
        <v>167956.762</v>
      </c>
      <c r="H137" s="6">
        <f t="shared" si="30"/>
        <v>197193.70200000005</v>
      </c>
      <c r="I137" s="6">
        <f t="shared" si="30"/>
        <v>327775.888</v>
      </c>
      <c r="J137" s="6">
        <f t="shared" si="30"/>
        <v>292624.56700000004</v>
      </c>
      <c r="K137" s="6">
        <f t="shared" si="30"/>
        <v>37461.007</v>
      </c>
      <c r="L137" s="6">
        <f t="shared" si="30"/>
        <v>81905.693</v>
      </c>
      <c r="M137" s="6">
        <f t="shared" si="30"/>
        <v>507576.03500000015</v>
      </c>
      <c r="N137" s="6">
        <f t="shared" si="30"/>
        <v>227101.99099999998</v>
      </c>
      <c r="O137" s="6">
        <f t="shared" si="30"/>
        <v>123779.644</v>
      </c>
      <c r="P137" s="7">
        <f>SUM(D137:O137)</f>
        <v>2212192.8880000003</v>
      </c>
    </row>
    <row r="138" spans="15:16" ht="18.75">
      <c r="O138" s="87"/>
      <c r="P138" s="70" t="s">
        <v>88</v>
      </c>
    </row>
    <row r="140" spans="4:11" ht="18.75">
      <c r="D140" s="378"/>
      <c r="E140" s="378"/>
      <c r="K140" s="25"/>
    </row>
    <row r="141" spans="4:11" ht="18.75">
      <c r="D141" s="378"/>
      <c r="E141" s="378"/>
      <c r="K141" s="25"/>
    </row>
    <row r="142" spans="4:11" ht="18.75">
      <c r="D142" s="378"/>
      <c r="E142" s="378"/>
      <c r="K142" s="25"/>
    </row>
    <row r="143" ht="18.75">
      <c r="K143" s="25"/>
    </row>
    <row r="144" ht="18.75">
      <c r="E144" s="458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1" horizontalDpi="600" verticalDpi="600" orientation="landscape" paperSize="8" scale="61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="70" zoomScaleNormal="70" zoomScalePageLayoutView="0" workbookViewId="0" topLeftCell="A1">
      <pane xSplit="3" ySplit="3" topLeftCell="H127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J146" sqref="J146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5" width="20.50390625" style="74" customWidth="1"/>
    <col min="16" max="16" width="23.00390625" style="38" customWidth="1"/>
    <col min="17" max="16384" width="9.00390625" style="39" customWidth="1"/>
  </cols>
  <sheetData>
    <row r="1" ht="18.75">
      <c r="B1" s="37" t="s">
        <v>0</v>
      </c>
    </row>
    <row r="2" spans="1:15" ht="19.5" thickBot="1">
      <c r="A2" s="12" t="s">
        <v>212</v>
      </c>
      <c r="B2" s="40"/>
      <c r="C2" s="12"/>
      <c r="O2" s="67" t="s">
        <v>87</v>
      </c>
    </row>
    <row r="3" spans="1:16" ht="18.75">
      <c r="A3" s="41"/>
      <c r="B3" s="42"/>
      <c r="C3" s="42"/>
      <c r="D3" s="43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12</v>
      </c>
      <c r="O3" s="84" t="s">
        <v>13</v>
      </c>
      <c r="P3" s="4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>
        <f aca="true" t="shared" si="0" ref="P4:P29">SUM(D4:O4)</f>
        <v>0</v>
      </c>
    </row>
    <row r="5" spans="1:16" ht="18.75">
      <c r="A5" s="45" t="s">
        <v>17</v>
      </c>
      <c r="B5" s="529"/>
      <c r="C5" s="50" t="s">
        <v>18</v>
      </c>
      <c r="D5" s="2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9">
        <f t="shared" si="0"/>
        <v>0</v>
      </c>
    </row>
    <row r="6" spans="1:16" ht="18.75">
      <c r="A6" s="45" t="s">
        <v>19</v>
      </c>
      <c r="B6" s="48" t="s">
        <v>20</v>
      </c>
      <c r="C6" s="57" t="s">
        <v>16</v>
      </c>
      <c r="D6" s="1"/>
      <c r="E6" s="5"/>
      <c r="F6" s="5"/>
      <c r="G6" s="5"/>
      <c r="H6" s="5"/>
      <c r="I6" s="5"/>
      <c r="J6" s="5">
        <v>0.375</v>
      </c>
      <c r="K6" s="5">
        <v>9.7955</v>
      </c>
      <c r="L6" s="5">
        <v>21.155</v>
      </c>
      <c r="M6" s="5">
        <v>11.8523</v>
      </c>
      <c r="N6" s="5">
        <v>0.3326</v>
      </c>
      <c r="O6" s="5"/>
      <c r="P6" s="8">
        <f t="shared" si="0"/>
        <v>43.510400000000004</v>
      </c>
    </row>
    <row r="7" spans="1:16" ht="18.75">
      <c r="A7" s="45" t="s">
        <v>21</v>
      </c>
      <c r="B7" s="50" t="s">
        <v>22</v>
      </c>
      <c r="C7" s="50" t="s">
        <v>18</v>
      </c>
      <c r="D7" s="2"/>
      <c r="E7" s="35"/>
      <c r="F7" s="35"/>
      <c r="G7" s="35"/>
      <c r="H7" s="35"/>
      <c r="I7" s="35"/>
      <c r="J7" s="35">
        <v>372.265</v>
      </c>
      <c r="K7" s="35">
        <v>4855.871</v>
      </c>
      <c r="L7" s="35">
        <v>8946.034</v>
      </c>
      <c r="M7" s="35">
        <v>4231.557</v>
      </c>
      <c r="N7" s="35">
        <v>127.537</v>
      </c>
      <c r="O7" s="35"/>
      <c r="P7" s="9">
        <f t="shared" si="0"/>
        <v>18533.264</v>
      </c>
    </row>
    <row r="8" spans="1:16" s="63" customFormat="1" ht="18.75">
      <c r="A8" s="91" t="s">
        <v>23</v>
      </c>
      <c r="B8" s="541" t="s">
        <v>103</v>
      </c>
      <c r="C8" s="65" t="s">
        <v>16</v>
      </c>
      <c r="D8" s="5">
        <f aca="true" t="shared" si="1" ref="D8:L8">+D4+D6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0.375</v>
      </c>
      <c r="K8" s="5">
        <f t="shared" si="1"/>
        <v>9.7955</v>
      </c>
      <c r="L8" s="5">
        <f t="shared" si="1"/>
        <v>21.155</v>
      </c>
      <c r="M8" s="5">
        <f aca="true" t="shared" si="2" ref="M8:O9">+M4+M6</f>
        <v>11.8523</v>
      </c>
      <c r="N8" s="5">
        <f t="shared" si="2"/>
        <v>0.3326</v>
      </c>
      <c r="O8" s="5">
        <f t="shared" si="2"/>
        <v>0</v>
      </c>
      <c r="P8" s="15">
        <f t="shared" si="0"/>
        <v>43.510400000000004</v>
      </c>
    </row>
    <row r="9" spans="1:16" s="63" customFormat="1" ht="18.75">
      <c r="A9" s="92"/>
      <c r="B9" s="542"/>
      <c r="C9" s="93" t="s">
        <v>18</v>
      </c>
      <c r="D9" s="35">
        <f aca="true" t="shared" si="3" ref="D9:L9">+D5+D7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  <c r="H9" s="35">
        <f t="shared" si="3"/>
        <v>0</v>
      </c>
      <c r="I9" s="35">
        <f t="shared" si="3"/>
        <v>0</v>
      </c>
      <c r="J9" s="35">
        <f t="shared" si="3"/>
        <v>372.265</v>
      </c>
      <c r="K9" s="35">
        <f t="shared" si="3"/>
        <v>4855.871</v>
      </c>
      <c r="L9" s="35">
        <f t="shared" si="3"/>
        <v>8946.034</v>
      </c>
      <c r="M9" s="35">
        <f t="shared" si="2"/>
        <v>4231.557</v>
      </c>
      <c r="N9" s="35">
        <f t="shared" si="2"/>
        <v>127.537</v>
      </c>
      <c r="O9" s="35">
        <f t="shared" si="2"/>
        <v>0</v>
      </c>
      <c r="P9" s="94">
        <f t="shared" si="0"/>
        <v>18533.264</v>
      </c>
    </row>
    <row r="10" spans="1:16" ht="18.75">
      <c r="A10" s="532" t="s">
        <v>25</v>
      </c>
      <c r="B10" s="533"/>
      <c r="C10" s="57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>
        <f t="shared" si="0"/>
        <v>0</v>
      </c>
    </row>
    <row r="11" spans="1:16" ht="18.75">
      <c r="A11" s="534"/>
      <c r="B11" s="535"/>
      <c r="C11" s="50" t="s">
        <v>18</v>
      </c>
      <c r="D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9">
        <f t="shared" si="0"/>
        <v>0</v>
      </c>
    </row>
    <row r="12" spans="1:16" ht="18.75">
      <c r="A12" s="52"/>
      <c r="B12" s="528" t="s">
        <v>26</v>
      </c>
      <c r="C12" s="57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>
        <f t="shared" si="0"/>
        <v>0</v>
      </c>
    </row>
    <row r="13" spans="1:16" ht="18.75">
      <c r="A13" s="45" t="s">
        <v>0</v>
      </c>
      <c r="B13" s="529"/>
      <c r="C13" s="50" t="s">
        <v>18</v>
      </c>
      <c r="D13" s="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9">
        <f t="shared" si="0"/>
        <v>0</v>
      </c>
    </row>
    <row r="14" spans="1:16" ht="18.75">
      <c r="A14" s="45" t="s">
        <v>27</v>
      </c>
      <c r="B14" s="528" t="s">
        <v>28</v>
      </c>
      <c r="C14" s="57" t="s">
        <v>16</v>
      </c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>
        <f t="shared" si="0"/>
        <v>0</v>
      </c>
    </row>
    <row r="15" spans="1:16" ht="18.75">
      <c r="A15" s="45" t="s">
        <v>0</v>
      </c>
      <c r="B15" s="529"/>
      <c r="C15" s="50" t="s">
        <v>18</v>
      </c>
      <c r="D15" s="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9">
        <f t="shared" si="0"/>
        <v>0</v>
      </c>
    </row>
    <row r="16" spans="1:16" ht="18.75">
      <c r="A16" s="45" t="s">
        <v>29</v>
      </c>
      <c r="B16" s="528" t="s">
        <v>30</v>
      </c>
      <c r="C16" s="57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>
        <f t="shared" si="0"/>
        <v>0</v>
      </c>
    </row>
    <row r="17" spans="1:16" ht="18.75">
      <c r="A17" s="52"/>
      <c r="B17" s="529"/>
      <c r="C17" s="50" t="s">
        <v>18</v>
      </c>
      <c r="D17" s="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9">
        <f t="shared" si="0"/>
        <v>0</v>
      </c>
    </row>
    <row r="18" spans="1:16" ht="18.75">
      <c r="A18" s="45" t="s">
        <v>31</v>
      </c>
      <c r="B18" s="48" t="s">
        <v>104</v>
      </c>
      <c r="C18" s="57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f t="shared" si="0"/>
        <v>0</v>
      </c>
    </row>
    <row r="19" spans="1:16" ht="18.75">
      <c r="A19" s="52"/>
      <c r="B19" s="50" t="s">
        <v>105</v>
      </c>
      <c r="C19" s="50" t="s">
        <v>18</v>
      </c>
      <c r="D19" s="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9">
        <f t="shared" si="0"/>
        <v>0</v>
      </c>
    </row>
    <row r="20" spans="1:16" ht="18.75">
      <c r="A20" s="45" t="s">
        <v>23</v>
      </c>
      <c r="B20" s="528" t="s">
        <v>32</v>
      </c>
      <c r="C20" s="57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>
        <f t="shared" si="0"/>
        <v>0</v>
      </c>
    </row>
    <row r="21" spans="1:16" ht="18.75">
      <c r="A21" s="52"/>
      <c r="B21" s="529"/>
      <c r="C21" s="50" t="s">
        <v>18</v>
      </c>
      <c r="D21" s="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9">
        <f t="shared" si="0"/>
        <v>0</v>
      </c>
    </row>
    <row r="22" spans="1:16" s="63" customFormat="1" ht="18.75">
      <c r="A22" s="60"/>
      <c r="B22" s="541" t="s">
        <v>110</v>
      </c>
      <c r="C22" s="65" t="s">
        <v>16</v>
      </c>
      <c r="D22" s="5">
        <f aca="true" t="shared" si="4" ref="D22:L22">+D12+D14+D16+D18+D20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aca="true" t="shared" si="5" ref="M22:O23">+M12+M14+M16+M18+M20</f>
        <v>0</v>
      </c>
      <c r="N22" s="5">
        <f t="shared" si="5"/>
        <v>0</v>
      </c>
      <c r="O22" s="5">
        <f t="shared" si="5"/>
        <v>0</v>
      </c>
      <c r="P22" s="15">
        <f t="shared" si="0"/>
        <v>0</v>
      </c>
    </row>
    <row r="23" spans="1:16" s="63" customFormat="1" ht="18.75">
      <c r="A23" s="92"/>
      <c r="B23" s="542"/>
      <c r="C23" s="93" t="s">
        <v>18</v>
      </c>
      <c r="D23" s="35">
        <f aca="true" t="shared" si="6" ref="D23:L23">+D13+D15+D17+D19+D21</f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6"/>
        <v>0</v>
      </c>
      <c r="J23" s="35">
        <f t="shared" si="6"/>
        <v>0</v>
      </c>
      <c r="K23" s="35">
        <f t="shared" si="6"/>
        <v>0</v>
      </c>
      <c r="L23" s="35">
        <f t="shared" si="6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94">
        <f t="shared" si="0"/>
        <v>0</v>
      </c>
    </row>
    <row r="24" spans="1:16" ht="18.75">
      <c r="A24" s="45" t="s">
        <v>0</v>
      </c>
      <c r="B24" s="528" t="s">
        <v>33</v>
      </c>
      <c r="C24" s="57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>
        <f t="shared" si="0"/>
        <v>0</v>
      </c>
    </row>
    <row r="25" spans="1:16" ht="18.75">
      <c r="A25" s="45" t="s">
        <v>34</v>
      </c>
      <c r="B25" s="529"/>
      <c r="C25" s="50" t="s">
        <v>18</v>
      </c>
      <c r="D25" s="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9">
        <f t="shared" si="0"/>
        <v>0</v>
      </c>
    </row>
    <row r="26" spans="1:16" ht="18.75">
      <c r="A26" s="45" t="s">
        <v>35</v>
      </c>
      <c r="B26" s="48" t="s">
        <v>20</v>
      </c>
      <c r="C26" s="57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>
        <f t="shared" si="0"/>
        <v>0</v>
      </c>
    </row>
    <row r="27" spans="1:16" ht="18.75">
      <c r="A27" s="45" t="s">
        <v>36</v>
      </c>
      <c r="B27" s="50" t="s">
        <v>106</v>
      </c>
      <c r="C27" s="50" t="s">
        <v>18</v>
      </c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9">
        <f t="shared" si="0"/>
        <v>0</v>
      </c>
    </row>
    <row r="28" spans="1:16" s="63" customFormat="1" ht="18.75">
      <c r="A28" s="91" t="s">
        <v>23</v>
      </c>
      <c r="B28" s="541" t="s">
        <v>110</v>
      </c>
      <c r="C28" s="65" t="s">
        <v>16</v>
      </c>
      <c r="D28" s="85">
        <f aca="true" t="shared" si="7" ref="D28:L28">+D24+D26</f>
        <v>0</v>
      </c>
      <c r="E28" s="85">
        <f t="shared" si="7"/>
        <v>0</v>
      </c>
      <c r="F28" s="85">
        <f t="shared" si="7"/>
        <v>0</v>
      </c>
      <c r="G28" s="85">
        <f t="shared" si="7"/>
        <v>0</v>
      </c>
      <c r="H28" s="85">
        <f t="shared" si="7"/>
        <v>0</v>
      </c>
      <c r="I28" s="85">
        <f t="shared" si="7"/>
        <v>0</v>
      </c>
      <c r="J28" s="85">
        <f t="shared" si="7"/>
        <v>0</v>
      </c>
      <c r="K28" s="85">
        <f t="shared" si="7"/>
        <v>0</v>
      </c>
      <c r="L28" s="85">
        <f t="shared" si="7"/>
        <v>0</v>
      </c>
      <c r="M28" s="85">
        <f aca="true" t="shared" si="8" ref="M28:O29">+M24+M26</f>
        <v>0</v>
      </c>
      <c r="N28" s="85">
        <f t="shared" si="8"/>
        <v>0</v>
      </c>
      <c r="O28" s="85">
        <f t="shared" si="8"/>
        <v>0</v>
      </c>
      <c r="P28" s="15">
        <f t="shared" si="0"/>
        <v>0</v>
      </c>
    </row>
    <row r="29" spans="1:16" s="63" customFormat="1" ht="18.75">
      <c r="A29" s="92"/>
      <c r="B29" s="542"/>
      <c r="C29" s="93" t="s">
        <v>18</v>
      </c>
      <c r="D29" s="88">
        <f aca="true" t="shared" si="9" ref="D29:L29">+D25+D27</f>
        <v>0</v>
      </c>
      <c r="E29" s="88">
        <f t="shared" si="9"/>
        <v>0</v>
      </c>
      <c r="F29" s="88">
        <f t="shared" si="9"/>
        <v>0</v>
      </c>
      <c r="G29" s="88">
        <f t="shared" si="9"/>
        <v>0</v>
      </c>
      <c r="H29" s="88">
        <f t="shared" si="9"/>
        <v>0</v>
      </c>
      <c r="I29" s="88">
        <f t="shared" si="9"/>
        <v>0</v>
      </c>
      <c r="J29" s="88">
        <f t="shared" si="9"/>
        <v>0</v>
      </c>
      <c r="K29" s="88">
        <f t="shared" si="9"/>
        <v>0</v>
      </c>
      <c r="L29" s="88">
        <f t="shared" si="9"/>
        <v>0</v>
      </c>
      <c r="M29" s="88">
        <f t="shared" si="8"/>
        <v>0</v>
      </c>
      <c r="N29" s="88">
        <f t="shared" si="8"/>
        <v>0</v>
      </c>
      <c r="O29" s="88">
        <f t="shared" si="8"/>
        <v>0</v>
      </c>
      <c r="P29" s="94">
        <f t="shared" si="0"/>
        <v>0</v>
      </c>
    </row>
    <row r="30" spans="1:16" ht="18.75">
      <c r="A30" s="45" t="s">
        <v>0</v>
      </c>
      <c r="B30" s="528" t="s">
        <v>37</v>
      </c>
      <c r="C30" s="57" t="s">
        <v>16</v>
      </c>
      <c r="D30" s="1">
        <v>0.0044</v>
      </c>
      <c r="E30" s="5">
        <v>0.0217</v>
      </c>
      <c r="F30" s="5">
        <v>0.0162</v>
      </c>
      <c r="G30" s="5">
        <v>0.0042</v>
      </c>
      <c r="H30" s="5"/>
      <c r="I30" s="5"/>
      <c r="J30" s="5"/>
      <c r="K30" s="5"/>
      <c r="L30" s="5"/>
      <c r="M30" s="5"/>
      <c r="N30" s="5"/>
      <c r="O30" s="5"/>
      <c r="P30" s="8">
        <f aca="true" t="shared" si="10" ref="P30:P37">SUM(D30:O30)</f>
        <v>0.04650000000000001</v>
      </c>
    </row>
    <row r="31" spans="1:16" ht="18.75">
      <c r="A31" s="45" t="s">
        <v>38</v>
      </c>
      <c r="B31" s="529"/>
      <c r="C31" s="50" t="s">
        <v>18</v>
      </c>
      <c r="D31" s="2">
        <v>1.216</v>
      </c>
      <c r="E31" s="35">
        <v>3.636</v>
      </c>
      <c r="F31" s="35">
        <v>3.014</v>
      </c>
      <c r="G31" s="35">
        <v>0.68</v>
      </c>
      <c r="H31" s="35"/>
      <c r="I31" s="35"/>
      <c r="J31" s="35"/>
      <c r="K31" s="35"/>
      <c r="L31" s="35"/>
      <c r="M31" s="35"/>
      <c r="N31" s="35"/>
      <c r="O31" s="35"/>
      <c r="P31" s="9">
        <f t="shared" si="10"/>
        <v>8.546</v>
      </c>
    </row>
    <row r="32" spans="1:16" ht="18.75">
      <c r="A32" s="45" t="s">
        <v>0</v>
      </c>
      <c r="B32" s="528" t="s">
        <v>39</v>
      </c>
      <c r="C32" s="57" t="s">
        <v>16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0.0008</v>
      </c>
      <c r="P32" s="8">
        <f t="shared" si="10"/>
        <v>0.0008</v>
      </c>
    </row>
    <row r="33" spans="1:16" ht="18.75">
      <c r="A33" s="45" t="s">
        <v>40</v>
      </c>
      <c r="B33" s="529"/>
      <c r="C33" s="50" t="s">
        <v>18</v>
      </c>
      <c r="D33" s="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>
        <v>0.095</v>
      </c>
      <c r="P33" s="9">
        <f t="shared" si="10"/>
        <v>0.095</v>
      </c>
    </row>
    <row r="34" spans="1:16" ht="18.75">
      <c r="A34" s="52"/>
      <c r="B34" s="48" t="s">
        <v>20</v>
      </c>
      <c r="C34" s="57" t="s">
        <v>16</v>
      </c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>
        <f t="shared" si="10"/>
        <v>0</v>
      </c>
    </row>
    <row r="35" spans="1:16" ht="18.75">
      <c r="A35" s="45" t="s">
        <v>23</v>
      </c>
      <c r="B35" s="50" t="s">
        <v>107</v>
      </c>
      <c r="C35" s="50" t="s">
        <v>18</v>
      </c>
      <c r="D35" s="2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9">
        <f t="shared" si="10"/>
        <v>0</v>
      </c>
    </row>
    <row r="36" spans="1:16" s="63" customFormat="1" ht="18.75">
      <c r="A36" s="60"/>
      <c r="B36" s="541" t="s">
        <v>110</v>
      </c>
      <c r="C36" s="65" t="s">
        <v>16</v>
      </c>
      <c r="D36" s="5">
        <f aca="true" t="shared" si="11" ref="D36:F37">+D30+D32+D34</f>
        <v>0.0044</v>
      </c>
      <c r="E36" s="5">
        <f t="shared" si="11"/>
        <v>0.0217</v>
      </c>
      <c r="F36" s="5">
        <f t="shared" si="11"/>
        <v>0.0162</v>
      </c>
      <c r="G36" s="5">
        <f aca="true" t="shared" si="12" ref="G36:L36">+G30+G32+G34</f>
        <v>0.0042</v>
      </c>
      <c r="H36" s="5">
        <f t="shared" si="12"/>
        <v>0</v>
      </c>
      <c r="I36" s="5">
        <f t="shared" si="12"/>
        <v>0</v>
      </c>
      <c r="J36" s="5">
        <f t="shared" si="12"/>
        <v>0</v>
      </c>
      <c r="K36" s="5">
        <f t="shared" si="12"/>
        <v>0</v>
      </c>
      <c r="L36" s="5">
        <f t="shared" si="12"/>
        <v>0</v>
      </c>
      <c r="M36" s="5">
        <f aca="true" t="shared" si="13" ref="M36:O37">+M30+M32+M34</f>
        <v>0</v>
      </c>
      <c r="N36" s="5">
        <f t="shared" si="13"/>
        <v>0</v>
      </c>
      <c r="O36" s="5">
        <f t="shared" si="13"/>
        <v>0.0008</v>
      </c>
      <c r="P36" s="15">
        <f t="shared" si="10"/>
        <v>0.04730000000000001</v>
      </c>
    </row>
    <row r="37" spans="1:16" s="63" customFormat="1" ht="18.75">
      <c r="A37" s="92"/>
      <c r="B37" s="542"/>
      <c r="C37" s="93" t="s">
        <v>18</v>
      </c>
      <c r="D37" s="35">
        <f t="shared" si="11"/>
        <v>1.216</v>
      </c>
      <c r="E37" s="35">
        <f t="shared" si="11"/>
        <v>3.636</v>
      </c>
      <c r="F37" s="35">
        <f t="shared" si="11"/>
        <v>3.014</v>
      </c>
      <c r="G37" s="35">
        <f aca="true" t="shared" si="14" ref="G37:L37">+G31+G33+G35</f>
        <v>0.68</v>
      </c>
      <c r="H37" s="35">
        <f t="shared" si="14"/>
        <v>0</v>
      </c>
      <c r="I37" s="35">
        <f t="shared" si="14"/>
        <v>0</v>
      </c>
      <c r="J37" s="35">
        <f t="shared" si="14"/>
        <v>0</v>
      </c>
      <c r="K37" s="35">
        <f t="shared" si="14"/>
        <v>0</v>
      </c>
      <c r="L37" s="35">
        <f t="shared" si="14"/>
        <v>0</v>
      </c>
      <c r="M37" s="35">
        <f t="shared" si="13"/>
        <v>0</v>
      </c>
      <c r="N37" s="35">
        <f t="shared" si="13"/>
        <v>0</v>
      </c>
      <c r="O37" s="35">
        <f t="shared" si="13"/>
        <v>0.095</v>
      </c>
      <c r="P37" s="94">
        <f t="shared" si="10"/>
        <v>8.641</v>
      </c>
    </row>
    <row r="38" spans="1:16" ht="18.75">
      <c r="A38" s="532" t="s">
        <v>41</v>
      </c>
      <c r="B38" s="533"/>
      <c r="C38" s="57" t="s">
        <v>16</v>
      </c>
      <c r="D38" s="1"/>
      <c r="E38" s="5"/>
      <c r="F38" s="5"/>
      <c r="G38" s="5"/>
      <c r="H38" s="5"/>
      <c r="I38" s="5"/>
      <c r="J38" s="5">
        <v>0.0021</v>
      </c>
      <c r="K38" s="5"/>
      <c r="L38" s="5"/>
      <c r="M38" s="5"/>
      <c r="N38" s="5"/>
      <c r="O38" s="5"/>
      <c r="P38" s="8">
        <f aca="true" t="shared" si="15" ref="P38:P53">SUM(D38:O38)</f>
        <v>0.0021</v>
      </c>
    </row>
    <row r="39" spans="1:16" ht="18.75">
      <c r="A39" s="534"/>
      <c r="B39" s="535"/>
      <c r="C39" s="50" t="s">
        <v>18</v>
      </c>
      <c r="D39" s="2"/>
      <c r="E39" s="35"/>
      <c r="F39" s="35"/>
      <c r="G39" s="35"/>
      <c r="H39" s="35"/>
      <c r="I39" s="35"/>
      <c r="J39" s="35">
        <v>1.134</v>
      </c>
      <c r="K39" s="35"/>
      <c r="L39" s="35"/>
      <c r="M39" s="35"/>
      <c r="N39" s="35"/>
      <c r="O39" s="35"/>
      <c r="P39" s="9">
        <f t="shared" si="15"/>
        <v>1.134</v>
      </c>
    </row>
    <row r="40" spans="1:16" ht="18.75">
      <c r="A40" s="532" t="s">
        <v>42</v>
      </c>
      <c r="B40" s="533"/>
      <c r="C40" s="57" t="s">
        <v>16</v>
      </c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>
        <f t="shared" si="15"/>
        <v>0</v>
      </c>
    </row>
    <row r="41" spans="1:16" ht="18.75">
      <c r="A41" s="534"/>
      <c r="B41" s="535"/>
      <c r="C41" s="50" t="s">
        <v>18</v>
      </c>
      <c r="D41" s="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9">
        <f t="shared" si="15"/>
        <v>0</v>
      </c>
    </row>
    <row r="42" spans="1:16" ht="18.75">
      <c r="A42" s="532" t="s">
        <v>43</v>
      </c>
      <c r="B42" s="533"/>
      <c r="C42" s="57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>
        <f t="shared" si="15"/>
        <v>0</v>
      </c>
    </row>
    <row r="43" spans="1:16" ht="18.75">
      <c r="A43" s="534"/>
      <c r="B43" s="535"/>
      <c r="C43" s="50" t="s">
        <v>18</v>
      </c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">
        <f t="shared" si="15"/>
        <v>0</v>
      </c>
    </row>
    <row r="44" spans="1:16" ht="18.75">
      <c r="A44" s="532" t="s">
        <v>44</v>
      </c>
      <c r="B44" s="533"/>
      <c r="C44" s="57" t="s">
        <v>16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f t="shared" si="15"/>
        <v>0</v>
      </c>
    </row>
    <row r="45" spans="1:16" ht="18.75">
      <c r="A45" s="534"/>
      <c r="B45" s="535"/>
      <c r="C45" s="50" t="s">
        <v>18</v>
      </c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9">
        <f t="shared" si="15"/>
        <v>0</v>
      </c>
    </row>
    <row r="46" spans="1:16" ht="18.75">
      <c r="A46" s="532" t="s">
        <v>45</v>
      </c>
      <c r="B46" s="533"/>
      <c r="C46" s="57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>
        <f t="shared" si="15"/>
        <v>0</v>
      </c>
    </row>
    <row r="47" spans="1:16" ht="18.75">
      <c r="A47" s="534"/>
      <c r="B47" s="535"/>
      <c r="C47" s="50" t="s">
        <v>18</v>
      </c>
      <c r="D47" s="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9">
        <f t="shared" si="15"/>
        <v>0</v>
      </c>
    </row>
    <row r="48" spans="1:16" ht="18.75">
      <c r="A48" s="532" t="s">
        <v>46</v>
      </c>
      <c r="B48" s="533"/>
      <c r="C48" s="57" t="s">
        <v>16</v>
      </c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>
        <f t="shared" si="15"/>
        <v>0</v>
      </c>
    </row>
    <row r="49" spans="1:16" ht="18.75">
      <c r="A49" s="534"/>
      <c r="B49" s="535"/>
      <c r="C49" s="50" t="s">
        <v>18</v>
      </c>
      <c r="D49" s="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9">
        <f t="shared" si="15"/>
        <v>0</v>
      </c>
    </row>
    <row r="50" spans="1:16" ht="18.75">
      <c r="A50" s="532" t="s">
        <v>47</v>
      </c>
      <c r="B50" s="533"/>
      <c r="C50" s="57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f t="shared" si="15"/>
        <v>0</v>
      </c>
    </row>
    <row r="51" spans="1:16" ht="18.75">
      <c r="A51" s="534"/>
      <c r="B51" s="535"/>
      <c r="C51" s="50" t="s">
        <v>18</v>
      </c>
      <c r="D51" s="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9">
        <f t="shared" si="15"/>
        <v>0</v>
      </c>
    </row>
    <row r="52" spans="1:16" ht="18.75">
      <c r="A52" s="532" t="s">
        <v>48</v>
      </c>
      <c r="B52" s="533"/>
      <c r="C52" s="57" t="s">
        <v>16</v>
      </c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>
        <f t="shared" si="15"/>
        <v>0</v>
      </c>
    </row>
    <row r="53" spans="1:16" ht="18.75">
      <c r="A53" s="534"/>
      <c r="B53" s="535"/>
      <c r="C53" s="50" t="s">
        <v>18</v>
      </c>
      <c r="D53" s="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9">
        <f t="shared" si="15"/>
        <v>0</v>
      </c>
    </row>
    <row r="54" spans="1:16" ht="18.75">
      <c r="A54" s="45" t="s">
        <v>0</v>
      </c>
      <c r="B54" s="528" t="s">
        <v>128</v>
      </c>
      <c r="C54" s="57" t="s">
        <v>16</v>
      </c>
      <c r="D54" s="1"/>
      <c r="E54" s="5"/>
      <c r="F54" s="5"/>
      <c r="G54" s="5"/>
      <c r="H54" s="5"/>
      <c r="I54" s="5"/>
      <c r="J54" s="5">
        <v>0.1211</v>
      </c>
      <c r="K54" s="5">
        <v>0.0462</v>
      </c>
      <c r="L54" s="5"/>
      <c r="M54" s="5"/>
      <c r="N54" s="5"/>
      <c r="O54" s="5"/>
      <c r="P54" s="8">
        <f aca="true" t="shared" si="16" ref="P54:P67">SUM(D54:O54)</f>
        <v>0.1673</v>
      </c>
    </row>
    <row r="55" spans="1:16" ht="18.75">
      <c r="A55" s="45" t="s">
        <v>38</v>
      </c>
      <c r="B55" s="529"/>
      <c r="C55" s="50" t="s">
        <v>18</v>
      </c>
      <c r="D55" s="2"/>
      <c r="E55" s="35"/>
      <c r="F55" s="35"/>
      <c r="G55" s="35"/>
      <c r="H55" s="35"/>
      <c r="I55" s="35"/>
      <c r="J55" s="35">
        <v>92.885</v>
      </c>
      <c r="K55" s="35">
        <v>43.438</v>
      </c>
      <c r="L55" s="35"/>
      <c r="M55" s="35"/>
      <c r="N55" s="35"/>
      <c r="O55" s="35"/>
      <c r="P55" s="9">
        <f t="shared" si="16"/>
        <v>136.323</v>
      </c>
    </row>
    <row r="56" spans="1:16" ht="18.75">
      <c r="A56" s="45" t="s">
        <v>17</v>
      </c>
      <c r="B56" s="48" t="s">
        <v>20</v>
      </c>
      <c r="C56" s="57" t="s">
        <v>16</v>
      </c>
      <c r="D56" s="1"/>
      <c r="E56" s="5"/>
      <c r="F56" s="5"/>
      <c r="G56" s="5"/>
      <c r="H56" s="5"/>
      <c r="I56" s="5"/>
      <c r="J56" s="5">
        <v>0.0011</v>
      </c>
      <c r="K56" s="5"/>
      <c r="L56" s="5"/>
      <c r="M56" s="5"/>
      <c r="N56" s="5"/>
      <c r="O56" s="5"/>
      <c r="P56" s="8">
        <f t="shared" si="16"/>
        <v>0.0011</v>
      </c>
    </row>
    <row r="57" spans="1:16" ht="18.75">
      <c r="A57" s="45" t="s">
        <v>23</v>
      </c>
      <c r="B57" s="50" t="s">
        <v>147</v>
      </c>
      <c r="C57" s="50" t="s">
        <v>18</v>
      </c>
      <c r="D57" s="2"/>
      <c r="E57" s="35"/>
      <c r="F57" s="35"/>
      <c r="G57" s="35"/>
      <c r="H57" s="35"/>
      <c r="I57" s="35"/>
      <c r="J57" s="35">
        <v>0.356</v>
      </c>
      <c r="K57" s="35"/>
      <c r="L57" s="35"/>
      <c r="M57" s="35"/>
      <c r="N57" s="35"/>
      <c r="O57" s="35"/>
      <c r="P57" s="9">
        <f t="shared" si="16"/>
        <v>0.356</v>
      </c>
    </row>
    <row r="58" spans="1:16" s="63" customFormat="1" ht="18.75">
      <c r="A58" s="60"/>
      <c r="B58" s="541" t="s">
        <v>103</v>
      </c>
      <c r="C58" s="65" t="s">
        <v>16</v>
      </c>
      <c r="D58" s="5">
        <f aca="true" t="shared" si="17" ref="D58:H59">+D54+D56</f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aca="true" t="shared" si="18" ref="I58:O58">+I54+I56</f>
        <v>0</v>
      </c>
      <c r="J58" s="5">
        <f t="shared" si="18"/>
        <v>0.1222</v>
      </c>
      <c r="K58" s="5">
        <f>+K54+K56</f>
        <v>0.0462</v>
      </c>
      <c r="L58" s="5">
        <f>+L54+L56</f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15">
        <f t="shared" si="16"/>
        <v>0.1684</v>
      </c>
    </row>
    <row r="59" spans="1:16" s="63" customFormat="1" ht="18.75">
      <c r="A59" s="92"/>
      <c r="B59" s="542"/>
      <c r="C59" s="93" t="s">
        <v>18</v>
      </c>
      <c r="D59" s="35">
        <f t="shared" si="17"/>
        <v>0</v>
      </c>
      <c r="E59" s="35">
        <f t="shared" si="17"/>
        <v>0</v>
      </c>
      <c r="F59" s="35">
        <f t="shared" si="17"/>
        <v>0</v>
      </c>
      <c r="G59" s="35">
        <f t="shared" si="17"/>
        <v>0</v>
      </c>
      <c r="H59" s="35">
        <f t="shared" si="17"/>
        <v>0</v>
      </c>
      <c r="I59" s="35">
        <f aca="true" t="shared" si="19" ref="I59:O59">+I55+I57</f>
        <v>0</v>
      </c>
      <c r="J59" s="35">
        <f t="shared" si="19"/>
        <v>93.241</v>
      </c>
      <c r="K59" s="35">
        <f>+K55+K57</f>
        <v>43.438</v>
      </c>
      <c r="L59" s="35">
        <f>+L55+L57</f>
        <v>0</v>
      </c>
      <c r="M59" s="35">
        <f t="shared" si="19"/>
        <v>0</v>
      </c>
      <c r="N59" s="35">
        <f t="shared" si="19"/>
        <v>0</v>
      </c>
      <c r="O59" s="35">
        <f t="shared" si="19"/>
        <v>0</v>
      </c>
      <c r="P59" s="94">
        <f t="shared" si="16"/>
        <v>136.679</v>
      </c>
    </row>
    <row r="60" spans="1:16" ht="18.75">
      <c r="A60" s="45" t="s">
        <v>0</v>
      </c>
      <c r="B60" s="528" t="s">
        <v>111</v>
      </c>
      <c r="C60" s="57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>
        <f t="shared" si="16"/>
        <v>0</v>
      </c>
    </row>
    <row r="61" spans="1:16" ht="18.75">
      <c r="A61" s="45" t="s">
        <v>49</v>
      </c>
      <c r="B61" s="529"/>
      <c r="C61" s="50" t="s">
        <v>18</v>
      </c>
      <c r="D61" s="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>
        <f t="shared" si="16"/>
        <v>0</v>
      </c>
    </row>
    <row r="62" spans="1:16" ht="18.75">
      <c r="A62" s="45" t="s">
        <v>0</v>
      </c>
      <c r="B62" s="48" t="s">
        <v>50</v>
      </c>
      <c r="C62" s="57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16"/>
        <v>0</v>
      </c>
    </row>
    <row r="63" spans="1:16" ht="18.75">
      <c r="A63" s="45" t="s">
        <v>51</v>
      </c>
      <c r="B63" s="50" t="s">
        <v>52</v>
      </c>
      <c r="C63" s="50" t="s">
        <v>18</v>
      </c>
      <c r="D63" s="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>
        <f t="shared" si="16"/>
        <v>0</v>
      </c>
    </row>
    <row r="64" spans="1:16" ht="18.75">
      <c r="A64" s="45" t="s">
        <v>0</v>
      </c>
      <c r="B64" s="528" t="s">
        <v>53</v>
      </c>
      <c r="C64" s="57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>
        <f t="shared" si="16"/>
        <v>0</v>
      </c>
    </row>
    <row r="65" spans="1:16" ht="18.75">
      <c r="A65" s="45" t="s">
        <v>23</v>
      </c>
      <c r="B65" s="529"/>
      <c r="C65" s="50" t="s">
        <v>18</v>
      </c>
      <c r="D65" s="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">
        <f t="shared" si="16"/>
        <v>0</v>
      </c>
    </row>
    <row r="66" spans="1:16" ht="18.75">
      <c r="A66" s="52"/>
      <c r="B66" s="48" t="s">
        <v>20</v>
      </c>
      <c r="C66" s="57" t="s">
        <v>16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>
        <f t="shared" si="16"/>
        <v>0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>
        <f t="shared" si="16"/>
        <v>0</v>
      </c>
    </row>
    <row r="68" spans="4:16" ht="18.75">
      <c r="D68" s="71"/>
      <c r="P68" s="11"/>
    </row>
    <row r="69" spans="1:16" ht="19.5" thickBot="1">
      <c r="A69" s="12" t="s">
        <v>212</v>
      </c>
      <c r="B69" s="40"/>
      <c r="C69" s="12"/>
      <c r="D69" s="12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2"/>
    </row>
    <row r="70" spans="1:16" ht="18.75">
      <c r="A70" s="51"/>
      <c r="B70" s="56"/>
      <c r="C70" s="56"/>
      <c r="D70" s="43" t="s">
        <v>2</v>
      </c>
      <c r="E70" s="84" t="s">
        <v>3</v>
      </c>
      <c r="F70" s="84" t="s">
        <v>4</v>
      </c>
      <c r="G70" s="84" t="s">
        <v>5</v>
      </c>
      <c r="H70" s="84" t="s">
        <v>6</v>
      </c>
      <c r="I70" s="84" t="s">
        <v>7</v>
      </c>
      <c r="J70" s="84" t="s">
        <v>8</v>
      </c>
      <c r="K70" s="84" t="s">
        <v>9</v>
      </c>
      <c r="L70" s="84" t="s">
        <v>10</v>
      </c>
      <c r="M70" s="84" t="s">
        <v>11</v>
      </c>
      <c r="N70" s="84" t="s">
        <v>12</v>
      </c>
      <c r="O70" s="84" t="s">
        <v>13</v>
      </c>
      <c r="P70" s="44" t="s">
        <v>14</v>
      </c>
    </row>
    <row r="71" spans="1:16" ht="18.75">
      <c r="A71" s="45" t="s">
        <v>49</v>
      </c>
      <c r="B71" s="530" t="s">
        <v>113</v>
      </c>
      <c r="C71" s="57" t="s">
        <v>16</v>
      </c>
      <c r="D71" s="1">
        <f aca="true" t="shared" si="20" ref="D71:L71">+D60+D62+D64+D66</f>
        <v>0</v>
      </c>
      <c r="E71" s="5">
        <f t="shared" si="20"/>
        <v>0</v>
      </c>
      <c r="F71" s="5">
        <f t="shared" si="20"/>
        <v>0</v>
      </c>
      <c r="G71" s="5">
        <f t="shared" si="20"/>
        <v>0</v>
      </c>
      <c r="H71" s="5">
        <f t="shared" si="20"/>
        <v>0</v>
      </c>
      <c r="I71" s="5">
        <f t="shared" si="20"/>
        <v>0</v>
      </c>
      <c r="J71" s="5">
        <f t="shared" si="20"/>
        <v>0</v>
      </c>
      <c r="K71" s="5">
        <f t="shared" si="20"/>
        <v>0</v>
      </c>
      <c r="L71" s="5">
        <f t="shared" si="20"/>
        <v>0</v>
      </c>
      <c r="M71" s="5">
        <f aca="true" t="shared" si="21" ref="M71:P72">+M60+M62+M64+M66</f>
        <v>0</v>
      </c>
      <c r="N71" s="5">
        <f t="shared" si="21"/>
        <v>0</v>
      </c>
      <c r="O71" s="5">
        <f t="shared" si="21"/>
        <v>0</v>
      </c>
      <c r="P71" s="8">
        <f t="shared" si="21"/>
        <v>0</v>
      </c>
    </row>
    <row r="72" spans="1:16" ht="18.75">
      <c r="A72" s="73" t="s">
        <v>51</v>
      </c>
      <c r="B72" s="531"/>
      <c r="C72" s="50" t="s">
        <v>18</v>
      </c>
      <c r="D72" s="2">
        <f aca="true" t="shared" si="22" ref="D72:L72">+D61+D63+D65+D67</f>
        <v>0</v>
      </c>
      <c r="E72" s="35">
        <f t="shared" si="22"/>
        <v>0</v>
      </c>
      <c r="F72" s="35">
        <f t="shared" si="22"/>
        <v>0</v>
      </c>
      <c r="G72" s="35">
        <f t="shared" si="22"/>
        <v>0</v>
      </c>
      <c r="H72" s="35">
        <f t="shared" si="22"/>
        <v>0</v>
      </c>
      <c r="I72" s="35">
        <f t="shared" si="22"/>
        <v>0</v>
      </c>
      <c r="J72" s="35">
        <f t="shared" si="22"/>
        <v>0</v>
      </c>
      <c r="K72" s="35">
        <f t="shared" si="22"/>
        <v>0</v>
      </c>
      <c r="L72" s="35">
        <f t="shared" si="22"/>
        <v>0</v>
      </c>
      <c r="M72" s="35">
        <f t="shared" si="21"/>
        <v>0</v>
      </c>
      <c r="N72" s="35">
        <f t="shared" si="21"/>
        <v>0</v>
      </c>
      <c r="O72" s="35">
        <f t="shared" si="21"/>
        <v>0</v>
      </c>
      <c r="P72" s="9">
        <f t="shared" si="21"/>
        <v>0</v>
      </c>
    </row>
    <row r="73" spans="1:16" ht="18.75">
      <c r="A73" s="45" t="s">
        <v>0</v>
      </c>
      <c r="B73" s="528" t="s">
        <v>54</v>
      </c>
      <c r="C73" s="57" t="s">
        <v>16</v>
      </c>
      <c r="D73" s="1">
        <v>0.0311</v>
      </c>
      <c r="E73" s="5">
        <v>0.1219</v>
      </c>
      <c r="F73" s="5">
        <v>0.1122</v>
      </c>
      <c r="G73" s="5">
        <v>0.061</v>
      </c>
      <c r="H73" s="5">
        <v>0.2816</v>
      </c>
      <c r="I73" s="5">
        <v>0.4954</v>
      </c>
      <c r="J73" s="5">
        <v>0.6409</v>
      </c>
      <c r="K73" s="5">
        <v>0.1179</v>
      </c>
      <c r="L73" s="5">
        <v>0.1242</v>
      </c>
      <c r="M73" s="5">
        <v>0.2319</v>
      </c>
      <c r="N73" s="5">
        <v>0.3759</v>
      </c>
      <c r="O73" s="5">
        <v>0.3007</v>
      </c>
      <c r="P73" s="8">
        <f>SUM(D73:O73)</f>
        <v>2.8947000000000003</v>
      </c>
    </row>
    <row r="74" spans="1:16" ht="18.75">
      <c r="A74" s="45" t="s">
        <v>34</v>
      </c>
      <c r="B74" s="529"/>
      <c r="C74" s="50" t="s">
        <v>18</v>
      </c>
      <c r="D74" s="2">
        <v>37.476</v>
      </c>
      <c r="E74" s="35">
        <v>91.48</v>
      </c>
      <c r="F74" s="35">
        <v>102.529</v>
      </c>
      <c r="G74" s="35">
        <v>46.61</v>
      </c>
      <c r="H74" s="35">
        <v>148.138</v>
      </c>
      <c r="I74" s="35">
        <v>241.174</v>
      </c>
      <c r="J74" s="35">
        <v>644.285</v>
      </c>
      <c r="K74" s="35">
        <v>163.976</v>
      </c>
      <c r="L74" s="35">
        <v>70.339</v>
      </c>
      <c r="M74" s="35">
        <v>156.025</v>
      </c>
      <c r="N74" s="35">
        <v>203.321</v>
      </c>
      <c r="O74" s="35">
        <v>166.273</v>
      </c>
      <c r="P74" s="9">
        <f>SUM(D74:O74)</f>
        <v>2071.626</v>
      </c>
    </row>
    <row r="75" spans="1:16" ht="18.75">
      <c r="A75" s="45" t="s">
        <v>0</v>
      </c>
      <c r="B75" s="528" t="s">
        <v>55</v>
      </c>
      <c r="C75" s="57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>
        <f aca="true" t="shared" si="23" ref="P75:P80">SUM(D75:O75)</f>
        <v>0</v>
      </c>
    </row>
    <row r="76" spans="1:16" ht="18.75">
      <c r="A76" s="45" t="s">
        <v>0</v>
      </c>
      <c r="B76" s="529"/>
      <c r="C76" s="50" t="s">
        <v>18</v>
      </c>
      <c r="D76" s="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9">
        <f t="shared" si="23"/>
        <v>0</v>
      </c>
    </row>
    <row r="77" spans="1:16" ht="18.75">
      <c r="A77" s="45" t="s">
        <v>56</v>
      </c>
      <c r="B77" s="48" t="s">
        <v>57</v>
      </c>
      <c r="C77" s="57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>
        <f t="shared" si="23"/>
        <v>0</v>
      </c>
    </row>
    <row r="78" spans="1:16" ht="18.75">
      <c r="A78" s="52"/>
      <c r="B78" s="50" t="s">
        <v>58</v>
      </c>
      <c r="C78" s="50" t="s">
        <v>18</v>
      </c>
      <c r="D78" s="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9">
        <f t="shared" si="23"/>
        <v>0</v>
      </c>
    </row>
    <row r="79" spans="1:16" ht="18.75">
      <c r="A79" s="52"/>
      <c r="B79" s="528" t="s">
        <v>59</v>
      </c>
      <c r="C79" s="57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>
        <f t="shared" si="23"/>
        <v>0</v>
      </c>
    </row>
    <row r="80" spans="1:16" ht="18.75">
      <c r="A80" s="45" t="s">
        <v>17</v>
      </c>
      <c r="B80" s="529"/>
      <c r="C80" s="50" t="s">
        <v>18</v>
      </c>
      <c r="D80" s="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">
        <f t="shared" si="23"/>
        <v>0</v>
      </c>
    </row>
    <row r="81" spans="1:16" ht="18.75">
      <c r="A81" s="52"/>
      <c r="B81" s="48" t="s">
        <v>20</v>
      </c>
      <c r="C81" s="57" t="s">
        <v>16</v>
      </c>
      <c r="D81" s="1">
        <v>0.56365</v>
      </c>
      <c r="E81" s="5">
        <v>0.8094</v>
      </c>
      <c r="F81" s="5">
        <v>0.89909</v>
      </c>
      <c r="G81" s="5">
        <v>0.2577</v>
      </c>
      <c r="H81" s="5">
        <v>0.2345</v>
      </c>
      <c r="I81" s="5">
        <v>0.2335</v>
      </c>
      <c r="J81" s="5">
        <v>0.3592</v>
      </c>
      <c r="K81" s="5">
        <v>0.0315</v>
      </c>
      <c r="L81" s="5">
        <v>0.0062</v>
      </c>
      <c r="M81" s="5">
        <v>0.0225</v>
      </c>
      <c r="N81" s="5">
        <v>0.1162</v>
      </c>
      <c r="O81" s="5">
        <v>1.0144</v>
      </c>
      <c r="P81" s="8">
        <f>SUM(D81:O81)</f>
        <v>4.54784</v>
      </c>
    </row>
    <row r="82" spans="1:16" ht="18.75">
      <c r="A82" s="52"/>
      <c r="B82" s="50" t="s">
        <v>60</v>
      </c>
      <c r="C82" s="50" t="s">
        <v>18</v>
      </c>
      <c r="D82" s="2">
        <v>186.84</v>
      </c>
      <c r="E82" s="35">
        <v>195.653</v>
      </c>
      <c r="F82" s="35">
        <v>198.551</v>
      </c>
      <c r="G82" s="35">
        <v>58.041</v>
      </c>
      <c r="H82" s="35">
        <v>56.256</v>
      </c>
      <c r="I82" s="35">
        <v>68.236</v>
      </c>
      <c r="J82" s="35">
        <v>551.478</v>
      </c>
      <c r="K82" s="35">
        <v>30.683</v>
      </c>
      <c r="L82" s="35">
        <v>1.944</v>
      </c>
      <c r="M82" s="35">
        <v>6.668</v>
      </c>
      <c r="N82" s="35">
        <v>36.79</v>
      </c>
      <c r="O82" s="35">
        <v>294.48</v>
      </c>
      <c r="P82" s="9">
        <f>SUM(D82:O82)</f>
        <v>1685.6199999999997</v>
      </c>
    </row>
    <row r="83" spans="1:16" s="63" customFormat="1" ht="18.75">
      <c r="A83" s="91" t="s">
        <v>23</v>
      </c>
      <c r="B83" s="541" t="s">
        <v>103</v>
      </c>
      <c r="C83" s="65" t="s">
        <v>16</v>
      </c>
      <c r="D83" s="5">
        <f>+D73+D75+D77+D79+D81</f>
        <v>0.59475</v>
      </c>
      <c r="E83" s="5">
        <f aca="true" t="shared" si="24" ref="E83:K84">+E73+E75+E77+E79+E81</f>
        <v>0.9313</v>
      </c>
      <c r="F83" s="5">
        <f t="shared" si="24"/>
        <v>1.01129</v>
      </c>
      <c r="G83" s="5">
        <f t="shared" si="24"/>
        <v>0.3187</v>
      </c>
      <c r="H83" s="5">
        <f t="shared" si="24"/>
        <v>0.5161</v>
      </c>
      <c r="I83" s="5">
        <f t="shared" si="24"/>
        <v>0.7289</v>
      </c>
      <c r="J83" s="5">
        <f t="shared" si="24"/>
        <v>1.0001</v>
      </c>
      <c r="K83" s="5">
        <f t="shared" si="24"/>
        <v>0.1494</v>
      </c>
      <c r="L83" s="5">
        <f aca="true" t="shared" si="25" ref="L83:N84">+L73+L75+L77+L79+L81</f>
        <v>0.13040000000000002</v>
      </c>
      <c r="M83" s="5">
        <f t="shared" si="25"/>
        <v>0.2544</v>
      </c>
      <c r="N83" s="5">
        <f t="shared" si="25"/>
        <v>0.4921</v>
      </c>
      <c r="O83" s="5">
        <f>+O73+O75+O77+O79+O81</f>
        <v>1.3151</v>
      </c>
      <c r="P83" s="15">
        <f>SUM(D83:O83)</f>
        <v>7.44254</v>
      </c>
    </row>
    <row r="84" spans="1:16" s="63" customFormat="1" ht="18.75">
      <c r="A84" s="92"/>
      <c r="B84" s="542"/>
      <c r="C84" s="93" t="s">
        <v>18</v>
      </c>
      <c r="D84" s="35">
        <f>+D74+D76+D78+D80+D82</f>
        <v>224.316</v>
      </c>
      <c r="E84" s="35">
        <f t="shared" si="24"/>
        <v>287.133</v>
      </c>
      <c r="F84" s="35">
        <f t="shared" si="24"/>
        <v>301.08</v>
      </c>
      <c r="G84" s="35">
        <f t="shared" si="24"/>
        <v>104.651</v>
      </c>
      <c r="H84" s="35">
        <f t="shared" si="24"/>
        <v>204.394</v>
      </c>
      <c r="I84" s="35">
        <f t="shared" si="24"/>
        <v>309.41</v>
      </c>
      <c r="J84" s="35">
        <f t="shared" si="24"/>
        <v>1195.763</v>
      </c>
      <c r="K84" s="35">
        <f t="shared" si="24"/>
        <v>194.659</v>
      </c>
      <c r="L84" s="35">
        <f t="shared" si="25"/>
        <v>72.283</v>
      </c>
      <c r="M84" s="35">
        <f t="shared" si="25"/>
        <v>162.693</v>
      </c>
      <c r="N84" s="35">
        <f t="shared" si="25"/>
        <v>240.111</v>
      </c>
      <c r="O84" s="35">
        <f>+O74+O76+O78+O80+O82</f>
        <v>460.75300000000004</v>
      </c>
      <c r="P84" s="94">
        <f>SUM(D84:O84)</f>
        <v>3757.2460000000005</v>
      </c>
    </row>
    <row r="85" spans="1:16" ht="18.75">
      <c r="A85" s="532" t="s">
        <v>148</v>
      </c>
      <c r="B85" s="533"/>
      <c r="C85" s="57" t="s">
        <v>16</v>
      </c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8">
        <f aca="true" t="shared" si="26" ref="P85:P96">SUM(D85:O85)</f>
        <v>0</v>
      </c>
    </row>
    <row r="86" spans="1:16" ht="18.75">
      <c r="A86" s="534"/>
      <c r="B86" s="535"/>
      <c r="C86" s="50" t="s">
        <v>18</v>
      </c>
      <c r="D86" s="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9">
        <f t="shared" si="26"/>
        <v>0</v>
      </c>
    </row>
    <row r="87" spans="1:16" ht="18.75">
      <c r="A87" s="532" t="s">
        <v>61</v>
      </c>
      <c r="B87" s="533"/>
      <c r="C87" s="57" t="s">
        <v>16</v>
      </c>
      <c r="D87" s="1"/>
      <c r="E87" s="5"/>
      <c r="F87" s="5"/>
      <c r="G87" s="5">
        <v>29.1398</v>
      </c>
      <c r="H87" s="5">
        <v>14.7505</v>
      </c>
      <c r="I87" s="5"/>
      <c r="J87" s="5"/>
      <c r="K87" s="5"/>
      <c r="L87" s="5"/>
      <c r="M87" s="5"/>
      <c r="N87" s="5"/>
      <c r="O87" s="5"/>
      <c r="P87" s="8">
        <f t="shared" si="26"/>
        <v>43.8903</v>
      </c>
    </row>
    <row r="88" spans="1:16" ht="18.75">
      <c r="A88" s="534"/>
      <c r="B88" s="535"/>
      <c r="C88" s="50" t="s">
        <v>18</v>
      </c>
      <c r="D88" s="2"/>
      <c r="E88" s="35"/>
      <c r="F88" s="35"/>
      <c r="G88" s="35">
        <v>14148.177</v>
      </c>
      <c r="H88" s="35">
        <v>4913.33</v>
      </c>
      <c r="I88" s="35"/>
      <c r="J88" s="35"/>
      <c r="K88" s="35"/>
      <c r="L88" s="35"/>
      <c r="M88" s="35"/>
      <c r="N88" s="35"/>
      <c r="O88" s="35"/>
      <c r="P88" s="9">
        <f t="shared" si="26"/>
        <v>19061.506999999998</v>
      </c>
    </row>
    <row r="89" spans="1:16" ht="18.75">
      <c r="A89" s="532" t="s">
        <v>115</v>
      </c>
      <c r="B89" s="533"/>
      <c r="C89" s="57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>
        <f t="shared" si="26"/>
        <v>0</v>
      </c>
    </row>
    <row r="90" spans="1:16" ht="18.75">
      <c r="A90" s="534"/>
      <c r="B90" s="535"/>
      <c r="C90" s="50" t="s">
        <v>18</v>
      </c>
      <c r="D90" s="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9">
        <f t="shared" si="26"/>
        <v>0</v>
      </c>
    </row>
    <row r="91" spans="1:16" ht="18.75">
      <c r="A91" s="532" t="s">
        <v>116</v>
      </c>
      <c r="B91" s="533"/>
      <c r="C91" s="57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>
        <f t="shared" si="26"/>
        <v>0</v>
      </c>
    </row>
    <row r="92" spans="1:16" ht="18.75">
      <c r="A92" s="534"/>
      <c r="B92" s="535"/>
      <c r="C92" s="50" t="s">
        <v>18</v>
      </c>
      <c r="D92" s="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9">
        <f t="shared" si="26"/>
        <v>0</v>
      </c>
    </row>
    <row r="93" spans="1:16" ht="18.75">
      <c r="A93" s="532" t="s">
        <v>63</v>
      </c>
      <c r="B93" s="533"/>
      <c r="C93" s="57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>
        <f t="shared" si="26"/>
        <v>0</v>
      </c>
    </row>
    <row r="94" spans="1:16" ht="18.75">
      <c r="A94" s="534"/>
      <c r="B94" s="535"/>
      <c r="C94" s="50" t="s">
        <v>18</v>
      </c>
      <c r="D94" s="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9">
        <f t="shared" si="26"/>
        <v>0</v>
      </c>
    </row>
    <row r="95" spans="1:16" ht="18.75">
      <c r="A95" s="532" t="s">
        <v>117</v>
      </c>
      <c r="B95" s="533"/>
      <c r="C95" s="57" t="s">
        <v>16</v>
      </c>
      <c r="D95" s="1">
        <v>0.01</v>
      </c>
      <c r="E95" s="5"/>
      <c r="F95" s="5"/>
      <c r="G95" s="5">
        <v>0.0072</v>
      </c>
      <c r="H95" s="5"/>
      <c r="I95" s="5">
        <v>0.011</v>
      </c>
      <c r="J95" s="5"/>
      <c r="K95" s="5">
        <v>0.0022</v>
      </c>
      <c r="L95" s="5">
        <v>0.0077</v>
      </c>
      <c r="M95" s="5">
        <v>0.0083</v>
      </c>
      <c r="N95" s="5">
        <v>0.0038</v>
      </c>
      <c r="O95" s="5"/>
      <c r="P95" s="8">
        <f t="shared" si="26"/>
        <v>0.0502</v>
      </c>
    </row>
    <row r="96" spans="1:16" ht="18.75">
      <c r="A96" s="534"/>
      <c r="B96" s="535"/>
      <c r="C96" s="50" t="s">
        <v>18</v>
      </c>
      <c r="D96" s="2">
        <v>5.4</v>
      </c>
      <c r="E96" s="35"/>
      <c r="F96" s="35"/>
      <c r="G96" s="35">
        <v>1.393</v>
      </c>
      <c r="H96" s="35"/>
      <c r="I96" s="35">
        <v>6.144</v>
      </c>
      <c r="J96" s="35"/>
      <c r="K96" s="35">
        <v>2.376</v>
      </c>
      <c r="L96" s="35">
        <v>3.791</v>
      </c>
      <c r="M96" s="35">
        <v>3.283</v>
      </c>
      <c r="N96" s="35">
        <v>1.026</v>
      </c>
      <c r="O96" s="35"/>
      <c r="P96" s="9">
        <f t="shared" si="26"/>
        <v>23.413</v>
      </c>
    </row>
    <row r="97" spans="1:16" ht="18.75">
      <c r="A97" s="532" t="s">
        <v>64</v>
      </c>
      <c r="B97" s="533"/>
      <c r="C97" s="57" t="s">
        <v>16</v>
      </c>
      <c r="D97" s="1">
        <v>0.5423</v>
      </c>
      <c r="E97" s="5">
        <v>0.8759</v>
      </c>
      <c r="F97" s="5">
        <v>0.9145</v>
      </c>
      <c r="G97" s="5">
        <v>0.783</v>
      </c>
      <c r="H97" s="5">
        <v>0.4722</v>
      </c>
      <c r="I97" s="5">
        <v>0.6658</v>
      </c>
      <c r="J97" s="5">
        <v>0.0691</v>
      </c>
      <c r="K97" s="5">
        <v>0.0142</v>
      </c>
      <c r="L97" s="5">
        <v>0.2766</v>
      </c>
      <c r="M97" s="5">
        <v>0.3919</v>
      </c>
      <c r="N97" s="5">
        <v>0.7233</v>
      </c>
      <c r="O97" s="5">
        <v>0.4178</v>
      </c>
      <c r="P97" s="8">
        <f>SUM(D97:O97)</f>
        <v>6.146599999999999</v>
      </c>
    </row>
    <row r="98" spans="1:16" ht="18.75">
      <c r="A98" s="534"/>
      <c r="B98" s="535"/>
      <c r="C98" s="50" t="s">
        <v>18</v>
      </c>
      <c r="D98" s="2">
        <v>135.791</v>
      </c>
      <c r="E98" s="35">
        <v>187.376</v>
      </c>
      <c r="F98" s="35">
        <v>413.083</v>
      </c>
      <c r="G98" s="35">
        <v>816.962</v>
      </c>
      <c r="H98" s="35">
        <v>111.697</v>
      </c>
      <c r="I98" s="35">
        <v>131.429</v>
      </c>
      <c r="J98" s="35">
        <v>22.61</v>
      </c>
      <c r="K98" s="35">
        <v>3.521</v>
      </c>
      <c r="L98" s="35">
        <v>57.543</v>
      </c>
      <c r="M98" s="35">
        <v>126.901</v>
      </c>
      <c r="N98" s="35">
        <v>193.267</v>
      </c>
      <c r="O98" s="35">
        <v>82.208</v>
      </c>
      <c r="P98" s="9">
        <f>SUM(D98:O98)</f>
        <v>2282.388</v>
      </c>
    </row>
    <row r="99" spans="1:16" s="63" customFormat="1" ht="18.75">
      <c r="A99" s="543" t="s">
        <v>65</v>
      </c>
      <c r="B99" s="544"/>
      <c r="C99" s="65" t="s">
        <v>16</v>
      </c>
      <c r="D99" s="5">
        <f>+D8+D10+D22+D28+D36+D38+D40+D42+D44+D46+D48+D50+D52+D58+D71+D83+D85+D87+D89+D91+D93+D95+D97</f>
        <v>1.15145</v>
      </c>
      <c r="E99" s="5">
        <f aca="true" t="shared" si="27" ref="E99:H100">+E8+E10+E22+E28+E36+E38+E40+E42+E44+E46+E48+E50+E52+E58+E71+E83+E85+E87+E89+E91+E93+E95+E97</f>
        <v>1.8289</v>
      </c>
      <c r="F99" s="5">
        <f t="shared" si="27"/>
        <v>1.94199</v>
      </c>
      <c r="G99" s="5">
        <f t="shared" si="27"/>
        <v>30.252900000000004</v>
      </c>
      <c r="H99" s="5">
        <f t="shared" si="27"/>
        <v>15.738800000000001</v>
      </c>
      <c r="I99" s="5">
        <f aca="true" t="shared" si="28" ref="I99:K100">+I8+I10+I22+I28+I36+I38+I40+I42+I44+I46+I48+I50+I52+I58+I71+I83+I85+I87+I89+I91+I93+I95+I97</f>
        <v>1.4057</v>
      </c>
      <c r="J99" s="5">
        <f t="shared" si="28"/>
        <v>1.5685</v>
      </c>
      <c r="K99" s="5">
        <f t="shared" si="28"/>
        <v>10.007500000000002</v>
      </c>
      <c r="L99" s="5">
        <f aca="true" t="shared" si="29" ref="L99:N100">+L8+L10+L22+L28+L36+L38+L40+L42+L44+L46+L48+L50+L52+L58+L71+L83+L85+L87+L89+L91+L93+L95+L97</f>
        <v>21.5697</v>
      </c>
      <c r="M99" s="5">
        <f t="shared" si="29"/>
        <v>12.5069</v>
      </c>
      <c r="N99" s="5">
        <f t="shared" si="29"/>
        <v>1.5518</v>
      </c>
      <c r="O99" s="5">
        <f>+O8+O10+O22+O28+O36+O38+O40+O42+O44+O46+O48+O50+O52+O58+O71+O83+O85+O87+O89+O91+O93+O95+O97</f>
        <v>1.7336999999999998</v>
      </c>
      <c r="P99" s="15">
        <f>SUM(D99:O99)</f>
        <v>101.25784</v>
      </c>
    </row>
    <row r="100" spans="1:16" s="63" customFormat="1" ht="18.75">
      <c r="A100" s="545"/>
      <c r="B100" s="546"/>
      <c r="C100" s="93" t="s">
        <v>18</v>
      </c>
      <c r="D100" s="35">
        <f>+D9+D11+D23+D29+D37+D39+D41+D43+D45+D47+D49+D51+D53+D59+D72+D84+D86+D88+D90+D92+D94+D96+D98</f>
        <v>366.723</v>
      </c>
      <c r="E100" s="35">
        <f t="shared" si="27"/>
        <v>478.145</v>
      </c>
      <c r="F100" s="35">
        <f t="shared" si="27"/>
        <v>717.177</v>
      </c>
      <c r="G100" s="35">
        <f t="shared" si="27"/>
        <v>15071.863</v>
      </c>
      <c r="H100" s="35">
        <f t="shared" si="27"/>
        <v>5229.421</v>
      </c>
      <c r="I100" s="35">
        <f t="shared" si="28"/>
        <v>446.98300000000006</v>
      </c>
      <c r="J100" s="35">
        <f t="shared" si="28"/>
        <v>1685.0129999999997</v>
      </c>
      <c r="K100" s="35">
        <f t="shared" si="28"/>
        <v>5099.865</v>
      </c>
      <c r="L100" s="35">
        <f t="shared" si="29"/>
        <v>9079.650999999998</v>
      </c>
      <c r="M100" s="35">
        <f t="shared" si="29"/>
        <v>4524.434</v>
      </c>
      <c r="N100" s="35">
        <f>+N9+N11+N23+N29+N37+N39+N41+N43+N45+N47+N49+N51+N53+N59+N72+N84+N86+N88+N90+N92+N94+N96+N98</f>
        <v>561.941</v>
      </c>
      <c r="O100" s="35">
        <f>+O9+O11+O23+O29+O37+O39+O41+O43+O45+O47+O49+O51+O53+O59+O72+O84+O86+O88+O90+O92+O94+O96+O98</f>
        <v>543.056</v>
      </c>
      <c r="P100" s="94">
        <f>SUM(D100:O100)</f>
        <v>43804.27199999999</v>
      </c>
    </row>
    <row r="101" spans="1:16" ht="18.75">
      <c r="A101" s="45" t="s">
        <v>0</v>
      </c>
      <c r="B101" s="528" t="s">
        <v>130</v>
      </c>
      <c r="C101" s="57" t="s">
        <v>16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>
        <f aca="true" t="shared" si="30" ref="P101:P106">SUM(D101:O101)</f>
        <v>0</v>
      </c>
    </row>
    <row r="102" spans="1:16" ht="18.75">
      <c r="A102" s="45" t="s">
        <v>0</v>
      </c>
      <c r="B102" s="529"/>
      <c r="C102" s="50" t="s">
        <v>18</v>
      </c>
      <c r="D102" s="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9">
        <f t="shared" si="30"/>
        <v>0</v>
      </c>
    </row>
    <row r="103" spans="1:16" ht="18.75">
      <c r="A103" s="45" t="s">
        <v>66</v>
      </c>
      <c r="B103" s="528" t="s">
        <v>119</v>
      </c>
      <c r="C103" s="57" t="s">
        <v>16</v>
      </c>
      <c r="D103" s="1"/>
      <c r="E103" s="5">
        <v>0.0033</v>
      </c>
      <c r="F103" s="5"/>
      <c r="G103" s="5"/>
      <c r="H103" s="5"/>
      <c r="I103" s="5"/>
      <c r="J103" s="5"/>
      <c r="K103" s="5"/>
      <c r="L103" s="5"/>
      <c r="M103" s="5">
        <v>0.003</v>
      </c>
      <c r="N103" s="5">
        <v>0.004</v>
      </c>
      <c r="O103" s="5">
        <v>0.0135</v>
      </c>
      <c r="P103" s="8">
        <f t="shared" si="30"/>
        <v>0.0238</v>
      </c>
    </row>
    <row r="104" spans="1:16" ht="18.75">
      <c r="A104" s="45" t="s">
        <v>0</v>
      </c>
      <c r="B104" s="529"/>
      <c r="C104" s="50" t="s">
        <v>18</v>
      </c>
      <c r="D104" s="2"/>
      <c r="E104" s="35">
        <v>1.069</v>
      </c>
      <c r="F104" s="35"/>
      <c r="G104" s="35"/>
      <c r="H104" s="35"/>
      <c r="I104" s="35"/>
      <c r="J104" s="35"/>
      <c r="K104" s="35"/>
      <c r="L104" s="35"/>
      <c r="M104" s="35">
        <v>2.268</v>
      </c>
      <c r="N104" s="35">
        <v>2.43</v>
      </c>
      <c r="O104" s="35">
        <v>10.207</v>
      </c>
      <c r="P104" s="9">
        <f t="shared" si="30"/>
        <v>15.974</v>
      </c>
    </row>
    <row r="105" spans="1:16" ht="18.75">
      <c r="A105" s="45" t="s">
        <v>0</v>
      </c>
      <c r="B105" s="528" t="s">
        <v>144</v>
      </c>
      <c r="C105" s="57" t="s">
        <v>16</v>
      </c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8">
        <f t="shared" si="30"/>
        <v>0</v>
      </c>
    </row>
    <row r="106" spans="1:16" ht="18.75">
      <c r="A106" s="52"/>
      <c r="B106" s="529"/>
      <c r="C106" s="50" t="s">
        <v>18</v>
      </c>
      <c r="D106" s="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9">
        <f t="shared" si="30"/>
        <v>0</v>
      </c>
    </row>
    <row r="107" spans="1:16" ht="18.75">
      <c r="A107" s="45" t="s">
        <v>67</v>
      </c>
      <c r="B107" s="528" t="s">
        <v>145</v>
      </c>
      <c r="C107" s="57" t="s">
        <v>16</v>
      </c>
      <c r="D107" s="1">
        <v>0.0277</v>
      </c>
      <c r="E107" s="5">
        <v>0.0158</v>
      </c>
      <c r="F107" s="5">
        <v>0.0057</v>
      </c>
      <c r="G107" s="5">
        <v>0.0001</v>
      </c>
      <c r="H107" s="5">
        <v>0.0003</v>
      </c>
      <c r="I107" s="5">
        <v>0.0088</v>
      </c>
      <c r="J107" s="5"/>
      <c r="K107" s="5"/>
      <c r="L107" s="5">
        <v>0.002</v>
      </c>
      <c r="M107" s="5">
        <v>0.0015</v>
      </c>
      <c r="N107" s="5">
        <v>0.0076</v>
      </c>
      <c r="O107" s="5">
        <v>0.1088</v>
      </c>
      <c r="P107" s="8">
        <f>SUM(D107:O107)</f>
        <v>0.17830000000000001</v>
      </c>
    </row>
    <row r="108" spans="1:16" ht="18.75">
      <c r="A108" s="52"/>
      <c r="B108" s="529"/>
      <c r="C108" s="50" t="s">
        <v>18</v>
      </c>
      <c r="D108" s="2">
        <v>19.188</v>
      </c>
      <c r="E108" s="35">
        <v>10.626</v>
      </c>
      <c r="F108" s="35">
        <v>4.585</v>
      </c>
      <c r="G108" s="35">
        <v>0.055</v>
      </c>
      <c r="H108" s="35">
        <v>0.075</v>
      </c>
      <c r="I108" s="35">
        <v>6.603</v>
      </c>
      <c r="J108" s="35"/>
      <c r="K108" s="35"/>
      <c r="L108" s="35">
        <v>0.668</v>
      </c>
      <c r="M108" s="35">
        <v>0.518</v>
      </c>
      <c r="N108" s="35">
        <v>1.947</v>
      </c>
      <c r="O108" s="35">
        <v>25.198</v>
      </c>
      <c r="P108" s="9">
        <f>SUM(D108:O108)</f>
        <v>69.46300000000001</v>
      </c>
    </row>
    <row r="109" spans="1:16" ht="18.75">
      <c r="A109" s="52"/>
      <c r="B109" s="528" t="s">
        <v>146</v>
      </c>
      <c r="C109" s="57" t="s">
        <v>16</v>
      </c>
      <c r="D109" s="1">
        <v>0.3461</v>
      </c>
      <c r="E109" s="5">
        <v>0.164</v>
      </c>
      <c r="F109" s="5">
        <v>0.6522</v>
      </c>
      <c r="G109" s="5">
        <v>0.1683</v>
      </c>
      <c r="H109" s="5">
        <v>0.39762</v>
      </c>
      <c r="I109" s="5">
        <v>1.4475</v>
      </c>
      <c r="J109" s="5">
        <v>3.3298</v>
      </c>
      <c r="K109" s="5">
        <v>1.2191</v>
      </c>
      <c r="L109" s="5">
        <v>1.9458</v>
      </c>
      <c r="M109" s="5">
        <v>2.8371</v>
      </c>
      <c r="N109" s="5">
        <v>4.8139</v>
      </c>
      <c r="O109" s="5">
        <v>4.4808</v>
      </c>
      <c r="P109" s="8">
        <f>SUM(D109:O109)</f>
        <v>21.80222</v>
      </c>
    </row>
    <row r="110" spans="1:16" ht="18.75">
      <c r="A110" s="52"/>
      <c r="B110" s="529"/>
      <c r="C110" s="50" t="s">
        <v>18</v>
      </c>
      <c r="D110" s="2">
        <v>177.132</v>
      </c>
      <c r="E110" s="35">
        <v>92.476</v>
      </c>
      <c r="F110" s="35">
        <v>377.736</v>
      </c>
      <c r="G110" s="35">
        <v>70.823</v>
      </c>
      <c r="H110" s="35">
        <v>182.158</v>
      </c>
      <c r="I110" s="35">
        <v>815.794</v>
      </c>
      <c r="J110" s="35">
        <v>2033.905</v>
      </c>
      <c r="K110" s="35">
        <v>711.763</v>
      </c>
      <c r="L110" s="35">
        <v>583.602</v>
      </c>
      <c r="M110" s="35">
        <v>821.243</v>
      </c>
      <c r="N110" s="35">
        <v>1576.413</v>
      </c>
      <c r="O110" s="35">
        <v>1701.836</v>
      </c>
      <c r="P110" s="9">
        <f>SUM(D110:O110)</f>
        <v>9144.881</v>
      </c>
    </row>
    <row r="111" spans="1:16" ht="18.75">
      <c r="A111" s="45" t="s">
        <v>68</v>
      </c>
      <c r="B111" s="528" t="s">
        <v>123</v>
      </c>
      <c r="C111" s="57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>
        <f aca="true" t="shared" si="31" ref="P111:P116">SUM(D111:O111)</f>
        <v>0</v>
      </c>
    </row>
    <row r="112" spans="1:16" ht="18.75">
      <c r="A112" s="52"/>
      <c r="B112" s="529"/>
      <c r="C112" s="50" t="s">
        <v>18</v>
      </c>
      <c r="D112" s="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9">
        <f t="shared" si="31"/>
        <v>0</v>
      </c>
    </row>
    <row r="113" spans="1:16" ht="18.75">
      <c r="A113" s="52"/>
      <c r="B113" s="528" t="s">
        <v>124</v>
      </c>
      <c r="C113" s="57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>
        <f t="shared" si="31"/>
        <v>0</v>
      </c>
    </row>
    <row r="114" spans="1:16" ht="18.75">
      <c r="A114" s="52"/>
      <c r="B114" s="529"/>
      <c r="C114" s="50" t="s">
        <v>18</v>
      </c>
      <c r="D114" s="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9">
        <f t="shared" si="31"/>
        <v>0</v>
      </c>
    </row>
    <row r="115" spans="1:16" ht="18.75">
      <c r="A115" s="45" t="s">
        <v>70</v>
      </c>
      <c r="B115" s="528" t="s">
        <v>71</v>
      </c>
      <c r="C115" s="57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>
        <f t="shared" si="31"/>
        <v>0</v>
      </c>
    </row>
    <row r="116" spans="1:16" ht="18.75">
      <c r="A116" s="52"/>
      <c r="B116" s="529"/>
      <c r="C116" s="50" t="s">
        <v>18</v>
      </c>
      <c r="D116" s="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9">
        <f t="shared" si="31"/>
        <v>0</v>
      </c>
    </row>
    <row r="117" spans="1:16" ht="18.75">
      <c r="A117" s="52"/>
      <c r="B117" s="528" t="s">
        <v>72</v>
      </c>
      <c r="C117" s="57" t="s">
        <v>16</v>
      </c>
      <c r="D117" s="1">
        <v>4.5539</v>
      </c>
      <c r="E117" s="5">
        <v>7.0308</v>
      </c>
      <c r="F117" s="5">
        <v>6.6093</v>
      </c>
      <c r="G117" s="5">
        <v>3.7582</v>
      </c>
      <c r="H117" s="5">
        <v>5.3379</v>
      </c>
      <c r="I117" s="5">
        <v>5.1253</v>
      </c>
      <c r="J117" s="5"/>
      <c r="K117" s="5"/>
      <c r="L117" s="5">
        <v>6.03798</v>
      </c>
      <c r="M117" s="5">
        <v>5.1278</v>
      </c>
      <c r="N117" s="5">
        <v>7.029</v>
      </c>
      <c r="O117" s="5">
        <v>7.4269</v>
      </c>
      <c r="P117" s="8">
        <f aca="true" t="shared" si="32" ref="P117:P128">SUM(D117:O117)</f>
        <v>58.03708</v>
      </c>
    </row>
    <row r="118" spans="1:16" ht="18.75">
      <c r="A118" s="52"/>
      <c r="B118" s="529"/>
      <c r="C118" s="50" t="s">
        <v>18</v>
      </c>
      <c r="D118" s="2">
        <v>8024.162</v>
      </c>
      <c r="E118" s="35">
        <v>11547.591</v>
      </c>
      <c r="F118" s="35">
        <v>13289.392</v>
      </c>
      <c r="G118" s="35">
        <v>9278.419</v>
      </c>
      <c r="H118" s="35">
        <v>11243.474</v>
      </c>
      <c r="I118" s="35">
        <v>11697.07</v>
      </c>
      <c r="J118" s="35"/>
      <c r="K118" s="35"/>
      <c r="L118" s="35">
        <v>10779.96</v>
      </c>
      <c r="M118" s="35">
        <v>9523.793</v>
      </c>
      <c r="N118" s="35">
        <v>11209.508</v>
      </c>
      <c r="O118" s="35">
        <v>10416.207</v>
      </c>
      <c r="P118" s="9">
        <f t="shared" si="32"/>
        <v>107009.576</v>
      </c>
    </row>
    <row r="119" spans="1:16" ht="18.75">
      <c r="A119" s="45" t="s">
        <v>23</v>
      </c>
      <c r="B119" s="528" t="s">
        <v>126</v>
      </c>
      <c r="C119" s="57" t="s">
        <v>16</v>
      </c>
      <c r="D119" s="1">
        <v>0.009</v>
      </c>
      <c r="E119" s="5">
        <v>0.0175</v>
      </c>
      <c r="F119" s="5">
        <v>0.086</v>
      </c>
      <c r="G119" s="5">
        <v>0.0033</v>
      </c>
      <c r="H119" s="5">
        <v>0.0067</v>
      </c>
      <c r="I119" s="5">
        <v>0.0557</v>
      </c>
      <c r="J119" s="5"/>
      <c r="K119" s="5"/>
      <c r="L119" s="5">
        <v>0.0058</v>
      </c>
      <c r="M119" s="5">
        <v>0.0321</v>
      </c>
      <c r="N119" s="5">
        <v>0.4146</v>
      </c>
      <c r="O119" s="5">
        <v>0.7467</v>
      </c>
      <c r="P119" s="8">
        <f t="shared" si="32"/>
        <v>1.3774000000000002</v>
      </c>
    </row>
    <row r="120" spans="1:16" ht="18.75">
      <c r="A120" s="52"/>
      <c r="B120" s="529"/>
      <c r="C120" s="50" t="s">
        <v>18</v>
      </c>
      <c r="D120" s="2">
        <v>7.631</v>
      </c>
      <c r="E120" s="35">
        <v>11.437</v>
      </c>
      <c r="F120" s="35">
        <v>41.272</v>
      </c>
      <c r="G120" s="35">
        <v>1.426</v>
      </c>
      <c r="H120" s="35">
        <v>3.311</v>
      </c>
      <c r="I120" s="35">
        <v>26.015</v>
      </c>
      <c r="J120" s="35"/>
      <c r="K120" s="35"/>
      <c r="L120" s="35">
        <v>3.152</v>
      </c>
      <c r="M120" s="35">
        <v>15.307</v>
      </c>
      <c r="N120" s="35">
        <v>91.83</v>
      </c>
      <c r="O120" s="35">
        <v>165.035</v>
      </c>
      <c r="P120" s="9">
        <f t="shared" si="32"/>
        <v>366.416</v>
      </c>
    </row>
    <row r="121" spans="1:16" ht="18.75">
      <c r="A121" s="52"/>
      <c r="B121" s="48" t="s">
        <v>20</v>
      </c>
      <c r="C121" s="57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>
        <f t="shared" si="32"/>
        <v>0</v>
      </c>
    </row>
    <row r="122" spans="1:16" ht="18.75">
      <c r="A122" s="52"/>
      <c r="B122" s="50" t="s">
        <v>73</v>
      </c>
      <c r="C122" s="50" t="s">
        <v>18</v>
      </c>
      <c r="D122" s="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9">
        <f t="shared" si="32"/>
        <v>0</v>
      </c>
    </row>
    <row r="123" spans="1:16" s="63" customFormat="1" ht="18.75">
      <c r="A123" s="60"/>
      <c r="B123" s="541" t="s">
        <v>110</v>
      </c>
      <c r="C123" s="65" t="s">
        <v>16</v>
      </c>
      <c r="D123" s="5">
        <f>+D101+D103+D105+D107+D109+D111+D113+D115+D117+D119+D121</f>
        <v>4.9367</v>
      </c>
      <c r="E123" s="5">
        <f aca="true" t="shared" si="33" ref="E123:O124">+E101+E103+E105+E107+E109+E111+E113+E115+E117+E119+E121</f>
        <v>7.2314</v>
      </c>
      <c r="F123" s="5">
        <f aca="true" t="shared" si="34" ref="F123:K123">+F101+F103+F105+F107+F109+F111+F113+F115+F117+F119+F121</f>
        <v>7.3532</v>
      </c>
      <c r="G123" s="5">
        <f t="shared" si="34"/>
        <v>3.9299</v>
      </c>
      <c r="H123" s="5">
        <f t="shared" si="34"/>
        <v>5.742520000000001</v>
      </c>
      <c r="I123" s="5">
        <f t="shared" si="34"/>
        <v>6.6373</v>
      </c>
      <c r="J123" s="5">
        <f t="shared" si="34"/>
        <v>3.3298</v>
      </c>
      <c r="K123" s="5">
        <f t="shared" si="34"/>
        <v>1.2191</v>
      </c>
      <c r="L123" s="5">
        <f t="shared" si="33"/>
        <v>7.99158</v>
      </c>
      <c r="M123" s="5">
        <f t="shared" si="33"/>
        <v>8.0015</v>
      </c>
      <c r="N123" s="5">
        <f t="shared" si="33"/>
        <v>12.2691</v>
      </c>
      <c r="O123" s="5">
        <f t="shared" si="33"/>
        <v>12.776700000000002</v>
      </c>
      <c r="P123" s="15">
        <f t="shared" si="32"/>
        <v>81.41879999999999</v>
      </c>
    </row>
    <row r="124" spans="1:16" s="63" customFormat="1" ht="18.75">
      <c r="A124" s="92"/>
      <c r="B124" s="542"/>
      <c r="C124" s="93" t="s">
        <v>18</v>
      </c>
      <c r="D124" s="35">
        <f>+D102+D104+D106+D108+D110+D112+D114+D116+D118+D120+D122</f>
        <v>8228.113</v>
      </c>
      <c r="E124" s="35">
        <f t="shared" si="33"/>
        <v>11663.199</v>
      </c>
      <c r="F124" s="35">
        <f t="shared" si="33"/>
        <v>13712.985</v>
      </c>
      <c r="G124" s="35">
        <f t="shared" si="33"/>
        <v>9350.723</v>
      </c>
      <c r="H124" s="35">
        <f t="shared" si="33"/>
        <v>11429.018</v>
      </c>
      <c r="I124" s="35">
        <f t="shared" si="33"/>
        <v>12545.482</v>
      </c>
      <c r="J124" s="35">
        <f>+J102+J104+J106+J108+J110+J112+J114+J116+J118+J120+J122</f>
        <v>2033.905</v>
      </c>
      <c r="K124" s="35">
        <f>+K102+K104+K106+K108+K110+K112+K114+K116+K118+K120+K122</f>
        <v>711.763</v>
      </c>
      <c r="L124" s="35">
        <f t="shared" si="33"/>
        <v>11367.382</v>
      </c>
      <c r="M124" s="35">
        <f t="shared" si="33"/>
        <v>10363.129</v>
      </c>
      <c r="N124" s="35">
        <f t="shared" si="33"/>
        <v>12882.127999999999</v>
      </c>
      <c r="O124" s="35">
        <f t="shared" si="33"/>
        <v>12318.483</v>
      </c>
      <c r="P124" s="94">
        <f t="shared" si="32"/>
        <v>116606.31</v>
      </c>
    </row>
    <row r="125" spans="1:16" ht="18.75">
      <c r="A125" s="45" t="s">
        <v>0</v>
      </c>
      <c r="B125" s="528" t="s">
        <v>74</v>
      </c>
      <c r="C125" s="57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>
        <f t="shared" si="32"/>
        <v>0</v>
      </c>
    </row>
    <row r="126" spans="1:16" ht="18.75">
      <c r="A126" s="45" t="s">
        <v>0</v>
      </c>
      <c r="B126" s="529"/>
      <c r="C126" s="50" t="s">
        <v>18</v>
      </c>
      <c r="D126" s="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9">
        <f t="shared" si="32"/>
        <v>0</v>
      </c>
    </row>
    <row r="127" spans="1:16" ht="18.75">
      <c r="A127" s="45" t="s">
        <v>75</v>
      </c>
      <c r="B127" s="528" t="s">
        <v>76</v>
      </c>
      <c r="C127" s="57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>
        <f t="shared" si="32"/>
        <v>0</v>
      </c>
    </row>
    <row r="128" spans="1:16" ht="18.75">
      <c r="A128" s="52"/>
      <c r="B128" s="529"/>
      <c r="C128" s="50" t="s">
        <v>18</v>
      </c>
      <c r="D128" s="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9">
        <f t="shared" si="32"/>
        <v>0</v>
      </c>
    </row>
    <row r="129" spans="1:16" ht="18.75">
      <c r="A129" s="45" t="s">
        <v>77</v>
      </c>
      <c r="B129" s="48" t="s">
        <v>20</v>
      </c>
      <c r="C129" s="305" t="s">
        <v>16</v>
      </c>
      <c r="D129" s="451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01">
        <f aca="true" t="shared" si="35" ref="P129:P134">SUM(D129:O129)</f>
        <v>0</v>
      </c>
    </row>
    <row r="130" spans="1:16" ht="18.75">
      <c r="A130" s="52"/>
      <c r="B130" s="48" t="s">
        <v>78</v>
      </c>
      <c r="C130" s="57" t="s">
        <v>79</v>
      </c>
      <c r="D130" s="22"/>
      <c r="E130" s="89"/>
      <c r="F130" s="89"/>
      <c r="G130" s="89"/>
      <c r="H130" s="89"/>
      <c r="I130" s="29"/>
      <c r="J130" s="29"/>
      <c r="K130" s="29"/>
      <c r="L130" s="29"/>
      <c r="M130" s="29"/>
      <c r="N130" s="29"/>
      <c r="O130" s="29"/>
      <c r="P130" s="23"/>
    </row>
    <row r="131" spans="1:16" ht="18.75">
      <c r="A131" s="45" t="s">
        <v>23</v>
      </c>
      <c r="B131" s="2"/>
      <c r="C131" s="280" t="s">
        <v>18</v>
      </c>
      <c r="D131" s="454"/>
      <c r="E131" s="350"/>
      <c r="F131" s="350"/>
      <c r="G131" s="350"/>
      <c r="H131" s="350"/>
      <c r="I131" s="350"/>
      <c r="J131" s="350"/>
      <c r="K131" s="350"/>
      <c r="L131" s="350"/>
      <c r="M131" s="350"/>
      <c r="N131" s="350"/>
      <c r="O131" s="350"/>
      <c r="P131" s="17">
        <f t="shared" si="35"/>
        <v>0</v>
      </c>
    </row>
    <row r="132" spans="1:16" s="63" customFormat="1" ht="18.75">
      <c r="A132" s="60"/>
      <c r="B132" s="95" t="s">
        <v>0</v>
      </c>
      <c r="C132" s="65" t="s">
        <v>16</v>
      </c>
      <c r="D132" s="5">
        <f aca="true" t="shared" si="36" ref="D132:L132">+D125+D127+D129</f>
        <v>0</v>
      </c>
      <c r="E132" s="453">
        <f t="shared" si="36"/>
        <v>0</v>
      </c>
      <c r="F132" s="453">
        <f t="shared" si="36"/>
        <v>0</v>
      </c>
      <c r="G132" s="453">
        <f t="shared" si="36"/>
        <v>0</v>
      </c>
      <c r="H132" s="453">
        <f t="shared" si="36"/>
        <v>0</v>
      </c>
      <c r="I132" s="453">
        <f t="shared" si="36"/>
        <v>0</v>
      </c>
      <c r="J132" s="453">
        <f t="shared" si="36"/>
        <v>0</v>
      </c>
      <c r="K132" s="453">
        <f t="shared" si="36"/>
        <v>0</v>
      </c>
      <c r="L132" s="453">
        <f t="shared" si="36"/>
        <v>0</v>
      </c>
      <c r="M132" s="453">
        <f>+M125+M127+M129</f>
        <v>0</v>
      </c>
      <c r="N132" s="453">
        <f>+N125+N127+N129</f>
        <v>0</v>
      </c>
      <c r="O132" s="453">
        <f>+O125+O127+O129</f>
        <v>0</v>
      </c>
      <c r="P132" s="450">
        <f t="shared" si="35"/>
        <v>0</v>
      </c>
    </row>
    <row r="133" spans="1:16" s="63" customFormat="1" ht="18.75">
      <c r="A133" s="60"/>
      <c r="B133" s="96" t="s">
        <v>134</v>
      </c>
      <c r="C133" s="65" t="s">
        <v>79</v>
      </c>
      <c r="D133" s="5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4"/>
    </row>
    <row r="134" spans="1:16" s="63" customFormat="1" ht="18.75">
      <c r="A134" s="92"/>
      <c r="B134" s="35"/>
      <c r="C134" s="93" t="s">
        <v>18</v>
      </c>
      <c r="D134" s="35">
        <f aca="true" t="shared" si="37" ref="D134:L134">+D126+D128+D131</f>
        <v>0</v>
      </c>
      <c r="E134" s="90">
        <f t="shared" si="37"/>
        <v>0</v>
      </c>
      <c r="F134" s="90">
        <f t="shared" si="37"/>
        <v>0</v>
      </c>
      <c r="G134" s="90">
        <f t="shared" si="37"/>
        <v>0</v>
      </c>
      <c r="H134" s="90">
        <f t="shared" si="37"/>
        <v>0</v>
      </c>
      <c r="I134" s="90">
        <f t="shared" si="37"/>
        <v>0</v>
      </c>
      <c r="J134" s="90">
        <f t="shared" si="37"/>
        <v>0</v>
      </c>
      <c r="K134" s="90">
        <f t="shared" si="37"/>
        <v>0</v>
      </c>
      <c r="L134" s="90">
        <f t="shared" si="37"/>
        <v>0</v>
      </c>
      <c r="M134" s="90">
        <f>+M126+M128+M131</f>
        <v>0</v>
      </c>
      <c r="N134" s="90">
        <f>+N126+N128+N131</f>
        <v>0</v>
      </c>
      <c r="O134" s="90">
        <f>+O126+O128+O131</f>
        <v>0</v>
      </c>
      <c r="P134" s="94">
        <f t="shared" si="35"/>
        <v>0</v>
      </c>
    </row>
    <row r="135" spans="1:16" s="63" customFormat="1" ht="18.75">
      <c r="A135" s="60"/>
      <c r="B135" s="61" t="s">
        <v>0</v>
      </c>
      <c r="C135" s="65" t="s">
        <v>16</v>
      </c>
      <c r="D135" s="5">
        <f>D132+D123+D99</f>
        <v>6.088150000000001</v>
      </c>
      <c r="E135" s="453">
        <f>E132+E123+E99</f>
        <v>9.0603</v>
      </c>
      <c r="F135" s="453">
        <f aca="true" t="shared" si="38" ref="F135:O135">F132+F123+F99</f>
        <v>9.29519</v>
      </c>
      <c r="G135" s="453">
        <f t="shared" si="38"/>
        <v>34.1828</v>
      </c>
      <c r="H135" s="453">
        <f t="shared" si="38"/>
        <v>21.481320000000004</v>
      </c>
      <c r="I135" s="453">
        <f t="shared" si="38"/>
        <v>8.043</v>
      </c>
      <c r="J135" s="453">
        <f t="shared" si="38"/>
        <v>4.8983</v>
      </c>
      <c r="K135" s="453">
        <f t="shared" si="38"/>
        <v>11.226600000000001</v>
      </c>
      <c r="L135" s="453">
        <f t="shared" si="38"/>
        <v>29.56128</v>
      </c>
      <c r="M135" s="453">
        <f t="shared" si="38"/>
        <v>20.5084</v>
      </c>
      <c r="N135" s="453">
        <f t="shared" si="38"/>
        <v>13.8209</v>
      </c>
      <c r="O135" s="453">
        <f t="shared" si="38"/>
        <v>14.5104</v>
      </c>
      <c r="P135" s="450">
        <f>SUM(D135:O135)</f>
        <v>182.67664000000002</v>
      </c>
    </row>
    <row r="136" spans="1:16" s="63" customFormat="1" ht="18.75">
      <c r="A136" s="60"/>
      <c r="B136" s="64" t="s">
        <v>139</v>
      </c>
      <c r="C136" s="65" t="s">
        <v>79</v>
      </c>
      <c r="D136" s="5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4"/>
    </row>
    <row r="137" spans="1:16" s="63" customFormat="1" ht="19.5" thickBot="1">
      <c r="A137" s="66"/>
      <c r="B137" s="67"/>
      <c r="C137" s="68" t="s">
        <v>18</v>
      </c>
      <c r="D137" s="6">
        <f>D134+D124+D100</f>
        <v>8594.836</v>
      </c>
      <c r="E137" s="32">
        <f aca="true" t="shared" si="39" ref="E137:O137">E134+E124+E100</f>
        <v>12141.344000000001</v>
      </c>
      <c r="F137" s="32">
        <f t="shared" si="39"/>
        <v>14430.162</v>
      </c>
      <c r="G137" s="32">
        <f t="shared" si="39"/>
        <v>24422.586</v>
      </c>
      <c r="H137" s="32">
        <f t="shared" si="39"/>
        <v>16658.439</v>
      </c>
      <c r="I137" s="32">
        <f t="shared" si="39"/>
        <v>12992.465</v>
      </c>
      <c r="J137" s="32">
        <f t="shared" si="39"/>
        <v>3718.9179999999997</v>
      </c>
      <c r="K137" s="32">
        <f t="shared" si="39"/>
        <v>5811.628</v>
      </c>
      <c r="L137" s="32">
        <f t="shared" si="39"/>
        <v>20447.032999999996</v>
      </c>
      <c r="M137" s="32">
        <f t="shared" si="39"/>
        <v>14887.563000000002</v>
      </c>
      <c r="N137" s="32">
        <f t="shared" si="39"/>
        <v>13444.069</v>
      </c>
      <c r="O137" s="32">
        <f t="shared" si="39"/>
        <v>12861.539</v>
      </c>
      <c r="P137" s="7">
        <f>SUM(D137:O137)</f>
        <v>160410.58199999997</v>
      </c>
    </row>
    <row r="138" spans="15:16" ht="18.75">
      <c r="O138" s="87"/>
      <c r="P138" s="70" t="s">
        <v>88</v>
      </c>
    </row>
    <row r="140" spans="5:6" ht="18.75">
      <c r="E140" s="25"/>
      <c r="F140" s="25"/>
    </row>
    <row r="141" spans="4:10" ht="18.75">
      <c r="D141" s="4"/>
      <c r="E141" s="25"/>
      <c r="F141" s="25"/>
      <c r="G141" s="25"/>
      <c r="H141" s="25"/>
      <c r="I141" s="25"/>
      <c r="J141" s="25"/>
    </row>
    <row r="142" spans="4:10" ht="18.75">
      <c r="D142" s="4"/>
      <c r="E142" s="25"/>
      <c r="F142" s="25"/>
      <c r="G142" s="25"/>
      <c r="H142" s="25"/>
      <c r="I142" s="25"/>
      <c r="J142" s="25"/>
    </row>
    <row r="143" spans="4:10" ht="18.75">
      <c r="D143" s="25"/>
      <c r="E143" s="25"/>
      <c r="F143" s="25"/>
      <c r="G143" s="25"/>
      <c r="H143" s="25"/>
      <c r="I143" s="25"/>
      <c r="J143" s="25"/>
    </row>
    <row r="144" spans="4:10" ht="18.75">
      <c r="D144" s="71"/>
      <c r="E144" s="25"/>
      <c r="F144" s="25"/>
      <c r="G144" s="25"/>
      <c r="H144" s="25"/>
      <c r="I144" s="25"/>
      <c r="J144" s="25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70" zoomScaleNormal="70" zoomScalePageLayoutView="0" workbookViewId="0" topLeftCell="A1">
      <pane xSplit="3" ySplit="3" topLeftCell="H127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K146" sqref="K146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5" width="20.50390625" style="74" customWidth="1"/>
    <col min="6" max="15" width="19.625" style="74" customWidth="1"/>
    <col min="16" max="16" width="23.00390625" style="38" customWidth="1"/>
    <col min="17" max="16384" width="9.00390625" style="39" customWidth="1"/>
  </cols>
  <sheetData>
    <row r="1" ht="18.75">
      <c r="B1" s="37" t="s">
        <v>0</v>
      </c>
    </row>
    <row r="2" spans="1:15" ht="19.5" thickBot="1">
      <c r="A2" s="12" t="s">
        <v>213</v>
      </c>
      <c r="B2" s="40"/>
      <c r="C2" s="12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8.75">
      <c r="A3" s="41"/>
      <c r="B3" s="42"/>
      <c r="C3" s="42"/>
      <c r="D3" s="43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12</v>
      </c>
      <c r="O3" s="84" t="s">
        <v>13</v>
      </c>
      <c r="P3" s="44" t="s">
        <v>14</v>
      </c>
    </row>
    <row r="4" spans="1:16" ht="18.75">
      <c r="A4" s="46" t="s">
        <v>0</v>
      </c>
      <c r="B4" s="528" t="s">
        <v>15</v>
      </c>
      <c r="C4" s="57" t="s">
        <v>16</v>
      </c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>
        <f aca="true" t="shared" si="0" ref="P4:P15">SUM(D4:O4)</f>
        <v>0</v>
      </c>
    </row>
    <row r="5" spans="1:16" ht="18.75">
      <c r="A5" s="46" t="s">
        <v>17</v>
      </c>
      <c r="B5" s="529"/>
      <c r="C5" s="50" t="s">
        <v>18</v>
      </c>
      <c r="D5" s="2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9">
        <f t="shared" si="0"/>
        <v>0</v>
      </c>
    </row>
    <row r="6" spans="1:16" ht="18.75">
      <c r="A6" s="46" t="s">
        <v>19</v>
      </c>
      <c r="B6" s="48" t="s">
        <v>20</v>
      </c>
      <c r="C6" s="57" t="s">
        <v>16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>
        <f t="shared" si="0"/>
        <v>0</v>
      </c>
    </row>
    <row r="7" spans="1:16" ht="18.75">
      <c r="A7" s="46" t="s">
        <v>21</v>
      </c>
      <c r="B7" s="50" t="s">
        <v>149</v>
      </c>
      <c r="C7" s="50" t="s">
        <v>18</v>
      </c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9">
        <f t="shared" si="0"/>
        <v>0</v>
      </c>
    </row>
    <row r="8" spans="1:16" s="63" customFormat="1" ht="18.75">
      <c r="A8" s="97" t="s">
        <v>23</v>
      </c>
      <c r="B8" s="541" t="s">
        <v>110</v>
      </c>
      <c r="C8" s="65" t="s">
        <v>16</v>
      </c>
      <c r="D8" s="5">
        <f aca="true" t="shared" si="1" ref="D8:J8">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v>0</v>
      </c>
      <c r="L8" s="5">
        <f>L4+L6</f>
        <v>0</v>
      </c>
      <c r="M8" s="5">
        <f aca="true" t="shared" si="2" ref="M8:O9">M4+M6</f>
        <v>0</v>
      </c>
      <c r="N8" s="5">
        <f t="shared" si="2"/>
        <v>0</v>
      </c>
      <c r="O8" s="5">
        <f t="shared" si="2"/>
        <v>0</v>
      </c>
      <c r="P8" s="15">
        <f t="shared" si="0"/>
        <v>0</v>
      </c>
    </row>
    <row r="9" spans="1:16" s="63" customFormat="1" ht="18.75">
      <c r="A9" s="98"/>
      <c r="B9" s="542"/>
      <c r="C9" s="93" t="s">
        <v>18</v>
      </c>
      <c r="D9" s="35">
        <f aca="true" t="shared" si="3" ref="D9:J9">D5+D7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  <c r="H9" s="35">
        <f t="shared" si="3"/>
        <v>0</v>
      </c>
      <c r="I9" s="35">
        <f t="shared" si="3"/>
        <v>0</v>
      </c>
      <c r="J9" s="35">
        <f t="shared" si="3"/>
        <v>0</v>
      </c>
      <c r="K9" s="35">
        <v>0</v>
      </c>
      <c r="L9" s="35">
        <f>L5+L7</f>
        <v>0</v>
      </c>
      <c r="M9" s="35">
        <f t="shared" si="2"/>
        <v>0</v>
      </c>
      <c r="N9" s="35">
        <f t="shared" si="2"/>
        <v>0</v>
      </c>
      <c r="O9" s="35">
        <f t="shared" si="2"/>
        <v>0</v>
      </c>
      <c r="P9" s="94">
        <f t="shared" si="0"/>
        <v>0</v>
      </c>
    </row>
    <row r="10" spans="1:16" ht="18.75">
      <c r="A10" s="532" t="s">
        <v>25</v>
      </c>
      <c r="B10" s="533"/>
      <c r="C10" s="57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>
        <f t="shared" si="0"/>
        <v>0</v>
      </c>
    </row>
    <row r="11" spans="1:16" ht="18.75">
      <c r="A11" s="534"/>
      <c r="B11" s="535"/>
      <c r="C11" s="50" t="s">
        <v>18</v>
      </c>
      <c r="D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9">
        <f t="shared" si="0"/>
        <v>0</v>
      </c>
    </row>
    <row r="12" spans="1:16" ht="18.75">
      <c r="A12" s="523"/>
      <c r="B12" s="528" t="s">
        <v>26</v>
      </c>
      <c r="C12" s="57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>
        <f t="shared" si="0"/>
        <v>0</v>
      </c>
    </row>
    <row r="13" spans="1:16" ht="18.75">
      <c r="A13" s="524" t="s">
        <v>0</v>
      </c>
      <c r="B13" s="529"/>
      <c r="C13" s="50" t="s">
        <v>18</v>
      </c>
      <c r="D13" s="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9">
        <f t="shared" si="0"/>
        <v>0</v>
      </c>
    </row>
    <row r="14" spans="1:16" ht="18.75">
      <c r="A14" s="522" t="s">
        <v>27</v>
      </c>
      <c r="B14" s="528" t="s">
        <v>28</v>
      </c>
      <c r="C14" s="57" t="s">
        <v>16</v>
      </c>
      <c r="D14" s="1"/>
      <c r="E14" s="5"/>
      <c r="F14" s="5"/>
      <c r="G14" s="5"/>
      <c r="H14" s="5">
        <v>0.095</v>
      </c>
      <c r="I14" s="5"/>
      <c r="J14" s="5"/>
      <c r="K14" s="5"/>
      <c r="L14" s="5">
        <v>0.0695</v>
      </c>
      <c r="M14" s="5"/>
      <c r="N14" s="5"/>
      <c r="O14" s="5"/>
      <c r="P14" s="8">
        <f t="shared" si="0"/>
        <v>0.1645</v>
      </c>
    </row>
    <row r="15" spans="1:16" ht="18.75">
      <c r="A15" s="522" t="s">
        <v>0</v>
      </c>
      <c r="B15" s="529"/>
      <c r="C15" s="50" t="s">
        <v>18</v>
      </c>
      <c r="D15" s="2"/>
      <c r="E15" s="35"/>
      <c r="F15" s="35"/>
      <c r="G15" s="35"/>
      <c r="H15" s="35">
        <v>113.065</v>
      </c>
      <c r="I15" s="35"/>
      <c r="J15" s="35"/>
      <c r="K15" s="35"/>
      <c r="L15" s="35">
        <v>65.534</v>
      </c>
      <c r="M15" s="35"/>
      <c r="N15" s="35"/>
      <c r="O15" s="35"/>
      <c r="P15" s="9">
        <f t="shared" si="0"/>
        <v>178.599</v>
      </c>
    </row>
    <row r="16" spans="1:16" ht="18.75">
      <c r="A16" s="522" t="s">
        <v>29</v>
      </c>
      <c r="B16" s="528" t="s">
        <v>30</v>
      </c>
      <c r="C16" s="57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>
        <f aca="true" t="shared" si="4" ref="P16:P21">SUM(D16:O16)</f>
        <v>0</v>
      </c>
    </row>
    <row r="17" spans="1:16" ht="18.75">
      <c r="A17" s="522"/>
      <c r="B17" s="529"/>
      <c r="C17" s="50" t="s">
        <v>18</v>
      </c>
      <c r="D17" s="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9">
        <f t="shared" si="4"/>
        <v>0</v>
      </c>
    </row>
    <row r="18" spans="1:16" ht="18.75">
      <c r="A18" s="522" t="s">
        <v>31</v>
      </c>
      <c r="B18" s="48" t="s">
        <v>104</v>
      </c>
      <c r="C18" s="57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f t="shared" si="4"/>
        <v>0</v>
      </c>
    </row>
    <row r="19" spans="1:16" ht="18.75">
      <c r="A19" s="522"/>
      <c r="B19" s="50" t="s">
        <v>219</v>
      </c>
      <c r="C19" s="50" t="s">
        <v>18</v>
      </c>
      <c r="D19" s="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9">
        <f t="shared" si="4"/>
        <v>0</v>
      </c>
    </row>
    <row r="20" spans="1:16" ht="18.75">
      <c r="A20" s="522" t="s">
        <v>23</v>
      </c>
      <c r="B20" s="528" t="s">
        <v>32</v>
      </c>
      <c r="C20" s="57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>
        <f t="shared" si="4"/>
        <v>0</v>
      </c>
    </row>
    <row r="21" spans="1:16" ht="18.75">
      <c r="A21" s="523"/>
      <c r="B21" s="529"/>
      <c r="C21" s="50" t="s">
        <v>18</v>
      </c>
      <c r="D21" s="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9">
        <f t="shared" si="4"/>
        <v>0</v>
      </c>
    </row>
    <row r="22" spans="1:16" s="63" customFormat="1" ht="18.75">
      <c r="A22" s="525"/>
      <c r="B22" s="530" t="s">
        <v>110</v>
      </c>
      <c r="C22" s="65" t="s">
        <v>16</v>
      </c>
      <c r="D22" s="5">
        <f aca="true" t="shared" si="5" ref="D22:L22">+D12+D14+D16+D18+D20</f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0.095</v>
      </c>
      <c r="I22" s="5">
        <f t="shared" si="5"/>
        <v>0</v>
      </c>
      <c r="J22" s="5">
        <f t="shared" si="5"/>
        <v>0</v>
      </c>
      <c r="K22" s="5">
        <v>0</v>
      </c>
      <c r="L22" s="5">
        <f t="shared" si="5"/>
        <v>0.0695</v>
      </c>
      <c r="M22" s="5">
        <f>+M12+M14+M16+M18+M20</f>
        <v>0</v>
      </c>
      <c r="N22" s="5">
        <f>+N12+N14+N16+N18+N20</f>
        <v>0</v>
      </c>
      <c r="O22" s="5">
        <f>O12+O14+O16+O18+O20</f>
        <v>0</v>
      </c>
      <c r="P22" s="15">
        <f>SUM(D22:O22)</f>
        <v>0.1645</v>
      </c>
    </row>
    <row r="23" spans="1:16" s="63" customFormat="1" ht="18.75">
      <c r="A23" s="526"/>
      <c r="B23" s="531"/>
      <c r="C23" s="93" t="s">
        <v>18</v>
      </c>
      <c r="D23" s="35">
        <f aca="true" t="shared" si="6" ref="D23:L23">+D13+D15+D17+D19+D21</f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113.065</v>
      </c>
      <c r="I23" s="35">
        <f t="shared" si="6"/>
        <v>0</v>
      </c>
      <c r="J23" s="35">
        <f t="shared" si="6"/>
        <v>0</v>
      </c>
      <c r="K23" s="35">
        <v>0</v>
      </c>
      <c r="L23" s="35">
        <f t="shared" si="6"/>
        <v>65.534</v>
      </c>
      <c r="M23" s="35">
        <f>+M13+M15+M17+M19+M21</f>
        <v>0</v>
      </c>
      <c r="N23" s="35">
        <f>+N13+N15+N17+N19+N21</f>
        <v>0</v>
      </c>
      <c r="O23" s="35">
        <f>O13+O15+O17+O19+O21</f>
        <v>0</v>
      </c>
      <c r="P23" s="94">
        <f>SUM(D23:O23)</f>
        <v>178.599</v>
      </c>
    </row>
    <row r="24" spans="1:16" ht="18.75">
      <c r="A24" s="45" t="s">
        <v>0</v>
      </c>
      <c r="B24" s="528" t="s">
        <v>33</v>
      </c>
      <c r="C24" s="57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>
        <f aca="true" t="shared" si="7" ref="P24:P29">SUM(D24:O24)</f>
        <v>0</v>
      </c>
    </row>
    <row r="25" spans="1:16" ht="18.75">
      <c r="A25" s="46" t="s">
        <v>34</v>
      </c>
      <c r="B25" s="529"/>
      <c r="C25" s="50" t="s">
        <v>18</v>
      </c>
      <c r="D25" s="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9">
        <f t="shared" si="7"/>
        <v>0</v>
      </c>
    </row>
    <row r="26" spans="1:16" ht="18.75">
      <c r="A26" s="46" t="s">
        <v>35</v>
      </c>
      <c r="B26" s="48" t="s">
        <v>20</v>
      </c>
      <c r="C26" s="57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>
        <f t="shared" si="7"/>
        <v>0</v>
      </c>
    </row>
    <row r="27" spans="1:16" ht="18.75">
      <c r="A27" s="46" t="s">
        <v>36</v>
      </c>
      <c r="B27" s="50" t="s">
        <v>106</v>
      </c>
      <c r="C27" s="50" t="s">
        <v>18</v>
      </c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9">
        <f t="shared" si="7"/>
        <v>0</v>
      </c>
    </row>
    <row r="28" spans="1:16" s="63" customFormat="1" ht="18.75">
      <c r="A28" s="97" t="s">
        <v>23</v>
      </c>
      <c r="B28" s="541" t="s">
        <v>110</v>
      </c>
      <c r="C28" s="65" t="s">
        <v>16</v>
      </c>
      <c r="D28" s="5">
        <f aca="true" t="shared" si="8" ref="D28:L28">+D24+D26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v>0</v>
      </c>
      <c r="L28" s="5">
        <f t="shared" si="8"/>
        <v>0</v>
      </c>
      <c r="M28" s="85">
        <f aca="true" t="shared" si="9" ref="M28:O29">+M24+M26</f>
        <v>0</v>
      </c>
      <c r="N28" s="5">
        <f t="shared" si="9"/>
        <v>0</v>
      </c>
      <c r="O28" s="5">
        <f t="shared" si="9"/>
        <v>0</v>
      </c>
      <c r="P28" s="15">
        <f t="shared" si="7"/>
        <v>0</v>
      </c>
    </row>
    <row r="29" spans="1:16" s="63" customFormat="1" ht="18.75">
      <c r="A29" s="92"/>
      <c r="B29" s="542"/>
      <c r="C29" s="93" t="s">
        <v>18</v>
      </c>
      <c r="D29" s="35">
        <f aca="true" t="shared" si="10" ref="D29:L29">+D25+D27</f>
        <v>0</v>
      </c>
      <c r="E29" s="35">
        <f t="shared" si="10"/>
        <v>0</v>
      </c>
      <c r="F29" s="35">
        <f t="shared" si="10"/>
        <v>0</v>
      </c>
      <c r="G29" s="35">
        <f t="shared" si="10"/>
        <v>0</v>
      </c>
      <c r="H29" s="35">
        <f t="shared" si="10"/>
        <v>0</v>
      </c>
      <c r="I29" s="35">
        <f t="shared" si="10"/>
        <v>0</v>
      </c>
      <c r="J29" s="35">
        <f t="shared" si="10"/>
        <v>0</v>
      </c>
      <c r="K29" s="35">
        <v>0</v>
      </c>
      <c r="L29" s="35">
        <f t="shared" si="10"/>
        <v>0</v>
      </c>
      <c r="M29" s="88">
        <f t="shared" si="9"/>
        <v>0</v>
      </c>
      <c r="N29" s="35">
        <f t="shared" si="9"/>
        <v>0</v>
      </c>
      <c r="O29" s="35">
        <f t="shared" si="9"/>
        <v>0</v>
      </c>
      <c r="P29" s="94">
        <f t="shared" si="7"/>
        <v>0</v>
      </c>
    </row>
    <row r="30" spans="1:16" ht="18.75">
      <c r="A30" s="45" t="s">
        <v>0</v>
      </c>
      <c r="B30" s="528" t="s">
        <v>37</v>
      </c>
      <c r="C30" s="57" t="s">
        <v>16</v>
      </c>
      <c r="D30" s="1">
        <v>12.6814</v>
      </c>
      <c r="E30" s="5">
        <v>11.991</v>
      </c>
      <c r="F30" s="5">
        <v>1.3805</v>
      </c>
      <c r="G30" s="5">
        <v>1.2171</v>
      </c>
      <c r="H30" s="5">
        <v>0.7415</v>
      </c>
      <c r="I30" s="5"/>
      <c r="J30" s="5"/>
      <c r="K30" s="5"/>
      <c r="L30" s="5"/>
      <c r="M30" s="5"/>
      <c r="N30" s="5">
        <v>0.0059</v>
      </c>
      <c r="O30" s="5">
        <v>0.0796</v>
      </c>
      <c r="P30" s="8">
        <f aca="true" t="shared" si="11" ref="P30:P39">SUM(D30:O30)</f>
        <v>28.096999999999998</v>
      </c>
    </row>
    <row r="31" spans="1:16" ht="18.75">
      <c r="A31" s="46" t="s">
        <v>38</v>
      </c>
      <c r="B31" s="529"/>
      <c r="C31" s="50" t="s">
        <v>18</v>
      </c>
      <c r="D31" s="2">
        <v>3216.814</v>
      </c>
      <c r="E31" s="35">
        <v>2879.934</v>
      </c>
      <c r="F31" s="35">
        <v>212.61</v>
      </c>
      <c r="G31" s="35">
        <v>106.473</v>
      </c>
      <c r="H31" s="35">
        <v>39.738</v>
      </c>
      <c r="I31" s="35"/>
      <c r="J31" s="35"/>
      <c r="K31" s="35"/>
      <c r="L31" s="35"/>
      <c r="M31" s="35"/>
      <c r="N31" s="35">
        <v>4.126</v>
      </c>
      <c r="O31" s="35">
        <v>23.711</v>
      </c>
      <c r="P31" s="9">
        <f t="shared" si="11"/>
        <v>6483.406</v>
      </c>
    </row>
    <row r="32" spans="1:16" ht="18.75">
      <c r="A32" s="46" t="s">
        <v>0</v>
      </c>
      <c r="B32" s="528" t="s">
        <v>39</v>
      </c>
      <c r="C32" s="57" t="s">
        <v>16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0.0083</v>
      </c>
      <c r="P32" s="8">
        <f t="shared" si="11"/>
        <v>0.0083</v>
      </c>
    </row>
    <row r="33" spans="1:16" ht="18.75">
      <c r="A33" s="46" t="s">
        <v>40</v>
      </c>
      <c r="B33" s="529"/>
      <c r="C33" s="50" t="s">
        <v>18</v>
      </c>
      <c r="D33" s="2"/>
      <c r="E33" s="35"/>
      <c r="F33" s="35"/>
      <c r="G33" s="35"/>
      <c r="H33" s="35">
        <v>0.54</v>
      </c>
      <c r="I33" s="35"/>
      <c r="J33" s="35"/>
      <c r="K33" s="35"/>
      <c r="L33" s="35"/>
      <c r="M33" s="35"/>
      <c r="N33" s="35"/>
      <c r="O33" s="35">
        <v>0.442</v>
      </c>
      <c r="P33" s="9">
        <f t="shared" si="11"/>
        <v>0.982</v>
      </c>
    </row>
    <row r="34" spans="1:16" ht="18.75">
      <c r="A34" s="46"/>
      <c r="B34" s="48" t="s">
        <v>20</v>
      </c>
      <c r="C34" s="57" t="s">
        <v>16</v>
      </c>
      <c r="D34" s="1">
        <v>0.1564</v>
      </c>
      <c r="E34" s="5">
        <v>0.3059</v>
      </c>
      <c r="F34" s="5">
        <v>0.0484</v>
      </c>
      <c r="G34" s="5">
        <v>0.0277</v>
      </c>
      <c r="H34" s="5">
        <v>0.2791</v>
      </c>
      <c r="I34" s="5">
        <v>0.082</v>
      </c>
      <c r="J34" s="5">
        <v>0.0018</v>
      </c>
      <c r="K34" s="5"/>
      <c r="L34" s="5"/>
      <c r="M34" s="5">
        <v>0.0403</v>
      </c>
      <c r="N34" s="5">
        <v>0.1266</v>
      </c>
      <c r="O34" s="5">
        <v>0.0412</v>
      </c>
      <c r="P34" s="8">
        <f t="shared" si="11"/>
        <v>1.1094</v>
      </c>
    </row>
    <row r="35" spans="1:16" ht="18.75">
      <c r="A35" s="46" t="s">
        <v>23</v>
      </c>
      <c r="B35" s="50" t="s">
        <v>107</v>
      </c>
      <c r="C35" s="50" t="s">
        <v>18</v>
      </c>
      <c r="D35" s="2">
        <v>42.098</v>
      </c>
      <c r="E35" s="35">
        <v>94.912</v>
      </c>
      <c r="F35" s="35">
        <v>14.73</v>
      </c>
      <c r="G35" s="35">
        <v>7.893</v>
      </c>
      <c r="H35" s="35">
        <v>39.92</v>
      </c>
      <c r="I35" s="35">
        <v>11.773</v>
      </c>
      <c r="J35" s="35">
        <v>0.195</v>
      </c>
      <c r="K35" s="35"/>
      <c r="L35" s="35"/>
      <c r="M35" s="35">
        <v>13.661</v>
      </c>
      <c r="N35" s="35">
        <v>35.113</v>
      </c>
      <c r="O35" s="35">
        <v>9.33</v>
      </c>
      <c r="P35" s="9">
        <f t="shared" si="11"/>
        <v>269.62499999999994</v>
      </c>
    </row>
    <row r="36" spans="1:16" s="63" customFormat="1" ht="18.75">
      <c r="A36" s="60"/>
      <c r="B36" s="541" t="s">
        <v>110</v>
      </c>
      <c r="C36" s="65" t="s">
        <v>16</v>
      </c>
      <c r="D36" s="5">
        <f>+D30+D32+D34</f>
        <v>12.8378</v>
      </c>
      <c r="E36" s="5">
        <f>+E30+E32+E34</f>
        <v>12.296899999999999</v>
      </c>
      <c r="F36" s="5">
        <f aca="true" t="shared" si="12" ref="E36:O37">+F30+F32+F34</f>
        <v>1.4289</v>
      </c>
      <c r="G36" s="5">
        <f t="shared" si="12"/>
        <v>1.2448000000000001</v>
      </c>
      <c r="H36" s="5">
        <f t="shared" si="12"/>
        <v>1.0206</v>
      </c>
      <c r="I36" s="5">
        <f t="shared" si="12"/>
        <v>0.082</v>
      </c>
      <c r="J36" s="5">
        <f t="shared" si="12"/>
        <v>0.0018</v>
      </c>
      <c r="K36" s="5">
        <v>0</v>
      </c>
      <c r="L36" s="5">
        <f>+L30+L32+L34</f>
        <v>0</v>
      </c>
      <c r="M36" s="5">
        <f t="shared" si="12"/>
        <v>0.0403</v>
      </c>
      <c r="N36" s="5">
        <f t="shared" si="12"/>
        <v>0.13249999999999998</v>
      </c>
      <c r="O36" s="5">
        <f t="shared" si="12"/>
        <v>0.1291</v>
      </c>
      <c r="P36" s="15">
        <f t="shared" si="11"/>
        <v>29.2147</v>
      </c>
    </row>
    <row r="37" spans="1:16" s="63" customFormat="1" ht="18.75">
      <c r="A37" s="92"/>
      <c r="B37" s="542"/>
      <c r="C37" s="93" t="s">
        <v>18</v>
      </c>
      <c r="D37" s="35">
        <f>+D31+D33+D35</f>
        <v>3258.912</v>
      </c>
      <c r="E37" s="35">
        <f t="shared" si="12"/>
        <v>2974.846</v>
      </c>
      <c r="F37" s="35">
        <f t="shared" si="12"/>
        <v>227.34</v>
      </c>
      <c r="G37" s="35">
        <f t="shared" si="12"/>
        <v>114.366</v>
      </c>
      <c r="H37" s="35">
        <f t="shared" si="12"/>
        <v>80.19800000000001</v>
      </c>
      <c r="I37" s="35">
        <f t="shared" si="12"/>
        <v>11.773</v>
      </c>
      <c r="J37" s="35">
        <f t="shared" si="12"/>
        <v>0.195</v>
      </c>
      <c r="K37" s="35">
        <v>0</v>
      </c>
      <c r="L37" s="35">
        <f>+L31+L33+L35</f>
        <v>0</v>
      </c>
      <c r="M37" s="35">
        <f t="shared" si="12"/>
        <v>13.661</v>
      </c>
      <c r="N37" s="35">
        <f t="shared" si="12"/>
        <v>39.239</v>
      </c>
      <c r="O37" s="35">
        <f t="shared" si="12"/>
        <v>33.483</v>
      </c>
      <c r="P37" s="94">
        <f t="shared" si="11"/>
        <v>6754.013</v>
      </c>
    </row>
    <row r="38" spans="1:16" ht="18.75">
      <c r="A38" s="532" t="s">
        <v>41</v>
      </c>
      <c r="B38" s="533"/>
      <c r="C38" s="57" t="s">
        <v>16</v>
      </c>
      <c r="D38" s="1">
        <v>0.005</v>
      </c>
      <c r="E38" s="5"/>
      <c r="F38" s="5"/>
      <c r="G38" s="5"/>
      <c r="H38" s="5">
        <v>0.0044</v>
      </c>
      <c r="I38" s="5">
        <v>0.0237</v>
      </c>
      <c r="J38" s="5">
        <v>0.0025</v>
      </c>
      <c r="K38" s="5">
        <v>0.0617</v>
      </c>
      <c r="L38" s="5">
        <v>0.1584</v>
      </c>
      <c r="M38" s="5">
        <v>0.1946</v>
      </c>
      <c r="N38" s="5">
        <v>0.036</v>
      </c>
      <c r="O38" s="5">
        <v>0.011</v>
      </c>
      <c r="P38" s="8">
        <f t="shared" si="11"/>
        <v>0.4973</v>
      </c>
    </row>
    <row r="39" spans="1:16" ht="18.75">
      <c r="A39" s="534"/>
      <c r="B39" s="535"/>
      <c r="C39" s="50" t="s">
        <v>18</v>
      </c>
      <c r="D39" s="2">
        <v>1.62</v>
      </c>
      <c r="E39" s="35"/>
      <c r="F39" s="35"/>
      <c r="G39" s="35"/>
      <c r="H39" s="35">
        <v>1.426</v>
      </c>
      <c r="I39" s="35">
        <v>11.507</v>
      </c>
      <c r="J39" s="35">
        <v>0.675</v>
      </c>
      <c r="K39" s="35">
        <v>24.002</v>
      </c>
      <c r="L39" s="35">
        <v>49.28</v>
      </c>
      <c r="M39" s="35">
        <v>54.059</v>
      </c>
      <c r="N39" s="35">
        <v>10.276</v>
      </c>
      <c r="O39" s="35">
        <v>2.322</v>
      </c>
      <c r="P39" s="9">
        <f t="shared" si="11"/>
        <v>155.16700000000003</v>
      </c>
    </row>
    <row r="40" spans="1:16" ht="18.75">
      <c r="A40" s="532" t="s">
        <v>42</v>
      </c>
      <c r="B40" s="533"/>
      <c r="C40" s="57" t="s">
        <v>16</v>
      </c>
      <c r="D40" s="1"/>
      <c r="E40" s="5"/>
      <c r="F40" s="5"/>
      <c r="G40" s="5"/>
      <c r="H40" s="5">
        <v>0.6863</v>
      </c>
      <c r="I40" s="5">
        <v>6.2609</v>
      </c>
      <c r="J40" s="5">
        <v>0.061</v>
      </c>
      <c r="K40" s="5">
        <v>0.0658</v>
      </c>
      <c r="L40" s="5">
        <v>0.2177</v>
      </c>
      <c r="M40" s="5">
        <v>0.4442</v>
      </c>
      <c r="N40" s="5">
        <v>1.3466</v>
      </c>
      <c r="O40" s="5">
        <v>0.4297</v>
      </c>
      <c r="P40" s="8">
        <f>SUM(D40:O40)</f>
        <v>9.512200000000002</v>
      </c>
    </row>
    <row r="41" spans="1:16" ht="18.75">
      <c r="A41" s="534"/>
      <c r="B41" s="535"/>
      <c r="C41" s="50" t="s">
        <v>18</v>
      </c>
      <c r="D41" s="2"/>
      <c r="E41" s="35"/>
      <c r="F41" s="35"/>
      <c r="G41" s="35"/>
      <c r="H41" s="35">
        <v>39.766</v>
      </c>
      <c r="I41" s="35">
        <v>1133.029</v>
      </c>
      <c r="J41" s="35">
        <v>9.191</v>
      </c>
      <c r="K41" s="35">
        <v>0.831</v>
      </c>
      <c r="L41" s="35">
        <v>30.242</v>
      </c>
      <c r="M41" s="35">
        <v>53.082</v>
      </c>
      <c r="N41" s="35">
        <v>203.975</v>
      </c>
      <c r="O41" s="35">
        <v>56.896</v>
      </c>
      <c r="P41" s="9">
        <f>SUM(D41:O41)</f>
        <v>1527.012</v>
      </c>
    </row>
    <row r="42" spans="1:16" ht="18.75">
      <c r="A42" s="532" t="s">
        <v>43</v>
      </c>
      <c r="B42" s="533"/>
      <c r="C42" s="57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>
        <f aca="true" t="shared" si="13" ref="P42:P47">SUM(D42:O42)</f>
        <v>0</v>
      </c>
    </row>
    <row r="43" spans="1:16" ht="18.75">
      <c r="A43" s="534"/>
      <c r="B43" s="535"/>
      <c r="C43" s="50" t="s">
        <v>18</v>
      </c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">
        <f t="shared" si="13"/>
        <v>0</v>
      </c>
    </row>
    <row r="44" spans="1:16" ht="18.75">
      <c r="A44" s="532" t="s">
        <v>44</v>
      </c>
      <c r="B44" s="533"/>
      <c r="C44" s="57" t="s">
        <v>16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f t="shared" si="13"/>
        <v>0</v>
      </c>
    </row>
    <row r="45" spans="1:16" ht="18.75">
      <c r="A45" s="534"/>
      <c r="B45" s="535"/>
      <c r="C45" s="50" t="s">
        <v>18</v>
      </c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9">
        <f t="shared" si="13"/>
        <v>0</v>
      </c>
    </row>
    <row r="46" spans="1:16" ht="18.75">
      <c r="A46" s="532" t="s">
        <v>45</v>
      </c>
      <c r="B46" s="533"/>
      <c r="C46" s="57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>
        <f t="shared" si="13"/>
        <v>0</v>
      </c>
    </row>
    <row r="47" spans="1:16" ht="18.75">
      <c r="A47" s="534"/>
      <c r="B47" s="535"/>
      <c r="C47" s="50" t="s">
        <v>18</v>
      </c>
      <c r="D47" s="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9">
        <f t="shared" si="13"/>
        <v>0</v>
      </c>
    </row>
    <row r="48" spans="1:16" ht="18.75">
      <c r="A48" s="532" t="s">
        <v>46</v>
      </c>
      <c r="B48" s="533"/>
      <c r="C48" s="57" t="s">
        <v>16</v>
      </c>
      <c r="D48" s="1"/>
      <c r="E48" s="5"/>
      <c r="F48" s="5"/>
      <c r="G48" s="5"/>
      <c r="H48" s="5">
        <v>21.813</v>
      </c>
      <c r="I48" s="5">
        <v>11.4472</v>
      </c>
      <c r="J48" s="5">
        <v>0.311</v>
      </c>
      <c r="K48" s="5">
        <v>0.026</v>
      </c>
      <c r="L48" s="5">
        <v>0.0062</v>
      </c>
      <c r="M48" s="5">
        <v>0</v>
      </c>
      <c r="N48" s="5">
        <v>0.0107</v>
      </c>
      <c r="O48" s="5">
        <v>0</v>
      </c>
      <c r="P48" s="8">
        <f aca="true" t="shared" si="14" ref="P48:P57">SUM(D48:O48)</f>
        <v>33.6141</v>
      </c>
    </row>
    <row r="49" spans="1:16" ht="18.75">
      <c r="A49" s="534"/>
      <c r="B49" s="535"/>
      <c r="C49" s="50" t="s">
        <v>18</v>
      </c>
      <c r="D49" s="2"/>
      <c r="E49" s="35"/>
      <c r="F49" s="35"/>
      <c r="G49" s="35"/>
      <c r="H49" s="35">
        <v>1872.099</v>
      </c>
      <c r="I49" s="35">
        <v>1484.887</v>
      </c>
      <c r="J49" s="35">
        <v>26.87</v>
      </c>
      <c r="K49" s="35">
        <v>0.562</v>
      </c>
      <c r="L49" s="35">
        <v>0.713</v>
      </c>
      <c r="M49" s="35">
        <v>0.216</v>
      </c>
      <c r="N49" s="35">
        <v>1.62</v>
      </c>
      <c r="O49" s="35">
        <v>0.216</v>
      </c>
      <c r="P49" s="9">
        <f t="shared" si="14"/>
        <v>3387.1829999999995</v>
      </c>
    </row>
    <row r="50" spans="1:16" ht="18.75">
      <c r="A50" s="532" t="s">
        <v>47</v>
      </c>
      <c r="B50" s="533"/>
      <c r="C50" s="57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f>SUM(D50:O50)</f>
        <v>0</v>
      </c>
    </row>
    <row r="51" spans="1:16" ht="18.75">
      <c r="A51" s="534"/>
      <c r="B51" s="535"/>
      <c r="C51" s="50" t="s">
        <v>18</v>
      </c>
      <c r="D51" s="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9">
        <f>SUM(D51:O51)</f>
        <v>0</v>
      </c>
    </row>
    <row r="52" spans="1:16" ht="18.75">
      <c r="A52" s="532" t="s">
        <v>48</v>
      </c>
      <c r="B52" s="533"/>
      <c r="C52" s="57" t="s">
        <v>16</v>
      </c>
      <c r="D52" s="1"/>
      <c r="E52" s="5"/>
      <c r="F52" s="5">
        <v>0.016</v>
      </c>
      <c r="G52" s="5">
        <v>0.0728</v>
      </c>
      <c r="H52" s="5">
        <v>0.1771</v>
      </c>
      <c r="I52" s="5">
        <v>0.0085</v>
      </c>
      <c r="J52" s="5"/>
      <c r="K52" s="5"/>
      <c r="L52" s="5">
        <v>0.1953</v>
      </c>
      <c r="M52" s="5">
        <v>76.5545</v>
      </c>
      <c r="N52" s="5">
        <v>41.5482</v>
      </c>
      <c r="O52" s="5">
        <v>0.806</v>
      </c>
      <c r="P52" s="8">
        <f t="shared" si="14"/>
        <v>119.37840000000001</v>
      </c>
    </row>
    <row r="53" spans="1:16" ht="18.75">
      <c r="A53" s="534"/>
      <c r="B53" s="535"/>
      <c r="C53" s="50" t="s">
        <v>18</v>
      </c>
      <c r="D53" s="2"/>
      <c r="E53" s="35"/>
      <c r="F53" s="35">
        <v>21.427</v>
      </c>
      <c r="G53" s="35">
        <v>100.786</v>
      </c>
      <c r="H53" s="35">
        <v>149.93</v>
      </c>
      <c r="I53" s="35">
        <v>66.798</v>
      </c>
      <c r="J53" s="35"/>
      <c r="K53" s="35"/>
      <c r="L53" s="35">
        <v>159.624</v>
      </c>
      <c r="M53" s="35">
        <v>63973.681</v>
      </c>
      <c r="N53" s="35">
        <v>37694.457</v>
      </c>
      <c r="O53" s="35">
        <v>689.924</v>
      </c>
      <c r="P53" s="9">
        <f t="shared" si="14"/>
        <v>102856.62700000001</v>
      </c>
    </row>
    <row r="54" spans="1:16" ht="18.75">
      <c r="A54" s="45" t="s">
        <v>0</v>
      </c>
      <c r="B54" s="528" t="s">
        <v>128</v>
      </c>
      <c r="C54" s="57" t="s">
        <v>16</v>
      </c>
      <c r="D54" s="1"/>
      <c r="E54" s="5"/>
      <c r="F54" s="5"/>
      <c r="G54" s="5"/>
      <c r="H54" s="5">
        <v>0.6345</v>
      </c>
      <c r="I54" s="5">
        <v>1.3067</v>
      </c>
      <c r="J54" s="5">
        <v>3.1765</v>
      </c>
      <c r="K54" s="5">
        <v>1.4425</v>
      </c>
      <c r="L54" s="5">
        <v>0.8375</v>
      </c>
      <c r="M54" s="5">
        <v>0.8075</v>
      </c>
      <c r="N54" s="5">
        <v>0.4348</v>
      </c>
      <c r="O54" s="5">
        <v>0.0551</v>
      </c>
      <c r="P54" s="8">
        <f t="shared" si="14"/>
        <v>8.695099999999998</v>
      </c>
    </row>
    <row r="55" spans="1:16" ht="18.75">
      <c r="A55" s="46" t="s">
        <v>38</v>
      </c>
      <c r="B55" s="529"/>
      <c r="C55" s="50" t="s">
        <v>18</v>
      </c>
      <c r="D55" s="2"/>
      <c r="E55" s="35"/>
      <c r="F55" s="35"/>
      <c r="G55" s="35"/>
      <c r="H55" s="35">
        <v>360.514</v>
      </c>
      <c r="I55" s="35">
        <v>868.28</v>
      </c>
      <c r="J55" s="35">
        <v>1456.636</v>
      </c>
      <c r="K55" s="35">
        <v>725.764</v>
      </c>
      <c r="L55" s="35">
        <v>444.12</v>
      </c>
      <c r="M55" s="35">
        <v>478.042</v>
      </c>
      <c r="N55" s="35">
        <v>263.319</v>
      </c>
      <c r="O55" s="35">
        <v>34.037</v>
      </c>
      <c r="P55" s="9">
        <f t="shared" si="14"/>
        <v>4630.712</v>
      </c>
    </row>
    <row r="56" spans="1:16" ht="18.75">
      <c r="A56" s="46" t="s">
        <v>17</v>
      </c>
      <c r="B56" s="48" t="s">
        <v>20</v>
      </c>
      <c r="C56" s="57" t="s">
        <v>16</v>
      </c>
      <c r="D56" s="1"/>
      <c r="E56" s="5"/>
      <c r="F56" s="5"/>
      <c r="G56" s="5"/>
      <c r="H56" s="5">
        <v>0.0058</v>
      </c>
      <c r="I56" s="5">
        <v>0.0656</v>
      </c>
      <c r="J56" s="5">
        <v>0.0012</v>
      </c>
      <c r="K56" s="5">
        <v>0.0076</v>
      </c>
      <c r="L56" s="5">
        <v>0.4775</v>
      </c>
      <c r="M56" s="5">
        <v>0.0587</v>
      </c>
      <c r="N56" s="5"/>
      <c r="O56" s="5"/>
      <c r="P56" s="8">
        <f t="shared" si="14"/>
        <v>0.6164</v>
      </c>
    </row>
    <row r="57" spans="1:16" ht="18.75">
      <c r="A57" s="46" t="s">
        <v>23</v>
      </c>
      <c r="B57" s="50" t="s">
        <v>109</v>
      </c>
      <c r="C57" s="50" t="s">
        <v>18</v>
      </c>
      <c r="D57" s="2"/>
      <c r="E57" s="35"/>
      <c r="F57" s="35"/>
      <c r="G57" s="35"/>
      <c r="H57" s="35">
        <v>6.264</v>
      </c>
      <c r="I57" s="35">
        <v>97.945</v>
      </c>
      <c r="J57" s="35">
        <v>0.454</v>
      </c>
      <c r="K57" s="35">
        <v>5.432</v>
      </c>
      <c r="L57" s="35">
        <v>271.846</v>
      </c>
      <c r="M57" s="35">
        <v>42.369</v>
      </c>
      <c r="N57" s="35"/>
      <c r="O57" s="35"/>
      <c r="P57" s="9">
        <f t="shared" si="14"/>
        <v>424.30999999999995</v>
      </c>
    </row>
    <row r="58" spans="1:16" s="63" customFormat="1" ht="18.75">
      <c r="A58" s="60"/>
      <c r="B58" s="541" t="s">
        <v>110</v>
      </c>
      <c r="C58" s="65" t="s">
        <v>16</v>
      </c>
      <c r="D58" s="5">
        <f aca="true" t="shared" si="15" ref="D58:F59">D54+D56</f>
        <v>0</v>
      </c>
      <c r="E58" s="5">
        <f t="shared" si="15"/>
        <v>0</v>
      </c>
      <c r="F58" s="5">
        <f t="shared" si="15"/>
        <v>0</v>
      </c>
      <c r="G58" s="5">
        <f aca="true" t="shared" si="16" ref="G58:I59">G54+G56</f>
        <v>0</v>
      </c>
      <c r="H58" s="5">
        <f>H54+H56</f>
        <v>0.6403</v>
      </c>
      <c r="I58" s="5">
        <f t="shared" si="16"/>
        <v>1.3723</v>
      </c>
      <c r="J58" s="5">
        <f>+J54+J56</f>
        <v>3.1776999999999997</v>
      </c>
      <c r="K58" s="5">
        <v>1.4501</v>
      </c>
      <c r="L58" s="5">
        <f aca="true" t="shared" si="17" ref="L58:N59">+L54+L56</f>
        <v>1.315</v>
      </c>
      <c r="M58" s="5">
        <f t="shared" si="17"/>
        <v>0.8662</v>
      </c>
      <c r="N58" s="5">
        <f t="shared" si="17"/>
        <v>0.4348</v>
      </c>
      <c r="O58" s="5">
        <f>O54+O56</f>
        <v>0.0551</v>
      </c>
      <c r="P58" s="15">
        <f>P54+P56</f>
        <v>9.311499999999999</v>
      </c>
    </row>
    <row r="59" spans="1:16" s="63" customFormat="1" ht="18.75">
      <c r="A59" s="92"/>
      <c r="B59" s="542"/>
      <c r="C59" s="93" t="s">
        <v>18</v>
      </c>
      <c r="D59" s="35">
        <f t="shared" si="15"/>
        <v>0</v>
      </c>
      <c r="E59" s="35">
        <f t="shared" si="15"/>
        <v>0</v>
      </c>
      <c r="F59" s="35">
        <f t="shared" si="15"/>
        <v>0</v>
      </c>
      <c r="G59" s="35">
        <f t="shared" si="16"/>
        <v>0</v>
      </c>
      <c r="H59" s="35">
        <f t="shared" si="16"/>
        <v>366.778</v>
      </c>
      <c r="I59" s="35">
        <f t="shared" si="16"/>
        <v>966.2249999999999</v>
      </c>
      <c r="J59" s="35">
        <f>+J55+J57</f>
        <v>1457.09</v>
      </c>
      <c r="K59" s="35">
        <v>731.196</v>
      </c>
      <c r="L59" s="35">
        <f t="shared" si="17"/>
        <v>715.966</v>
      </c>
      <c r="M59" s="35">
        <f t="shared" si="17"/>
        <v>520.411</v>
      </c>
      <c r="N59" s="35">
        <f t="shared" si="17"/>
        <v>263.319</v>
      </c>
      <c r="O59" s="35">
        <f>O55+O57</f>
        <v>34.037</v>
      </c>
      <c r="P59" s="94">
        <f>P55+P57</f>
        <v>5055.022000000001</v>
      </c>
    </row>
    <row r="60" spans="1:16" ht="18.75">
      <c r="A60" s="45" t="s">
        <v>0</v>
      </c>
      <c r="B60" s="528" t="s">
        <v>111</v>
      </c>
      <c r="C60" s="57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>
        <f aca="true" t="shared" si="18" ref="P60:P67">SUM(D60:O60)</f>
        <v>0</v>
      </c>
    </row>
    <row r="61" spans="1:16" ht="18.75">
      <c r="A61" s="46" t="s">
        <v>49</v>
      </c>
      <c r="B61" s="529"/>
      <c r="C61" s="50" t="s">
        <v>18</v>
      </c>
      <c r="D61" s="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>
        <f t="shared" si="18"/>
        <v>0</v>
      </c>
    </row>
    <row r="62" spans="1:16" ht="18.75">
      <c r="A62" s="46" t="s">
        <v>0</v>
      </c>
      <c r="B62" s="48" t="s">
        <v>50</v>
      </c>
      <c r="C62" s="57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18"/>
        <v>0</v>
      </c>
    </row>
    <row r="63" spans="1:16" ht="18.75">
      <c r="A63" s="46" t="s">
        <v>51</v>
      </c>
      <c r="B63" s="50" t="s">
        <v>112</v>
      </c>
      <c r="C63" s="50" t="s">
        <v>18</v>
      </c>
      <c r="D63" s="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>
        <f t="shared" si="18"/>
        <v>0</v>
      </c>
    </row>
    <row r="64" spans="1:16" ht="18.75">
      <c r="A64" s="46" t="s">
        <v>0</v>
      </c>
      <c r="B64" s="528" t="s">
        <v>53</v>
      </c>
      <c r="C64" s="57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>
        <f t="shared" si="18"/>
        <v>0</v>
      </c>
    </row>
    <row r="65" spans="1:16" ht="18.75">
      <c r="A65" s="46" t="s">
        <v>23</v>
      </c>
      <c r="B65" s="529"/>
      <c r="C65" s="50" t="s">
        <v>18</v>
      </c>
      <c r="D65" s="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">
        <f t="shared" si="18"/>
        <v>0</v>
      </c>
    </row>
    <row r="66" spans="1:16" ht="18.75">
      <c r="A66" s="46"/>
      <c r="B66" s="48" t="s">
        <v>20</v>
      </c>
      <c r="C66" s="57" t="s">
        <v>16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>
        <f t="shared" si="18"/>
        <v>0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>
        <f t="shared" si="18"/>
        <v>0</v>
      </c>
    </row>
    <row r="68" ht="18.75">
      <c r="P68" s="11"/>
    </row>
    <row r="69" spans="1:16" ht="19.5" thickBot="1">
      <c r="A69" s="12" t="s">
        <v>213</v>
      </c>
      <c r="B69" s="40"/>
      <c r="C69" s="12"/>
      <c r="D69" s="12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2"/>
    </row>
    <row r="70" spans="1:16" ht="18.75">
      <c r="A70" s="51"/>
      <c r="B70" s="56"/>
      <c r="C70" s="56"/>
      <c r="D70" s="43" t="s">
        <v>150</v>
      </c>
      <c r="E70" s="84" t="s">
        <v>89</v>
      </c>
      <c r="F70" s="84" t="s">
        <v>90</v>
      </c>
      <c r="G70" s="84" t="s">
        <v>91</v>
      </c>
      <c r="H70" s="84" t="s">
        <v>92</v>
      </c>
      <c r="I70" s="84" t="s">
        <v>93</v>
      </c>
      <c r="J70" s="84" t="s">
        <v>94</v>
      </c>
      <c r="K70" s="84" t="s">
        <v>95</v>
      </c>
      <c r="L70" s="84" t="s">
        <v>96</v>
      </c>
      <c r="M70" s="84" t="s">
        <v>97</v>
      </c>
      <c r="N70" s="84" t="s">
        <v>98</v>
      </c>
      <c r="O70" s="84" t="s">
        <v>99</v>
      </c>
      <c r="P70" s="44" t="s">
        <v>14</v>
      </c>
    </row>
    <row r="71" spans="1:16" s="63" customFormat="1" ht="18.75">
      <c r="A71" s="97" t="s">
        <v>49</v>
      </c>
      <c r="B71" s="541" t="s">
        <v>113</v>
      </c>
      <c r="C71" s="65" t="s">
        <v>16</v>
      </c>
      <c r="D71" s="5">
        <f aca="true" t="shared" si="19" ref="D71:L71">+D60+D62+D64+D66</f>
        <v>0</v>
      </c>
      <c r="E71" s="5">
        <f t="shared" si="19"/>
        <v>0</v>
      </c>
      <c r="F71" s="5">
        <f t="shared" si="19"/>
        <v>0</v>
      </c>
      <c r="G71" s="5">
        <f t="shared" si="19"/>
        <v>0</v>
      </c>
      <c r="H71" s="5">
        <f t="shared" si="19"/>
        <v>0</v>
      </c>
      <c r="I71" s="5">
        <f t="shared" si="19"/>
        <v>0</v>
      </c>
      <c r="J71" s="5">
        <f t="shared" si="19"/>
        <v>0</v>
      </c>
      <c r="K71" s="5">
        <f t="shared" si="19"/>
        <v>0</v>
      </c>
      <c r="L71" s="5">
        <f t="shared" si="19"/>
        <v>0</v>
      </c>
      <c r="M71" s="5">
        <f aca="true" t="shared" si="20" ref="M71:O72">+M60+M62+M64+M66</f>
        <v>0</v>
      </c>
      <c r="N71" s="5">
        <f t="shared" si="20"/>
        <v>0</v>
      </c>
      <c r="O71" s="5">
        <f t="shared" si="20"/>
        <v>0</v>
      </c>
      <c r="P71" s="15">
        <f>P60+P62+P64+P66</f>
        <v>0</v>
      </c>
    </row>
    <row r="72" spans="1:16" s="63" customFormat="1" ht="18.75">
      <c r="A72" s="98" t="s">
        <v>51</v>
      </c>
      <c r="B72" s="542"/>
      <c r="C72" s="93" t="s">
        <v>18</v>
      </c>
      <c r="D72" s="35">
        <f aca="true" t="shared" si="21" ref="D72:L72">+D61+D63+D65+D67</f>
        <v>0</v>
      </c>
      <c r="E72" s="35">
        <f t="shared" si="21"/>
        <v>0</v>
      </c>
      <c r="F72" s="35">
        <f t="shared" si="21"/>
        <v>0</v>
      </c>
      <c r="G72" s="35">
        <f t="shared" si="21"/>
        <v>0</v>
      </c>
      <c r="H72" s="35">
        <f t="shared" si="21"/>
        <v>0</v>
      </c>
      <c r="I72" s="35">
        <f t="shared" si="21"/>
        <v>0</v>
      </c>
      <c r="J72" s="35">
        <f t="shared" si="21"/>
        <v>0</v>
      </c>
      <c r="K72" s="35">
        <f t="shared" si="21"/>
        <v>0</v>
      </c>
      <c r="L72" s="35">
        <f t="shared" si="21"/>
        <v>0</v>
      </c>
      <c r="M72" s="35">
        <f t="shared" si="20"/>
        <v>0</v>
      </c>
      <c r="N72" s="35">
        <f t="shared" si="20"/>
        <v>0</v>
      </c>
      <c r="O72" s="35">
        <f t="shared" si="20"/>
        <v>0</v>
      </c>
      <c r="P72" s="94">
        <f>P61+P63+P65+P67</f>
        <v>0</v>
      </c>
    </row>
    <row r="73" spans="1:16" ht="18.75">
      <c r="A73" s="45" t="s">
        <v>0</v>
      </c>
      <c r="B73" s="528" t="s">
        <v>54</v>
      </c>
      <c r="C73" s="57" t="s">
        <v>16</v>
      </c>
      <c r="D73" s="1">
        <v>9.2065</v>
      </c>
      <c r="E73" s="5">
        <v>6.3956</v>
      </c>
      <c r="F73" s="5">
        <v>1.8989</v>
      </c>
      <c r="G73" s="5">
        <v>1.4294</v>
      </c>
      <c r="H73" s="5">
        <v>55.3385</v>
      </c>
      <c r="I73" s="5">
        <v>56.9053</v>
      </c>
      <c r="J73" s="5">
        <v>52.645</v>
      </c>
      <c r="K73" s="5">
        <v>14.8918</v>
      </c>
      <c r="L73" s="5">
        <v>8.8581</v>
      </c>
      <c r="M73" s="5">
        <v>10.008</v>
      </c>
      <c r="N73" s="5">
        <v>16.9186</v>
      </c>
      <c r="O73" s="5">
        <v>18.3311</v>
      </c>
      <c r="P73" s="8">
        <f>SUM(D73:O73)</f>
        <v>252.8268</v>
      </c>
    </row>
    <row r="74" spans="1:16" ht="18.75">
      <c r="A74" s="46" t="s">
        <v>34</v>
      </c>
      <c r="B74" s="529"/>
      <c r="C74" s="50" t="s">
        <v>18</v>
      </c>
      <c r="D74" s="2">
        <v>14954.014</v>
      </c>
      <c r="E74" s="35">
        <v>8551.583</v>
      </c>
      <c r="F74" s="35">
        <v>2864.416</v>
      </c>
      <c r="G74" s="35">
        <v>2164.873</v>
      </c>
      <c r="H74" s="35">
        <v>30744.134</v>
      </c>
      <c r="I74" s="35">
        <v>35612.292</v>
      </c>
      <c r="J74" s="35">
        <v>39273.437</v>
      </c>
      <c r="K74" s="35">
        <v>27192.646</v>
      </c>
      <c r="L74" s="35">
        <v>11895.752</v>
      </c>
      <c r="M74" s="35">
        <v>14084.752</v>
      </c>
      <c r="N74" s="35">
        <v>22029.627</v>
      </c>
      <c r="O74" s="35">
        <v>28918.799</v>
      </c>
      <c r="P74" s="9">
        <f>SUM(D74:O74)</f>
        <v>238286.32500000004</v>
      </c>
    </row>
    <row r="75" spans="1:16" ht="18.75">
      <c r="A75" s="46" t="s">
        <v>0</v>
      </c>
      <c r="B75" s="528" t="s">
        <v>55</v>
      </c>
      <c r="C75" s="57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>
        <f aca="true" t="shared" si="22" ref="P75:P80">SUM(D75:O75)</f>
        <v>0</v>
      </c>
    </row>
    <row r="76" spans="1:16" ht="18.75">
      <c r="A76" s="46" t="s">
        <v>0</v>
      </c>
      <c r="B76" s="529"/>
      <c r="C76" s="50" t="s">
        <v>18</v>
      </c>
      <c r="D76" s="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9">
        <f t="shared" si="22"/>
        <v>0</v>
      </c>
    </row>
    <row r="77" spans="1:16" ht="18.75">
      <c r="A77" s="46" t="s">
        <v>56</v>
      </c>
      <c r="B77" s="48" t="s">
        <v>57</v>
      </c>
      <c r="C77" s="57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>
        <f t="shared" si="22"/>
        <v>0</v>
      </c>
    </row>
    <row r="78" spans="1:16" ht="18.75">
      <c r="A78" s="46"/>
      <c r="B78" s="50" t="s">
        <v>58</v>
      </c>
      <c r="C78" s="50" t="s">
        <v>18</v>
      </c>
      <c r="D78" s="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9">
        <f t="shared" si="22"/>
        <v>0</v>
      </c>
    </row>
    <row r="79" spans="1:16" ht="18.75">
      <c r="A79" s="46"/>
      <c r="B79" s="528" t="s">
        <v>59</v>
      </c>
      <c r="C79" s="57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>
        <f t="shared" si="22"/>
        <v>0</v>
      </c>
    </row>
    <row r="80" spans="1:16" ht="18.75">
      <c r="A80" s="46" t="s">
        <v>17</v>
      </c>
      <c r="B80" s="529"/>
      <c r="C80" s="50" t="s">
        <v>18</v>
      </c>
      <c r="D80" s="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">
        <f t="shared" si="22"/>
        <v>0</v>
      </c>
    </row>
    <row r="81" spans="1:16" ht="18.75">
      <c r="A81" s="46"/>
      <c r="B81" s="339" t="s">
        <v>20</v>
      </c>
      <c r="C81" s="57" t="s">
        <v>16</v>
      </c>
      <c r="D81" s="1">
        <v>24.4578</v>
      </c>
      <c r="E81" s="5">
        <v>41.6125</v>
      </c>
      <c r="F81" s="5">
        <v>21.8913</v>
      </c>
      <c r="G81" s="5">
        <v>23.6761</v>
      </c>
      <c r="H81" s="5">
        <v>38.0433</v>
      </c>
      <c r="I81" s="5">
        <v>24.8026</v>
      </c>
      <c r="J81" s="5">
        <v>18.5975</v>
      </c>
      <c r="K81" s="5">
        <v>7.1715</v>
      </c>
      <c r="L81" s="5">
        <v>8.6272</v>
      </c>
      <c r="M81" s="5">
        <v>8.6375</v>
      </c>
      <c r="N81" s="5">
        <v>9.2592</v>
      </c>
      <c r="O81" s="5">
        <v>19.4555</v>
      </c>
      <c r="P81" s="8">
        <f aca="true" t="shared" si="23" ref="P81:P96">SUM(D81:O81)</f>
        <v>246.232</v>
      </c>
    </row>
    <row r="82" spans="1:16" ht="18.75">
      <c r="A82" s="46"/>
      <c r="B82" s="47" t="s">
        <v>151</v>
      </c>
      <c r="C82" s="50" t="s">
        <v>18</v>
      </c>
      <c r="D82" s="2">
        <v>8890.581</v>
      </c>
      <c r="E82" s="35">
        <v>17331.342</v>
      </c>
      <c r="F82" s="35">
        <v>9715.645</v>
      </c>
      <c r="G82" s="35">
        <v>10965.533</v>
      </c>
      <c r="H82" s="35">
        <v>14579.334</v>
      </c>
      <c r="I82" s="35">
        <v>14305.571</v>
      </c>
      <c r="J82" s="35">
        <v>11034.925</v>
      </c>
      <c r="K82" s="35">
        <v>5832.522</v>
      </c>
      <c r="L82" s="35">
        <v>5004.242</v>
      </c>
      <c r="M82" s="35">
        <v>4879.383</v>
      </c>
      <c r="N82" s="35">
        <v>3279.432</v>
      </c>
      <c r="O82" s="35">
        <v>6655.403</v>
      </c>
      <c r="P82" s="9">
        <f t="shared" si="23"/>
        <v>112473.913</v>
      </c>
    </row>
    <row r="83" spans="1:16" s="63" customFormat="1" ht="18.75">
      <c r="A83" s="97" t="s">
        <v>23</v>
      </c>
      <c r="B83" s="530" t="s">
        <v>152</v>
      </c>
      <c r="C83" s="65" t="s">
        <v>16</v>
      </c>
      <c r="D83" s="5">
        <f>+D73+D75+D77+D79+D81</f>
        <v>33.6643</v>
      </c>
      <c r="E83" s="5">
        <f aca="true" t="shared" si="24" ref="E83:O84">+E73+E75+E77+E79+E81</f>
        <v>48.0081</v>
      </c>
      <c r="F83" s="5">
        <f>+F73+F75+F77+F79+F81</f>
        <v>23.790200000000002</v>
      </c>
      <c r="G83" s="5">
        <f t="shared" si="24"/>
        <v>25.105500000000003</v>
      </c>
      <c r="H83" s="5">
        <f t="shared" si="24"/>
        <v>93.3818</v>
      </c>
      <c r="I83" s="5">
        <f t="shared" si="24"/>
        <v>81.7079</v>
      </c>
      <c r="J83" s="5">
        <f t="shared" si="24"/>
        <v>71.2425</v>
      </c>
      <c r="K83" s="5">
        <v>22.063299999999998</v>
      </c>
      <c r="L83" s="5">
        <f t="shared" si="24"/>
        <v>17.485300000000002</v>
      </c>
      <c r="M83" s="5">
        <f t="shared" si="24"/>
        <v>18.6455</v>
      </c>
      <c r="N83" s="5">
        <f t="shared" si="24"/>
        <v>26.1778</v>
      </c>
      <c r="O83" s="5">
        <f t="shared" si="24"/>
        <v>37.7866</v>
      </c>
      <c r="P83" s="15">
        <f t="shared" si="23"/>
        <v>499.05879999999996</v>
      </c>
    </row>
    <row r="84" spans="1:16" s="63" customFormat="1" ht="18.75">
      <c r="A84" s="92"/>
      <c r="B84" s="531"/>
      <c r="C84" s="93" t="s">
        <v>18</v>
      </c>
      <c r="D84" s="35">
        <f>+D74+D76+D78+D80+D82</f>
        <v>23844.595</v>
      </c>
      <c r="E84" s="35">
        <f t="shared" si="24"/>
        <v>25882.925000000003</v>
      </c>
      <c r="F84" s="35">
        <f>+F74+F76+F78+F80+F82</f>
        <v>12580.061000000002</v>
      </c>
      <c r="G84" s="35">
        <f t="shared" si="24"/>
        <v>13130.405999999999</v>
      </c>
      <c r="H84" s="35">
        <f t="shared" si="24"/>
        <v>45323.468</v>
      </c>
      <c r="I84" s="35">
        <f t="shared" si="24"/>
        <v>49917.863</v>
      </c>
      <c r="J84" s="35">
        <f t="shared" si="24"/>
        <v>50308.361999999994</v>
      </c>
      <c r="K84" s="35">
        <v>33025.168</v>
      </c>
      <c r="L84" s="35">
        <f t="shared" si="24"/>
        <v>16899.994</v>
      </c>
      <c r="M84" s="35">
        <f t="shared" si="24"/>
        <v>18964.135000000002</v>
      </c>
      <c r="N84" s="35">
        <f t="shared" si="24"/>
        <v>25309.059</v>
      </c>
      <c r="O84" s="35">
        <f t="shared" si="24"/>
        <v>35574.202</v>
      </c>
      <c r="P84" s="94">
        <f t="shared" si="23"/>
        <v>350760.238</v>
      </c>
    </row>
    <row r="85" spans="1:16" ht="18.75">
      <c r="A85" s="532" t="s">
        <v>114</v>
      </c>
      <c r="B85" s="533"/>
      <c r="C85" s="57" t="s">
        <v>16</v>
      </c>
      <c r="D85" s="1">
        <v>0.0113</v>
      </c>
      <c r="E85" s="5">
        <v>0.0068</v>
      </c>
      <c r="F85" s="5">
        <v>0.0002</v>
      </c>
      <c r="G85" s="5"/>
      <c r="H85" s="5">
        <v>0.113</v>
      </c>
      <c r="I85" s="5">
        <v>0.1669</v>
      </c>
      <c r="J85" s="5">
        <v>0.0593</v>
      </c>
      <c r="K85" s="5">
        <v>0.0204</v>
      </c>
      <c r="L85" s="5">
        <v>0.4241</v>
      </c>
      <c r="M85" s="5">
        <v>0.406</v>
      </c>
      <c r="N85" s="5">
        <v>0.2064</v>
      </c>
      <c r="O85" s="5">
        <v>0.0895</v>
      </c>
      <c r="P85" s="8">
        <f t="shared" si="23"/>
        <v>1.5039</v>
      </c>
    </row>
    <row r="86" spans="1:16" ht="18.75">
      <c r="A86" s="534"/>
      <c r="B86" s="535"/>
      <c r="C86" s="50" t="s">
        <v>18</v>
      </c>
      <c r="D86" s="2">
        <v>15.455</v>
      </c>
      <c r="E86" s="35">
        <v>10.789</v>
      </c>
      <c r="F86" s="35">
        <v>0.324</v>
      </c>
      <c r="G86" s="35"/>
      <c r="H86" s="35">
        <v>184.485</v>
      </c>
      <c r="I86" s="35">
        <v>276.901</v>
      </c>
      <c r="J86" s="35">
        <v>95.936</v>
      </c>
      <c r="K86" s="35">
        <v>33.264</v>
      </c>
      <c r="L86" s="35">
        <v>543.898</v>
      </c>
      <c r="M86" s="35">
        <v>433.55</v>
      </c>
      <c r="N86" s="35">
        <v>216.184</v>
      </c>
      <c r="O86" s="35">
        <v>96.066</v>
      </c>
      <c r="P86" s="9">
        <f t="shared" si="23"/>
        <v>1906.852</v>
      </c>
    </row>
    <row r="87" spans="1:16" ht="18.75">
      <c r="A87" s="532" t="s">
        <v>61</v>
      </c>
      <c r="B87" s="533"/>
      <c r="C87" s="57" t="s">
        <v>16</v>
      </c>
      <c r="D87" s="1"/>
      <c r="E87" s="5"/>
      <c r="F87" s="5"/>
      <c r="G87" s="5">
        <v>10.4282</v>
      </c>
      <c r="H87" s="5">
        <v>4.72</v>
      </c>
      <c r="I87" s="5"/>
      <c r="J87" s="5"/>
      <c r="K87" s="5"/>
      <c r="L87" s="5"/>
      <c r="M87" s="5"/>
      <c r="N87" s="5"/>
      <c r="O87" s="5"/>
      <c r="P87" s="8">
        <f t="shared" si="23"/>
        <v>15.1482</v>
      </c>
    </row>
    <row r="88" spans="1:16" ht="18.75">
      <c r="A88" s="534"/>
      <c r="B88" s="535"/>
      <c r="C88" s="50" t="s">
        <v>18</v>
      </c>
      <c r="D88" s="2"/>
      <c r="E88" s="35"/>
      <c r="F88" s="35"/>
      <c r="G88" s="35">
        <v>5534.146</v>
      </c>
      <c r="H88" s="35">
        <v>1854.543</v>
      </c>
      <c r="I88" s="35"/>
      <c r="J88" s="35"/>
      <c r="K88" s="35"/>
      <c r="L88" s="35"/>
      <c r="M88" s="35"/>
      <c r="N88" s="35"/>
      <c r="O88" s="35"/>
      <c r="P88" s="9">
        <f t="shared" si="23"/>
        <v>7388.688999999999</v>
      </c>
    </row>
    <row r="89" spans="1:16" ht="18.75">
      <c r="A89" s="532" t="s">
        <v>115</v>
      </c>
      <c r="B89" s="533"/>
      <c r="C89" s="57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>
        <f t="shared" si="23"/>
        <v>0</v>
      </c>
    </row>
    <row r="90" spans="1:16" ht="18.75">
      <c r="A90" s="534"/>
      <c r="B90" s="535"/>
      <c r="C90" s="50" t="s">
        <v>18</v>
      </c>
      <c r="D90" s="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9">
        <f t="shared" si="23"/>
        <v>0</v>
      </c>
    </row>
    <row r="91" spans="1:16" ht="18.75">
      <c r="A91" s="532" t="s">
        <v>116</v>
      </c>
      <c r="B91" s="533"/>
      <c r="C91" s="57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>
        <f t="shared" si="23"/>
        <v>0</v>
      </c>
    </row>
    <row r="92" spans="1:16" ht="18.75">
      <c r="A92" s="534"/>
      <c r="B92" s="535"/>
      <c r="C92" s="50" t="s">
        <v>18</v>
      </c>
      <c r="D92" s="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9">
        <f t="shared" si="23"/>
        <v>0</v>
      </c>
    </row>
    <row r="93" spans="1:16" ht="18.75">
      <c r="A93" s="532" t="s">
        <v>63</v>
      </c>
      <c r="B93" s="533"/>
      <c r="C93" s="57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>
        <f t="shared" si="23"/>
        <v>0</v>
      </c>
    </row>
    <row r="94" spans="1:16" ht="18.75">
      <c r="A94" s="534"/>
      <c r="B94" s="535"/>
      <c r="C94" s="50" t="s">
        <v>18</v>
      </c>
      <c r="D94" s="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9">
        <f t="shared" si="23"/>
        <v>0</v>
      </c>
    </row>
    <row r="95" spans="1:16" ht="18.75">
      <c r="A95" s="532" t="s">
        <v>117</v>
      </c>
      <c r="B95" s="533"/>
      <c r="C95" s="57" t="s">
        <v>16</v>
      </c>
      <c r="D95" s="1">
        <v>0.9547</v>
      </c>
      <c r="E95" s="5">
        <v>0.3775</v>
      </c>
      <c r="F95" s="5">
        <v>0.5649</v>
      </c>
      <c r="G95" s="5">
        <v>1.2558</v>
      </c>
      <c r="H95" s="5">
        <v>2.3316</v>
      </c>
      <c r="I95" s="5">
        <v>2.548</v>
      </c>
      <c r="J95" s="5">
        <v>1.1778</v>
      </c>
      <c r="K95" s="5">
        <v>0.8283</v>
      </c>
      <c r="L95" s="5">
        <v>0.8445</v>
      </c>
      <c r="M95" s="5">
        <v>4.8589</v>
      </c>
      <c r="N95" s="5">
        <v>4.5661</v>
      </c>
      <c r="O95" s="5">
        <v>1.668</v>
      </c>
      <c r="P95" s="8">
        <f t="shared" si="23"/>
        <v>21.9761</v>
      </c>
    </row>
    <row r="96" spans="1:16" ht="18.75">
      <c r="A96" s="534"/>
      <c r="B96" s="535"/>
      <c r="C96" s="50" t="s">
        <v>18</v>
      </c>
      <c r="D96" s="2">
        <v>184.339</v>
      </c>
      <c r="E96" s="35">
        <v>135.785</v>
      </c>
      <c r="F96" s="35">
        <v>231.282</v>
      </c>
      <c r="G96" s="35">
        <v>519.245</v>
      </c>
      <c r="H96" s="35">
        <v>974.599</v>
      </c>
      <c r="I96" s="35">
        <v>1484.511</v>
      </c>
      <c r="J96" s="35">
        <v>723.209</v>
      </c>
      <c r="K96" s="35">
        <v>457.418</v>
      </c>
      <c r="L96" s="35">
        <v>332.688</v>
      </c>
      <c r="M96" s="35">
        <v>1715.093</v>
      </c>
      <c r="N96" s="35">
        <v>1079.407</v>
      </c>
      <c r="O96" s="35">
        <v>361.157</v>
      </c>
      <c r="P96" s="9">
        <f t="shared" si="23"/>
        <v>8198.733</v>
      </c>
    </row>
    <row r="97" spans="1:16" ht="18.75">
      <c r="A97" s="532" t="s">
        <v>64</v>
      </c>
      <c r="B97" s="533"/>
      <c r="C97" s="57" t="s">
        <v>16</v>
      </c>
      <c r="D97" s="1">
        <v>13.6663</v>
      </c>
      <c r="E97" s="5">
        <v>8.6402</v>
      </c>
      <c r="F97" s="5">
        <v>4.1497</v>
      </c>
      <c r="G97" s="5">
        <v>6.8248</v>
      </c>
      <c r="H97" s="5">
        <v>31.4629</v>
      </c>
      <c r="I97" s="5">
        <v>37.8457</v>
      </c>
      <c r="J97" s="5">
        <v>31.0428</v>
      </c>
      <c r="K97" s="5">
        <v>21.972</v>
      </c>
      <c r="L97" s="5">
        <v>22.6099</v>
      </c>
      <c r="M97" s="5">
        <v>27.0239</v>
      </c>
      <c r="N97" s="5">
        <v>32.9461</v>
      </c>
      <c r="O97" s="5">
        <v>19.7206</v>
      </c>
      <c r="P97" s="8">
        <f aca="true" t="shared" si="25" ref="P97:P102">SUM(D97:O97)</f>
        <v>257.9049</v>
      </c>
    </row>
    <row r="98" spans="1:16" ht="18.75">
      <c r="A98" s="534"/>
      <c r="B98" s="535"/>
      <c r="C98" s="50" t="s">
        <v>18</v>
      </c>
      <c r="D98" s="2">
        <v>7469.661</v>
      </c>
      <c r="E98" s="35">
        <v>9364.884</v>
      </c>
      <c r="F98" s="35">
        <v>10254.021</v>
      </c>
      <c r="G98" s="35">
        <v>6528.017</v>
      </c>
      <c r="H98" s="35">
        <v>11265.178</v>
      </c>
      <c r="I98" s="35">
        <v>16387.266</v>
      </c>
      <c r="J98" s="35">
        <v>11406.197</v>
      </c>
      <c r="K98" s="35">
        <v>10234.146</v>
      </c>
      <c r="L98" s="35">
        <v>7827.155</v>
      </c>
      <c r="M98" s="35">
        <v>9039.997</v>
      </c>
      <c r="N98" s="35">
        <v>9704.476</v>
      </c>
      <c r="O98" s="35">
        <v>10749.412</v>
      </c>
      <c r="P98" s="9">
        <f t="shared" si="25"/>
        <v>120230.40999999999</v>
      </c>
    </row>
    <row r="99" spans="1:16" s="63" customFormat="1" ht="18.75">
      <c r="A99" s="536" t="s">
        <v>65</v>
      </c>
      <c r="B99" s="537"/>
      <c r="C99" s="65" t="s">
        <v>16</v>
      </c>
      <c r="D99" s="5">
        <f>+D8+D10+D22+D28+D36+D38+D40+D42+D44+D46+D48+D50+D52+D58+D71+D83+D85+D87+D89+D91+D93+D95+D97</f>
        <v>61.139399999999995</v>
      </c>
      <c r="E99" s="5">
        <f>+E8+E10+E22+E28+E36+E38+E40+E42+E44+E46+E48+E50+E52+E58+E71+E83+E85+E87+E89+E91+E93+E95+E97</f>
        <v>69.3295</v>
      </c>
      <c r="F99" s="5">
        <f aca="true" t="shared" si="26" ref="F99:O100">+F8+F10+F22+F28+F36+F38+F40+F42+F44+F46+F48+F50+F52+F58+F71+F83+F85+F87+F89+F91+F93+F95+F97</f>
        <v>29.949900000000003</v>
      </c>
      <c r="G99" s="5">
        <f t="shared" si="26"/>
        <v>44.9319</v>
      </c>
      <c r="H99" s="5">
        <f t="shared" si="26"/>
        <v>156.446</v>
      </c>
      <c r="I99" s="5">
        <f t="shared" si="26"/>
        <v>141.4631</v>
      </c>
      <c r="J99" s="5">
        <f t="shared" si="26"/>
        <v>107.0764</v>
      </c>
      <c r="K99" s="5">
        <v>46.4876</v>
      </c>
      <c r="L99" s="5">
        <f t="shared" si="26"/>
        <v>43.325900000000004</v>
      </c>
      <c r="M99" s="5">
        <f t="shared" si="26"/>
        <v>129.03410000000002</v>
      </c>
      <c r="N99" s="5">
        <f t="shared" si="26"/>
        <v>107.40520000000001</v>
      </c>
      <c r="O99" s="5">
        <f t="shared" si="26"/>
        <v>60.6956</v>
      </c>
      <c r="P99" s="15">
        <f t="shared" si="25"/>
        <v>997.2846000000001</v>
      </c>
    </row>
    <row r="100" spans="1:16" s="63" customFormat="1" ht="18.75">
      <c r="A100" s="538"/>
      <c r="B100" s="539"/>
      <c r="C100" s="93" t="s">
        <v>18</v>
      </c>
      <c r="D100" s="35">
        <f>+D9+D11+D23+D29+D37+D39+D41+D43+D45+D47+D49+D51+D53+D59+D72+D84+D86+D88+D90+D92+D94+D96+D98</f>
        <v>34774.582</v>
      </c>
      <c r="E100" s="35">
        <f>+E9+E11+E23+E29+E37+E39+E41+E43+E45+E47+E49+E51+E53+E59+E72+E84+E86+E88+E90+E92+E94+E96+E98</f>
        <v>38369.22900000001</v>
      </c>
      <c r="F100" s="35">
        <f t="shared" si="26"/>
        <v>23314.455</v>
      </c>
      <c r="G100" s="35">
        <f t="shared" si="26"/>
        <v>25926.965999999997</v>
      </c>
      <c r="H100" s="35">
        <f t="shared" si="26"/>
        <v>62225.535</v>
      </c>
      <c r="I100" s="35">
        <f t="shared" si="26"/>
        <v>71740.76</v>
      </c>
      <c r="J100" s="35">
        <f t="shared" si="26"/>
        <v>64027.725</v>
      </c>
      <c r="K100" s="35">
        <v>44506.587</v>
      </c>
      <c r="L100" s="35">
        <f t="shared" si="26"/>
        <v>26625.093999999997</v>
      </c>
      <c r="M100" s="35">
        <f t="shared" si="26"/>
        <v>94767.885</v>
      </c>
      <c r="N100" s="35">
        <f t="shared" si="26"/>
        <v>74522.012</v>
      </c>
      <c r="O100" s="35">
        <f t="shared" si="26"/>
        <v>47597.715</v>
      </c>
      <c r="P100" s="94">
        <f t="shared" si="25"/>
        <v>608398.5449999999</v>
      </c>
    </row>
    <row r="101" spans="1:16" ht="18.75">
      <c r="A101" s="45" t="s">
        <v>0</v>
      </c>
      <c r="B101" s="528" t="s">
        <v>130</v>
      </c>
      <c r="C101" s="57" t="s">
        <v>16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>
        <f t="shared" si="25"/>
        <v>0</v>
      </c>
    </row>
    <row r="102" spans="1:16" ht="18.75">
      <c r="A102" s="45" t="s">
        <v>0</v>
      </c>
      <c r="B102" s="529"/>
      <c r="C102" s="50" t="s">
        <v>18</v>
      </c>
      <c r="D102" s="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9">
        <f t="shared" si="25"/>
        <v>0</v>
      </c>
    </row>
    <row r="103" spans="1:16" ht="18.75">
      <c r="A103" s="46" t="s">
        <v>66</v>
      </c>
      <c r="B103" s="528" t="s">
        <v>119</v>
      </c>
      <c r="C103" s="57" t="s">
        <v>16</v>
      </c>
      <c r="D103" s="1">
        <v>0.5096</v>
      </c>
      <c r="E103" s="5">
        <v>0.9219</v>
      </c>
      <c r="F103" s="5">
        <v>0.1362</v>
      </c>
      <c r="G103" s="5">
        <v>0.0419</v>
      </c>
      <c r="H103" s="5">
        <v>0.8116</v>
      </c>
      <c r="I103" s="5">
        <v>0.2312</v>
      </c>
      <c r="J103" s="5">
        <v>0.0645</v>
      </c>
      <c r="K103" s="5">
        <v>0.0752</v>
      </c>
      <c r="L103" s="5">
        <v>0.2715</v>
      </c>
      <c r="M103" s="5">
        <v>0.9448</v>
      </c>
      <c r="N103" s="5">
        <v>1.8036</v>
      </c>
      <c r="O103" s="5">
        <v>2.8333</v>
      </c>
      <c r="P103" s="8">
        <f aca="true" t="shared" si="27" ref="P103:P116">SUM(D103:O103)</f>
        <v>8.6453</v>
      </c>
    </row>
    <row r="104" spans="1:16" ht="18.75">
      <c r="A104" s="46" t="s">
        <v>0</v>
      </c>
      <c r="B104" s="529"/>
      <c r="C104" s="50" t="s">
        <v>18</v>
      </c>
      <c r="D104" s="2">
        <v>214.637</v>
      </c>
      <c r="E104" s="35">
        <v>532.963</v>
      </c>
      <c r="F104" s="35">
        <v>83.22</v>
      </c>
      <c r="G104" s="35">
        <v>27.799</v>
      </c>
      <c r="H104" s="35">
        <v>314.903</v>
      </c>
      <c r="I104" s="35">
        <v>81.849</v>
      </c>
      <c r="J104" s="35">
        <v>26.223</v>
      </c>
      <c r="K104" s="35">
        <v>35.143</v>
      </c>
      <c r="L104" s="35">
        <v>153.825</v>
      </c>
      <c r="M104" s="35">
        <v>621.844</v>
      </c>
      <c r="N104" s="35">
        <v>999.324</v>
      </c>
      <c r="O104" s="35">
        <v>1974.971</v>
      </c>
      <c r="P104" s="9">
        <f t="shared" si="27"/>
        <v>5066.701</v>
      </c>
    </row>
    <row r="105" spans="1:16" ht="18.75">
      <c r="A105" s="46" t="s">
        <v>0</v>
      </c>
      <c r="B105" s="528" t="s">
        <v>153</v>
      </c>
      <c r="C105" s="57" t="s">
        <v>16</v>
      </c>
      <c r="D105" s="1">
        <v>0.0414</v>
      </c>
      <c r="E105" s="5">
        <v>0.0607</v>
      </c>
      <c r="F105" s="5">
        <v>0.0176</v>
      </c>
      <c r="G105" s="5"/>
      <c r="H105" s="5">
        <v>0.1346</v>
      </c>
      <c r="I105" s="5">
        <v>0.2132</v>
      </c>
      <c r="J105" s="5">
        <v>0.0737</v>
      </c>
      <c r="K105" s="5">
        <v>0.0792</v>
      </c>
      <c r="L105" s="5">
        <v>0.0086</v>
      </c>
      <c r="M105" s="5">
        <v>0.0223</v>
      </c>
      <c r="N105" s="5">
        <v>0.0828</v>
      </c>
      <c r="O105" s="5">
        <v>0.0071</v>
      </c>
      <c r="P105" s="8">
        <f t="shared" si="27"/>
        <v>0.7412000000000001</v>
      </c>
    </row>
    <row r="106" spans="1:16" ht="18.75">
      <c r="A106" s="46"/>
      <c r="B106" s="529"/>
      <c r="C106" s="50" t="s">
        <v>18</v>
      </c>
      <c r="D106" s="2">
        <v>8.613</v>
      </c>
      <c r="E106" s="35">
        <v>13.716</v>
      </c>
      <c r="F106" s="35">
        <v>4.157</v>
      </c>
      <c r="G106" s="35"/>
      <c r="H106" s="35">
        <v>34.444</v>
      </c>
      <c r="I106" s="35">
        <v>74.725</v>
      </c>
      <c r="J106" s="35">
        <v>15.279</v>
      </c>
      <c r="K106" s="35">
        <v>15.174</v>
      </c>
      <c r="L106" s="35">
        <v>1.167</v>
      </c>
      <c r="M106" s="35">
        <v>1.204</v>
      </c>
      <c r="N106" s="35">
        <v>10.012</v>
      </c>
      <c r="O106" s="35">
        <v>2.301</v>
      </c>
      <c r="P106" s="9">
        <f t="shared" si="27"/>
        <v>180.792</v>
      </c>
    </row>
    <row r="107" spans="1:16" ht="18.75">
      <c r="A107" s="46" t="s">
        <v>67</v>
      </c>
      <c r="B107" s="528" t="s">
        <v>154</v>
      </c>
      <c r="C107" s="57" t="s">
        <v>16</v>
      </c>
      <c r="D107" s="1">
        <v>0.0085</v>
      </c>
      <c r="E107" s="5"/>
      <c r="F107" s="5"/>
      <c r="G107" s="5"/>
      <c r="H107" s="5"/>
      <c r="I107" s="5"/>
      <c r="J107" s="5"/>
      <c r="K107" s="5">
        <v>0.0041</v>
      </c>
      <c r="L107" s="5">
        <v>0.0499</v>
      </c>
      <c r="M107" s="5">
        <v>0.022</v>
      </c>
      <c r="N107" s="5"/>
      <c r="O107" s="5"/>
      <c r="P107" s="8">
        <f t="shared" si="27"/>
        <v>0.08449999999999999</v>
      </c>
    </row>
    <row r="108" spans="1:16" ht="18.75">
      <c r="A108" s="46"/>
      <c r="B108" s="529"/>
      <c r="C108" s="50" t="s">
        <v>18</v>
      </c>
      <c r="D108" s="2">
        <v>2.127</v>
      </c>
      <c r="E108" s="35"/>
      <c r="F108" s="35"/>
      <c r="G108" s="35"/>
      <c r="H108" s="35"/>
      <c r="I108" s="35"/>
      <c r="J108" s="35"/>
      <c r="K108" s="35">
        <v>2.128</v>
      </c>
      <c r="L108" s="35">
        <v>29.569</v>
      </c>
      <c r="M108" s="35">
        <v>11.144</v>
      </c>
      <c r="N108" s="35"/>
      <c r="O108" s="35"/>
      <c r="P108" s="9">
        <f t="shared" si="27"/>
        <v>44.967999999999996</v>
      </c>
    </row>
    <row r="109" spans="1:16" ht="18.75">
      <c r="A109" s="46"/>
      <c r="B109" s="528" t="s">
        <v>146</v>
      </c>
      <c r="C109" s="57" t="s">
        <v>16</v>
      </c>
      <c r="D109" s="1">
        <v>1.1606</v>
      </c>
      <c r="E109" s="5">
        <v>0.7218</v>
      </c>
      <c r="F109" s="5">
        <v>4.6682</v>
      </c>
      <c r="G109" s="5">
        <v>8.2897</v>
      </c>
      <c r="H109" s="5">
        <v>8.3022</v>
      </c>
      <c r="I109" s="5">
        <v>12.2561</v>
      </c>
      <c r="J109" s="5">
        <v>15.0628</v>
      </c>
      <c r="K109" s="5">
        <v>18.5756</v>
      </c>
      <c r="L109" s="5">
        <v>21.6115</v>
      </c>
      <c r="M109" s="5">
        <v>15.4993</v>
      </c>
      <c r="N109" s="5">
        <v>13.0593</v>
      </c>
      <c r="O109" s="5">
        <v>6.3365</v>
      </c>
      <c r="P109" s="8">
        <f t="shared" si="27"/>
        <v>125.54360000000003</v>
      </c>
    </row>
    <row r="110" spans="1:16" ht="18.75">
      <c r="A110" s="46"/>
      <c r="B110" s="529"/>
      <c r="C110" s="50" t="s">
        <v>18</v>
      </c>
      <c r="D110" s="2">
        <v>806.888</v>
      </c>
      <c r="E110" s="35">
        <v>306.248</v>
      </c>
      <c r="F110" s="35">
        <v>5150.249</v>
      </c>
      <c r="G110" s="35">
        <v>10941.072</v>
      </c>
      <c r="H110" s="35">
        <v>6556.912</v>
      </c>
      <c r="I110" s="35">
        <v>7914.783</v>
      </c>
      <c r="J110" s="35">
        <v>8818.37</v>
      </c>
      <c r="K110" s="35">
        <v>11546.216</v>
      </c>
      <c r="L110" s="35">
        <v>8273.763</v>
      </c>
      <c r="M110" s="35">
        <v>7232.732</v>
      </c>
      <c r="N110" s="35">
        <v>6047.676</v>
      </c>
      <c r="O110" s="35">
        <v>3513.23</v>
      </c>
      <c r="P110" s="9">
        <f t="shared" si="27"/>
        <v>77108.13900000001</v>
      </c>
    </row>
    <row r="111" spans="1:16" ht="18.75">
      <c r="A111" s="46" t="s">
        <v>68</v>
      </c>
      <c r="B111" s="528" t="s">
        <v>155</v>
      </c>
      <c r="C111" s="57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>
        <f t="shared" si="27"/>
        <v>0</v>
      </c>
    </row>
    <row r="112" spans="1:16" ht="18.75">
      <c r="A112" s="46"/>
      <c r="B112" s="529"/>
      <c r="C112" s="50" t="s">
        <v>18</v>
      </c>
      <c r="D112" s="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9">
        <f t="shared" si="27"/>
        <v>0</v>
      </c>
    </row>
    <row r="113" spans="1:16" ht="18.75">
      <c r="A113" s="46"/>
      <c r="B113" s="528" t="s">
        <v>156</v>
      </c>
      <c r="C113" s="57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>
        <f t="shared" si="27"/>
        <v>0</v>
      </c>
    </row>
    <row r="114" spans="1:16" ht="18.75">
      <c r="A114" s="46"/>
      <c r="B114" s="529"/>
      <c r="C114" s="50" t="s">
        <v>18</v>
      </c>
      <c r="D114" s="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9">
        <f t="shared" si="27"/>
        <v>0</v>
      </c>
    </row>
    <row r="115" spans="1:16" ht="18.75">
      <c r="A115" s="46" t="s">
        <v>70</v>
      </c>
      <c r="B115" s="528" t="s">
        <v>133</v>
      </c>
      <c r="C115" s="57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>
        <f t="shared" si="27"/>
        <v>0</v>
      </c>
    </row>
    <row r="116" spans="1:16" ht="18.75">
      <c r="A116" s="46"/>
      <c r="B116" s="529"/>
      <c r="C116" s="50" t="s">
        <v>18</v>
      </c>
      <c r="D116" s="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9">
        <f t="shared" si="27"/>
        <v>0</v>
      </c>
    </row>
    <row r="117" spans="1:16" ht="18.75">
      <c r="A117" s="46"/>
      <c r="B117" s="528" t="s">
        <v>72</v>
      </c>
      <c r="C117" s="57" t="s">
        <v>16</v>
      </c>
      <c r="D117" s="1">
        <v>1.1734</v>
      </c>
      <c r="E117" s="5">
        <v>2.3348</v>
      </c>
      <c r="F117" s="5">
        <v>2.474</v>
      </c>
      <c r="G117" s="5">
        <v>1.0138</v>
      </c>
      <c r="H117" s="5">
        <v>1.1085</v>
      </c>
      <c r="I117" s="5">
        <v>0.8648</v>
      </c>
      <c r="J117" s="5"/>
      <c r="K117" s="5"/>
      <c r="L117" s="5">
        <v>0.2367</v>
      </c>
      <c r="M117" s="5">
        <v>0.819</v>
      </c>
      <c r="N117" s="5">
        <v>1.9229</v>
      </c>
      <c r="O117" s="5">
        <v>3.338</v>
      </c>
      <c r="P117" s="8">
        <f aca="true" t="shared" si="28" ref="P117:P134">SUM(D117:O117)</f>
        <v>15.285900000000002</v>
      </c>
    </row>
    <row r="118" spans="1:16" ht="18.75">
      <c r="A118" s="46"/>
      <c r="B118" s="529"/>
      <c r="C118" s="50" t="s">
        <v>18</v>
      </c>
      <c r="D118" s="2">
        <v>1455.29</v>
      </c>
      <c r="E118" s="35">
        <v>2374.787</v>
      </c>
      <c r="F118" s="35">
        <v>1328.875</v>
      </c>
      <c r="G118" s="35">
        <v>530.989</v>
      </c>
      <c r="H118" s="35">
        <v>2393.373</v>
      </c>
      <c r="I118" s="35">
        <v>1878.993</v>
      </c>
      <c r="J118" s="35">
        <v>0.216</v>
      </c>
      <c r="K118" s="35"/>
      <c r="L118" s="35">
        <v>438.681</v>
      </c>
      <c r="M118" s="35">
        <v>1586.207</v>
      </c>
      <c r="N118" s="35">
        <v>2680.496</v>
      </c>
      <c r="O118" s="35">
        <v>3405.499</v>
      </c>
      <c r="P118" s="9">
        <f t="shared" si="28"/>
        <v>18073.406</v>
      </c>
    </row>
    <row r="119" spans="1:16" ht="18.75">
      <c r="A119" s="46" t="s">
        <v>23</v>
      </c>
      <c r="B119" s="528" t="s">
        <v>126</v>
      </c>
      <c r="C119" s="57" t="s">
        <v>16</v>
      </c>
      <c r="D119" s="1">
        <v>0.0306</v>
      </c>
      <c r="E119" s="5">
        <v>0.0154</v>
      </c>
      <c r="F119" s="5">
        <v>0.0041</v>
      </c>
      <c r="G119" s="5">
        <v>0.0008</v>
      </c>
      <c r="H119" s="5">
        <v>0.0232</v>
      </c>
      <c r="I119" s="5">
        <v>0.0425</v>
      </c>
      <c r="J119" s="5">
        <v>0.0334</v>
      </c>
      <c r="K119" s="5">
        <v>0.0386</v>
      </c>
      <c r="L119" s="5">
        <v>0.1364</v>
      </c>
      <c r="M119" s="5">
        <v>0.1437</v>
      </c>
      <c r="N119" s="5">
        <v>0.2313</v>
      </c>
      <c r="O119" s="5">
        <v>0.2651</v>
      </c>
      <c r="P119" s="8">
        <f t="shared" si="28"/>
        <v>0.9651</v>
      </c>
    </row>
    <row r="120" spans="1:16" ht="18.75">
      <c r="A120" s="52"/>
      <c r="B120" s="529"/>
      <c r="C120" s="50" t="s">
        <v>18</v>
      </c>
      <c r="D120" s="2">
        <v>13.501</v>
      </c>
      <c r="E120" s="35">
        <v>6.071</v>
      </c>
      <c r="F120" s="35">
        <v>1.329</v>
      </c>
      <c r="G120" s="35">
        <v>0.475</v>
      </c>
      <c r="H120" s="35">
        <v>9.417</v>
      </c>
      <c r="I120" s="35">
        <v>14.522</v>
      </c>
      <c r="J120" s="35">
        <v>12.701</v>
      </c>
      <c r="K120" s="35">
        <v>15.303</v>
      </c>
      <c r="L120" s="35">
        <v>37.427</v>
      </c>
      <c r="M120" s="35">
        <v>28.726</v>
      </c>
      <c r="N120" s="35">
        <v>41.984</v>
      </c>
      <c r="O120" s="35">
        <v>56.368</v>
      </c>
      <c r="P120" s="9">
        <f t="shared" si="28"/>
        <v>237.824</v>
      </c>
    </row>
    <row r="121" spans="1:16" ht="18.75">
      <c r="A121" s="52"/>
      <c r="B121" s="48" t="s">
        <v>20</v>
      </c>
      <c r="C121" s="57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>
        <f t="shared" si="28"/>
        <v>0</v>
      </c>
    </row>
    <row r="122" spans="1:16" ht="18.75">
      <c r="A122" s="52"/>
      <c r="B122" s="50" t="s">
        <v>73</v>
      </c>
      <c r="C122" s="50" t="s">
        <v>18</v>
      </c>
      <c r="D122" s="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9">
        <f t="shared" si="28"/>
        <v>0</v>
      </c>
    </row>
    <row r="123" spans="1:16" s="63" customFormat="1" ht="18.75">
      <c r="A123" s="60"/>
      <c r="B123" s="530" t="s">
        <v>110</v>
      </c>
      <c r="C123" s="65" t="s">
        <v>16</v>
      </c>
      <c r="D123" s="5">
        <f>+D101+D103+D105+D107+D109+D111+D113+D115+D117+D119+D121</f>
        <v>2.9241</v>
      </c>
      <c r="E123" s="5">
        <f aca="true" t="shared" si="29" ref="E123:O124">+E101+E103+E105+E107+E109+E111+E113+E115+E117+E119+E121</f>
        <v>4.0546</v>
      </c>
      <c r="F123" s="5">
        <f t="shared" si="29"/>
        <v>7.3001000000000005</v>
      </c>
      <c r="G123" s="5">
        <f t="shared" si="29"/>
        <v>9.3462</v>
      </c>
      <c r="H123" s="5">
        <f t="shared" si="29"/>
        <v>10.380099999999997</v>
      </c>
      <c r="I123" s="5">
        <f t="shared" si="29"/>
        <v>13.607800000000001</v>
      </c>
      <c r="J123" s="5">
        <f t="shared" si="29"/>
        <v>15.234399999999999</v>
      </c>
      <c r="K123" s="5">
        <v>18.7727</v>
      </c>
      <c r="L123" s="5">
        <f t="shared" si="29"/>
        <v>22.314599999999995</v>
      </c>
      <c r="M123" s="5">
        <f t="shared" si="29"/>
        <v>17.451099999999997</v>
      </c>
      <c r="N123" s="5">
        <f t="shared" si="29"/>
        <v>17.0999</v>
      </c>
      <c r="O123" s="5">
        <f t="shared" si="29"/>
        <v>12.780000000000001</v>
      </c>
      <c r="P123" s="15">
        <f t="shared" si="28"/>
        <v>151.2656</v>
      </c>
    </row>
    <row r="124" spans="1:16" s="63" customFormat="1" ht="18.75">
      <c r="A124" s="92"/>
      <c r="B124" s="531"/>
      <c r="C124" s="93" t="s">
        <v>18</v>
      </c>
      <c r="D124" s="35">
        <f>+D102+D104+D106+D108+D110+D112+D114+D116+D118+D120+D122</f>
        <v>2501.0560000000005</v>
      </c>
      <c r="E124" s="35">
        <f t="shared" si="29"/>
        <v>3233.785</v>
      </c>
      <c r="F124" s="35">
        <f t="shared" si="29"/>
        <v>6567.83</v>
      </c>
      <c r="G124" s="35">
        <f t="shared" si="29"/>
        <v>11500.335000000001</v>
      </c>
      <c r="H124" s="35">
        <f t="shared" si="29"/>
        <v>9309.048999999999</v>
      </c>
      <c r="I124" s="35">
        <f t="shared" si="29"/>
        <v>9964.872000000001</v>
      </c>
      <c r="J124" s="35">
        <f t="shared" si="29"/>
        <v>8872.789</v>
      </c>
      <c r="K124" s="35">
        <v>11613.964</v>
      </c>
      <c r="L124" s="35">
        <f t="shared" si="29"/>
        <v>8934.432</v>
      </c>
      <c r="M124" s="35">
        <f t="shared" si="29"/>
        <v>9481.857</v>
      </c>
      <c r="N124" s="35">
        <f t="shared" si="29"/>
        <v>9779.492000000002</v>
      </c>
      <c r="O124" s="35">
        <f t="shared" si="29"/>
        <v>8952.369</v>
      </c>
      <c r="P124" s="94">
        <f t="shared" si="28"/>
        <v>100711.83</v>
      </c>
    </row>
    <row r="125" spans="1:16" ht="18.75">
      <c r="A125" s="45" t="s">
        <v>0</v>
      </c>
      <c r="B125" s="528" t="s">
        <v>74</v>
      </c>
      <c r="C125" s="57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>
        <f t="shared" si="28"/>
        <v>0</v>
      </c>
    </row>
    <row r="126" spans="1:16" ht="18.75">
      <c r="A126" s="45" t="s">
        <v>0</v>
      </c>
      <c r="B126" s="529"/>
      <c r="C126" s="50" t="s">
        <v>18</v>
      </c>
      <c r="D126" s="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9">
        <f t="shared" si="28"/>
        <v>0</v>
      </c>
    </row>
    <row r="127" spans="1:16" ht="18.75">
      <c r="A127" s="46" t="s">
        <v>75</v>
      </c>
      <c r="B127" s="528" t="s">
        <v>76</v>
      </c>
      <c r="C127" s="57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>
        <f t="shared" si="28"/>
        <v>0</v>
      </c>
    </row>
    <row r="128" spans="1:16" ht="18.75">
      <c r="A128" s="46"/>
      <c r="B128" s="529"/>
      <c r="C128" s="50" t="s">
        <v>18</v>
      </c>
      <c r="D128" s="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9">
        <f t="shared" si="28"/>
        <v>0</v>
      </c>
    </row>
    <row r="129" spans="1:16" ht="18.75">
      <c r="A129" s="46" t="s">
        <v>77</v>
      </c>
      <c r="B129" s="48" t="s">
        <v>20</v>
      </c>
      <c r="C129" s="305" t="s">
        <v>16</v>
      </c>
      <c r="D129" s="451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01">
        <f t="shared" si="28"/>
        <v>0</v>
      </c>
    </row>
    <row r="130" spans="1:16" ht="18.75">
      <c r="A130" s="46"/>
      <c r="B130" s="48" t="s">
        <v>78</v>
      </c>
      <c r="C130" s="57" t="s">
        <v>79</v>
      </c>
      <c r="D130" s="22"/>
      <c r="E130" s="86"/>
      <c r="F130" s="86"/>
      <c r="G130" s="86"/>
      <c r="H130" s="86"/>
      <c r="I130" s="86"/>
      <c r="J130" s="5"/>
      <c r="K130" s="5"/>
      <c r="L130" s="5"/>
      <c r="M130" s="5"/>
      <c r="N130" s="86"/>
      <c r="O130" s="86"/>
      <c r="P130" s="8"/>
    </row>
    <row r="131" spans="1:16" ht="18.75">
      <c r="A131" s="46" t="s">
        <v>23</v>
      </c>
      <c r="B131" s="2"/>
      <c r="C131" s="50" t="s">
        <v>18</v>
      </c>
      <c r="D131" s="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9">
        <f t="shared" si="28"/>
        <v>0</v>
      </c>
    </row>
    <row r="132" spans="1:16" s="63" customFormat="1" ht="18.75">
      <c r="A132" s="60"/>
      <c r="B132" s="95" t="s">
        <v>0</v>
      </c>
      <c r="C132" s="428" t="s">
        <v>16</v>
      </c>
      <c r="D132" s="455">
        <f>+D125+D127+D129</f>
        <v>0</v>
      </c>
      <c r="E132" s="455">
        <f aca="true" t="shared" si="30" ref="E132:L132">+E125+E127+E129</f>
        <v>0</v>
      </c>
      <c r="F132" s="455">
        <f t="shared" si="30"/>
        <v>0</v>
      </c>
      <c r="G132" s="455">
        <f t="shared" si="30"/>
        <v>0</v>
      </c>
      <c r="H132" s="455">
        <f t="shared" si="30"/>
        <v>0</v>
      </c>
      <c r="I132" s="455">
        <f t="shared" si="30"/>
        <v>0</v>
      </c>
      <c r="J132" s="455">
        <f t="shared" si="30"/>
        <v>0</v>
      </c>
      <c r="K132" s="455">
        <v>0</v>
      </c>
      <c r="L132" s="455">
        <f t="shared" si="30"/>
        <v>0</v>
      </c>
      <c r="M132" s="455">
        <f>+M125+M127+M129</f>
        <v>0</v>
      </c>
      <c r="N132" s="455">
        <f>+N125+N127+N129</f>
        <v>0</v>
      </c>
      <c r="O132" s="455">
        <f>+O125+O127+O129</f>
        <v>0</v>
      </c>
      <c r="P132" s="450">
        <f t="shared" si="28"/>
        <v>0</v>
      </c>
    </row>
    <row r="133" spans="1:16" s="63" customFormat="1" ht="18.75">
      <c r="A133" s="60"/>
      <c r="B133" s="96" t="s">
        <v>134</v>
      </c>
      <c r="C133" s="65" t="s">
        <v>79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5"/>
    </row>
    <row r="134" spans="1:16" s="63" customFormat="1" ht="18.75">
      <c r="A134" s="92"/>
      <c r="B134" s="35"/>
      <c r="C134" s="93" t="s">
        <v>18</v>
      </c>
      <c r="D134" s="90">
        <f>+D126+D128+D131</f>
        <v>0</v>
      </c>
      <c r="E134" s="90">
        <f aca="true" t="shared" si="31" ref="E134:L134">+E126+E128+E131</f>
        <v>0</v>
      </c>
      <c r="F134" s="90">
        <f t="shared" si="31"/>
        <v>0</v>
      </c>
      <c r="G134" s="90">
        <f t="shared" si="31"/>
        <v>0</v>
      </c>
      <c r="H134" s="90">
        <f t="shared" si="31"/>
        <v>0</v>
      </c>
      <c r="I134" s="90">
        <f t="shared" si="31"/>
        <v>0</v>
      </c>
      <c r="J134" s="90">
        <f t="shared" si="31"/>
        <v>0</v>
      </c>
      <c r="K134" s="90">
        <v>0</v>
      </c>
      <c r="L134" s="90">
        <f t="shared" si="31"/>
        <v>0</v>
      </c>
      <c r="M134" s="90">
        <f>+M126+M128+M131</f>
        <v>0</v>
      </c>
      <c r="N134" s="90">
        <f>+N126+N128+N131</f>
        <v>0</v>
      </c>
      <c r="O134" s="90">
        <f>+O126+O128+O131</f>
        <v>0</v>
      </c>
      <c r="P134" s="94">
        <f t="shared" si="28"/>
        <v>0</v>
      </c>
    </row>
    <row r="135" spans="1:16" s="63" customFormat="1" ht="18.75">
      <c r="A135" s="60"/>
      <c r="B135" s="61" t="s">
        <v>0</v>
      </c>
      <c r="C135" s="65" t="s">
        <v>16</v>
      </c>
      <c r="D135" s="453">
        <f>D99+D123+D132</f>
        <v>64.06349999999999</v>
      </c>
      <c r="E135" s="5">
        <f>E99+E123+E132</f>
        <v>73.38409999999999</v>
      </c>
      <c r="F135" s="453">
        <f aca="true" t="shared" si="32" ref="F135:K135">F132+F123+F99</f>
        <v>37.25</v>
      </c>
      <c r="G135" s="453">
        <f t="shared" si="32"/>
        <v>54.278099999999995</v>
      </c>
      <c r="H135" s="453">
        <f t="shared" si="32"/>
        <v>166.8261</v>
      </c>
      <c r="I135" s="453">
        <f t="shared" si="32"/>
        <v>155.0709</v>
      </c>
      <c r="J135" s="453">
        <f t="shared" si="32"/>
        <v>122.3108</v>
      </c>
      <c r="K135" s="453">
        <f t="shared" si="32"/>
        <v>65.2603</v>
      </c>
      <c r="L135" s="453">
        <f>L132+L123+L99</f>
        <v>65.6405</v>
      </c>
      <c r="M135" s="453">
        <f>M132+M123+M99</f>
        <v>146.48520000000002</v>
      </c>
      <c r="N135" s="453">
        <f>N132+N123+N99</f>
        <v>124.50510000000001</v>
      </c>
      <c r="O135" s="453">
        <f>O132+O123+O99</f>
        <v>73.4756</v>
      </c>
      <c r="P135" s="450">
        <f>SUM(D135:O135)</f>
        <v>1148.5502</v>
      </c>
    </row>
    <row r="136" spans="1:16" s="63" customFormat="1" ht="18.75">
      <c r="A136" s="60"/>
      <c r="B136" s="64" t="s">
        <v>157</v>
      </c>
      <c r="C136" s="65" t="s">
        <v>79</v>
      </c>
      <c r="D136" s="31"/>
      <c r="E136" s="5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5"/>
    </row>
    <row r="137" spans="1:16" s="63" customFormat="1" ht="19.5" thickBot="1">
      <c r="A137" s="66"/>
      <c r="B137" s="67"/>
      <c r="C137" s="68" t="s">
        <v>18</v>
      </c>
      <c r="D137" s="32">
        <f>D100+D124+D134</f>
        <v>37275.638000000006</v>
      </c>
      <c r="E137" s="6">
        <f>E100+E124+E134</f>
        <v>41603.01400000001</v>
      </c>
      <c r="F137" s="32">
        <f aca="true" t="shared" si="33" ref="F137:K137">F134+F124+F100</f>
        <v>29882.285000000003</v>
      </c>
      <c r="G137" s="32">
        <f t="shared" si="33"/>
        <v>37427.301</v>
      </c>
      <c r="H137" s="32">
        <f t="shared" si="33"/>
        <v>71534.584</v>
      </c>
      <c r="I137" s="32">
        <f t="shared" si="33"/>
        <v>81705.632</v>
      </c>
      <c r="J137" s="32">
        <f t="shared" si="33"/>
        <v>72900.514</v>
      </c>
      <c r="K137" s="32">
        <f t="shared" si="33"/>
        <v>56120.551</v>
      </c>
      <c r="L137" s="32">
        <f>L134+L124+L100</f>
        <v>35559.526</v>
      </c>
      <c r="M137" s="32">
        <f>M134+M124+M100</f>
        <v>104249.742</v>
      </c>
      <c r="N137" s="32">
        <f>N134+N124+N100</f>
        <v>84301.504</v>
      </c>
      <c r="O137" s="32">
        <f>O134+O124+O100</f>
        <v>56550.083999999995</v>
      </c>
      <c r="P137" s="7">
        <f>SUM(D137:O137)</f>
        <v>709110.375</v>
      </c>
    </row>
    <row r="138" ht="18.75">
      <c r="P138" s="70" t="s">
        <v>88</v>
      </c>
    </row>
    <row r="140" spans="4:9" ht="18.75">
      <c r="D140" s="78"/>
      <c r="I140" s="25"/>
    </row>
    <row r="141" spans="4:9" ht="18.75">
      <c r="D141" s="78"/>
      <c r="I141" s="25"/>
    </row>
    <row r="142" ht="18.75">
      <c r="D142" s="78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1" horizontalDpi="600" verticalDpi="600" orientation="landscape" paperSize="8" scale="62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7"/>
  <sheetViews>
    <sheetView zoomScale="70" zoomScaleNormal="70" zoomScalePageLayoutView="0" workbookViewId="0" topLeftCell="A1">
      <pane xSplit="3" ySplit="3" topLeftCell="H127" activePane="bottomRight" state="frozen"/>
      <selection pane="topLeft" activeCell="P71" sqref="P71"/>
      <selection pane="topRight" activeCell="P71" sqref="P71"/>
      <selection pane="bottomLeft" activeCell="P71" sqref="P71"/>
      <selection pane="bottomRight" activeCell="N143" sqref="N143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74" customWidth="1"/>
    <col min="16" max="16" width="23.00390625" style="38" customWidth="1"/>
    <col min="17" max="16384" width="21.875" style="81" customWidth="1"/>
  </cols>
  <sheetData>
    <row r="1" ht="18.75">
      <c r="B1" s="37" t="s">
        <v>0</v>
      </c>
    </row>
    <row r="2" spans="1:15" ht="19.5" thickBot="1">
      <c r="A2" s="12" t="s">
        <v>214</v>
      </c>
      <c r="B2" s="40"/>
      <c r="C2" s="12"/>
      <c r="O2" s="67" t="s">
        <v>87</v>
      </c>
    </row>
    <row r="3" spans="1:16" ht="18.75">
      <c r="A3" s="41"/>
      <c r="B3" s="42"/>
      <c r="C3" s="42"/>
      <c r="D3" s="84" t="s">
        <v>86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12</v>
      </c>
      <c r="O3" s="84" t="s">
        <v>13</v>
      </c>
      <c r="P3" s="44" t="s">
        <v>14</v>
      </c>
    </row>
    <row r="4" spans="1:16" ht="18.75">
      <c r="A4" s="45" t="s">
        <v>0</v>
      </c>
      <c r="B4" s="528" t="s">
        <v>15</v>
      </c>
      <c r="C4" s="57" t="s">
        <v>16</v>
      </c>
      <c r="D4" s="5"/>
      <c r="E4" s="5"/>
      <c r="F4" s="5"/>
      <c r="G4" s="5"/>
      <c r="H4" s="5">
        <v>0.0098</v>
      </c>
      <c r="I4" s="5">
        <v>0.0836</v>
      </c>
      <c r="J4" s="5"/>
      <c r="K4" s="5"/>
      <c r="L4" s="5"/>
      <c r="M4" s="5"/>
      <c r="N4" s="5"/>
      <c r="O4" s="5"/>
      <c r="P4" s="8">
        <f aca="true" t="shared" si="0" ref="P4:P9">SUM(D4:O4)</f>
        <v>0.0934</v>
      </c>
    </row>
    <row r="5" spans="1:16" ht="18.75">
      <c r="A5" s="46" t="s">
        <v>176</v>
      </c>
      <c r="B5" s="529"/>
      <c r="C5" s="50" t="s">
        <v>18</v>
      </c>
      <c r="D5" s="35"/>
      <c r="E5" s="35"/>
      <c r="F5" s="35"/>
      <c r="G5" s="35"/>
      <c r="H5" s="35">
        <v>3.175</v>
      </c>
      <c r="I5" s="35">
        <v>22.572</v>
      </c>
      <c r="J5" s="35"/>
      <c r="K5" s="35"/>
      <c r="L5" s="35"/>
      <c r="M5" s="35"/>
      <c r="N5" s="35"/>
      <c r="O5" s="35"/>
      <c r="P5" s="9">
        <f t="shared" si="0"/>
        <v>25.747</v>
      </c>
    </row>
    <row r="6" spans="1:16" ht="18.75">
      <c r="A6" s="46" t="s">
        <v>19</v>
      </c>
      <c r="B6" s="48" t="s">
        <v>20</v>
      </c>
      <c r="C6" s="57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>
        <f t="shared" si="0"/>
        <v>0</v>
      </c>
    </row>
    <row r="7" spans="1:16" ht="18.75">
      <c r="A7" s="46" t="s">
        <v>21</v>
      </c>
      <c r="B7" s="50" t="s">
        <v>149</v>
      </c>
      <c r="C7" s="50" t="s">
        <v>18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9">
        <f t="shared" si="0"/>
        <v>0</v>
      </c>
    </row>
    <row r="8" spans="1:16" s="82" customFormat="1" ht="18.75">
      <c r="A8" s="97" t="s">
        <v>23</v>
      </c>
      <c r="B8" s="530" t="s">
        <v>103</v>
      </c>
      <c r="C8" s="65" t="s">
        <v>16</v>
      </c>
      <c r="D8" s="5">
        <f aca="true" t="shared" si="1" ref="D8:L8">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0.0098</v>
      </c>
      <c r="I8" s="5">
        <f t="shared" si="1"/>
        <v>0.0836</v>
      </c>
      <c r="J8" s="5">
        <f t="shared" si="1"/>
        <v>0</v>
      </c>
      <c r="K8" s="5">
        <v>0</v>
      </c>
      <c r="L8" s="5">
        <f t="shared" si="1"/>
        <v>0</v>
      </c>
      <c r="M8" s="5">
        <f aca="true" t="shared" si="2" ref="M8:O9">M4+M6</f>
        <v>0</v>
      </c>
      <c r="N8" s="5">
        <f t="shared" si="2"/>
        <v>0</v>
      </c>
      <c r="O8" s="5">
        <f t="shared" si="2"/>
        <v>0</v>
      </c>
      <c r="P8" s="15">
        <f t="shared" si="0"/>
        <v>0.0934</v>
      </c>
    </row>
    <row r="9" spans="1:16" s="82" customFormat="1" ht="18.75">
      <c r="A9" s="92"/>
      <c r="B9" s="531"/>
      <c r="C9" s="93" t="s">
        <v>18</v>
      </c>
      <c r="D9" s="35">
        <f aca="true" t="shared" si="3" ref="D9:L9">D5+D7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  <c r="H9" s="35">
        <f t="shared" si="3"/>
        <v>3.175</v>
      </c>
      <c r="I9" s="35">
        <f t="shared" si="3"/>
        <v>22.572</v>
      </c>
      <c r="J9" s="35">
        <f t="shared" si="3"/>
        <v>0</v>
      </c>
      <c r="K9" s="35">
        <v>0</v>
      </c>
      <c r="L9" s="35">
        <f t="shared" si="3"/>
        <v>0</v>
      </c>
      <c r="M9" s="35">
        <f t="shared" si="2"/>
        <v>0</v>
      </c>
      <c r="N9" s="35">
        <f t="shared" si="2"/>
        <v>0</v>
      </c>
      <c r="O9" s="35">
        <f t="shared" si="2"/>
        <v>0</v>
      </c>
      <c r="P9" s="94">
        <f t="shared" si="0"/>
        <v>25.747</v>
      </c>
    </row>
    <row r="10" spans="1:16" ht="18.75">
      <c r="A10" s="532" t="s">
        <v>25</v>
      </c>
      <c r="B10" s="533"/>
      <c r="C10" s="57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>
        <f aca="true" t="shared" si="4" ref="P10:P21">SUM(D10:O10)</f>
        <v>0</v>
      </c>
    </row>
    <row r="11" spans="1:16" ht="18.75">
      <c r="A11" s="534"/>
      <c r="B11" s="535"/>
      <c r="C11" s="50" t="s">
        <v>18</v>
      </c>
      <c r="D11" s="35"/>
      <c r="E11" s="35"/>
      <c r="F11" s="35"/>
      <c r="G11" s="99"/>
      <c r="H11" s="35"/>
      <c r="I11" s="35"/>
      <c r="J11" s="35"/>
      <c r="K11" s="35"/>
      <c r="L11" s="35"/>
      <c r="M11" s="35"/>
      <c r="N11" s="35"/>
      <c r="O11" s="35"/>
      <c r="P11" s="9">
        <f t="shared" si="4"/>
        <v>0</v>
      </c>
    </row>
    <row r="12" spans="1:16" ht="18.75">
      <c r="A12" s="52"/>
      <c r="B12" s="528" t="s">
        <v>26</v>
      </c>
      <c r="C12" s="57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>
        <f t="shared" si="4"/>
        <v>0</v>
      </c>
    </row>
    <row r="13" spans="1:16" ht="18.75">
      <c r="A13" s="45" t="s">
        <v>0</v>
      </c>
      <c r="B13" s="529"/>
      <c r="C13" s="50" t="s">
        <v>18</v>
      </c>
      <c r="D13" s="35"/>
      <c r="E13" s="35"/>
      <c r="F13" s="350"/>
      <c r="G13" s="99"/>
      <c r="H13" s="35"/>
      <c r="I13" s="35"/>
      <c r="J13" s="35"/>
      <c r="K13" s="35"/>
      <c r="L13" s="35"/>
      <c r="M13" s="35"/>
      <c r="N13" s="35"/>
      <c r="O13" s="35"/>
      <c r="P13" s="9">
        <f t="shared" si="4"/>
        <v>0</v>
      </c>
    </row>
    <row r="14" spans="1:16" ht="18.75">
      <c r="A14" s="46" t="s">
        <v>27</v>
      </c>
      <c r="B14" s="528" t="s">
        <v>28</v>
      </c>
      <c r="C14" s="57" t="s">
        <v>16</v>
      </c>
      <c r="D14" s="5"/>
      <c r="E14" s="5"/>
      <c r="F14" s="5"/>
      <c r="G14" s="5"/>
      <c r="H14" s="5"/>
      <c r="I14" s="5"/>
      <c r="J14" s="5"/>
      <c r="K14" s="5"/>
      <c r="L14" s="5">
        <v>0.0123</v>
      </c>
      <c r="M14" s="5">
        <v>0.0412</v>
      </c>
      <c r="N14" s="5">
        <v>0.0319</v>
      </c>
      <c r="O14" s="5">
        <v>0.0073</v>
      </c>
      <c r="P14" s="8">
        <f t="shared" si="4"/>
        <v>0.0927</v>
      </c>
    </row>
    <row r="15" spans="1:16" ht="18.75">
      <c r="A15" s="46" t="s">
        <v>0</v>
      </c>
      <c r="B15" s="529"/>
      <c r="C15" s="50" t="s">
        <v>18</v>
      </c>
      <c r="D15" s="35"/>
      <c r="E15" s="35"/>
      <c r="F15" s="35"/>
      <c r="G15" s="99"/>
      <c r="H15" s="35"/>
      <c r="I15" s="35"/>
      <c r="J15" s="35"/>
      <c r="K15" s="35"/>
      <c r="L15" s="35">
        <v>13.284</v>
      </c>
      <c r="M15" s="35">
        <v>40.511</v>
      </c>
      <c r="N15" s="35">
        <v>27.562</v>
      </c>
      <c r="O15" s="35">
        <v>6.307</v>
      </c>
      <c r="P15" s="9">
        <f t="shared" si="4"/>
        <v>87.664</v>
      </c>
    </row>
    <row r="16" spans="1:16" ht="18.75">
      <c r="A16" s="46" t="s">
        <v>29</v>
      </c>
      <c r="B16" s="528" t="s">
        <v>30</v>
      </c>
      <c r="C16" s="57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>
        <f t="shared" si="4"/>
        <v>0</v>
      </c>
    </row>
    <row r="17" spans="1:16" ht="18.75">
      <c r="A17" s="46"/>
      <c r="B17" s="529"/>
      <c r="C17" s="50" t="s">
        <v>18</v>
      </c>
      <c r="D17" s="35"/>
      <c r="E17" s="35"/>
      <c r="F17" s="35"/>
      <c r="G17" s="99"/>
      <c r="H17" s="35"/>
      <c r="I17" s="35"/>
      <c r="J17" s="35"/>
      <c r="K17" s="35"/>
      <c r="L17" s="35"/>
      <c r="M17" s="35"/>
      <c r="N17" s="35"/>
      <c r="O17" s="35"/>
      <c r="P17" s="9">
        <f t="shared" si="4"/>
        <v>0</v>
      </c>
    </row>
    <row r="18" spans="1:16" ht="18.75">
      <c r="A18" s="46" t="s">
        <v>31</v>
      </c>
      <c r="B18" s="48" t="s">
        <v>104</v>
      </c>
      <c r="C18" s="57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f t="shared" si="4"/>
        <v>0</v>
      </c>
    </row>
    <row r="19" spans="1:16" ht="18.75">
      <c r="A19" s="46"/>
      <c r="B19" s="50" t="s">
        <v>105</v>
      </c>
      <c r="C19" s="50" t="s">
        <v>18</v>
      </c>
      <c r="D19" s="35"/>
      <c r="E19" s="35"/>
      <c r="F19" s="35"/>
      <c r="G19" s="99"/>
      <c r="H19" s="35"/>
      <c r="I19" s="35"/>
      <c r="J19" s="35"/>
      <c r="K19" s="35"/>
      <c r="L19" s="35"/>
      <c r="M19" s="35"/>
      <c r="N19" s="35"/>
      <c r="O19" s="35"/>
      <c r="P19" s="9">
        <f t="shared" si="4"/>
        <v>0</v>
      </c>
    </row>
    <row r="20" spans="1:16" ht="18.75">
      <c r="A20" s="46" t="s">
        <v>23</v>
      </c>
      <c r="B20" s="528" t="s">
        <v>32</v>
      </c>
      <c r="C20" s="57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>
        <f t="shared" si="4"/>
        <v>0</v>
      </c>
    </row>
    <row r="21" spans="1:16" ht="18.75">
      <c r="A21" s="46"/>
      <c r="B21" s="529"/>
      <c r="C21" s="50" t="s">
        <v>18</v>
      </c>
      <c r="D21" s="35"/>
      <c r="E21" s="35"/>
      <c r="F21" s="35"/>
      <c r="G21" s="99"/>
      <c r="H21" s="35"/>
      <c r="I21" s="35"/>
      <c r="J21" s="35"/>
      <c r="K21" s="35"/>
      <c r="L21" s="35"/>
      <c r="M21" s="35"/>
      <c r="N21" s="35"/>
      <c r="O21" s="35"/>
      <c r="P21" s="9">
        <f t="shared" si="4"/>
        <v>0</v>
      </c>
    </row>
    <row r="22" spans="1:16" s="82" customFormat="1" ht="18.75">
      <c r="A22" s="97"/>
      <c r="B22" s="530" t="s">
        <v>110</v>
      </c>
      <c r="C22" s="65" t="s">
        <v>16</v>
      </c>
      <c r="D22" s="5">
        <f aca="true" t="shared" si="5" ref="D22:L22">D12+D14+D16+D18+D20</f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v>0</v>
      </c>
      <c r="L22" s="5">
        <f t="shared" si="5"/>
        <v>0.0123</v>
      </c>
      <c r="M22" s="5">
        <f aca="true" t="shared" si="6" ref="M22:O23">M12+M14+M16+M18+M20</f>
        <v>0.0412</v>
      </c>
      <c r="N22" s="5">
        <f t="shared" si="6"/>
        <v>0.0319</v>
      </c>
      <c r="O22" s="5">
        <f t="shared" si="6"/>
        <v>0.0073</v>
      </c>
      <c r="P22" s="15">
        <f>SUM(D22:O22)</f>
        <v>0.0927</v>
      </c>
    </row>
    <row r="23" spans="1:16" s="82" customFormat="1" ht="18.75">
      <c r="A23" s="98"/>
      <c r="B23" s="531"/>
      <c r="C23" s="93" t="s">
        <v>18</v>
      </c>
      <c r="D23" s="35">
        <f aca="true" t="shared" si="7" ref="D23:L23">D13+D15+D17+D19+D21</f>
        <v>0</v>
      </c>
      <c r="E23" s="35">
        <f t="shared" si="7"/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7"/>
        <v>0</v>
      </c>
      <c r="J23" s="35">
        <f t="shared" si="7"/>
        <v>0</v>
      </c>
      <c r="K23" s="35">
        <v>0</v>
      </c>
      <c r="L23" s="35">
        <f t="shared" si="7"/>
        <v>13.284</v>
      </c>
      <c r="M23" s="35">
        <f t="shared" si="6"/>
        <v>40.511</v>
      </c>
      <c r="N23" s="35">
        <f t="shared" si="6"/>
        <v>27.562</v>
      </c>
      <c r="O23" s="35">
        <f t="shared" si="6"/>
        <v>6.307</v>
      </c>
      <c r="P23" s="94">
        <f>SUM(D23:O23)</f>
        <v>87.664</v>
      </c>
    </row>
    <row r="24" spans="1:16" ht="18.75">
      <c r="A24" s="46" t="s">
        <v>0</v>
      </c>
      <c r="B24" s="528" t="s">
        <v>33</v>
      </c>
      <c r="C24" s="57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>
        <f aca="true" t="shared" si="8" ref="P24:P29">SUM(D24:O24)</f>
        <v>0</v>
      </c>
    </row>
    <row r="25" spans="1:16" ht="18.75">
      <c r="A25" s="46" t="s">
        <v>34</v>
      </c>
      <c r="B25" s="529"/>
      <c r="C25" s="50" t="s">
        <v>18</v>
      </c>
      <c r="D25" s="35"/>
      <c r="E25" s="35"/>
      <c r="F25" s="35"/>
      <c r="G25" s="99"/>
      <c r="H25" s="35"/>
      <c r="I25" s="35"/>
      <c r="J25" s="35"/>
      <c r="K25" s="35"/>
      <c r="L25" s="35"/>
      <c r="M25" s="35"/>
      <c r="N25" s="35"/>
      <c r="O25" s="35"/>
      <c r="P25" s="9">
        <f t="shared" si="8"/>
        <v>0</v>
      </c>
    </row>
    <row r="26" spans="1:16" ht="18.75">
      <c r="A26" s="46" t="s">
        <v>35</v>
      </c>
      <c r="B26" s="48" t="s">
        <v>20</v>
      </c>
      <c r="C26" s="57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>
        <f t="shared" si="8"/>
        <v>0</v>
      </c>
    </row>
    <row r="27" spans="1:16" ht="18.75">
      <c r="A27" s="46" t="s">
        <v>36</v>
      </c>
      <c r="B27" s="50" t="s">
        <v>158</v>
      </c>
      <c r="C27" s="50" t="s">
        <v>18</v>
      </c>
      <c r="D27" s="35"/>
      <c r="E27" s="35"/>
      <c r="F27" s="35"/>
      <c r="G27" s="99"/>
      <c r="H27" s="35"/>
      <c r="I27" s="35"/>
      <c r="J27" s="35"/>
      <c r="K27" s="35"/>
      <c r="L27" s="35"/>
      <c r="M27" s="35"/>
      <c r="N27" s="35"/>
      <c r="O27" s="35"/>
      <c r="P27" s="9">
        <f t="shared" si="8"/>
        <v>0</v>
      </c>
    </row>
    <row r="28" spans="1:16" s="82" customFormat="1" ht="18.75">
      <c r="A28" s="97" t="s">
        <v>23</v>
      </c>
      <c r="B28" s="530" t="s">
        <v>103</v>
      </c>
      <c r="C28" s="65" t="s">
        <v>16</v>
      </c>
      <c r="D28" s="5">
        <f aca="true" t="shared" si="9" ref="D28:L28">+D24+D26</f>
        <v>0</v>
      </c>
      <c r="E28" s="5">
        <f t="shared" si="9"/>
        <v>0</v>
      </c>
      <c r="F28" s="5">
        <f t="shared" si="9"/>
        <v>0</v>
      </c>
      <c r="G28" s="5">
        <f t="shared" si="9"/>
        <v>0</v>
      </c>
      <c r="H28" s="5">
        <f t="shared" si="9"/>
        <v>0</v>
      </c>
      <c r="I28" s="5">
        <f t="shared" si="9"/>
        <v>0</v>
      </c>
      <c r="J28" s="5">
        <f t="shared" si="9"/>
        <v>0</v>
      </c>
      <c r="K28" s="5">
        <v>0</v>
      </c>
      <c r="L28" s="5">
        <f t="shared" si="9"/>
        <v>0</v>
      </c>
      <c r="M28" s="5">
        <f aca="true" t="shared" si="10" ref="M28:O29">+M24+M26</f>
        <v>0</v>
      </c>
      <c r="N28" s="5">
        <f t="shared" si="10"/>
        <v>0</v>
      </c>
      <c r="O28" s="5">
        <f t="shared" si="10"/>
        <v>0</v>
      </c>
      <c r="P28" s="15">
        <f t="shared" si="8"/>
        <v>0</v>
      </c>
    </row>
    <row r="29" spans="1:16" s="82" customFormat="1" ht="18.75">
      <c r="A29" s="98"/>
      <c r="B29" s="531"/>
      <c r="C29" s="93" t="s">
        <v>18</v>
      </c>
      <c r="D29" s="35">
        <f aca="true" t="shared" si="11" ref="D29:L29">+D25+D27</f>
        <v>0</v>
      </c>
      <c r="E29" s="35">
        <f t="shared" si="11"/>
        <v>0</v>
      </c>
      <c r="F29" s="35">
        <f t="shared" si="11"/>
        <v>0</v>
      </c>
      <c r="G29" s="35">
        <f t="shared" si="11"/>
        <v>0</v>
      </c>
      <c r="H29" s="35">
        <f t="shared" si="11"/>
        <v>0</v>
      </c>
      <c r="I29" s="35">
        <f t="shared" si="11"/>
        <v>0</v>
      </c>
      <c r="J29" s="35">
        <f t="shared" si="11"/>
        <v>0</v>
      </c>
      <c r="K29" s="35">
        <v>0</v>
      </c>
      <c r="L29" s="35">
        <f t="shared" si="11"/>
        <v>0</v>
      </c>
      <c r="M29" s="35">
        <f t="shared" si="10"/>
        <v>0</v>
      </c>
      <c r="N29" s="35">
        <f t="shared" si="10"/>
        <v>0</v>
      </c>
      <c r="O29" s="35">
        <f t="shared" si="10"/>
        <v>0</v>
      </c>
      <c r="P29" s="94">
        <f t="shared" si="8"/>
        <v>0</v>
      </c>
    </row>
    <row r="30" spans="1:16" ht="18.75">
      <c r="A30" s="46" t="s">
        <v>0</v>
      </c>
      <c r="B30" s="528" t="s">
        <v>37</v>
      </c>
      <c r="C30" s="57" t="s">
        <v>16</v>
      </c>
      <c r="D30" s="5">
        <v>14.6889</v>
      </c>
      <c r="E30" s="5">
        <v>7.472</v>
      </c>
      <c r="F30" s="5">
        <v>4.0111</v>
      </c>
      <c r="G30" s="5">
        <v>2.3811</v>
      </c>
      <c r="H30" s="5">
        <v>0.5839</v>
      </c>
      <c r="I30" s="5">
        <v>0.0173</v>
      </c>
      <c r="J30" s="5">
        <v>0.0601</v>
      </c>
      <c r="K30" s="5">
        <v>0.1512</v>
      </c>
      <c r="L30" s="5"/>
      <c r="M30" s="5"/>
      <c r="N30" s="5">
        <v>0.0059</v>
      </c>
      <c r="O30" s="5">
        <v>0.0829</v>
      </c>
      <c r="P30" s="8">
        <f aca="true" t="shared" si="12" ref="P30:P35">SUM(D30:O30)</f>
        <v>29.454399999999996</v>
      </c>
    </row>
    <row r="31" spans="1:16" ht="18.75">
      <c r="A31" s="46" t="s">
        <v>38</v>
      </c>
      <c r="B31" s="529"/>
      <c r="C31" s="50" t="s">
        <v>18</v>
      </c>
      <c r="D31" s="35">
        <v>4353.462</v>
      </c>
      <c r="E31" s="35">
        <v>1955.169</v>
      </c>
      <c r="F31" s="35">
        <v>797.665</v>
      </c>
      <c r="G31" s="99">
        <v>314.449</v>
      </c>
      <c r="H31" s="35">
        <v>50.858</v>
      </c>
      <c r="I31" s="35">
        <v>2.775</v>
      </c>
      <c r="J31" s="35">
        <v>19.472</v>
      </c>
      <c r="K31" s="35">
        <v>48.988</v>
      </c>
      <c r="L31" s="35"/>
      <c r="M31" s="35"/>
      <c r="N31" s="35">
        <v>1.912</v>
      </c>
      <c r="O31" s="35">
        <v>55.533</v>
      </c>
      <c r="P31" s="9">
        <f t="shared" si="12"/>
        <v>7600.283</v>
      </c>
    </row>
    <row r="32" spans="1:16" ht="18.75">
      <c r="A32" s="46" t="s">
        <v>0</v>
      </c>
      <c r="B32" s="528" t="s">
        <v>39</v>
      </c>
      <c r="C32" s="57" t="s">
        <v>16</v>
      </c>
      <c r="D32" s="5"/>
      <c r="E32" s="5">
        <v>0.0025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8">
        <f t="shared" si="12"/>
        <v>0.0025</v>
      </c>
    </row>
    <row r="33" spans="1:16" ht="18.75">
      <c r="A33" s="46" t="s">
        <v>40</v>
      </c>
      <c r="B33" s="529"/>
      <c r="C33" s="50" t="s">
        <v>18</v>
      </c>
      <c r="D33" s="35"/>
      <c r="E33" s="35">
        <v>0.675</v>
      </c>
      <c r="F33" s="35"/>
      <c r="G33" s="99"/>
      <c r="H33" s="35"/>
      <c r="I33" s="35"/>
      <c r="J33" s="35"/>
      <c r="K33" s="35"/>
      <c r="L33" s="35"/>
      <c r="M33" s="35"/>
      <c r="N33" s="35"/>
      <c r="O33" s="35"/>
      <c r="P33" s="9">
        <f t="shared" si="12"/>
        <v>0.675</v>
      </c>
    </row>
    <row r="34" spans="1:16" ht="18.75">
      <c r="A34" s="46"/>
      <c r="B34" s="48" t="s">
        <v>20</v>
      </c>
      <c r="C34" s="57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>
        <f t="shared" si="12"/>
        <v>0</v>
      </c>
    </row>
    <row r="35" spans="1:16" ht="18.75">
      <c r="A35" s="46" t="s">
        <v>23</v>
      </c>
      <c r="B35" s="50" t="s">
        <v>107</v>
      </c>
      <c r="C35" s="50" t="s">
        <v>18</v>
      </c>
      <c r="D35" s="35"/>
      <c r="E35" s="35"/>
      <c r="F35" s="350"/>
      <c r="G35" s="99"/>
      <c r="H35" s="35"/>
      <c r="I35" s="35"/>
      <c r="J35" s="35"/>
      <c r="K35" s="35"/>
      <c r="L35" s="35"/>
      <c r="M35" s="35"/>
      <c r="N35" s="35"/>
      <c r="O35" s="35"/>
      <c r="P35" s="9">
        <f t="shared" si="12"/>
        <v>0</v>
      </c>
    </row>
    <row r="36" spans="1:16" s="82" customFormat="1" ht="18.75">
      <c r="A36" s="60"/>
      <c r="B36" s="530" t="s">
        <v>103</v>
      </c>
      <c r="C36" s="65" t="s">
        <v>16</v>
      </c>
      <c r="D36" s="5">
        <f aca="true" t="shared" si="13" ref="D36:G37">D30+D32+D34</f>
        <v>14.6889</v>
      </c>
      <c r="E36" s="5">
        <f t="shared" si="13"/>
        <v>7.474500000000001</v>
      </c>
      <c r="F36" s="5">
        <f aca="true" t="shared" si="14" ref="F36:O36">F30+F32+F34</f>
        <v>4.0111</v>
      </c>
      <c r="G36" s="5">
        <f t="shared" si="14"/>
        <v>2.3811</v>
      </c>
      <c r="H36" s="5">
        <f t="shared" si="14"/>
        <v>0.5839</v>
      </c>
      <c r="I36" s="5">
        <f t="shared" si="14"/>
        <v>0.0173</v>
      </c>
      <c r="J36" s="5">
        <f aca="true" t="shared" si="15" ref="J36:L37">J30+J32+J34</f>
        <v>0.0601</v>
      </c>
      <c r="K36" s="5">
        <v>0.1512</v>
      </c>
      <c r="L36" s="5">
        <f t="shared" si="15"/>
        <v>0</v>
      </c>
      <c r="M36" s="5">
        <f t="shared" si="14"/>
        <v>0</v>
      </c>
      <c r="N36" s="5">
        <f t="shared" si="14"/>
        <v>0.0059</v>
      </c>
      <c r="O36" s="5">
        <f t="shared" si="14"/>
        <v>0.0829</v>
      </c>
      <c r="P36" s="15">
        <f aca="true" t="shared" si="16" ref="P36:P67">SUM(D36:O36)</f>
        <v>29.456899999999997</v>
      </c>
    </row>
    <row r="37" spans="1:16" s="82" customFormat="1" ht="18.75">
      <c r="A37" s="92"/>
      <c r="B37" s="531"/>
      <c r="C37" s="93" t="s">
        <v>18</v>
      </c>
      <c r="D37" s="35">
        <f t="shared" si="13"/>
        <v>4353.462</v>
      </c>
      <c r="E37" s="35">
        <f t="shared" si="13"/>
        <v>1955.844</v>
      </c>
      <c r="F37" s="35">
        <f>F31+F33+F35</f>
        <v>797.665</v>
      </c>
      <c r="G37" s="35">
        <f t="shared" si="13"/>
        <v>314.449</v>
      </c>
      <c r="H37" s="35">
        <f aca="true" t="shared" si="17" ref="H37:O37">H31+H33+H35</f>
        <v>50.858</v>
      </c>
      <c r="I37" s="35">
        <f t="shared" si="17"/>
        <v>2.775</v>
      </c>
      <c r="J37" s="35">
        <f t="shared" si="15"/>
        <v>19.472</v>
      </c>
      <c r="K37" s="35">
        <v>48.988</v>
      </c>
      <c r="L37" s="35">
        <f t="shared" si="15"/>
        <v>0</v>
      </c>
      <c r="M37" s="35">
        <f t="shared" si="17"/>
        <v>0</v>
      </c>
      <c r="N37" s="35">
        <f t="shared" si="17"/>
        <v>1.912</v>
      </c>
      <c r="O37" s="35">
        <f t="shared" si="17"/>
        <v>55.533</v>
      </c>
      <c r="P37" s="94">
        <f t="shared" si="16"/>
        <v>7600.9580000000005</v>
      </c>
    </row>
    <row r="38" spans="1:16" ht="18.75">
      <c r="A38" s="532" t="s">
        <v>41</v>
      </c>
      <c r="B38" s="533"/>
      <c r="C38" s="57" t="s">
        <v>16</v>
      </c>
      <c r="D38" s="5">
        <v>0.2724</v>
      </c>
      <c r="E38" s="5"/>
      <c r="F38" s="5"/>
      <c r="G38" s="5"/>
      <c r="H38" s="5"/>
      <c r="I38" s="5"/>
      <c r="J38" s="5"/>
      <c r="K38" s="5"/>
      <c r="L38" s="5">
        <v>0.3422</v>
      </c>
      <c r="M38" s="5">
        <v>0.4389</v>
      </c>
      <c r="N38" s="5">
        <v>0.5868</v>
      </c>
      <c r="O38" s="5">
        <v>0.2665</v>
      </c>
      <c r="P38" s="8">
        <f t="shared" si="16"/>
        <v>1.9068</v>
      </c>
    </row>
    <row r="39" spans="1:16" ht="18.75">
      <c r="A39" s="534"/>
      <c r="B39" s="535"/>
      <c r="C39" s="50" t="s">
        <v>18</v>
      </c>
      <c r="D39" s="35">
        <v>132.775</v>
      </c>
      <c r="E39" s="35"/>
      <c r="F39" s="35"/>
      <c r="G39" s="99"/>
      <c r="H39" s="35"/>
      <c r="I39" s="35"/>
      <c r="J39" s="35"/>
      <c r="K39" s="35"/>
      <c r="L39" s="35">
        <v>181.111</v>
      </c>
      <c r="M39" s="35">
        <v>163.231</v>
      </c>
      <c r="N39" s="35">
        <v>188.693</v>
      </c>
      <c r="O39" s="35">
        <v>99.512</v>
      </c>
      <c r="P39" s="9">
        <f t="shared" si="16"/>
        <v>765.3219999999999</v>
      </c>
    </row>
    <row r="40" spans="1:16" ht="18.75">
      <c r="A40" s="532" t="s">
        <v>42</v>
      </c>
      <c r="B40" s="533"/>
      <c r="C40" s="57" t="s">
        <v>16</v>
      </c>
      <c r="D40" s="5">
        <v>0.1999</v>
      </c>
      <c r="E40" s="5"/>
      <c r="F40" s="5"/>
      <c r="G40" s="5"/>
      <c r="H40" s="5">
        <v>0.0071</v>
      </c>
      <c r="I40" s="5">
        <v>0.1201</v>
      </c>
      <c r="J40" s="5">
        <v>0.0272</v>
      </c>
      <c r="K40" s="5">
        <v>0.0105</v>
      </c>
      <c r="L40" s="5">
        <v>0.9971</v>
      </c>
      <c r="M40" s="5">
        <v>2.3434</v>
      </c>
      <c r="N40" s="5">
        <v>2.3447</v>
      </c>
      <c r="O40" s="5">
        <v>3.5813</v>
      </c>
      <c r="P40" s="8">
        <f t="shared" si="16"/>
        <v>9.6313</v>
      </c>
    </row>
    <row r="41" spans="1:16" ht="18.75">
      <c r="A41" s="534"/>
      <c r="B41" s="535"/>
      <c r="C41" s="50" t="s">
        <v>18</v>
      </c>
      <c r="D41" s="35">
        <v>15.112</v>
      </c>
      <c r="E41" s="35"/>
      <c r="F41" s="35"/>
      <c r="G41" s="99"/>
      <c r="H41" s="35">
        <v>0.939</v>
      </c>
      <c r="I41" s="35">
        <v>17.003</v>
      </c>
      <c r="J41" s="35">
        <v>2.938</v>
      </c>
      <c r="K41" s="35">
        <v>2.559</v>
      </c>
      <c r="L41" s="35">
        <v>94.532</v>
      </c>
      <c r="M41" s="35">
        <v>168.649</v>
      </c>
      <c r="N41" s="35">
        <v>164.937</v>
      </c>
      <c r="O41" s="35">
        <v>212.074</v>
      </c>
      <c r="P41" s="9">
        <f t="shared" si="16"/>
        <v>678.7429999999999</v>
      </c>
    </row>
    <row r="42" spans="1:16" ht="18.75">
      <c r="A42" s="532" t="s">
        <v>43</v>
      </c>
      <c r="B42" s="533"/>
      <c r="C42" s="57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>
        <f t="shared" si="16"/>
        <v>0</v>
      </c>
    </row>
    <row r="43" spans="1:16" ht="18.75">
      <c r="A43" s="534"/>
      <c r="B43" s="535"/>
      <c r="C43" s="50" t="s">
        <v>18</v>
      </c>
      <c r="D43" s="35"/>
      <c r="E43" s="35"/>
      <c r="F43" s="35"/>
      <c r="G43" s="99"/>
      <c r="H43" s="35"/>
      <c r="I43" s="35"/>
      <c r="J43" s="35"/>
      <c r="K43" s="35"/>
      <c r="L43" s="35"/>
      <c r="M43" s="35"/>
      <c r="N43" s="35"/>
      <c r="O43" s="35"/>
      <c r="P43" s="9">
        <f t="shared" si="16"/>
        <v>0</v>
      </c>
    </row>
    <row r="44" spans="1:16" ht="18.75">
      <c r="A44" s="532" t="s">
        <v>44</v>
      </c>
      <c r="B44" s="533"/>
      <c r="C44" s="57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f t="shared" si="16"/>
        <v>0</v>
      </c>
    </row>
    <row r="45" spans="1:16" ht="18.75">
      <c r="A45" s="534"/>
      <c r="B45" s="535"/>
      <c r="C45" s="50" t="s">
        <v>18</v>
      </c>
      <c r="D45" s="35"/>
      <c r="E45" s="35"/>
      <c r="F45" s="35"/>
      <c r="G45" s="99"/>
      <c r="H45" s="35"/>
      <c r="I45" s="35"/>
      <c r="J45" s="35"/>
      <c r="K45" s="35"/>
      <c r="L45" s="35"/>
      <c r="M45" s="35"/>
      <c r="N45" s="35"/>
      <c r="O45" s="35"/>
      <c r="P45" s="9">
        <f t="shared" si="16"/>
        <v>0</v>
      </c>
    </row>
    <row r="46" spans="1:16" ht="18.75">
      <c r="A46" s="532" t="s">
        <v>45</v>
      </c>
      <c r="B46" s="533"/>
      <c r="C46" s="57" t="s">
        <v>16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>
        <f t="shared" si="16"/>
        <v>0</v>
      </c>
    </row>
    <row r="47" spans="1:16" ht="18.75">
      <c r="A47" s="534"/>
      <c r="B47" s="535"/>
      <c r="C47" s="50" t="s">
        <v>18</v>
      </c>
      <c r="D47" s="35"/>
      <c r="E47" s="35"/>
      <c r="F47" s="35"/>
      <c r="G47" s="99"/>
      <c r="H47" s="35"/>
      <c r="I47" s="35"/>
      <c r="J47" s="35"/>
      <c r="K47" s="35"/>
      <c r="L47" s="35"/>
      <c r="M47" s="35"/>
      <c r="N47" s="35"/>
      <c r="O47" s="35"/>
      <c r="P47" s="9">
        <f t="shared" si="16"/>
        <v>0</v>
      </c>
    </row>
    <row r="48" spans="1:16" ht="18.75">
      <c r="A48" s="532" t="s">
        <v>46</v>
      </c>
      <c r="B48" s="533"/>
      <c r="C48" s="57" t="s">
        <v>16</v>
      </c>
      <c r="D48" s="5">
        <v>14.0028</v>
      </c>
      <c r="E48" s="5">
        <v>0.0084</v>
      </c>
      <c r="F48" s="5"/>
      <c r="G48" s="5"/>
      <c r="H48" s="5"/>
      <c r="I48" s="5"/>
      <c r="J48" s="5"/>
      <c r="K48" s="5"/>
      <c r="L48" s="5">
        <v>1.1015</v>
      </c>
      <c r="M48" s="5">
        <v>4.5559</v>
      </c>
      <c r="N48" s="5">
        <v>5.8732</v>
      </c>
      <c r="O48" s="5">
        <v>7.1663</v>
      </c>
      <c r="P48" s="8">
        <f t="shared" si="16"/>
        <v>32.7081</v>
      </c>
    </row>
    <row r="49" spans="1:16" ht="18.75">
      <c r="A49" s="534"/>
      <c r="B49" s="535"/>
      <c r="C49" s="50" t="s">
        <v>18</v>
      </c>
      <c r="D49" s="35">
        <v>8373.956</v>
      </c>
      <c r="E49" s="35">
        <v>2.722</v>
      </c>
      <c r="F49" s="35"/>
      <c r="G49" s="99"/>
      <c r="H49" s="35"/>
      <c r="I49" s="35"/>
      <c r="J49" s="35"/>
      <c r="K49" s="35"/>
      <c r="L49" s="35">
        <v>753.175</v>
      </c>
      <c r="M49" s="35">
        <v>2922.716</v>
      </c>
      <c r="N49" s="35">
        <v>3352.172</v>
      </c>
      <c r="O49" s="35">
        <v>3364.99</v>
      </c>
      <c r="P49" s="9">
        <f t="shared" si="16"/>
        <v>18769.731</v>
      </c>
    </row>
    <row r="50" spans="1:16" ht="18.75">
      <c r="A50" s="532" t="s">
        <v>47</v>
      </c>
      <c r="B50" s="533"/>
      <c r="C50" s="57" t="s">
        <v>16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f>SUM(D50:O50)</f>
        <v>0</v>
      </c>
    </row>
    <row r="51" spans="1:16" ht="18.75">
      <c r="A51" s="534"/>
      <c r="B51" s="535"/>
      <c r="C51" s="50" t="s">
        <v>18</v>
      </c>
      <c r="D51" s="35"/>
      <c r="E51" s="35"/>
      <c r="F51" s="35"/>
      <c r="G51" s="99"/>
      <c r="H51" s="35"/>
      <c r="I51" s="35"/>
      <c r="J51" s="35"/>
      <c r="K51" s="35"/>
      <c r="L51" s="35"/>
      <c r="M51" s="35"/>
      <c r="N51" s="35"/>
      <c r="O51" s="35"/>
      <c r="P51" s="9">
        <f>SUM(D51:O51)</f>
        <v>0</v>
      </c>
    </row>
    <row r="52" spans="1:16" ht="18.75">
      <c r="A52" s="532" t="s">
        <v>48</v>
      </c>
      <c r="B52" s="533"/>
      <c r="C52" s="57" t="s">
        <v>16</v>
      </c>
      <c r="D52" s="5"/>
      <c r="E52" s="5"/>
      <c r="F52" s="5"/>
      <c r="G52" s="5"/>
      <c r="H52" s="5">
        <v>0.0212</v>
      </c>
      <c r="I52" s="5"/>
      <c r="J52" s="5">
        <v>0.0027</v>
      </c>
      <c r="K52" s="5"/>
      <c r="L52" s="5">
        <v>0.0032</v>
      </c>
      <c r="M52" s="5">
        <v>0.7505</v>
      </c>
      <c r="N52" s="5">
        <v>0.0332</v>
      </c>
      <c r="O52" s="5">
        <v>0.0022</v>
      </c>
      <c r="P52" s="8">
        <f t="shared" si="16"/>
        <v>0.813</v>
      </c>
    </row>
    <row r="53" spans="1:16" ht="18.75">
      <c r="A53" s="534"/>
      <c r="B53" s="535"/>
      <c r="C53" s="50" t="s">
        <v>18</v>
      </c>
      <c r="D53" s="35"/>
      <c r="E53" s="35"/>
      <c r="F53" s="350"/>
      <c r="G53" s="99"/>
      <c r="H53" s="35">
        <v>13.36</v>
      </c>
      <c r="I53" s="35"/>
      <c r="J53" s="35">
        <v>1.166</v>
      </c>
      <c r="K53" s="35"/>
      <c r="L53" s="35">
        <v>1.037</v>
      </c>
      <c r="M53" s="35">
        <v>379.877</v>
      </c>
      <c r="N53" s="35">
        <v>25.85</v>
      </c>
      <c r="O53" s="35">
        <v>1.426</v>
      </c>
      <c r="P53" s="9">
        <f t="shared" si="16"/>
        <v>422.716</v>
      </c>
    </row>
    <row r="54" spans="1:16" ht="18.75">
      <c r="A54" s="45" t="s">
        <v>0</v>
      </c>
      <c r="B54" s="528" t="s">
        <v>128</v>
      </c>
      <c r="C54" s="57" t="s">
        <v>16</v>
      </c>
      <c r="D54" s="5"/>
      <c r="E54" s="5"/>
      <c r="F54" s="5"/>
      <c r="G54" s="5"/>
      <c r="H54" s="5">
        <v>0.0807</v>
      </c>
      <c r="I54" s="5">
        <v>1.688</v>
      </c>
      <c r="J54" s="5">
        <v>1.124</v>
      </c>
      <c r="K54" s="5">
        <v>0.307</v>
      </c>
      <c r="L54" s="5">
        <v>0.1538</v>
      </c>
      <c r="M54" s="5">
        <v>0.1561</v>
      </c>
      <c r="N54" s="5">
        <v>0.1167</v>
      </c>
      <c r="O54" s="5">
        <v>0.0409</v>
      </c>
      <c r="P54" s="8">
        <f t="shared" si="16"/>
        <v>3.6672</v>
      </c>
    </row>
    <row r="55" spans="1:16" ht="18.75">
      <c r="A55" s="46" t="s">
        <v>38</v>
      </c>
      <c r="B55" s="529"/>
      <c r="C55" s="50" t="s">
        <v>18</v>
      </c>
      <c r="D55" s="35"/>
      <c r="E55" s="35"/>
      <c r="F55" s="35"/>
      <c r="G55" s="99"/>
      <c r="H55" s="35">
        <v>79.375</v>
      </c>
      <c r="I55" s="35">
        <v>1241.742</v>
      </c>
      <c r="J55" s="35">
        <v>748.201</v>
      </c>
      <c r="K55" s="35">
        <v>265.527</v>
      </c>
      <c r="L55" s="35">
        <v>121.165</v>
      </c>
      <c r="M55" s="35">
        <v>183.536</v>
      </c>
      <c r="N55" s="35">
        <v>131.794</v>
      </c>
      <c r="O55" s="35">
        <v>45.489</v>
      </c>
      <c r="P55" s="9">
        <f t="shared" si="16"/>
        <v>2816.829</v>
      </c>
    </row>
    <row r="56" spans="1:16" ht="18.75">
      <c r="A56" s="46" t="s">
        <v>17</v>
      </c>
      <c r="B56" s="48" t="s">
        <v>20</v>
      </c>
      <c r="C56" s="57" t="s">
        <v>16</v>
      </c>
      <c r="D56" s="5"/>
      <c r="E56" s="5"/>
      <c r="F56" s="5"/>
      <c r="G56" s="5"/>
      <c r="H56" s="5">
        <v>0.0013</v>
      </c>
      <c r="I56" s="5">
        <v>0.0083</v>
      </c>
      <c r="J56" s="5">
        <v>0.0416</v>
      </c>
      <c r="K56" s="5">
        <v>0.0221</v>
      </c>
      <c r="L56" s="5">
        <v>0.0429</v>
      </c>
      <c r="M56" s="5">
        <v>0.0392</v>
      </c>
      <c r="N56" s="5">
        <v>0.0619</v>
      </c>
      <c r="O56" s="5">
        <v>0.0173</v>
      </c>
      <c r="P56" s="8">
        <f t="shared" si="16"/>
        <v>0.2346</v>
      </c>
    </row>
    <row r="57" spans="1:16" ht="18.75">
      <c r="A57" s="46" t="s">
        <v>23</v>
      </c>
      <c r="B57" s="50" t="s">
        <v>109</v>
      </c>
      <c r="C57" s="50" t="s">
        <v>18</v>
      </c>
      <c r="D57" s="35"/>
      <c r="E57" s="35"/>
      <c r="F57" s="35"/>
      <c r="G57" s="99"/>
      <c r="H57" s="35">
        <v>3.51</v>
      </c>
      <c r="I57" s="35">
        <v>9.148</v>
      </c>
      <c r="J57" s="35">
        <v>36.649</v>
      </c>
      <c r="K57" s="35">
        <v>27.275</v>
      </c>
      <c r="L57" s="35">
        <v>23.318</v>
      </c>
      <c r="M57" s="35">
        <v>17.658</v>
      </c>
      <c r="N57" s="35">
        <v>26.06</v>
      </c>
      <c r="O57" s="35">
        <v>5.974</v>
      </c>
      <c r="P57" s="9">
        <f t="shared" si="16"/>
        <v>149.59199999999998</v>
      </c>
    </row>
    <row r="58" spans="1:16" s="82" customFormat="1" ht="18.75">
      <c r="A58" s="97"/>
      <c r="B58" s="530" t="s">
        <v>110</v>
      </c>
      <c r="C58" s="65" t="s">
        <v>16</v>
      </c>
      <c r="D58" s="5">
        <f aca="true" t="shared" si="18" ref="D58:G59">D54+D56</f>
        <v>0</v>
      </c>
      <c r="E58" s="5">
        <f t="shared" si="18"/>
        <v>0</v>
      </c>
      <c r="F58" s="5">
        <f t="shared" si="18"/>
        <v>0</v>
      </c>
      <c r="G58" s="5">
        <f t="shared" si="18"/>
        <v>0</v>
      </c>
      <c r="H58" s="5">
        <f aca="true" t="shared" si="19" ref="H58:J59">H54+H56</f>
        <v>0.08199999999999999</v>
      </c>
      <c r="I58" s="5">
        <f t="shared" si="19"/>
        <v>1.6963</v>
      </c>
      <c r="J58" s="5">
        <f t="shared" si="19"/>
        <v>1.1656000000000002</v>
      </c>
      <c r="K58" s="5">
        <v>0.3291</v>
      </c>
      <c r="L58" s="5">
        <f aca="true" t="shared" si="20" ref="L58:N59">+L54+L56</f>
        <v>0.19669999999999999</v>
      </c>
      <c r="M58" s="5">
        <f t="shared" si="20"/>
        <v>0.19529999999999997</v>
      </c>
      <c r="N58" s="5">
        <f t="shared" si="20"/>
        <v>0.17859999999999998</v>
      </c>
      <c r="O58" s="5">
        <f>O54+O56</f>
        <v>0.0582</v>
      </c>
      <c r="P58" s="15">
        <f t="shared" si="16"/>
        <v>3.9017999999999997</v>
      </c>
    </row>
    <row r="59" spans="1:16" s="82" customFormat="1" ht="18.75">
      <c r="A59" s="98"/>
      <c r="B59" s="531"/>
      <c r="C59" s="93" t="s">
        <v>18</v>
      </c>
      <c r="D59" s="35">
        <f t="shared" si="18"/>
        <v>0</v>
      </c>
      <c r="E59" s="35">
        <f t="shared" si="18"/>
        <v>0</v>
      </c>
      <c r="F59" s="35">
        <f t="shared" si="18"/>
        <v>0</v>
      </c>
      <c r="G59" s="35">
        <f t="shared" si="18"/>
        <v>0</v>
      </c>
      <c r="H59" s="35">
        <f t="shared" si="19"/>
        <v>82.885</v>
      </c>
      <c r="I59" s="35">
        <f t="shared" si="19"/>
        <v>1250.8899999999999</v>
      </c>
      <c r="J59" s="35">
        <f t="shared" si="19"/>
        <v>784.85</v>
      </c>
      <c r="K59" s="35">
        <v>292.80199999999996</v>
      </c>
      <c r="L59" s="35">
        <f t="shared" si="20"/>
        <v>144.483</v>
      </c>
      <c r="M59" s="35">
        <f t="shared" si="20"/>
        <v>201.19400000000002</v>
      </c>
      <c r="N59" s="35">
        <f t="shared" si="20"/>
        <v>157.854</v>
      </c>
      <c r="O59" s="35">
        <f>O55+O57</f>
        <v>51.462999999999994</v>
      </c>
      <c r="P59" s="94">
        <f t="shared" si="16"/>
        <v>2966.4210000000003</v>
      </c>
    </row>
    <row r="60" spans="1:16" ht="18.75">
      <c r="A60" s="46" t="s">
        <v>0</v>
      </c>
      <c r="B60" s="528" t="s">
        <v>111</v>
      </c>
      <c r="C60" s="57" t="s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>
        <f t="shared" si="16"/>
        <v>0</v>
      </c>
    </row>
    <row r="61" spans="1:16" ht="18.75">
      <c r="A61" s="46" t="s">
        <v>49</v>
      </c>
      <c r="B61" s="529"/>
      <c r="C61" s="50" t="s">
        <v>18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>
        <f t="shared" si="16"/>
        <v>0</v>
      </c>
    </row>
    <row r="62" spans="1:16" ht="18.75">
      <c r="A62" s="46" t="s">
        <v>0</v>
      </c>
      <c r="B62" s="48" t="s">
        <v>50</v>
      </c>
      <c r="C62" s="57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16"/>
        <v>0</v>
      </c>
    </row>
    <row r="63" spans="1:16" ht="18.75">
      <c r="A63" s="46" t="s">
        <v>51</v>
      </c>
      <c r="B63" s="50" t="s">
        <v>112</v>
      </c>
      <c r="C63" s="50" t="s">
        <v>18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>
        <f t="shared" si="16"/>
        <v>0</v>
      </c>
    </row>
    <row r="64" spans="1:16" ht="18.75">
      <c r="A64" s="46" t="s">
        <v>0</v>
      </c>
      <c r="B64" s="528" t="s">
        <v>53</v>
      </c>
      <c r="C64" s="57" t="s">
        <v>16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>
        <f t="shared" si="16"/>
        <v>0</v>
      </c>
    </row>
    <row r="65" spans="1:16" ht="18.75">
      <c r="A65" s="46" t="s">
        <v>23</v>
      </c>
      <c r="B65" s="529"/>
      <c r="C65" s="50" t="s">
        <v>18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">
        <f t="shared" si="16"/>
        <v>0</v>
      </c>
    </row>
    <row r="66" spans="1:16" ht="18.75">
      <c r="A66" s="52"/>
      <c r="B66" s="48" t="s">
        <v>20</v>
      </c>
      <c r="C66" s="57" t="s">
        <v>16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>
        <f t="shared" si="16"/>
        <v>0</v>
      </c>
    </row>
    <row r="67" spans="1:16" ht="19.5" thickBot="1">
      <c r="A67" s="53" t="s">
        <v>0</v>
      </c>
      <c r="B67" s="54" t="s">
        <v>112</v>
      </c>
      <c r="C67" s="54" t="s">
        <v>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>
        <f t="shared" si="16"/>
        <v>0</v>
      </c>
    </row>
    <row r="68" ht="18.75">
      <c r="P68" s="11"/>
    </row>
    <row r="69" spans="1:16" ht="19.5" thickBot="1">
      <c r="A69" s="12" t="s">
        <v>214</v>
      </c>
      <c r="B69" s="40"/>
      <c r="C69" s="12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 t="s">
        <v>142</v>
      </c>
      <c r="P69" s="12"/>
    </row>
    <row r="70" spans="1:16" ht="18.75">
      <c r="A70" s="51"/>
      <c r="B70" s="56"/>
      <c r="C70" s="56"/>
      <c r="D70" s="84" t="s">
        <v>177</v>
      </c>
      <c r="E70" s="84" t="s">
        <v>3</v>
      </c>
      <c r="F70" s="84" t="s">
        <v>4</v>
      </c>
      <c r="G70" s="84" t="s">
        <v>5</v>
      </c>
      <c r="H70" s="84" t="s">
        <v>6</v>
      </c>
      <c r="I70" s="84" t="s">
        <v>7</v>
      </c>
      <c r="J70" s="84" t="s">
        <v>8</v>
      </c>
      <c r="K70" s="84" t="s">
        <v>9</v>
      </c>
      <c r="L70" s="84" t="s">
        <v>10</v>
      </c>
      <c r="M70" s="84" t="s">
        <v>11</v>
      </c>
      <c r="N70" s="84" t="s">
        <v>12</v>
      </c>
      <c r="O70" s="84" t="s">
        <v>13</v>
      </c>
      <c r="P70" s="44" t="s">
        <v>14</v>
      </c>
    </row>
    <row r="71" spans="1:16" s="82" customFormat="1" ht="18.75">
      <c r="A71" s="97" t="s">
        <v>49</v>
      </c>
      <c r="B71" s="530" t="s">
        <v>24</v>
      </c>
      <c r="C71" s="65" t="s">
        <v>16</v>
      </c>
      <c r="D71" s="5">
        <f>+D60+D62+D64+D66</f>
        <v>0</v>
      </c>
      <c r="E71" s="5">
        <f>+E60+E62+E64+E66</f>
        <v>0</v>
      </c>
      <c r="F71" s="5">
        <f aca="true" t="shared" si="21" ref="F71:L71">+F60+F62+F64+F66</f>
        <v>0</v>
      </c>
      <c r="G71" s="5">
        <f t="shared" si="21"/>
        <v>0</v>
      </c>
      <c r="H71" s="5">
        <f t="shared" si="21"/>
        <v>0</v>
      </c>
      <c r="I71" s="5">
        <f t="shared" si="21"/>
        <v>0</v>
      </c>
      <c r="J71" s="5">
        <f t="shared" si="21"/>
        <v>0</v>
      </c>
      <c r="K71" s="5">
        <f t="shared" si="21"/>
        <v>0</v>
      </c>
      <c r="L71" s="5">
        <f t="shared" si="21"/>
        <v>0</v>
      </c>
      <c r="M71" s="5">
        <f aca="true" t="shared" si="22" ref="M71:O72">+M60+M62+M64+M66</f>
        <v>0</v>
      </c>
      <c r="N71" s="5">
        <f t="shared" si="22"/>
        <v>0</v>
      </c>
      <c r="O71" s="5">
        <f t="shared" si="22"/>
        <v>0</v>
      </c>
      <c r="P71" s="15">
        <f>SUM(D71:O71)</f>
        <v>0</v>
      </c>
    </row>
    <row r="72" spans="1:16" s="82" customFormat="1" ht="18.75">
      <c r="A72" s="98" t="s">
        <v>51</v>
      </c>
      <c r="B72" s="531"/>
      <c r="C72" s="93" t="s">
        <v>18</v>
      </c>
      <c r="D72" s="35">
        <f>+D61+D63+D65+D67</f>
        <v>0</v>
      </c>
      <c r="E72" s="35">
        <f>+E61+E63+E65+E67</f>
        <v>0</v>
      </c>
      <c r="F72" s="35">
        <f aca="true" t="shared" si="23" ref="F72:L72">+F61+F63+F65+F67</f>
        <v>0</v>
      </c>
      <c r="G72" s="35">
        <f t="shared" si="23"/>
        <v>0</v>
      </c>
      <c r="H72" s="35">
        <f t="shared" si="23"/>
        <v>0</v>
      </c>
      <c r="I72" s="35">
        <f t="shared" si="23"/>
        <v>0</v>
      </c>
      <c r="J72" s="35">
        <f t="shared" si="23"/>
        <v>0</v>
      </c>
      <c r="K72" s="35">
        <f t="shared" si="23"/>
        <v>0</v>
      </c>
      <c r="L72" s="35">
        <f t="shared" si="23"/>
        <v>0</v>
      </c>
      <c r="M72" s="4">
        <f t="shared" si="22"/>
        <v>0</v>
      </c>
      <c r="N72" s="35">
        <f t="shared" si="22"/>
        <v>0</v>
      </c>
      <c r="O72" s="35">
        <f t="shared" si="22"/>
        <v>0</v>
      </c>
      <c r="P72" s="94">
        <f>SUM(D72:O72)</f>
        <v>0</v>
      </c>
    </row>
    <row r="73" spans="1:16" ht="18.75">
      <c r="A73" s="46" t="s">
        <v>0</v>
      </c>
      <c r="B73" s="528" t="s">
        <v>54</v>
      </c>
      <c r="C73" s="57" t="s">
        <v>16</v>
      </c>
      <c r="D73" s="5">
        <v>2.1668</v>
      </c>
      <c r="E73" s="5">
        <v>0.9977</v>
      </c>
      <c r="F73" s="5">
        <v>0.7675</v>
      </c>
      <c r="G73" s="5">
        <v>2.3813</v>
      </c>
      <c r="H73" s="5">
        <v>27.9378</v>
      </c>
      <c r="I73" s="5">
        <v>53.23986</v>
      </c>
      <c r="J73" s="5">
        <v>45.3184</v>
      </c>
      <c r="K73" s="5">
        <v>9.3161</v>
      </c>
      <c r="L73" s="5">
        <v>4.4782</v>
      </c>
      <c r="M73" s="85">
        <v>2.5654</v>
      </c>
      <c r="N73" s="5">
        <v>6.7518</v>
      </c>
      <c r="O73" s="5">
        <v>8.218</v>
      </c>
      <c r="P73" s="8">
        <f>SUM(D73:O73)</f>
        <v>164.13886</v>
      </c>
    </row>
    <row r="74" spans="1:16" ht="18.75">
      <c r="A74" s="46" t="s">
        <v>34</v>
      </c>
      <c r="B74" s="529"/>
      <c r="C74" s="50" t="s">
        <v>18</v>
      </c>
      <c r="D74" s="35">
        <v>3905.976</v>
      </c>
      <c r="E74" s="35">
        <v>2053.027</v>
      </c>
      <c r="F74" s="35">
        <v>1203.886</v>
      </c>
      <c r="G74" s="99">
        <v>3301.896</v>
      </c>
      <c r="H74" s="35">
        <v>16151.586</v>
      </c>
      <c r="I74" s="35">
        <v>30675.635</v>
      </c>
      <c r="J74" s="35">
        <v>36632.515</v>
      </c>
      <c r="K74" s="35">
        <v>15489.288</v>
      </c>
      <c r="L74" s="35">
        <v>8053.555</v>
      </c>
      <c r="M74" s="35">
        <v>4791.458</v>
      </c>
      <c r="N74" s="35">
        <v>9755.414</v>
      </c>
      <c r="O74" s="35">
        <v>12174.631</v>
      </c>
      <c r="P74" s="9">
        <f>SUM(D74:O74)</f>
        <v>144188.867</v>
      </c>
    </row>
    <row r="75" spans="1:16" ht="18.75">
      <c r="A75" s="46" t="s">
        <v>0</v>
      </c>
      <c r="B75" s="528" t="s">
        <v>55</v>
      </c>
      <c r="C75" s="57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>
        <f aca="true" t="shared" si="24" ref="P75:P80">SUM(D75:O75)</f>
        <v>0</v>
      </c>
    </row>
    <row r="76" spans="1:16" ht="18.75">
      <c r="A76" s="46" t="s">
        <v>0</v>
      </c>
      <c r="B76" s="529"/>
      <c r="C76" s="50" t="s">
        <v>18</v>
      </c>
      <c r="D76" s="35"/>
      <c r="E76" s="35"/>
      <c r="F76" s="350"/>
      <c r="G76" s="99"/>
      <c r="H76" s="35"/>
      <c r="I76" s="35"/>
      <c r="J76" s="35"/>
      <c r="K76" s="35"/>
      <c r="L76" s="35"/>
      <c r="M76" s="35"/>
      <c r="N76" s="35"/>
      <c r="O76" s="35"/>
      <c r="P76" s="9">
        <f t="shared" si="24"/>
        <v>0</v>
      </c>
    </row>
    <row r="77" spans="1:16" ht="18.75">
      <c r="A77" s="46" t="s">
        <v>56</v>
      </c>
      <c r="B77" s="48" t="s">
        <v>178</v>
      </c>
      <c r="C77" s="57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>
        <f t="shared" si="24"/>
        <v>0</v>
      </c>
    </row>
    <row r="78" spans="1:16" ht="18.75">
      <c r="A78" s="46"/>
      <c r="B78" s="50" t="s">
        <v>160</v>
      </c>
      <c r="C78" s="50" t="s">
        <v>18</v>
      </c>
      <c r="D78" s="35"/>
      <c r="E78" s="35"/>
      <c r="F78" s="35"/>
      <c r="G78" s="99"/>
      <c r="H78" s="35"/>
      <c r="I78" s="35"/>
      <c r="J78" s="35"/>
      <c r="K78" s="35"/>
      <c r="L78" s="35"/>
      <c r="M78" s="35"/>
      <c r="N78" s="35"/>
      <c r="O78" s="35"/>
      <c r="P78" s="9">
        <f t="shared" si="24"/>
        <v>0</v>
      </c>
    </row>
    <row r="79" spans="1:16" ht="18.75">
      <c r="A79" s="46"/>
      <c r="B79" s="528" t="s">
        <v>59</v>
      </c>
      <c r="C79" s="57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>
        <f t="shared" si="24"/>
        <v>0</v>
      </c>
    </row>
    <row r="80" spans="1:16" ht="18.75">
      <c r="A80" s="46" t="s">
        <v>17</v>
      </c>
      <c r="B80" s="529"/>
      <c r="C80" s="50" t="s">
        <v>18</v>
      </c>
      <c r="D80" s="35"/>
      <c r="E80" s="35"/>
      <c r="F80" s="35"/>
      <c r="G80" s="99"/>
      <c r="H80" s="35"/>
      <c r="I80" s="35"/>
      <c r="J80" s="35"/>
      <c r="K80" s="35"/>
      <c r="L80" s="35"/>
      <c r="M80" s="35"/>
      <c r="N80" s="35"/>
      <c r="O80" s="35"/>
      <c r="P80" s="9">
        <f t="shared" si="24"/>
        <v>0</v>
      </c>
    </row>
    <row r="81" spans="1:16" ht="18.75">
      <c r="A81" s="46"/>
      <c r="B81" s="48" t="s">
        <v>20</v>
      </c>
      <c r="C81" s="57" t="s">
        <v>16</v>
      </c>
      <c r="D81" s="5">
        <v>13.0703</v>
      </c>
      <c r="E81" s="5">
        <v>7.6733</v>
      </c>
      <c r="F81" s="5">
        <v>4.1553</v>
      </c>
      <c r="G81" s="5">
        <v>15.6867</v>
      </c>
      <c r="H81" s="5">
        <v>21.0648</v>
      </c>
      <c r="I81" s="5">
        <v>13.2227</v>
      </c>
      <c r="J81" s="5">
        <v>16.87808</v>
      </c>
      <c r="K81" s="5">
        <v>2.5696</v>
      </c>
      <c r="L81" s="5">
        <v>0.912</v>
      </c>
      <c r="M81" s="5">
        <v>0.5925</v>
      </c>
      <c r="N81" s="5">
        <v>0.949</v>
      </c>
      <c r="O81" s="5">
        <v>14.50637</v>
      </c>
      <c r="P81" s="8">
        <f aca="true" t="shared" si="25" ref="P81:P96">SUM(D81:O81)</f>
        <v>111.28065000000001</v>
      </c>
    </row>
    <row r="82" spans="1:16" ht="18.75">
      <c r="A82" s="46"/>
      <c r="B82" s="50" t="s">
        <v>151</v>
      </c>
      <c r="C82" s="50" t="s">
        <v>18</v>
      </c>
      <c r="D82" s="35">
        <v>4052.698</v>
      </c>
      <c r="E82" s="35">
        <v>3024.406</v>
      </c>
      <c r="F82" s="35">
        <v>2147.341</v>
      </c>
      <c r="G82" s="99">
        <v>9324.484</v>
      </c>
      <c r="H82" s="35">
        <v>12907.217</v>
      </c>
      <c r="I82" s="35">
        <v>13519.937</v>
      </c>
      <c r="J82" s="35">
        <v>20002.193</v>
      </c>
      <c r="K82" s="35">
        <v>5618.579</v>
      </c>
      <c r="L82" s="35">
        <v>2249.813</v>
      </c>
      <c r="M82" s="35">
        <v>1128.95</v>
      </c>
      <c r="N82" s="35">
        <v>845.314</v>
      </c>
      <c r="O82" s="35">
        <v>5715.668</v>
      </c>
      <c r="P82" s="9">
        <f t="shared" si="25"/>
        <v>80536.59999999999</v>
      </c>
    </row>
    <row r="83" spans="1:16" s="82" customFormat="1" ht="18.75">
      <c r="A83" s="97" t="s">
        <v>23</v>
      </c>
      <c r="B83" s="530" t="s">
        <v>179</v>
      </c>
      <c r="C83" s="65" t="s">
        <v>16</v>
      </c>
      <c r="D83" s="5">
        <f aca="true" t="shared" si="26" ref="D83:G84">+D73+D75+D77+D79+D81</f>
        <v>15.2371</v>
      </c>
      <c r="E83" s="5">
        <f t="shared" si="26"/>
        <v>8.671</v>
      </c>
      <c r="F83" s="5">
        <f>+F73+F75+F77+F79+F81</f>
        <v>4.9228000000000005</v>
      </c>
      <c r="G83" s="5">
        <f t="shared" si="26"/>
        <v>18.068</v>
      </c>
      <c r="H83" s="5">
        <f>+H73+H75+H77+H79+H81</f>
        <v>49.0026</v>
      </c>
      <c r="I83" s="5">
        <f aca="true" t="shared" si="27" ref="I83:O84">+I73+I75+I77+I79+I81</f>
        <v>66.46256</v>
      </c>
      <c r="J83" s="5">
        <f t="shared" si="27"/>
        <v>62.196479999999994</v>
      </c>
      <c r="K83" s="5">
        <v>11.8857</v>
      </c>
      <c r="L83" s="5">
        <f t="shared" si="27"/>
        <v>5.3902</v>
      </c>
      <c r="M83" s="5">
        <f t="shared" si="27"/>
        <v>3.1578999999999997</v>
      </c>
      <c r="N83" s="5">
        <f t="shared" si="27"/>
        <v>7.7008</v>
      </c>
      <c r="O83" s="5">
        <f t="shared" si="27"/>
        <v>22.72437</v>
      </c>
      <c r="P83" s="15">
        <f t="shared" si="25"/>
        <v>275.41951</v>
      </c>
    </row>
    <row r="84" spans="1:16" s="82" customFormat="1" ht="18.75">
      <c r="A84" s="92"/>
      <c r="B84" s="531"/>
      <c r="C84" s="93" t="s">
        <v>18</v>
      </c>
      <c r="D84" s="35">
        <f t="shared" si="26"/>
        <v>7958.674</v>
      </c>
      <c r="E84" s="35">
        <f t="shared" si="26"/>
        <v>5077.433</v>
      </c>
      <c r="F84" s="35">
        <f>+F74+F76+F78+F80+F82</f>
        <v>3351.227</v>
      </c>
      <c r="G84" s="35">
        <f t="shared" si="26"/>
        <v>12626.380000000001</v>
      </c>
      <c r="H84" s="35">
        <f>+H74+H76+H78+H80+H82</f>
        <v>29058.803</v>
      </c>
      <c r="I84" s="35">
        <f t="shared" si="27"/>
        <v>44195.572</v>
      </c>
      <c r="J84" s="35">
        <f t="shared" si="27"/>
        <v>56634.708</v>
      </c>
      <c r="K84" s="35">
        <v>21107.867</v>
      </c>
      <c r="L84" s="35">
        <f t="shared" si="27"/>
        <v>10303.368</v>
      </c>
      <c r="M84" s="35">
        <f t="shared" si="27"/>
        <v>5920.407999999999</v>
      </c>
      <c r="N84" s="35">
        <f t="shared" si="27"/>
        <v>10600.728000000001</v>
      </c>
      <c r="O84" s="35">
        <f t="shared" si="27"/>
        <v>17890.299</v>
      </c>
      <c r="P84" s="94">
        <f t="shared" si="25"/>
        <v>224725.467</v>
      </c>
    </row>
    <row r="85" spans="1:16" ht="18.75">
      <c r="A85" s="532" t="s">
        <v>180</v>
      </c>
      <c r="B85" s="533"/>
      <c r="C85" s="57" t="s">
        <v>16</v>
      </c>
      <c r="D85" s="5"/>
      <c r="E85" s="5"/>
      <c r="F85" s="5">
        <v>0.0053</v>
      </c>
      <c r="G85" s="5">
        <v>0.0524</v>
      </c>
      <c r="H85" s="5">
        <v>0.2715</v>
      </c>
      <c r="I85" s="5">
        <v>0.5592</v>
      </c>
      <c r="J85" s="5">
        <v>0.0606</v>
      </c>
      <c r="K85" s="5">
        <v>0.1013</v>
      </c>
      <c r="L85" s="5">
        <v>1.4395</v>
      </c>
      <c r="M85" s="5">
        <v>1.3067</v>
      </c>
      <c r="N85" s="5">
        <v>0.8147</v>
      </c>
      <c r="O85" s="5">
        <v>0.254</v>
      </c>
      <c r="P85" s="8">
        <f t="shared" si="25"/>
        <v>4.8652</v>
      </c>
    </row>
    <row r="86" spans="1:16" ht="18.75">
      <c r="A86" s="534"/>
      <c r="B86" s="535"/>
      <c r="C86" s="50" t="s">
        <v>18</v>
      </c>
      <c r="D86" s="35"/>
      <c r="E86" s="35"/>
      <c r="F86" s="35">
        <v>5.724</v>
      </c>
      <c r="G86" s="99">
        <v>86.918</v>
      </c>
      <c r="H86" s="35">
        <v>390.733</v>
      </c>
      <c r="I86" s="35">
        <v>684.851</v>
      </c>
      <c r="J86" s="35">
        <v>92.664</v>
      </c>
      <c r="K86" s="35">
        <v>138.618</v>
      </c>
      <c r="L86" s="35">
        <v>1707.341</v>
      </c>
      <c r="M86" s="35">
        <v>1604.351</v>
      </c>
      <c r="N86" s="35">
        <v>892.443</v>
      </c>
      <c r="O86" s="35">
        <v>279.121</v>
      </c>
      <c r="P86" s="9">
        <f t="shared" si="25"/>
        <v>5882.764000000001</v>
      </c>
    </row>
    <row r="87" spans="1:16" ht="18.75">
      <c r="A87" s="532" t="s">
        <v>181</v>
      </c>
      <c r="B87" s="533"/>
      <c r="C87" s="57" t="s">
        <v>16</v>
      </c>
      <c r="D87" s="5"/>
      <c r="E87" s="5"/>
      <c r="F87" s="5"/>
      <c r="G87" s="5">
        <v>0.0349</v>
      </c>
      <c r="H87" s="5">
        <v>0.008</v>
      </c>
      <c r="I87" s="5"/>
      <c r="J87" s="5"/>
      <c r="K87" s="5"/>
      <c r="L87" s="5"/>
      <c r="M87" s="5"/>
      <c r="N87" s="5"/>
      <c r="O87" s="5"/>
      <c r="P87" s="8">
        <f t="shared" si="25"/>
        <v>0.0429</v>
      </c>
    </row>
    <row r="88" spans="1:16" ht="18.75">
      <c r="A88" s="534"/>
      <c r="B88" s="535"/>
      <c r="C88" s="50" t="s">
        <v>18</v>
      </c>
      <c r="D88" s="35"/>
      <c r="E88" s="35"/>
      <c r="F88" s="35"/>
      <c r="G88" s="99">
        <v>30.153</v>
      </c>
      <c r="H88" s="35">
        <v>6.912</v>
      </c>
      <c r="I88" s="35"/>
      <c r="J88" s="35"/>
      <c r="K88" s="35"/>
      <c r="L88" s="35"/>
      <c r="M88" s="35"/>
      <c r="N88" s="35"/>
      <c r="O88" s="35"/>
      <c r="P88" s="9">
        <f t="shared" si="25"/>
        <v>37.065</v>
      </c>
    </row>
    <row r="89" spans="1:16" ht="18.75">
      <c r="A89" s="532" t="s">
        <v>182</v>
      </c>
      <c r="B89" s="533"/>
      <c r="C89" s="57" t="s">
        <v>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>
        <f t="shared" si="25"/>
        <v>0</v>
      </c>
    </row>
    <row r="90" spans="1:16" ht="18.75">
      <c r="A90" s="534"/>
      <c r="B90" s="535"/>
      <c r="C90" s="50" t="s">
        <v>18</v>
      </c>
      <c r="D90" s="35"/>
      <c r="E90" s="35"/>
      <c r="F90" s="35"/>
      <c r="G90" s="99"/>
      <c r="H90" s="35"/>
      <c r="I90" s="35"/>
      <c r="J90" s="35"/>
      <c r="K90" s="35"/>
      <c r="L90" s="35"/>
      <c r="M90" s="35"/>
      <c r="N90" s="35"/>
      <c r="O90" s="35"/>
      <c r="P90" s="9">
        <f t="shared" si="25"/>
        <v>0</v>
      </c>
    </row>
    <row r="91" spans="1:16" ht="18.75">
      <c r="A91" s="532" t="s">
        <v>183</v>
      </c>
      <c r="B91" s="533"/>
      <c r="C91" s="57" t="s">
        <v>16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>
        <f t="shared" si="25"/>
        <v>0</v>
      </c>
    </row>
    <row r="92" spans="1:16" ht="18.75">
      <c r="A92" s="534"/>
      <c r="B92" s="535"/>
      <c r="C92" s="50" t="s">
        <v>18</v>
      </c>
      <c r="D92" s="35"/>
      <c r="E92" s="35"/>
      <c r="F92" s="35"/>
      <c r="G92" s="99"/>
      <c r="H92" s="35"/>
      <c r="I92" s="35"/>
      <c r="J92" s="35"/>
      <c r="K92" s="35"/>
      <c r="L92" s="35"/>
      <c r="M92" s="35"/>
      <c r="N92" s="35"/>
      <c r="O92" s="35"/>
      <c r="P92" s="9">
        <f t="shared" si="25"/>
        <v>0</v>
      </c>
    </row>
    <row r="93" spans="1:16" ht="18.75">
      <c r="A93" s="532" t="s">
        <v>161</v>
      </c>
      <c r="B93" s="533"/>
      <c r="C93" s="57" t="s">
        <v>16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>
        <f t="shared" si="25"/>
        <v>0</v>
      </c>
    </row>
    <row r="94" spans="1:16" ht="18.75">
      <c r="A94" s="534"/>
      <c r="B94" s="535"/>
      <c r="C94" s="50" t="s">
        <v>18</v>
      </c>
      <c r="D94" s="35"/>
      <c r="E94" s="35"/>
      <c r="F94" s="35"/>
      <c r="G94" s="350"/>
      <c r="H94" s="99"/>
      <c r="I94" s="35"/>
      <c r="J94" s="35"/>
      <c r="K94" s="35"/>
      <c r="L94" s="35"/>
      <c r="M94" s="35"/>
      <c r="N94" s="35"/>
      <c r="O94" s="35"/>
      <c r="P94" s="9">
        <f t="shared" si="25"/>
        <v>0</v>
      </c>
    </row>
    <row r="95" spans="1:16" ht="18.75">
      <c r="A95" s="532" t="s">
        <v>162</v>
      </c>
      <c r="B95" s="533"/>
      <c r="C95" s="57" t="s">
        <v>16</v>
      </c>
      <c r="D95" s="5">
        <v>1.4912</v>
      </c>
      <c r="E95" s="5">
        <v>1.8218</v>
      </c>
      <c r="F95" s="5">
        <v>15.18189</v>
      </c>
      <c r="G95" s="5">
        <v>20.4256</v>
      </c>
      <c r="H95" s="5">
        <v>5.8767</v>
      </c>
      <c r="I95" s="5">
        <v>4.8638</v>
      </c>
      <c r="J95" s="5">
        <v>2.86758</v>
      </c>
      <c r="K95" s="5">
        <v>2.0352</v>
      </c>
      <c r="L95" s="5">
        <v>0.7251</v>
      </c>
      <c r="M95" s="5">
        <v>1.6075</v>
      </c>
      <c r="N95" s="5">
        <v>0.6604</v>
      </c>
      <c r="O95" s="5">
        <v>0.5305</v>
      </c>
      <c r="P95" s="8">
        <f t="shared" si="25"/>
        <v>58.087270000000004</v>
      </c>
    </row>
    <row r="96" spans="1:16" ht="18.75">
      <c r="A96" s="534"/>
      <c r="B96" s="535"/>
      <c r="C96" s="50" t="s">
        <v>18</v>
      </c>
      <c r="D96" s="35">
        <v>566.009</v>
      </c>
      <c r="E96" s="35">
        <v>994.323</v>
      </c>
      <c r="F96" s="35">
        <v>8371.043</v>
      </c>
      <c r="G96" s="350">
        <v>10343.528</v>
      </c>
      <c r="H96" s="99">
        <v>3957.697</v>
      </c>
      <c r="I96" s="35">
        <v>4078.253</v>
      </c>
      <c r="J96" s="35">
        <v>2501.005</v>
      </c>
      <c r="K96" s="35">
        <v>1918.131</v>
      </c>
      <c r="L96" s="35">
        <v>864.807</v>
      </c>
      <c r="M96" s="35">
        <v>1173.452</v>
      </c>
      <c r="N96" s="35">
        <v>374.322</v>
      </c>
      <c r="O96" s="35">
        <v>230.501</v>
      </c>
      <c r="P96" s="9">
        <f t="shared" si="25"/>
        <v>35373.070999999996</v>
      </c>
    </row>
    <row r="97" spans="1:16" ht="18.75">
      <c r="A97" s="532" t="s">
        <v>64</v>
      </c>
      <c r="B97" s="533"/>
      <c r="C97" s="57" t="s">
        <v>16</v>
      </c>
      <c r="D97" s="5">
        <v>1.5679</v>
      </c>
      <c r="E97" s="5">
        <v>3.7678</v>
      </c>
      <c r="F97" s="5">
        <v>135.9551</v>
      </c>
      <c r="G97" s="5">
        <v>6.9772</v>
      </c>
      <c r="H97" s="5">
        <v>9.8325</v>
      </c>
      <c r="I97" s="5">
        <v>2.905</v>
      </c>
      <c r="J97" s="5">
        <v>2.7897</v>
      </c>
      <c r="K97" s="5">
        <v>1.8531</v>
      </c>
      <c r="L97" s="5">
        <v>2.0842</v>
      </c>
      <c r="M97" s="5">
        <v>6.188</v>
      </c>
      <c r="N97" s="5">
        <v>5.2905</v>
      </c>
      <c r="O97" s="5">
        <v>3.9839</v>
      </c>
      <c r="P97" s="8">
        <f aca="true" t="shared" si="28" ref="P97:P102">SUM(D97:O97)</f>
        <v>183.19490000000005</v>
      </c>
    </row>
    <row r="98" spans="1:16" ht="18.75">
      <c r="A98" s="534"/>
      <c r="B98" s="535"/>
      <c r="C98" s="50" t="s">
        <v>18</v>
      </c>
      <c r="D98" s="35">
        <v>1400.424</v>
      </c>
      <c r="E98" s="35">
        <v>4554.62</v>
      </c>
      <c r="F98" s="35">
        <v>12997.516</v>
      </c>
      <c r="G98" s="99">
        <v>8703.703</v>
      </c>
      <c r="H98" s="35">
        <v>9210.644</v>
      </c>
      <c r="I98" s="35">
        <v>1809.312</v>
      </c>
      <c r="J98" s="35">
        <v>3043.327</v>
      </c>
      <c r="K98" s="35">
        <v>2557.725</v>
      </c>
      <c r="L98" s="35">
        <v>2827.876</v>
      </c>
      <c r="M98" s="35">
        <v>7092.501</v>
      </c>
      <c r="N98" s="35">
        <v>6626.163</v>
      </c>
      <c r="O98" s="35">
        <v>4925.577</v>
      </c>
      <c r="P98" s="9">
        <f t="shared" si="28"/>
        <v>65749.388</v>
      </c>
    </row>
    <row r="99" spans="1:16" s="82" customFormat="1" ht="18.75">
      <c r="A99" s="536" t="s">
        <v>65</v>
      </c>
      <c r="B99" s="537"/>
      <c r="C99" s="65" t="s">
        <v>16</v>
      </c>
      <c r="D99" s="5">
        <f aca="true" t="shared" si="29" ref="D99:H100">+D8+D10+D22+D28+D36+D38+D40+D42+D44+D46+D48+D50+D52+D58+D71+D83+D85+D87+D89+D91+D93+D95+D97</f>
        <v>47.4602</v>
      </c>
      <c r="E99" s="5">
        <f t="shared" si="29"/>
        <v>21.7435</v>
      </c>
      <c r="F99" s="5">
        <f t="shared" si="29"/>
        <v>160.07619</v>
      </c>
      <c r="G99" s="5">
        <f t="shared" si="29"/>
        <v>47.9392</v>
      </c>
      <c r="H99" s="5">
        <f t="shared" si="29"/>
        <v>65.6953</v>
      </c>
      <c r="I99" s="5">
        <f aca="true" t="shared" si="30" ref="I99:O100">+I8+I10+I22+I28+I36+I38+I40+I42+I44+I46+I48+I50+I52+I58+I71+I83+I85+I87+I89+I91+I93+I95+I97</f>
        <v>76.70786</v>
      </c>
      <c r="J99" s="5">
        <f t="shared" si="30"/>
        <v>69.16995999999999</v>
      </c>
      <c r="K99" s="5">
        <v>16.3661</v>
      </c>
      <c r="L99" s="5">
        <f t="shared" si="30"/>
        <v>12.292000000000002</v>
      </c>
      <c r="M99" s="5">
        <f t="shared" si="30"/>
        <v>20.5853</v>
      </c>
      <c r="N99" s="5">
        <f t="shared" si="30"/>
        <v>23.520699999999998</v>
      </c>
      <c r="O99" s="5">
        <f t="shared" si="30"/>
        <v>38.657469999999996</v>
      </c>
      <c r="P99" s="15">
        <f t="shared" si="28"/>
        <v>600.21378</v>
      </c>
    </row>
    <row r="100" spans="1:16" s="82" customFormat="1" ht="18.75">
      <c r="A100" s="538"/>
      <c r="B100" s="539"/>
      <c r="C100" s="93" t="s">
        <v>18</v>
      </c>
      <c r="D100" s="35">
        <f t="shared" si="29"/>
        <v>22800.411999999997</v>
      </c>
      <c r="E100" s="35">
        <f t="shared" si="29"/>
        <v>12584.942</v>
      </c>
      <c r="F100" s="35">
        <f t="shared" si="29"/>
        <v>25523.175</v>
      </c>
      <c r="G100" s="35">
        <f t="shared" si="29"/>
        <v>32105.131</v>
      </c>
      <c r="H100" s="35">
        <f t="shared" si="29"/>
        <v>42776.006</v>
      </c>
      <c r="I100" s="35">
        <f t="shared" si="30"/>
        <v>52061.227999999996</v>
      </c>
      <c r="J100" s="35">
        <f t="shared" si="30"/>
        <v>63080.12999999999</v>
      </c>
      <c r="K100" s="35">
        <v>26066.689999999995</v>
      </c>
      <c r="L100" s="35">
        <f t="shared" si="30"/>
        <v>16891.014000000003</v>
      </c>
      <c r="M100" s="35">
        <f t="shared" si="30"/>
        <v>19666.89</v>
      </c>
      <c r="N100" s="35">
        <f t="shared" si="30"/>
        <v>22412.636</v>
      </c>
      <c r="O100" s="35">
        <f t="shared" si="30"/>
        <v>27116.803</v>
      </c>
      <c r="P100" s="94">
        <f t="shared" si="28"/>
        <v>363085.05700000003</v>
      </c>
    </row>
    <row r="101" spans="1:16" ht="18.75">
      <c r="A101" s="45" t="s">
        <v>0</v>
      </c>
      <c r="B101" s="528" t="s">
        <v>163</v>
      </c>
      <c r="C101" s="57" t="s">
        <v>16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>
        <f t="shared" si="28"/>
        <v>0</v>
      </c>
    </row>
    <row r="102" spans="1:16" ht="18.75">
      <c r="A102" s="45" t="s">
        <v>0</v>
      </c>
      <c r="B102" s="529"/>
      <c r="C102" s="50" t="s">
        <v>18</v>
      </c>
      <c r="D102" s="35"/>
      <c r="E102" s="35"/>
      <c r="F102" s="35"/>
      <c r="G102" s="350"/>
      <c r="H102" s="99"/>
      <c r="I102" s="35"/>
      <c r="J102" s="35"/>
      <c r="K102" s="35"/>
      <c r="L102" s="35"/>
      <c r="M102" s="35"/>
      <c r="N102" s="35"/>
      <c r="O102" s="35"/>
      <c r="P102" s="9">
        <f t="shared" si="28"/>
        <v>0</v>
      </c>
    </row>
    <row r="103" spans="1:16" ht="18.75">
      <c r="A103" s="46" t="s">
        <v>66</v>
      </c>
      <c r="B103" s="528" t="s">
        <v>184</v>
      </c>
      <c r="C103" s="57" t="s">
        <v>16</v>
      </c>
      <c r="D103" s="5">
        <v>0.1327</v>
      </c>
      <c r="E103" s="5">
        <v>0.1259</v>
      </c>
      <c r="F103" s="5">
        <v>0.3021</v>
      </c>
      <c r="G103" s="5">
        <v>0.5189</v>
      </c>
      <c r="H103" s="5">
        <v>0.4824</v>
      </c>
      <c r="I103" s="5">
        <v>0.1347</v>
      </c>
      <c r="J103" s="5">
        <v>2.4199</v>
      </c>
      <c r="K103" s="5">
        <v>2.5909</v>
      </c>
      <c r="L103" s="5">
        <v>0.8361</v>
      </c>
      <c r="M103" s="5">
        <v>2.7197</v>
      </c>
      <c r="N103" s="5">
        <v>5.64629</v>
      </c>
      <c r="O103" s="5">
        <v>1.9098</v>
      </c>
      <c r="P103" s="8">
        <f aca="true" t="shared" si="31" ref="P103:P134">SUM(D103:O103)</f>
        <v>17.81939</v>
      </c>
    </row>
    <row r="104" spans="1:16" ht="18.75">
      <c r="A104" s="46" t="s">
        <v>0</v>
      </c>
      <c r="B104" s="529"/>
      <c r="C104" s="50" t="s">
        <v>18</v>
      </c>
      <c r="D104" s="35">
        <v>79.995</v>
      </c>
      <c r="E104" s="35">
        <v>70.399</v>
      </c>
      <c r="F104" s="35">
        <v>216.013</v>
      </c>
      <c r="G104" s="99">
        <v>385.553</v>
      </c>
      <c r="H104" s="35">
        <v>338.644</v>
      </c>
      <c r="I104" s="35">
        <v>77.306</v>
      </c>
      <c r="J104" s="35">
        <v>1507.931</v>
      </c>
      <c r="K104" s="35">
        <v>1675.873</v>
      </c>
      <c r="L104" s="35">
        <v>483.939</v>
      </c>
      <c r="M104" s="35">
        <v>1900.374</v>
      </c>
      <c r="N104" s="35">
        <v>4151.115</v>
      </c>
      <c r="O104" s="35">
        <v>1761.276</v>
      </c>
      <c r="P104" s="9">
        <f t="shared" si="31"/>
        <v>12648.418</v>
      </c>
    </row>
    <row r="105" spans="1:16" ht="18.75">
      <c r="A105" s="46" t="s">
        <v>0</v>
      </c>
      <c r="B105" s="528" t="s">
        <v>165</v>
      </c>
      <c r="C105" s="57" t="s">
        <v>16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8">
        <f t="shared" si="31"/>
        <v>0</v>
      </c>
    </row>
    <row r="106" spans="1:16" ht="18.75">
      <c r="A106" s="46"/>
      <c r="B106" s="529"/>
      <c r="C106" s="50" t="s">
        <v>18</v>
      </c>
      <c r="D106" s="35"/>
      <c r="E106" s="35"/>
      <c r="F106" s="35"/>
      <c r="G106" s="99"/>
      <c r="H106" s="35"/>
      <c r="I106" s="35"/>
      <c r="J106" s="35"/>
      <c r="K106" s="35"/>
      <c r="L106" s="35"/>
      <c r="M106" s="35"/>
      <c r="N106" s="35"/>
      <c r="O106" s="35"/>
      <c r="P106" s="9">
        <f t="shared" si="31"/>
        <v>0</v>
      </c>
    </row>
    <row r="107" spans="1:16" ht="18.75">
      <c r="A107" s="46" t="s">
        <v>67</v>
      </c>
      <c r="B107" s="528" t="s">
        <v>185</v>
      </c>
      <c r="C107" s="57" t="s">
        <v>16</v>
      </c>
      <c r="D107" s="5"/>
      <c r="E107" s="5"/>
      <c r="F107" s="5">
        <v>0.0065</v>
      </c>
      <c r="G107" s="5">
        <v>0.2115</v>
      </c>
      <c r="H107" s="5">
        <v>0.3848</v>
      </c>
      <c r="I107" s="5">
        <v>0.0802</v>
      </c>
      <c r="J107" s="5">
        <v>0.0203</v>
      </c>
      <c r="K107" s="5">
        <v>0.0084</v>
      </c>
      <c r="L107" s="5">
        <v>0.079</v>
      </c>
      <c r="M107" s="5">
        <v>0.4732</v>
      </c>
      <c r="N107" s="5">
        <v>0.9141</v>
      </c>
      <c r="O107" s="5">
        <v>0.5219</v>
      </c>
      <c r="P107" s="8">
        <f t="shared" si="31"/>
        <v>2.6999</v>
      </c>
    </row>
    <row r="108" spans="1:16" ht="18.75">
      <c r="A108" s="46"/>
      <c r="B108" s="529"/>
      <c r="C108" s="50" t="s">
        <v>18</v>
      </c>
      <c r="D108" s="35"/>
      <c r="E108" s="35"/>
      <c r="F108" s="35">
        <v>15.444</v>
      </c>
      <c r="G108" s="99">
        <v>419.267</v>
      </c>
      <c r="H108" s="35">
        <v>892.815</v>
      </c>
      <c r="I108" s="35">
        <v>193.353</v>
      </c>
      <c r="J108" s="35">
        <v>55.49</v>
      </c>
      <c r="K108" s="35">
        <v>24.084</v>
      </c>
      <c r="L108" s="35">
        <v>126.241</v>
      </c>
      <c r="M108" s="35">
        <v>1213.865</v>
      </c>
      <c r="N108" s="35">
        <v>2088.644</v>
      </c>
      <c r="O108" s="35">
        <v>1061.089</v>
      </c>
      <c r="P108" s="9">
        <f t="shared" si="31"/>
        <v>6090.2919999999995</v>
      </c>
    </row>
    <row r="109" spans="1:16" ht="18.75">
      <c r="A109" s="46"/>
      <c r="B109" s="528" t="s">
        <v>167</v>
      </c>
      <c r="C109" s="57" t="s">
        <v>16</v>
      </c>
      <c r="D109" s="5">
        <v>3.0992</v>
      </c>
      <c r="E109" s="5">
        <v>1.9776</v>
      </c>
      <c r="F109" s="5">
        <v>4.462</v>
      </c>
      <c r="G109" s="5">
        <v>7.05476</v>
      </c>
      <c r="H109" s="5">
        <v>23.7601</v>
      </c>
      <c r="I109" s="5">
        <v>26.08961</v>
      </c>
      <c r="J109" s="5">
        <v>26.7412</v>
      </c>
      <c r="K109" s="5">
        <v>26.7697</v>
      </c>
      <c r="L109" s="5">
        <v>30.1787</v>
      </c>
      <c r="M109" s="5">
        <v>26.4961</v>
      </c>
      <c r="N109" s="5">
        <v>23.0534</v>
      </c>
      <c r="O109" s="5">
        <v>12.9182</v>
      </c>
      <c r="P109" s="8">
        <f t="shared" si="31"/>
        <v>212.60057</v>
      </c>
    </row>
    <row r="110" spans="1:16" ht="18.75">
      <c r="A110" s="46"/>
      <c r="B110" s="529"/>
      <c r="C110" s="50" t="s">
        <v>18</v>
      </c>
      <c r="D110" s="35">
        <v>4472.989</v>
      </c>
      <c r="E110" s="35">
        <v>3282.228</v>
      </c>
      <c r="F110" s="35">
        <v>6279.452</v>
      </c>
      <c r="G110" s="4">
        <v>7544.421</v>
      </c>
      <c r="H110" s="35">
        <v>19577.461</v>
      </c>
      <c r="I110" s="35">
        <v>19261.422</v>
      </c>
      <c r="J110" s="35">
        <v>18287.329</v>
      </c>
      <c r="K110" s="35">
        <v>18143.561</v>
      </c>
      <c r="L110" s="35">
        <v>17086.11</v>
      </c>
      <c r="M110" s="35">
        <v>15654.142</v>
      </c>
      <c r="N110" s="35">
        <v>15531.747</v>
      </c>
      <c r="O110" s="35">
        <v>11391.66</v>
      </c>
      <c r="P110" s="9">
        <f t="shared" si="31"/>
        <v>156512.522</v>
      </c>
    </row>
    <row r="111" spans="1:16" ht="18.75">
      <c r="A111" s="46" t="s">
        <v>68</v>
      </c>
      <c r="B111" s="528" t="s">
        <v>186</v>
      </c>
      <c r="C111" s="57" t="s">
        <v>16</v>
      </c>
      <c r="D111" s="5"/>
      <c r="E111" s="5"/>
      <c r="F111" s="5"/>
      <c r="G111" s="85"/>
      <c r="H111" s="5"/>
      <c r="I111" s="5"/>
      <c r="J111" s="5"/>
      <c r="K111" s="5"/>
      <c r="L111" s="5"/>
      <c r="M111" s="5"/>
      <c r="N111" s="5"/>
      <c r="O111" s="5"/>
      <c r="P111" s="8">
        <f t="shared" si="31"/>
        <v>0</v>
      </c>
    </row>
    <row r="112" spans="1:16" ht="18.75">
      <c r="A112" s="46"/>
      <c r="B112" s="529"/>
      <c r="C112" s="50" t="s">
        <v>18</v>
      </c>
      <c r="D112" s="35"/>
      <c r="E112" s="35"/>
      <c r="F112" s="35"/>
      <c r="G112" s="88"/>
      <c r="H112" s="35"/>
      <c r="I112" s="35"/>
      <c r="J112" s="35"/>
      <c r="K112" s="35"/>
      <c r="L112" s="35"/>
      <c r="M112" s="35"/>
      <c r="N112" s="35"/>
      <c r="O112" s="35"/>
      <c r="P112" s="9">
        <f t="shared" si="31"/>
        <v>0</v>
      </c>
    </row>
    <row r="113" spans="1:16" ht="18.75">
      <c r="A113" s="46"/>
      <c r="B113" s="528" t="s">
        <v>187</v>
      </c>
      <c r="C113" s="57" t="s">
        <v>16</v>
      </c>
      <c r="D113" s="5">
        <v>0.3763</v>
      </c>
      <c r="E113" s="5">
        <v>0.0728</v>
      </c>
      <c r="F113" s="5">
        <v>0.2166</v>
      </c>
      <c r="G113" s="5"/>
      <c r="H113" s="5"/>
      <c r="I113" s="5"/>
      <c r="J113" s="5"/>
      <c r="K113" s="5"/>
      <c r="L113" s="5"/>
      <c r="M113" s="5"/>
      <c r="N113" s="5">
        <v>0.1012</v>
      </c>
      <c r="O113" s="5">
        <v>1.0853</v>
      </c>
      <c r="P113" s="8">
        <f t="shared" si="31"/>
        <v>1.8521999999999998</v>
      </c>
    </row>
    <row r="114" spans="1:16" ht="18.75">
      <c r="A114" s="46"/>
      <c r="B114" s="529"/>
      <c r="C114" s="50" t="s">
        <v>18</v>
      </c>
      <c r="D114" s="35">
        <v>749.335</v>
      </c>
      <c r="E114" s="35">
        <v>145.534</v>
      </c>
      <c r="F114" s="35">
        <v>428.138</v>
      </c>
      <c r="G114" s="99"/>
      <c r="H114" s="35"/>
      <c r="I114" s="35"/>
      <c r="J114" s="35"/>
      <c r="K114" s="35"/>
      <c r="L114" s="35"/>
      <c r="M114" s="35"/>
      <c r="N114" s="35">
        <v>224.791</v>
      </c>
      <c r="O114" s="35">
        <v>2385.741</v>
      </c>
      <c r="P114" s="9">
        <f t="shared" si="31"/>
        <v>3933.5389999999998</v>
      </c>
    </row>
    <row r="115" spans="1:16" ht="18.75">
      <c r="A115" s="46" t="s">
        <v>70</v>
      </c>
      <c r="B115" s="528" t="s">
        <v>188</v>
      </c>
      <c r="C115" s="57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>
        <f t="shared" si="31"/>
        <v>0</v>
      </c>
    </row>
    <row r="116" spans="1:16" ht="18.75">
      <c r="A116" s="46"/>
      <c r="B116" s="529"/>
      <c r="C116" s="50" t="s">
        <v>18</v>
      </c>
      <c r="D116" s="35"/>
      <c r="E116" s="35"/>
      <c r="F116" s="35"/>
      <c r="G116" s="350"/>
      <c r="H116" s="99"/>
      <c r="I116" s="35"/>
      <c r="J116" s="35"/>
      <c r="K116" s="35"/>
      <c r="L116" s="35"/>
      <c r="M116" s="35"/>
      <c r="N116" s="35"/>
      <c r="O116" s="35"/>
      <c r="P116" s="9">
        <f t="shared" si="31"/>
        <v>0</v>
      </c>
    </row>
    <row r="117" spans="1:16" ht="18.75">
      <c r="A117" s="46"/>
      <c r="B117" s="528" t="s">
        <v>171</v>
      </c>
      <c r="C117" s="57" t="s">
        <v>16</v>
      </c>
      <c r="D117" s="5"/>
      <c r="E117" s="5">
        <v>0.0276</v>
      </c>
      <c r="F117" s="5">
        <v>0.0011</v>
      </c>
      <c r="G117" s="5"/>
      <c r="H117" s="5">
        <v>0.0127</v>
      </c>
      <c r="I117" s="5">
        <v>0.1523</v>
      </c>
      <c r="J117" s="5">
        <v>0.028</v>
      </c>
      <c r="K117" s="5"/>
      <c r="L117" s="5">
        <v>0.0011</v>
      </c>
      <c r="M117" s="5"/>
      <c r="N117" s="5">
        <v>0.001</v>
      </c>
      <c r="O117" s="5">
        <v>0.0549</v>
      </c>
      <c r="P117" s="8">
        <f t="shared" si="31"/>
        <v>0.27869999999999995</v>
      </c>
    </row>
    <row r="118" spans="1:16" ht="18.75">
      <c r="A118" s="46"/>
      <c r="B118" s="529"/>
      <c r="C118" s="50" t="s">
        <v>18</v>
      </c>
      <c r="D118" s="35"/>
      <c r="E118" s="35">
        <v>11.243</v>
      </c>
      <c r="F118" s="35">
        <v>0.95</v>
      </c>
      <c r="G118" s="99"/>
      <c r="H118" s="35">
        <v>10.293</v>
      </c>
      <c r="I118" s="35">
        <v>94.802</v>
      </c>
      <c r="J118" s="35">
        <v>24.192</v>
      </c>
      <c r="K118" s="35"/>
      <c r="L118" s="35">
        <v>0.95</v>
      </c>
      <c r="M118" s="35"/>
      <c r="N118" s="35">
        <v>0.864</v>
      </c>
      <c r="O118" s="35">
        <v>34.916</v>
      </c>
      <c r="P118" s="9">
        <f t="shared" si="31"/>
        <v>178.21</v>
      </c>
    </row>
    <row r="119" spans="1:16" ht="18.75">
      <c r="A119" s="46" t="s">
        <v>23</v>
      </c>
      <c r="B119" s="528" t="s">
        <v>189</v>
      </c>
      <c r="C119" s="57" t="s">
        <v>16</v>
      </c>
      <c r="D119" s="5">
        <v>0.1779</v>
      </c>
      <c r="E119" s="5">
        <v>0.2606</v>
      </c>
      <c r="F119" s="5">
        <v>0.1904</v>
      </c>
      <c r="G119" s="5">
        <v>0.1026</v>
      </c>
      <c r="H119" s="5">
        <v>3.0478</v>
      </c>
      <c r="I119" s="5">
        <v>2.5819</v>
      </c>
      <c r="J119" s="5">
        <v>1.7056</v>
      </c>
      <c r="K119" s="5">
        <v>0.1444</v>
      </c>
      <c r="L119" s="5">
        <v>0.1907</v>
      </c>
      <c r="M119" s="5">
        <v>0.5772</v>
      </c>
      <c r="N119" s="5">
        <v>0.9803</v>
      </c>
      <c r="O119" s="5">
        <v>1.7027</v>
      </c>
      <c r="P119" s="8">
        <f t="shared" si="31"/>
        <v>11.662099999999999</v>
      </c>
    </row>
    <row r="120" spans="1:16" ht="18.75">
      <c r="A120" s="46"/>
      <c r="B120" s="529"/>
      <c r="C120" s="50" t="s">
        <v>18</v>
      </c>
      <c r="D120" s="35">
        <v>940.583</v>
      </c>
      <c r="E120" s="35">
        <v>473.964</v>
      </c>
      <c r="F120" s="35">
        <v>146.416</v>
      </c>
      <c r="G120" s="99">
        <v>51.558</v>
      </c>
      <c r="H120" s="35">
        <v>28429.041</v>
      </c>
      <c r="I120" s="35">
        <v>23288.453</v>
      </c>
      <c r="J120" s="35">
        <v>12082.165</v>
      </c>
      <c r="K120" s="35">
        <v>74.304</v>
      </c>
      <c r="L120" s="35">
        <v>78.471</v>
      </c>
      <c r="M120" s="35">
        <v>190.769</v>
      </c>
      <c r="N120" s="35">
        <v>312.487</v>
      </c>
      <c r="O120" s="35">
        <v>4906.424</v>
      </c>
      <c r="P120" s="9">
        <f t="shared" si="31"/>
        <v>70974.635</v>
      </c>
    </row>
    <row r="121" spans="1:16" ht="18.75">
      <c r="A121" s="46"/>
      <c r="B121" s="48" t="s">
        <v>20</v>
      </c>
      <c r="C121" s="57" t="s">
        <v>16</v>
      </c>
      <c r="D121" s="5"/>
      <c r="E121" s="5"/>
      <c r="F121" s="5"/>
      <c r="G121" s="5"/>
      <c r="H121" s="5"/>
      <c r="I121" s="5">
        <v>2.4035</v>
      </c>
      <c r="J121" s="5">
        <v>1.76</v>
      </c>
      <c r="K121" s="5"/>
      <c r="L121" s="5"/>
      <c r="M121" s="5"/>
      <c r="N121" s="5"/>
      <c r="O121" s="5"/>
      <c r="P121" s="8">
        <f t="shared" si="31"/>
        <v>4.1635</v>
      </c>
    </row>
    <row r="122" spans="1:16" ht="18.75">
      <c r="A122" s="46"/>
      <c r="B122" s="50" t="s">
        <v>73</v>
      </c>
      <c r="C122" s="50" t="s">
        <v>18</v>
      </c>
      <c r="D122" s="35"/>
      <c r="E122" s="35"/>
      <c r="F122" s="35"/>
      <c r="G122" s="35"/>
      <c r="H122" s="35"/>
      <c r="I122" s="35">
        <v>4103.61</v>
      </c>
      <c r="J122" s="35">
        <v>3011.16</v>
      </c>
      <c r="K122" s="35"/>
      <c r="L122" s="35"/>
      <c r="M122" s="35"/>
      <c r="N122" s="35"/>
      <c r="O122" s="35"/>
      <c r="P122" s="9">
        <f t="shared" si="31"/>
        <v>7114.7699999999995</v>
      </c>
    </row>
    <row r="123" spans="1:16" s="82" customFormat="1" ht="18.75">
      <c r="A123" s="97"/>
      <c r="B123" s="530" t="s">
        <v>190</v>
      </c>
      <c r="C123" s="65" t="s">
        <v>16</v>
      </c>
      <c r="D123" s="5">
        <f aca="true" t="shared" si="32" ref="D123:H124">+D101+D103+D105+D107+D109+D111+D113+D115+D117+D119+D121</f>
        <v>3.7861000000000002</v>
      </c>
      <c r="E123" s="5">
        <f t="shared" si="32"/>
        <v>2.4645</v>
      </c>
      <c r="F123" s="5">
        <f>+F101+F103+F105+F107+F109+F111+F113+F115+F117+F119+F121</f>
        <v>5.1787</v>
      </c>
      <c r="G123" s="5">
        <f t="shared" si="32"/>
        <v>7.88776</v>
      </c>
      <c r="H123" s="5">
        <f t="shared" si="32"/>
        <v>27.6878</v>
      </c>
      <c r="I123" s="5">
        <f aca="true" t="shared" si="33" ref="I123:O124">+I101+I103+I105+I107+I109+I111+I113+I115+I117+I119+I121</f>
        <v>31.442210000000003</v>
      </c>
      <c r="J123" s="5">
        <f t="shared" si="33"/>
        <v>32.675</v>
      </c>
      <c r="K123" s="85">
        <v>29.5134</v>
      </c>
      <c r="L123" s="85">
        <f t="shared" si="33"/>
        <v>31.2856</v>
      </c>
      <c r="M123" s="85">
        <f t="shared" si="33"/>
        <v>30.2662</v>
      </c>
      <c r="N123" s="85">
        <f t="shared" si="33"/>
        <v>30.69629</v>
      </c>
      <c r="O123" s="5">
        <f t="shared" si="33"/>
        <v>18.192800000000002</v>
      </c>
      <c r="P123" s="15">
        <f t="shared" si="31"/>
        <v>251.07636</v>
      </c>
    </row>
    <row r="124" spans="1:16" s="82" customFormat="1" ht="18.75">
      <c r="A124" s="98"/>
      <c r="B124" s="531"/>
      <c r="C124" s="93" t="s">
        <v>18</v>
      </c>
      <c r="D124" s="35">
        <f t="shared" si="32"/>
        <v>6242.901999999999</v>
      </c>
      <c r="E124" s="35">
        <f t="shared" si="32"/>
        <v>3983.368</v>
      </c>
      <c r="F124" s="35">
        <f>+F102+F104+F106+F108+F110+F112+F114+F116+F118+F120+F122</f>
        <v>7086.4130000000005</v>
      </c>
      <c r="G124" s="35">
        <f t="shared" si="32"/>
        <v>8400.799</v>
      </c>
      <c r="H124" s="35">
        <f t="shared" si="32"/>
        <v>49248.254</v>
      </c>
      <c r="I124" s="35">
        <f t="shared" si="33"/>
        <v>47018.945999999996</v>
      </c>
      <c r="J124" s="35">
        <f t="shared" si="33"/>
        <v>34968.267</v>
      </c>
      <c r="K124" s="35">
        <v>19917.822</v>
      </c>
      <c r="L124" s="35">
        <f t="shared" si="33"/>
        <v>17775.711000000003</v>
      </c>
      <c r="M124" s="35">
        <f t="shared" si="33"/>
        <v>18959.15</v>
      </c>
      <c r="N124" s="35">
        <f t="shared" si="33"/>
        <v>22309.648000000005</v>
      </c>
      <c r="O124" s="35">
        <f t="shared" si="33"/>
        <v>21541.106</v>
      </c>
      <c r="P124" s="94">
        <f t="shared" si="31"/>
        <v>257452.38600000003</v>
      </c>
    </row>
    <row r="125" spans="1:16" ht="18.75">
      <c r="A125" s="46" t="s">
        <v>0</v>
      </c>
      <c r="B125" s="528" t="s">
        <v>74</v>
      </c>
      <c r="C125" s="57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>
        <f t="shared" si="31"/>
        <v>0</v>
      </c>
    </row>
    <row r="126" spans="1:16" ht="18.75">
      <c r="A126" s="46" t="s">
        <v>0</v>
      </c>
      <c r="B126" s="529"/>
      <c r="C126" s="50" t="s">
        <v>18</v>
      </c>
      <c r="D126" s="35"/>
      <c r="E126" s="35"/>
      <c r="F126" s="35"/>
      <c r="G126" s="99"/>
      <c r="H126" s="35"/>
      <c r="I126" s="35"/>
      <c r="J126" s="35"/>
      <c r="K126" s="35"/>
      <c r="L126" s="35"/>
      <c r="M126" s="35"/>
      <c r="N126" s="35"/>
      <c r="O126" s="35"/>
      <c r="P126" s="9">
        <f t="shared" si="31"/>
        <v>0</v>
      </c>
    </row>
    <row r="127" spans="1:16" ht="18.75">
      <c r="A127" s="46" t="s">
        <v>75</v>
      </c>
      <c r="B127" s="528" t="s">
        <v>76</v>
      </c>
      <c r="C127" s="57" t="s">
        <v>16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>
        <f t="shared" si="31"/>
        <v>0</v>
      </c>
    </row>
    <row r="128" spans="1:16" ht="18.75">
      <c r="A128" s="46"/>
      <c r="B128" s="529"/>
      <c r="C128" s="50" t="s">
        <v>18</v>
      </c>
      <c r="D128" s="35"/>
      <c r="E128" s="35"/>
      <c r="F128" s="35"/>
      <c r="G128" s="99"/>
      <c r="H128" s="35"/>
      <c r="I128" s="35"/>
      <c r="J128" s="35"/>
      <c r="K128" s="35"/>
      <c r="L128" s="35"/>
      <c r="M128" s="35"/>
      <c r="N128" s="35"/>
      <c r="O128" s="35"/>
      <c r="P128" s="9">
        <f t="shared" si="31"/>
        <v>0</v>
      </c>
    </row>
    <row r="129" spans="1:16" ht="18.75">
      <c r="A129" s="46" t="s">
        <v>77</v>
      </c>
      <c r="B129" s="48" t="s">
        <v>20</v>
      </c>
      <c r="C129" s="305" t="s">
        <v>16</v>
      </c>
      <c r="D129" s="449">
        <v>0.0324</v>
      </c>
      <c r="E129" s="449">
        <v>0.0652</v>
      </c>
      <c r="F129" s="449">
        <v>0.053</v>
      </c>
      <c r="G129" s="449">
        <v>0.015</v>
      </c>
      <c r="H129" s="449"/>
      <c r="I129" s="449"/>
      <c r="J129" s="449"/>
      <c r="K129" s="449"/>
      <c r="L129" s="449"/>
      <c r="M129" s="449"/>
      <c r="N129" s="449"/>
      <c r="O129" s="449">
        <v>0.0297</v>
      </c>
      <c r="P129" s="401">
        <f t="shared" si="31"/>
        <v>0.19529999999999997</v>
      </c>
    </row>
    <row r="130" spans="1:16" ht="18.75">
      <c r="A130" s="46"/>
      <c r="B130" s="48" t="s">
        <v>174</v>
      </c>
      <c r="C130" s="57" t="s">
        <v>79</v>
      </c>
      <c r="D130" s="86"/>
      <c r="E130" s="86"/>
      <c r="F130" s="86"/>
      <c r="G130" s="5"/>
      <c r="H130" s="86"/>
      <c r="I130" s="86"/>
      <c r="J130" s="86"/>
      <c r="K130" s="5"/>
      <c r="L130" s="5"/>
      <c r="M130" s="5"/>
      <c r="N130" s="86"/>
      <c r="O130" s="86"/>
      <c r="P130" s="8"/>
    </row>
    <row r="131" spans="1:16" ht="18.75">
      <c r="A131" s="46" t="s">
        <v>23</v>
      </c>
      <c r="B131" s="2"/>
      <c r="C131" s="50" t="s">
        <v>18</v>
      </c>
      <c r="D131" s="35">
        <v>20.995</v>
      </c>
      <c r="E131" s="35">
        <v>42.251</v>
      </c>
      <c r="F131" s="35">
        <v>38.663</v>
      </c>
      <c r="G131" s="99">
        <v>16.2</v>
      </c>
      <c r="H131" s="35"/>
      <c r="I131" s="35"/>
      <c r="J131" s="35"/>
      <c r="K131" s="35"/>
      <c r="L131" s="35"/>
      <c r="M131" s="35"/>
      <c r="N131" s="35"/>
      <c r="O131" s="35">
        <v>19.246</v>
      </c>
      <c r="P131" s="9">
        <f t="shared" si="31"/>
        <v>137.355</v>
      </c>
    </row>
    <row r="132" spans="1:16" s="82" customFormat="1" ht="18.75">
      <c r="A132" s="60"/>
      <c r="B132" s="95" t="s">
        <v>0</v>
      </c>
      <c r="C132" s="428" t="s">
        <v>16</v>
      </c>
      <c r="D132" s="449">
        <f>+D125+D127+D129</f>
        <v>0.0324</v>
      </c>
      <c r="E132" s="449">
        <f>+E125+E127+E129</f>
        <v>0.0652</v>
      </c>
      <c r="F132" s="449">
        <f>+F125+F127+F129</f>
        <v>0.053</v>
      </c>
      <c r="G132" s="449">
        <f>+G125+G127+G129</f>
        <v>0.015</v>
      </c>
      <c r="H132" s="449">
        <f aca="true" t="shared" si="34" ref="H132:M132">+H125+H127+H129</f>
        <v>0</v>
      </c>
      <c r="I132" s="449">
        <f t="shared" si="34"/>
        <v>0</v>
      </c>
      <c r="J132" s="449">
        <f t="shared" si="34"/>
        <v>0</v>
      </c>
      <c r="K132" s="449">
        <f t="shared" si="34"/>
        <v>0</v>
      </c>
      <c r="L132" s="449">
        <f t="shared" si="34"/>
        <v>0</v>
      </c>
      <c r="M132" s="449">
        <f t="shared" si="34"/>
        <v>0</v>
      </c>
      <c r="N132" s="449">
        <f>+N125+N127+N129</f>
        <v>0</v>
      </c>
      <c r="O132" s="449">
        <f>+O125+O127+O129</f>
        <v>0.0297</v>
      </c>
      <c r="P132" s="450">
        <f t="shared" si="31"/>
        <v>0.19529999999999997</v>
      </c>
    </row>
    <row r="133" spans="1:16" s="82" customFormat="1" ht="18.75">
      <c r="A133" s="60"/>
      <c r="B133" s="96" t="s">
        <v>191</v>
      </c>
      <c r="C133" s="65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5"/>
    </row>
    <row r="134" spans="1:16" s="82" customFormat="1" ht="18.75">
      <c r="A134" s="92"/>
      <c r="B134" s="35"/>
      <c r="C134" s="93" t="s">
        <v>18</v>
      </c>
      <c r="D134" s="35">
        <f>+D126+D128+D131</f>
        <v>20.995</v>
      </c>
      <c r="E134" s="35">
        <f>+E126+E128+E131</f>
        <v>42.251</v>
      </c>
      <c r="F134" s="35">
        <f>+F126+F128+F131</f>
        <v>38.663</v>
      </c>
      <c r="G134" s="35">
        <f>+G126+G128+G131</f>
        <v>16.2</v>
      </c>
      <c r="H134" s="35">
        <f aca="true" t="shared" si="35" ref="H134:M134">+H126+H128+H131</f>
        <v>0</v>
      </c>
      <c r="I134" s="35">
        <f t="shared" si="35"/>
        <v>0</v>
      </c>
      <c r="J134" s="35">
        <f t="shared" si="35"/>
        <v>0</v>
      </c>
      <c r="K134" s="35">
        <f t="shared" si="35"/>
        <v>0</v>
      </c>
      <c r="L134" s="35">
        <f t="shared" si="35"/>
        <v>0</v>
      </c>
      <c r="M134" s="35">
        <f t="shared" si="35"/>
        <v>0</v>
      </c>
      <c r="N134" s="35">
        <f>+N126+N128+N131</f>
        <v>0</v>
      </c>
      <c r="O134" s="35">
        <f>+O126+O128+O131</f>
        <v>19.246</v>
      </c>
      <c r="P134" s="94">
        <f t="shared" si="31"/>
        <v>137.355</v>
      </c>
    </row>
    <row r="135" spans="1:16" s="82" customFormat="1" ht="18.75">
      <c r="A135" s="60"/>
      <c r="B135" s="61" t="s">
        <v>0</v>
      </c>
      <c r="C135" s="428" t="s">
        <v>16</v>
      </c>
      <c r="D135" s="449">
        <f aca="true" t="shared" si="36" ref="D135:M135">D132+D123+D99</f>
        <v>51.2787</v>
      </c>
      <c r="E135" s="449">
        <f t="shared" si="36"/>
        <v>24.273200000000003</v>
      </c>
      <c r="F135" s="449">
        <f>F132+F123+F99</f>
        <v>165.30789</v>
      </c>
      <c r="G135" s="449">
        <f t="shared" si="36"/>
        <v>55.84196</v>
      </c>
      <c r="H135" s="449">
        <f t="shared" si="36"/>
        <v>93.3831</v>
      </c>
      <c r="I135" s="449">
        <f t="shared" si="36"/>
        <v>108.15007</v>
      </c>
      <c r="J135" s="449">
        <f t="shared" si="36"/>
        <v>101.84495999999999</v>
      </c>
      <c r="K135" s="449">
        <f t="shared" si="36"/>
        <v>45.8795</v>
      </c>
      <c r="L135" s="449">
        <f t="shared" si="36"/>
        <v>43.577600000000004</v>
      </c>
      <c r="M135" s="449">
        <f t="shared" si="36"/>
        <v>50.8515</v>
      </c>
      <c r="N135" s="449">
        <f>N132+N123+N99</f>
        <v>54.216989999999996</v>
      </c>
      <c r="O135" s="449">
        <f>O132+O123+O99</f>
        <v>56.87997</v>
      </c>
      <c r="P135" s="450">
        <f>SUM(D135:O135)</f>
        <v>851.4854399999999</v>
      </c>
    </row>
    <row r="136" spans="1:16" s="82" customFormat="1" ht="18.75">
      <c r="A136" s="60"/>
      <c r="B136" s="64" t="s">
        <v>127</v>
      </c>
      <c r="C136" s="65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82" customFormat="1" ht="19.5" thickBot="1">
      <c r="A137" s="66"/>
      <c r="B137" s="67"/>
      <c r="C137" s="68" t="s">
        <v>18</v>
      </c>
      <c r="D137" s="6">
        <f aca="true" t="shared" si="37" ref="D137:M137">D134+D124+D100</f>
        <v>29064.308999999994</v>
      </c>
      <c r="E137" s="6">
        <f t="shared" si="37"/>
        <v>16610.560999999998</v>
      </c>
      <c r="F137" s="6">
        <f>F134+F124+F100</f>
        <v>32648.251</v>
      </c>
      <c r="G137" s="6">
        <f t="shared" si="37"/>
        <v>40522.130000000005</v>
      </c>
      <c r="H137" s="6">
        <f t="shared" si="37"/>
        <v>92024.26000000001</v>
      </c>
      <c r="I137" s="6">
        <f t="shared" si="37"/>
        <v>99080.174</v>
      </c>
      <c r="J137" s="6">
        <f t="shared" si="37"/>
        <v>98048.397</v>
      </c>
      <c r="K137" s="6">
        <f t="shared" si="37"/>
        <v>45984.511999999995</v>
      </c>
      <c r="L137" s="6">
        <f t="shared" si="37"/>
        <v>34666.725000000006</v>
      </c>
      <c r="M137" s="6">
        <f t="shared" si="37"/>
        <v>38626.04</v>
      </c>
      <c r="N137" s="6">
        <f>N134+N124+N100</f>
        <v>44722.284</v>
      </c>
      <c r="O137" s="6">
        <f>O134+O124+O100</f>
        <v>48677.155</v>
      </c>
      <c r="P137" s="7">
        <f>SUM(D137:O137)</f>
        <v>620674.7980000001</v>
      </c>
    </row>
    <row r="138" spans="15:16" ht="18.75">
      <c r="O138" s="87"/>
      <c r="P138" s="70" t="s">
        <v>88</v>
      </c>
    </row>
    <row r="139" spans="9:16" ht="18.75">
      <c r="I139" s="25"/>
      <c r="J139" s="25"/>
      <c r="P139" s="25"/>
    </row>
    <row r="140" ht="18.75">
      <c r="D140" s="100"/>
    </row>
    <row r="141" spans="4:5" ht="18.75">
      <c r="D141" s="100"/>
      <c r="E141" s="100"/>
    </row>
    <row r="142" spans="4:5" ht="18.75">
      <c r="D142" s="4"/>
      <c r="E142" s="100"/>
    </row>
    <row r="143" spans="4:5" ht="18.75">
      <c r="D143" s="25"/>
      <c r="E143" s="100"/>
    </row>
    <row r="145" ht="18.75">
      <c r="N145" s="25"/>
    </row>
    <row r="146" ht="18.75">
      <c r="N146" s="25"/>
    </row>
    <row r="147" ht="18.75">
      <c r="N147" s="25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2018-01-16T09:50:30Z</cp:lastPrinted>
  <dcterms:created xsi:type="dcterms:W3CDTF">1999-06-10T06:54:46Z</dcterms:created>
  <dcterms:modified xsi:type="dcterms:W3CDTF">2019-04-10T11:20:22Z</dcterms:modified>
  <cp:category/>
  <cp:version/>
  <cp:contentType/>
  <cp:contentStatus/>
</cp:coreProperties>
</file>