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830" tabRatio="806" activeTab="2"/>
  </bookViews>
  <sheets>
    <sheet name="㈱塩釜" sheetId="1" r:id="rId1"/>
    <sheet name="機船" sheetId="2" r:id="rId2"/>
    <sheet name="気仙沼漁協" sheetId="3" r:id="rId3"/>
    <sheet name="石巻第１" sheetId="4" r:id="rId4"/>
    <sheet name="石巻第２" sheetId="5" r:id="rId5"/>
    <sheet name="女川" sheetId="6" r:id="rId6"/>
    <sheet name="南三陸" sheetId="7" r:id="rId7"/>
    <sheet name="閖上" sheetId="8" r:id="rId8"/>
    <sheet name="亘理" sheetId="9" r:id="rId9"/>
    <sheet name="七ヶ浜" sheetId="10" r:id="rId10"/>
    <sheet name="牡鹿" sheetId="11" r:id="rId11"/>
    <sheet name="総括表" sheetId="12" r:id="rId12"/>
    <sheet name="塩釜合計" sheetId="13" r:id="rId13"/>
    <sheet name="石巻合計" sheetId="14" r:id="rId14"/>
  </sheets>
  <definedNames>
    <definedName name="_xlnm.Print_Area" localSheetId="12">'塩釜合計'!$A$1:$P$138</definedName>
    <definedName name="_xlnm.Print_Area" localSheetId="10">'牡鹿'!$A$1:$P$138</definedName>
    <definedName name="_xlnm.Print_Area" localSheetId="0">'㈱塩釜'!$A$1:$P$138</definedName>
    <definedName name="_xlnm.Print_Area" localSheetId="1">'機船'!$A$1:$P$138</definedName>
    <definedName name="_xlnm.Print_Area" localSheetId="2">'気仙沼漁協'!$A$1:$P$138</definedName>
    <definedName name="_xlnm.Print_Area" localSheetId="9">'七ヶ浜'!$A$1:$P$138</definedName>
    <definedName name="_xlnm.Print_Area" localSheetId="5">'女川'!$A$1:$P$138</definedName>
    <definedName name="_xlnm.Print_Area" localSheetId="13">'石巻合計'!$A$1:$P$138</definedName>
    <definedName name="_xlnm.Print_Area" localSheetId="4">'石巻第２'!$A$1:$P$138</definedName>
    <definedName name="_xlnm.Print_Area" localSheetId="11">'総括表'!$A$1:$P$138</definedName>
    <definedName name="_xlnm.Print_Area" localSheetId="6">'南三陸'!$A$1:$P$138</definedName>
    <definedName name="_xlnm.Print_Area" localSheetId="8">'亘理'!$A$1:$P$138</definedName>
    <definedName name="_xlnm.Print_Area" localSheetId="7">'閖上'!$A$1:$P$138</definedName>
  </definedNames>
  <calcPr fullCalcOnLoad="1"/>
</workbook>
</file>

<file path=xl/sharedStrings.xml><?xml version="1.0" encoding="utf-8"?>
<sst xmlns="http://schemas.openxmlformats.org/spreadsheetml/2006/main" count="4120" uniqueCount="223">
  <si>
    <t/>
  </si>
  <si>
    <t>㈱塩釜魚市場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</si>
  <si>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</si>
  <si>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</si>
  <si>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</si>
  <si>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</si>
  <si>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</si>
  <si>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</si>
  <si>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</si>
  <si>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</si>
  <si>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</si>
  <si>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</si>
  <si>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</si>
  <si>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</si>
  <si>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合　　計</t>
  </si>
  <si>
    <t>まいわし</t>
  </si>
  <si>
    <t>数 量</t>
  </si>
  <si>
    <t>い</t>
  </si>
  <si>
    <t>金 額</t>
  </si>
  <si>
    <t>わ</t>
  </si>
  <si>
    <t>その他の</t>
  </si>
  <si>
    <t>し</t>
  </si>
  <si>
    <t>　　いわし</t>
  </si>
  <si>
    <t>類</t>
  </si>
  <si>
    <t>　小　計</t>
  </si>
  <si>
    <t xml:space="preserve">  か　つ　お</t>
  </si>
  <si>
    <t>ま　ぐ　ろ</t>
  </si>
  <si>
    <t>ま</t>
  </si>
  <si>
    <t>めじまぐろ</t>
  </si>
  <si>
    <t>ぐ</t>
  </si>
  <si>
    <t>め　ば　ち</t>
  </si>
  <si>
    <t>ろ</t>
  </si>
  <si>
    <t>びんちょう</t>
  </si>
  <si>
    <t>めかじき</t>
  </si>
  <si>
    <t>か</t>
  </si>
  <si>
    <t>じ</t>
  </si>
  <si>
    <t>き</t>
  </si>
  <si>
    <t>た　　ら</t>
  </si>
  <si>
    <t>た</t>
  </si>
  <si>
    <t>すけとう</t>
  </si>
  <si>
    <t>ら</t>
  </si>
  <si>
    <t>　あ　　　じ</t>
  </si>
  <si>
    <t>　ぶ　　　り</t>
  </si>
  <si>
    <t>　ぎんたら</t>
  </si>
  <si>
    <t>　ほ　っ　け</t>
  </si>
  <si>
    <t>　に　し　ん</t>
  </si>
  <si>
    <t>　さ　　　ば</t>
  </si>
  <si>
    <t>　さ　ん　ま</t>
  </si>
  <si>
    <t>　さけ・ます</t>
  </si>
  <si>
    <t>さ</t>
  </si>
  <si>
    <t>よしきり</t>
  </si>
  <si>
    <t>め</t>
  </si>
  <si>
    <t>　　　さめ</t>
  </si>
  <si>
    <t>もうかさめ</t>
  </si>
  <si>
    <t>ひ　ら　め</t>
  </si>
  <si>
    <t>油かれい</t>
  </si>
  <si>
    <t>れ</t>
  </si>
  <si>
    <t>からす</t>
  </si>
  <si>
    <t>　　がれい</t>
  </si>
  <si>
    <t>おひょう</t>
  </si>
  <si>
    <t>　　かれい</t>
  </si>
  <si>
    <t>　めろうど</t>
  </si>
  <si>
    <t>　めぬけ</t>
  </si>
  <si>
    <t>　あかうお</t>
  </si>
  <si>
    <t>その他の魚類</t>
  </si>
  <si>
    <t>魚　類　計</t>
  </si>
  <si>
    <t>水</t>
  </si>
  <si>
    <t>産</t>
  </si>
  <si>
    <t>動</t>
  </si>
  <si>
    <t>　なまこ</t>
  </si>
  <si>
    <t>物</t>
  </si>
  <si>
    <t>　か　き</t>
  </si>
  <si>
    <t>二枚貝類</t>
  </si>
  <si>
    <t>　海産動物</t>
  </si>
  <si>
    <t>こ　ん　ぶ</t>
  </si>
  <si>
    <t>海</t>
  </si>
  <si>
    <t>わ　か　め</t>
  </si>
  <si>
    <t>草</t>
  </si>
  <si>
    <t>　　海草類</t>
  </si>
  <si>
    <t>の り</t>
  </si>
  <si>
    <t>塩釜地区機船漁業協同組合</t>
  </si>
  <si>
    <t>気仙沼漁業協同組合</t>
  </si>
  <si>
    <t>石巻魚市場㈱（石巻第１）</t>
  </si>
  <si>
    <t xml:space="preserve"> </t>
  </si>
  <si>
    <t>石巻第２（渡波）</t>
  </si>
  <si>
    <t>牡鹿漁業協同組合</t>
  </si>
  <si>
    <t>総括表</t>
  </si>
  <si>
    <t>塩釜合計（㈱塩釜魚市場＋塩釜地区機船漁協）</t>
  </si>
  <si>
    <t>石巻第１＋石巻第２</t>
  </si>
  <si>
    <t>１月</t>
  </si>
  <si>
    <t>（単位：トン，千円）</t>
  </si>
  <si>
    <t>石巻第１＋石巻第２</t>
  </si>
  <si>
    <t>のり取扱量 単位：千枚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</si>
  <si>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</si>
  <si>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</si>
  <si>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</si>
  <si>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</si>
  <si>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</si>
  <si>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</si>
  <si>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</si>
  <si>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</si>
  <si>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</si>
  <si>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</si>
  <si>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</si>
  <si>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８．魚種別・魚市場別・月別水揚高</t>
  </si>
  <si>
    <t>株式会社女川魚市場</t>
  </si>
  <si>
    <t>合    計</t>
  </si>
  <si>
    <t>　小  　計</t>
  </si>
  <si>
    <t>き  は  だ</t>
  </si>
  <si>
    <t>　　ま  ぐ  ろ</t>
  </si>
  <si>
    <t>　　か  じ  き</t>
  </si>
  <si>
    <t>　　　た  ら</t>
  </si>
  <si>
    <t>ま だ い</t>
  </si>
  <si>
    <t>　　　た  い</t>
  </si>
  <si>
    <t>　小　  計</t>
  </si>
  <si>
    <t>油  さ  め</t>
  </si>
  <si>
    <t>　　　さ  め</t>
  </si>
  <si>
    <t>　小  　計</t>
  </si>
  <si>
    <t>　あ な ご</t>
  </si>
  <si>
    <t>　め ぬ け</t>
  </si>
  <si>
    <t>　き ち じ</t>
  </si>
  <si>
    <t>　す ず き</t>
  </si>
  <si>
    <t>　く   じ   ら</t>
  </si>
  <si>
    <t>　た    　こ</t>
  </si>
  <si>
    <t>　い  か  類</t>
  </si>
  <si>
    <t>　え  び  類</t>
  </si>
  <si>
    <t>　か  に  類</t>
  </si>
  <si>
    <t>　い  さ  だ</t>
  </si>
  <si>
    <t>　な  ま  こ</t>
  </si>
  <si>
    <t>　か     　き</t>
  </si>
  <si>
    <t>　巻  貝  類</t>
  </si>
  <si>
    <t>合　  　計</t>
  </si>
  <si>
    <t>ま  だ  い</t>
  </si>
  <si>
    <t>株式会社女川魚市場</t>
  </si>
  <si>
    <t>　く  じ  ら</t>
  </si>
  <si>
    <t>　た　    こ</t>
  </si>
  <si>
    <t>　か  に 類</t>
  </si>
  <si>
    <t>　か    　き</t>
  </si>
  <si>
    <t>　小  　計</t>
  </si>
  <si>
    <t>　き  ち じ</t>
  </si>
  <si>
    <t>　す ず  き</t>
  </si>
  <si>
    <t>　た  　こ</t>
  </si>
  <si>
    <t>　か　  き</t>
  </si>
  <si>
    <t>合  　　計</t>
  </si>
  <si>
    <t>　か　    き</t>
  </si>
  <si>
    <t>　小　  計</t>
  </si>
  <si>
    <t>（単位：トン，千円）</t>
  </si>
  <si>
    <t>　め ぬけ</t>
  </si>
  <si>
    <t>　い か 類</t>
  </si>
  <si>
    <t>　え び 類</t>
  </si>
  <si>
    <t>　か に 類</t>
  </si>
  <si>
    <t>　　　た   い</t>
  </si>
  <si>
    <t>　あ なご</t>
  </si>
  <si>
    <t>　　い わ し</t>
  </si>
  <si>
    <t>1月</t>
  </si>
  <si>
    <t>　　か れ い</t>
  </si>
  <si>
    <t>　小    　計</t>
  </si>
  <si>
    <t>　い か類</t>
  </si>
  <si>
    <t>　え び類</t>
  </si>
  <si>
    <t>　い さ だ</t>
  </si>
  <si>
    <t>　な ま こ</t>
  </si>
  <si>
    <t>合　　  計</t>
  </si>
  <si>
    <t>　　か じ き</t>
  </si>
  <si>
    <t>か らす</t>
  </si>
  <si>
    <t>　　が れ い</t>
  </si>
  <si>
    <t>あかうお</t>
  </si>
  <si>
    <t>す ず き</t>
  </si>
  <si>
    <t>く  じ  ら</t>
  </si>
  <si>
    <t xml:space="preserve">た　  こ </t>
  </si>
  <si>
    <t>い か 類</t>
  </si>
  <si>
    <t xml:space="preserve">え び 類 </t>
  </si>
  <si>
    <t>か に 類</t>
  </si>
  <si>
    <t>い さ だ</t>
  </si>
  <si>
    <t>な ま こ</t>
  </si>
  <si>
    <t>か  　き</t>
  </si>
  <si>
    <t>二枚貝類</t>
  </si>
  <si>
    <t>巻 貝 類</t>
  </si>
  <si>
    <t>小　  計</t>
  </si>
  <si>
    <t>　　海 草 類</t>
  </si>
  <si>
    <t>小　  計</t>
  </si>
  <si>
    <t>い</t>
  </si>
  <si>
    <t>１月</t>
  </si>
  <si>
    <t>か ら す</t>
  </si>
  <si>
    <t>　小　 計</t>
  </si>
  <si>
    <t>あ な ご</t>
  </si>
  <si>
    <t>めろうど</t>
  </si>
  <si>
    <t>め ぬ け</t>
  </si>
  <si>
    <t>き ち じ</t>
  </si>
  <si>
    <t>た    　こ</t>
  </si>
  <si>
    <t>え び 類</t>
  </si>
  <si>
    <t>い  さ  だ</t>
  </si>
  <si>
    <t>な  ま  こ</t>
  </si>
  <si>
    <t>か    　き</t>
  </si>
  <si>
    <t>巻  貝  類</t>
  </si>
  <si>
    <t>小  　計</t>
  </si>
  <si>
    <t>小  　計</t>
  </si>
  <si>
    <t>７．魚種別・月別水揚高  （総括表）</t>
  </si>
  <si>
    <t>（単位：トン，千円）</t>
  </si>
  <si>
    <t>か　つ　お</t>
  </si>
  <si>
    <t>あ　　　じ</t>
  </si>
  <si>
    <t>ぶ　　　り</t>
  </si>
  <si>
    <t>ぎんたら</t>
  </si>
  <si>
    <t>ほ　っ　け</t>
  </si>
  <si>
    <t>に　し　ん</t>
  </si>
  <si>
    <t>さ　　　ば</t>
  </si>
  <si>
    <t>さ　ん　ま</t>
  </si>
  <si>
    <t>さけ・ます</t>
  </si>
  <si>
    <t>た</t>
  </si>
  <si>
    <t>小  　計</t>
  </si>
  <si>
    <t>ま　ぐ　ろ</t>
  </si>
  <si>
    <t>か  ら  す</t>
  </si>
  <si>
    <t>　　が  れ  い</t>
  </si>
  <si>
    <t>　　か  れ  い</t>
  </si>
  <si>
    <t>き  ち  じ</t>
  </si>
  <si>
    <t>　　海  草  類</t>
  </si>
  <si>
    <t>数 量</t>
  </si>
  <si>
    <t>　さけ・ます</t>
  </si>
  <si>
    <t>宮城県漁業協同組合　志津川支所</t>
  </si>
  <si>
    <t>宮城県漁業協同組合　閖上支所</t>
  </si>
  <si>
    <t>宮城県漁業協同組合　亘理支所</t>
  </si>
  <si>
    <t>宮城県漁業協同組合　七ヶ浜支所</t>
  </si>
  <si>
    <t>石巻第二</t>
  </si>
  <si>
    <t>合　  　計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</si>
</sst>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#,##0.0000;\-#,##0.0000"/>
    <numFmt numFmtId="178" formatCode="#,##0.0000;[Red]\-#,##0.0000"/>
    <numFmt numFmtId="179" formatCode="#,##0.00000;\-#,##0.00000"/>
    <numFmt numFmtId="180" formatCode="0.000_);[Red]\(0.000\)"/>
    <numFmt numFmtId="181" formatCode="#,##0.0;[Red]\-#,##0.0"/>
    <numFmt numFmtId="182" formatCode="#,##0.000;[Red]\-#,##0.000"/>
    <numFmt numFmtId="183" formatCode="#,##0.00000;[Red]\-#,##0.00000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_ * #,##0.0000_ ;_ * \-#,##0.0000_ ;_ * &quot;-&quot;_ ;_ @_ "/>
    <numFmt numFmtId="188" formatCode="_ * #,##0.00000_ ;_ * \-#,##0.00000_ ;_ * &quot;-&quot;_ ;_ @_ "/>
    <numFmt numFmtId="189" formatCode="#,##0.000000;\-#,##0.000000"/>
    <numFmt numFmtId="190" formatCode="0.0000_);[Red]\(0.0000\)"/>
    <numFmt numFmtId="191" formatCode="#,##0.0000_);[Red]\(#,##0.0000\)"/>
    <numFmt numFmtId="192" formatCode="#,##0.0000_ ;[Red]\-#,##0.0000\ "/>
    <numFmt numFmtId="193" formatCode="#,##0.000_);[Red]\(#,##0.000\)"/>
    <numFmt numFmtId="194" formatCode="#,##0_);[Red]\(#,##0\)"/>
    <numFmt numFmtId="195" formatCode="#,##0_ "/>
    <numFmt numFmtId="196" formatCode="0_);[Red]\(0\)"/>
    <numFmt numFmtId="197" formatCode="0.00_ "/>
    <numFmt numFmtId="198" formatCode="0.0_ "/>
    <numFmt numFmtId="199" formatCode="0.000_ "/>
    <numFmt numFmtId="200" formatCode="0.0000_ "/>
    <numFmt numFmtId="201" formatCode="0.00000_ "/>
    <numFmt numFmtId="202" formatCode="0.000000_ "/>
    <numFmt numFmtId="203" formatCode="0.0000000_ "/>
    <numFmt numFmtId="204" formatCode="#,##0_);\(#,##0\)"/>
    <numFmt numFmtId="205" formatCode="_ * #,##0.000_ ;_ * \-#,##0.000_ ;_ * &quot;-&quot;???_ ;_ @_ "/>
    <numFmt numFmtId="206" formatCode="_ * #,##0.0000_ ;_ * \-#,##0.0000_ ;_ * &quot;-&quot;????_ ;_ @_ "/>
    <numFmt numFmtId="207" formatCode="_ * #,##0.00000_ ;_ * \-#,##0.00000_ ;_ * &quot;-&quot;?????_ ;_ @_ "/>
    <numFmt numFmtId="208" formatCode="_ * #,##0.00000000_ ;_ * \-#,##0.00000000_ ;_ * &quot;-&quot;????????_ ;_ @_ "/>
    <numFmt numFmtId="209" formatCode="_ * #,##0.000000_ ;_ * \-#,##0.000000_ ;_ * &quot;-&quot;??????_ ;_ @_ "/>
    <numFmt numFmtId="210" formatCode="#,##0.000_ "/>
  </numFmts>
  <fonts count="48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sz val="14"/>
      <name val="ＭＳ 明朝"/>
      <family val="1"/>
    </font>
    <font>
      <sz val="26"/>
      <name val="ＭＳ 明朝"/>
      <family val="1"/>
    </font>
    <font>
      <sz val="28"/>
      <name val="ＭＳ 明朝"/>
      <family val="1"/>
    </font>
    <font>
      <sz val="16"/>
      <color indexed="8"/>
      <name val="ＭＳ ゴシック"/>
      <family val="3"/>
    </font>
    <font>
      <sz val="16"/>
      <color indexed="8"/>
      <name val="明朝"/>
      <family val="1"/>
    </font>
    <font>
      <sz val="16"/>
      <color indexed="8"/>
      <name val="ＭＳ 明朝"/>
      <family val="1"/>
    </font>
    <font>
      <sz val="16"/>
      <name val="明朝"/>
      <family val="1"/>
    </font>
    <font>
      <sz val="16"/>
      <name val="ＭＳ 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/>
      <top/>
      <bottom style="hair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 style="hair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medium">
        <color indexed="8"/>
      </bottom>
    </border>
    <border>
      <left/>
      <right/>
      <top style="medium">
        <color indexed="8"/>
      </top>
      <bottom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/>
      <right/>
      <top/>
      <bottom style="hair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/>
      <top/>
      <bottom style="hair">
        <color indexed="8"/>
      </bottom>
    </border>
    <border>
      <left style="medium">
        <color indexed="8"/>
      </left>
      <right style="medium"/>
      <top/>
      <bottom style="thin">
        <color indexed="8"/>
      </bottom>
    </border>
    <border>
      <left style="medium"/>
      <right style="medium"/>
      <top style="hair">
        <color indexed="8"/>
      </top>
      <bottom style="thin">
        <color indexed="8"/>
      </bottom>
    </border>
    <border>
      <left style="medium"/>
      <right style="medium"/>
      <top/>
      <bottom style="hair">
        <color indexed="8"/>
      </bottom>
    </border>
    <border>
      <left style="medium"/>
      <right style="medium"/>
      <top/>
      <bottom style="thin">
        <color indexed="8"/>
      </bottom>
    </border>
    <border>
      <left>
        <color indexed="63"/>
      </left>
      <right style="medium"/>
      <top/>
      <bottom style="hair">
        <color indexed="8"/>
      </bottom>
    </border>
    <border>
      <left>
        <color indexed="63"/>
      </left>
      <right style="medium"/>
      <top/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>
        <color indexed="8"/>
      </top>
      <bottom style="hair">
        <color indexed="8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medium"/>
      <right style="medium"/>
      <top style="medium">
        <color indexed="8"/>
      </top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thin"/>
    </border>
    <border>
      <left style="medium"/>
      <right style="medium"/>
      <top style="hair"/>
      <bottom style="medium"/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 style="thin">
        <color indexed="8"/>
      </left>
      <right style="thin"/>
      <top/>
      <bottom style="hair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hair">
        <color indexed="8"/>
      </bottom>
    </border>
    <border>
      <left style="medium"/>
      <right style="medium"/>
      <top style="medium"/>
      <bottom style="thin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 style="hair">
        <color indexed="8"/>
      </top>
      <bottom style="thin">
        <color indexed="8"/>
      </bottom>
    </border>
    <border>
      <left style="thin"/>
      <right style="thin"/>
      <top style="thin"/>
      <bottom style="hair">
        <color indexed="8"/>
      </bottom>
    </border>
    <border>
      <left style="thin"/>
      <right style="thin"/>
      <top/>
      <bottom style="thin">
        <color indexed="8"/>
      </bottom>
    </border>
    <border>
      <left style="thin"/>
      <right style="thin"/>
      <top/>
      <bottom style="hair">
        <color indexed="8"/>
      </bottom>
    </border>
    <border>
      <left style="thin"/>
      <right style="thin"/>
      <top style="thin">
        <color indexed="8"/>
      </top>
      <bottom style="hair">
        <color indexed="8"/>
      </bottom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thin">
        <color indexed="8"/>
      </top>
      <bottom style="hair"/>
    </border>
    <border>
      <left>
        <color indexed="63"/>
      </left>
      <right style="medium"/>
      <top style="thin">
        <color indexed="8"/>
      </top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medium"/>
      <right style="medium"/>
      <top style="hair">
        <color indexed="8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 style="medium"/>
      <right style="medium"/>
      <top style="thin"/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 style="medium"/>
      <right style="medium"/>
      <top/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thin"/>
      <right style="thin">
        <color indexed="8"/>
      </right>
      <top style="thin">
        <color indexed="8"/>
      </top>
      <bottom style="hair"/>
    </border>
    <border>
      <left style="thin"/>
      <right style="thin">
        <color indexed="8"/>
      </right>
      <top style="hair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/>
      <right style="thin"/>
      <top style="hair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/>
    </border>
    <border>
      <left style="thin"/>
      <right style="thin"/>
      <top style="hair"/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 style="thin"/>
      <top style="hair"/>
      <bottom style="hair"/>
    </border>
    <border>
      <left style="thin"/>
      <right style="thin"/>
      <top style="thin">
        <color indexed="8"/>
      </top>
      <bottom style="hair"/>
    </border>
    <border>
      <left style="thin"/>
      <right style="medium"/>
      <top style="hair"/>
      <bottom style="hair"/>
    </border>
    <border>
      <left style="thin">
        <color indexed="8"/>
      </left>
      <right style="thin"/>
      <top style="thin"/>
      <bottom style="hair"/>
    </border>
    <border>
      <left style="thin">
        <color indexed="8"/>
      </left>
      <right style="thin">
        <color indexed="8"/>
      </right>
      <top style="thin"/>
      <bottom style="hair"/>
    </border>
    <border>
      <left style="thin">
        <color indexed="8"/>
      </left>
      <right style="thin">
        <color indexed="8"/>
      </right>
      <top style="hair"/>
      <bottom style="hair">
        <color indexed="8"/>
      </bottom>
    </border>
    <border>
      <left style="thin"/>
      <right style="thin">
        <color indexed="8"/>
      </right>
      <top style="hair"/>
      <bottom style="hair">
        <color indexed="8"/>
      </bottom>
    </border>
    <border>
      <left style="thin">
        <color indexed="8"/>
      </left>
      <right style="thin"/>
      <top style="hair"/>
      <bottom style="hair">
        <color indexed="8"/>
      </bottom>
    </border>
    <border>
      <left style="thin"/>
      <right style="thin">
        <color indexed="8"/>
      </right>
      <top style="thin"/>
      <bottom style="hair"/>
    </border>
    <border>
      <left style="thin">
        <color indexed="8"/>
      </left>
      <right>
        <color indexed="63"/>
      </right>
      <top>
        <color indexed="63"/>
      </top>
      <bottom style="hair"/>
    </border>
    <border>
      <left style="thin">
        <color indexed="8"/>
      </left>
      <right style="thin">
        <color indexed="8"/>
      </right>
      <top/>
      <bottom style="hair"/>
    </border>
    <border>
      <left style="thin">
        <color indexed="8"/>
      </left>
      <right style="thin"/>
      <top/>
      <bottom style="hair"/>
    </border>
    <border>
      <left style="medium">
        <color indexed="8"/>
      </left>
      <right/>
      <top/>
      <bottom style="hair"/>
    </border>
    <border>
      <left>
        <color indexed="63"/>
      </left>
      <right>
        <color indexed="63"/>
      </right>
      <top style="thin">
        <color indexed="8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medium">
        <color indexed="8"/>
      </left>
      <right style="medium"/>
      <top/>
      <bottom style="hair"/>
    </border>
    <border>
      <left style="medium"/>
      <right>
        <color indexed="63"/>
      </right>
      <top style="thin">
        <color indexed="8"/>
      </top>
      <bottom style="hair"/>
    </border>
    <border>
      <left style="thin"/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thin"/>
      <bottom style="hair"/>
    </border>
    <border>
      <left style="thin">
        <color indexed="8"/>
      </left>
      <right>
        <color indexed="63"/>
      </right>
      <top style="hair"/>
      <bottom style="hair">
        <color indexed="8"/>
      </bottom>
    </border>
    <border>
      <left/>
      <right/>
      <top style="hair"/>
      <bottom style="hair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600">
    <xf numFmtId="0" fontId="0" fillId="0" borderId="0" xfId="0" applyAlignment="1">
      <alignment/>
    </xf>
    <xf numFmtId="41" fontId="1" fillId="0" borderId="10" xfId="48" applyNumberFormat="1" applyFont="1" applyBorder="1" applyAlignment="1" applyProtection="1">
      <alignment/>
      <protection/>
    </xf>
    <xf numFmtId="41" fontId="1" fillId="0" borderId="11" xfId="48" applyNumberFormat="1" applyFont="1" applyBorder="1" applyAlignment="1" applyProtection="1">
      <alignment/>
      <protection/>
    </xf>
    <xf numFmtId="41" fontId="1" fillId="0" borderId="12" xfId="48" applyNumberFormat="1" applyFont="1" applyBorder="1" applyAlignment="1" applyProtection="1">
      <alignment/>
      <protection/>
    </xf>
    <xf numFmtId="41" fontId="1" fillId="0" borderId="12" xfId="48" applyNumberFormat="1" applyFont="1" applyFill="1" applyBorder="1" applyAlignment="1" applyProtection="1">
      <alignment/>
      <protection/>
    </xf>
    <xf numFmtId="41" fontId="1" fillId="0" borderId="10" xfId="48" applyNumberFormat="1" applyFont="1" applyFill="1" applyBorder="1" applyAlignment="1" applyProtection="1">
      <alignment/>
      <protection/>
    </xf>
    <xf numFmtId="41" fontId="1" fillId="0" borderId="13" xfId="48" applyNumberFormat="1" applyFont="1" applyFill="1" applyBorder="1" applyAlignment="1" applyProtection="1">
      <alignment/>
      <protection/>
    </xf>
    <xf numFmtId="41" fontId="1" fillId="0" borderId="14" xfId="48" applyNumberFormat="1" applyFont="1" applyFill="1" applyBorder="1" applyAlignment="1" applyProtection="1">
      <alignment/>
      <protection/>
    </xf>
    <xf numFmtId="41" fontId="1" fillId="0" borderId="15" xfId="48" applyNumberFormat="1" applyFont="1" applyBorder="1" applyAlignment="1" applyProtection="1">
      <alignment/>
      <protection/>
    </xf>
    <xf numFmtId="41" fontId="1" fillId="0" borderId="16" xfId="48" applyNumberFormat="1" applyFont="1" applyBorder="1" applyAlignment="1" applyProtection="1">
      <alignment/>
      <protection/>
    </xf>
    <xf numFmtId="41" fontId="1" fillId="0" borderId="14" xfId="48" applyNumberFormat="1" applyFont="1" applyBorder="1" applyAlignment="1" applyProtection="1">
      <alignment/>
      <protection/>
    </xf>
    <xf numFmtId="41" fontId="1" fillId="0" borderId="0" xfId="48" applyNumberFormat="1" applyFont="1" applyAlignment="1" applyProtection="1">
      <alignment/>
      <protection/>
    </xf>
    <xf numFmtId="41" fontId="1" fillId="0" borderId="17" xfId="48" applyNumberFormat="1" applyFont="1" applyBorder="1" applyAlignment="1" applyProtection="1">
      <alignment/>
      <protection/>
    </xf>
    <xf numFmtId="41" fontId="1" fillId="0" borderId="18" xfId="48" applyNumberFormat="1" applyFont="1" applyBorder="1" applyAlignment="1" applyProtection="1">
      <alignment/>
      <protection/>
    </xf>
    <xf numFmtId="41" fontId="1" fillId="0" borderId="18" xfId="48" applyNumberFormat="1" applyFont="1" applyFill="1" applyBorder="1" applyAlignment="1" applyProtection="1">
      <alignment/>
      <protection/>
    </xf>
    <xf numFmtId="41" fontId="1" fillId="0" borderId="15" xfId="48" applyNumberFormat="1" applyFont="1" applyFill="1" applyBorder="1" applyAlignment="1" applyProtection="1">
      <alignment/>
      <protection/>
    </xf>
    <xf numFmtId="41" fontId="1" fillId="0" borderId="13" xfId="48" applyNumberFormat="1" applyFont="1" applyBorder="1" applyAlignment="1" applyProtection="1">
      <alignment/>
      <protection/>
    </xf>
    <xf numFmtId="41" fontId="1" fillId="0" borderId="19" xfId="48" applyNumberFormat="1" applyFont="1" applyBorder="1" applyAlignment="1" applyProtection="1">
      <alignment/>
      <protection/>
    </xf>
    <xf numFmtId="41" fontId="1" fillId="0" borderId="20" xfId="48" applyNumberFormat="1" applyFont="1" applyBorder="1" applyAlignment="1" applyProtection="1">
      <alignment/>
      <protection/>
    </xf>
    <xf numFmtId="41" fontId="1" fillId="0" borderId="21" xfId="48" applyNumberFormat="1" applyFont="1" applyBorder="1" applyAlignment="1" applyProtection="1">
      <alignment/>
      <protection/>
    </xf>
    <xf numFmtId="41" fontId="1" fillId="0" borderId="22" xfId="48" applyNumberFormat="1" applyFont="1" applyBorder="1" applyAlignment="1" applyProtection="1">
      <alignment/>
      <protection/>
    </xf>
    <xf numFmtId="41" fontId="1" fillId="0" borderId="23" xfId="48" applyNumberFormat="1" applyFont="1" applyBorder="1" applyAlignment="1" applyProtection="1">
      <alignment/>
      <protection/>
    </xf>
    <xf numFmtId="204" fontId="1" fillId="0" borderId="10" xfId="48" applyNumberFormat="1" applyFont="1" applyBorder="1" applyAlignment="1" applyProtection="1">
      <alignment/>
      <protection/>
    </xf>
    <xf numFmtId="204" fontId="1" fillId="0" borderId="15" xfId="48" applyNumberFormat="1" applyFont="1" applyBorder="1" applyAlignment="1" applyProtection="1">
      <alignment/>
      <protection/>
    </xf>
    <xf numFmtId="204" fontId="1" fillId="0" borderId="15" xfId="48" applyNumberFormat="1" applyFont="1" applyFill="1" applyBorder="1" applyAlignment="1" applyProtection="1">
      <alignment/>
      <protection/>
    </xf>
    <xf numFmtId="41" fontId="1" fillId="0" borderId="0" xfId="48" applyNumberFormat="1" applyFont="1" applyFill="1" applyBorder="1" applyAlignment="1" applyProtection="1">
      <alignment/>
      <protection/>
    </xf>
    <xf numFmtId="41" fontId="1" fillId="0" borderId="24" xfId="48" applyNumberFormat="1" applyFont="1" applyBorder="1" applyAlignment="1" applyProtection="1">
      <alignment/>
      <protection/>
    </xf>
    <xf numFmtId="41" fontId="1" fillId="0" borderId="25" xfId="48" applyNumberFormat="1" applyFont="1" applyBorder="1" applyAlignment="1" applyProtection="1">
      <alignment/>
      <protection/>
    </xf>
    <xf numFmtId="41" fontId="1" fillId="0" borderId="26" xfId="48" applyNumberFormat="1" applyFont="1" applyBorder="1" applyAlignment="1" applyProtection="1">
      <alignment/>
      <protection/>
    </xf>
    <xf numFmtId="41" fontId="1" fillId="0" borderId="27" xfId="48" applyNumberFormat="1" applyFont="1" applyBorder="1" applyAlignment="1" applyProtection="1">
      <alignment/>
      <protection/>
    </xf>
    <xf numFmtId="41" fontId="1" fillId="0" borderId="26" xfId="48" applyNumberFormat="1" applyFont="1" applyFill="1" applyBorder="1" applyAlignment="1" applyProtection="1">
      <alignment/>
      <protection/>
    </xf>
    <xf numFmtId="41" fontId="1" fillId="0" borderId="21" xfId="48" applyNumberFormat="1" applyFont="1" applyFill="1" applyBorder="1" applyAlignment="1" applyProtection="1">
      <alignment/>
      <protection/>
    </xf>
    <xf numFmtId="41" fontId="1" fillId="0" borderId="28" xfId="48" applyNumberFormat="1" applyFont="1" applyFill="1" applyBorder="1" applyAlignment="1" applyProtection="1">
      <alignment/>
      <protection/>
    </xf>
    <xf numFmtId="41" fontId="1" fillId="0" borderId="29" xfId="48" applyNumberFormat="1" applyFont="1" applyFill="1" applyBorder="1" applyAlignment="1" applyProtection="1">
      <alignment/>
      <protection/>
    </xf>
    <xf numFmtId="41" fontId="1" fillId="0" borderId="0" xfId="48" applyNumberFormat="1" applyFont="1" applyAlignment="1">
      <alignment vertical="center" shrinkToFit="1"/>
    </xf>
    <xf numFmtId="41" fontId="1" fillId="0" borderId="30" xfId="48" applyNumberFormat="1" applyFont="1" applyBorder="1" applyAlignment="1">
      <alignment vertical="center" shrinkToFit="1"/>
    </xf>
    <xf numFmtId="41" fontId="1" fillId="0" borderId="11" xfId="48" applyNumberFormat="1" applyFont="1" applyFill="1" applyBorder="1" applyAlignment="1" applyProtection="1">
      <alignment/>
      <protection/>
    </xf>
    <xf numFmtId="41" fontId="1" fillId="0" borderId="0" xfId="0" applyNumberFormat="1" applyFont="1" applyBorder="1" applyAlignment="1" applyProtection="1">
      <alignment/>
      <protection locked="0"/>
    </xf>
    <xf numFmtId="41" fontId="1" fillId="0" borderId="0" xfId="48" applyNumberFormat="1" applyFont="1" applyAlignment="1" applyProtection="1">
      <alignment horizontal="left"/>
      <protection/>
    </xf>
    <xf numFmtId="41" fontId="3" fillId="0" borderId="0" xfId="48" applyNumberFormat="1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41" fontId="1" fillId="0" borderId="17" xfId="48" applyNumberFormat="1" applyFont="1" applyBorder="1" applyAlignment="1" applyProtection="1">
      <alignment horizontal="left"/>
      <protection/>
    </xf>
    <xf numFmtId="41" fontId="1" fillId="0" borderId="31" xfId="48" applyNumberFormat="1" applyFont="1" applyBorder="1" applyAlignment="1" applyProtection="1">
      <alignment horizontal="center"/>
      <protection/>
    </xf>
    <xf numFmtId="41" fontId="1" fillId="0" borderId="32" xfId="48" applyNumberFormat="1" applyFont="1" applyBorder="1" applyAlignment="1" applyProtection="1">
      <alignment horizontal="center"/>
      <protection/>
    </xf>
    <xf numFmtId="41" fontId="1" fillId="0" borderId="33" xfId="48" applyNumberFormat="1" applyFont="1" applyBorder="1" applyAlignment="1" applyProtection="1">
      <alignment horizontal="center"/>
      <protection/>
    </xf>
    <xf numFmtId="41" fontId="1" fillId="0" borderId="34" xfId="48" applyNumberFormat="1" applyFont="1" applyBorder="1" applyAlignment="1" applyProtection="1">
      <alignment horizontal="center"/>
      <protection/>
    </xf>
    <xf numFmtId="41" fontId="1" fillId="0" borderId="35" xfId="48" applyNumberFormat="1" applyFont="1" applyBorder="1" applyAlignment="1" applyProtection="1">
      <alignment horizontal="center"/>
      <protection/>
    </xf>
    <xf numFmtId="41" fontId="1" fillId="0" borderId="36" xfId="48" applyNumberFormat="1" applyFont="1" applyBorder="1" applyAlignment="1" applyProtection="1">
      <alignment horizontal="left"/>
      <protection/>
    </xf>
    <xf numFmtId="41" fontId="1" fillId="0" borderId="36" xfId="48" applyNumberFormat="1" applyFont="1" applyBorder="1" applyAlignment="1" applyProtection="1">
      <alignment horizontal="center"/>
      <protection/>
    </xf>
    <xf numFmtId="41" fontId="1" fillId="0" borderId="25" xfId="48" applyNumberFormat="1" applyFont="1" applyBorder="1" applyAlignment="1" applyProtection="1">
      <alignment horizontal="center"/>
      <protection/>
    </xf>
    <xf numFmtId="41" fontId="1" fillId="0" borderId="12" xfId="48" applyNumberFormat="1" applyFont="1" applyBorder="1" applyAlignment="1" applyProtection="1">
      <alignment horizontal="center"/>
      <protection/>
    </xf>
    <xf numFmtId="41" fontId="1" fillId="0" borderId="26" xfId="48" applyNumberFormat="1" applyFont="1" applyBorder="1" applyAlignment="1" applyProtection="1">
      <alignment horizontal="center"/>
      <protection/>
    </xf>
    <xf numFmtId="41" fontId="1" fillId="0" borderId="11" xfId="48" applyNumberFormat="1" applyFont="1" applyBorder="1" applyAlignment="1" applyProtection="1">
      <alignment horizontal="center"/>
      <protection/>
    </xf>
    <xf numFmtId="41" fontId="1" fillId="0" borderId="31" xfId="48" applyNumberFormat="1" applyFont="1" applyBorder="1" applyAlignment="1" applyProtection="1">
      <alignment/>
      <protection/>
    </xf>
    <xf numFmtId="41" fontId="1" fillId="0" borderId="36" xfId="48" applyNumberFormat="1" applyFont="1" applyBorder="1" applyAlignment="1" applyProtection="1">
      <alignment/>
      <protection/>
    </xf>
    <xf numFmtId="41" fontId="1" fillId="0" borderId="37" xfId="48" applyNumberFormat="1" applyFont="1" applyBorder="1" applyAlignment="1" applyProtection="1">
      <alignment horizontal="left"/>
      <protection/>
    </xf>
    <xf numFmtId="41" fontId="1" fillId="0" borderId="13" xfId="48" applyNumberFormat="1" applyFont="1" applyBorder="1" applyAlignment="1" applyProtection="1">
      <alignment horizontal="center"/>
      <protection/>
    </xf>
    <xf numFmtId="41" fontId="1" fillId="0" borderId="21" xfId="48" applyNumberFormat="1" applyFont="1" applyBorder="1" applyAlignment="1" applyProtection="1">
      <alignment horizontal="center"/>
      <protection/>
    </xf>
    <xf numFmtId="41" fontId="1" fillId="0" borderId="32" xfId="48" applyNumberFormat="1" applyFont="1" applyBorder="1" applyAlignment="1" applyProtection="1">
      <alignment/>
      <protection/>
    </xf>
    <xf numFmtId="41" fontId="1" fillId="0" borderId="10" xfId="48" applyNumberFormat="1" applyFont="1" applyBorder="1" applyAlignment="1" applyProtection="1">
      <alignment horizontal="center"/>
      <protection/>
    </xf>
    <xf numFmtId="41" fontId="1" fillId="0" borderId="12" xfId="48" applyNumberFormat="1" applyFont="1" applyBorder="1" applyAlignment="1" applyProtection="1">
      <alignment horizontal="left"/>
      <protection/>
    </xf>
    <xf numFmtId="41" fontId="4" fillId="0" borderId="12" xfId="48" applyNumberFormat="1" applyFont="1" applyBorder="1" applyAlignment="1" applyProtection="1">
      <alignment horizontal="center"/>
      <protection/>
    </xf>
    <xf numFmtId="41" fontId="1" fillId="0" borderId="36" xfId="48" applyNumberFormat="1" applyFont="1" applyFill="1" applyBorder="1" applyAlignment="1" applyProtection="1">
      <alignment/>
      <protection/>
    </xf>
    <xf numFmtId="41" fontId="1" fillId="0" borderId="0" xfId="48" applyNumberFormat="1" applyFont="1" applyFill="1" applyAlignment="1" applyProtection="1">
      <alignment horizontal="left"/>
      <protection/>
    </xf>
    <xf numFmtId="41" fontId="1" fillId="0" borderId="12" xfId="48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41" fontId="4" fillId="0" borderId="0" xfId="48" applyNumberFormat="1" applyFont="1" applyFill="1" applyAlignment="1" applyProtection="1">
      <alignment horizontal="left"/>
      <protection/>
    </xf>
    <xf numFmtId="41" fontId="1" fillId="0" borderId="10" xfId="48" applyNumberFormat="1" applyFont="1" applyFill="1" applyBorder="1" applyAlignment="1" applyProtection="1">
      <alignment horizontal="center"/>
      <protection/>
    </xf>
    <xf numFmtId="41" fontId="1" fillId="0" borderId="37" xfId="48" applyNumberFormat="1" applyFont="1" applyFill="1" applyBorder="1" applyAlignment="1" applyProtection="1">
      <alignment/>
      <protection/>
    </xf>
    <xf numFmtId="41" fontId="1" fillId="0" borderId="17" xfId="48" applyNumberFormat="1" applyFont="1" applyFill="1" applyBorder="1" applyAlignment="1" applyProtection="1">
      <alignment/>
      <protection/>
    </xf>
    <xf numFmtId="41" fontId="1" fillId="0" borderId="13" xfId="48" applyNumberFormat="1" applyFont="1" applyFill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41" fontId="1" fillId="0" borderId="0" xfId="48" applyNumberFormat="1" applyFont="1" applyBorder="1" applyAlignment="1" applyProtection="1">
      <alignment/>
      <protection/>
    </xf>
    <xf numFmtId="41" fontId="1" fillId="0" borderId="38" xfId="48" applyNumberFormat="1" applyFont="1" applyBorder="1" applyAlignment="1" applyProtection="1">
      <alignment horizontal="center"/>
      <protection/>
    </xf>
    <xf numFmtId="41" fontId="1" fillId="0" borderId="31" xfId="48" applyNumberFormat="1" applyFont="1" applyBorder="1" applyAlignment="1" applyProtection="1">
      <alignment horizontal="left"/>
      <protection/>
    </xf>
    <xf numFmtId="41" fontId="1" fillId="0" borderId="0" xfId="48" applyNumberFormat="1" applyFont="1" applyFill="1" applyAlignment="1" applyProtection="1">
      <alignment/>
      <protection/>
    </xf>
    <xf numFmtId="38" fontId="3" fillId="0" borderId="0" xfId="48" applyFont="1" applyAlignment="1" applyProtection="1">
      <alignment/>
      <protection/>
    </xf>
    <xf numFmtId="38" fontId="3" fillId="0" borderId="0" xfId="48" applyFont="1" applyFill="1" applyAlignment="1" applyProtection="1">
      <alignment/>
      <protection/>
    </xf>
    <xf numFmtId="41" fontId="1" fillId="0" borderId="39" xfId="48" applyNumberFormat="1" applyFont="1" applyBorder="1" applyAlignment="1" applyProtection="1">
      <alignment/>
      <protection/>
    </xf>
    <xf numFmtId="206" fontId="1" fillId="0" borderId="0" xfId="48" applyNumberFormat="1" applyFont="1" applyAlignment="1" applyProtection="1">
      <alignment/>
      <protection/>
    </xf>
    <xf numFmtId="187" fontId="3" fillId="0" borderId="0" xfId="0" applyNumberFormat="1" applyFont="1" applyAlignment="1" applyProtection="1">
      <alignment/>
      <protection/>
    </xf>
    <xf numFmtId="187" fontId="3" fillId="0" borderId="0" xfId="0" applyNumberFormat="1" applyFont="1" applyFill="1" applyAlignment="1" applyProtection="1">
      <alignment/>
      <protection/>
    </xf>
    <xf numFmtId="188" fontId="3" fillId="0" borderId="0" xfId="0" applyNumberFormat="1" applyFont="1" applyAlignment="1" applyProtection="1">
      <alignment/>
      <protection/>
    </xf>
    <xf numFmtId="188" fontId="3" fillId="0" borderId="0" xfId="0" applyNumberFormat="1" applyFont="1" applyFill="1" applyAlignment="1" applyProtection="1">
      <alignment/>
      <protection/>
    </xf>
    <xf numFmtId="41" fontId="3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41" fontId="1" fillId="0" borderId="34" xfId="48" applyNumberFormat="1" applyFont="1" applyFill="1" applyBorder="1" applyAlignment="1" applyProtection="1">
      <alignment horizontal="center"/>
      <protection/>
    </xf>
    <xf numFmtId="41" fontId="1" fillId="0" borderId="23" xfId="48" applyNumberFormat="1" applyFont="1" applyFill="1" applyBorder="1" applyAlignment="1" applyProtection="1">
      <alignment/>
      <protection/>
    </xf>
    <xf numFmtId="204" fontId="1" fillId="0" borderId="10" xfId="48" applyNumberFormat="1" applyFont="1" applyFill="1" applyBorder="1" applyAlignment="1" applyProtection="1">
      <alignment/>
      <protection/>
    </xf>
    <xf numFmtId="0" fontId="5" fillId="0" borderId="0" xfId="0" applyFont="1" applyFill="1" applyAlignment="1">
      <alignment/>
    </xf>
    <xf numFmtId="41" fontId="1" fillId="0" borderId="25" xfId="48" applyNumberFormat="1" applyFont="1" applyFill="1" applyBorder="1" applyAlignment="1" applyProtection="1">
      <alignment/>
      <protection/>
    </xf>
    <xf numFmtId="204" fontId="1" fillId="0" borderId="26" xfId="48" applyNumberFormat="1" applyFont="1" applyFill="1" applyBorder="1" applyAlignment="1" applyProtection="1">
      <alignment/>
      <protection/>
    </xf>
    <xf numFmtId="41" fontId="1" fillId="0" borderId="40" xfId="48" applyNumberFormat="1" applyFont="1" applyFill="1" applyBorder="1" applyAlignment="1" applyProtection="1">
      <alignment/>
      <protection/>
    </xf>
    <xf numFmtId="41" fontId="1" fillId="0" borderId="36" xfId="48" applyNumberFormat="1" applyFont="1" applyFill="1" applyBorder="1" applyAlignment="1" applyProtection="1">
      <alignment horizontal="left"/>
      <protection/>
    </xf>
    <xf numFmtId="41" fontId="1" fillId="0" borderId="31" xfId="48" applyNumberFormat="1" applyFont="1" applyFill="1" applyBorder="1" applyAlignment="1" applyProtection="1">
      <alignment/>
      <protection/>
    </xf>
    <xf numFmtId="41" fontId="1" fillId="0" borderId="11" xfId="48" applyNumberFormat="1" applyFont="1" applyFill="1" applyBorder="1" applyAlignment="1" applyProtection="1">
      <alignment horizontal="center"/>
      <protection/>
    </xf>
    <xf numFmtId="41" fontId="1" fillId="0" borderId="16" xfId="48" applyNumberFormat="1" applyFont="1" applyFill="1" applyBorder="1" applyAlignment="1" applyProtection="1">
      <alignment/>
      <protection/>
    </xf>
    <xf numFmtId="41" fontId="1" fillId="0" borderId="12" xfId="48" applyNumberFormat="1" applyFont="1" applyFill="1" applyBorder="1" applyAlignment="1" applyProtection="1">
      <alignment horizontal="left"/>
      <protection/>
    </xf>
    <xf numFmtId="41" fontId="4" fillId="0" borderId="12" xfId="48" applyNumberFormat="1" applyFont="1" applyFill="1" applyBorder="1" applyAlignment="1" applyProtection="1">
      <alignment horizontal="center"/>
      <protection/>
    </xf>
    <xf numFmtId="41" fontId="1" fillId="0" borderId="36" xfId="48" applyNumberFormat="1" applyFont="1" applyFill="1" applyBorder="1" applyAlignment="1" applyProtection="1">
      <alignment horizontal="center"/>
      <protection/>
    </xf>
    <xf numFmtId="41" fontId="1" fillId="0" borderId="31" xfId="48" applyNumberFormat="1" applyFont="1" applyFill="1" applyBorder="1" applyAlignment="1" applyProtection="1">
      <alignment horizontal="center"/>
      <protection/>
    </xf>
    <xf numFmtId="41" fontId="1" fillId="0" borderId="20" xfId="48" applyNumberFormat="1" applyFont="1" applyFill="1" applyBorder="1" applyAlignment="1" applyProtection="1">
      <alignment/>
      <protection/>
    </xf>
    <xf numFmtId="206" fontId="1" fillId="0" borderId="0" xfId="48" applyNumberFormat="1" applyFont="1" applyFill="1" applyAlignment="1" applyProtection="1">
      <alignment/>
      <protection/>
    </xf>
    <xf numFmtId="41" fontId="8" fillId="0" borderId="41" xfId="0" applyNumberFormat="1" applyFont="1" applyBorder="1" applyAlignment="1" applyProtection="1">
      <alignment/>
      <protection locked="0"/>
    </xf>
    <xf numFmtId="41" fontId="8" fillId="0" borderId="42" xfId="0" applyNumberFormat="1" applyFont="1" applyBorder="1" applyAlignment="1" applyProtection="1">
      <alignment/>
      <protection locked="0"/>
    </xf>
    <xf numFmtId="41" fontId="8" fillId="0" borderId="43" xfId="0" applyNumberFormat="1" applyFont="1" applyBorder="1" applyAlignment="1" applyProtection="1">
      <alignment/>
      <protection locked="0"/>
    </xf>
    <xf numFmtId="41" fontId="9" fillId="0" borderId="0" xfId="0" applyNumberFormat="1" applyFont="1" applyBorder="1" applyAlignment="1" applyProtection="1">
      <alignment/>
      <protection/>
    </xf>
    <xf numFmtId="41" fontId="8" fillId="0" borderId="41" xfId="48" applyNumberFormat="1" applyFont="1" applyBorder="1" applyAlignment="1" applyProtection="1">
      <alignment/>
      <protection/>
    </xf>
    <xf numFmtId="41" fontId="11" fillId="0" borderId="0" xfId="0" applyNumberFormat="1" applyFont="1" applyBorder="1" applyAlignment="1" applyProtection="1">
      <alignment/>
      <protection/>
    </xf>
    <xf numFmtId="41" fontId="9" fillId="0" borderId="0" xfId="0" applyNumberFormat="1" applyFont="1" applyFill="1" applyBorder="1" applyAlignment="1" applyProtection="1">
      <alignment/>
      <protection/>
    </xf>
    <xf numFmtId="41" fontId="8" fillId="0" borderId="43" xfId="48" applyNumberFormat="1" applyFont="1" applyFill="1" applyBorder="1" applyAlignment="1" applyProtection="1">
      <alignment/>
      <protection/>
    </xf>
    <xf numFmtId="41" fontId="10" fillId="0" borderId="28" xfId="48" applyNumberFormat="1" applyFont="1" applyBorder="1" applyAlignment="1" applyProtection="1">
      <alignment/>
      <protection locked="0"/>
    </xf>
    <xf numFmtId="41" fontId="10" fillId="0" borderId="40" xfId="48" applyNumberFormat="1" applyFont="1" applyBorder="1" applyAlignment="1" applyProtection="1">
      <alignment/>
      <protection locked="0"/>
    </xf>
    <xf numFmtId="41" fontId="9" fillId="0" borderId="28" xfId="0" applyNumberFormat="1" applyFont="1" applyBorder="1" applyAlignment="1" applyProtection="1">
      <alignment/>
      <protection/>
    </xf>
    <xf numFmtId="41" fontId="9" fillId="0" borderId="28" xfId="48" applyNumberFormat="1" applyFont="1" applyBorder="1" applyAlignment="1" applyProtection="1">
      <alignment/>
      <protection/>
    </xf>
    <xf numFmtId="41" fontId="10" fillId="0" borderId="29" xfId="48" applyNumberFormat="1" applyFont="1" applyBorder="1" applyAlignment="1" applyProtection="1">
      <alignment/>
      <protection locked="0"/>
    </xf>
    <xf numFmtId="41" fontId="9" fillId="0" borderId="0" xfId="48" applyNumberFormat="1" applyFont="1" applyBorder="1" applyAlignment="1" applyProtection="1">
      <alignment/>
      <protection/>
    </xf>
    <xf numFmtId="41" fontId="9" fillId="0" borderId="44" xfId="48" applyNumberFormat="1" applyFont="1" applyBorder="1" applyAlignment="1" applyProtection="1">
      <alignment/>
      <protection/>
    </xf>
    <xf numFmtId="41" fontId="9" fillId="0" borderId="40" xfId="48" applyNumberFormat="1" applyFont="1" applyBorder="1" applyAlignment="1" applyProtection="1">
      <alignment horizontal="center"/>
      <protection/>
    </xf>
    <xf numFmtId="41" fontId="13" fillId="0" borderId="30" xfId="48" applyNumberFormat="1" applyFont="1" applyBorder="1" applyAlignment="1">
      <alignment vertical="center" shrinkToFit="1"/>
    </xf>
    <xf numFmtId="41" fontId="9" fillId="0" borderId="45" xfId="48" applyNumberFormat="1" applyFont="1" applyBorder="1" applyAlignment="1" applyProtection="1">
      <alignment/>
      <protection/>
    </xf>
    <xf numFmtId="41" fontId="9" fillId="0" borderId="29" xfId="48" applyNumberFormat="1" applyFont="1" applyBorder="1" applyAlignment="1" applyProtection="1">
      <alignment/>
      <protection/>
    </xf>
    <xf numFmtId="196" fontId="11" fillId="0" borderId="28" xfId="48" applyNumberFormat="1" applyFont="1" applyBorder="1" applyAlignment="1" applyProtection="1">
      <alignment/>
      <protection/>
    </xf>
    <xf numFmtId="194" fontId="11" fillId="0" borderId="29" xfId="48" applyNumberFormat="1" applyFont="1" applyBorder="1" applyAlignment="1" applyProtection="1">
      <alignment/>
      <protection/>
    </xf>
    <xf numFmtId="41" fontId="10" fillId="0" borderId="46" xfId="48" applyNumberFormat="1" applyFont="1" applyBorder="1" applyAlignment="1" applyProtection="1">
      <alignment/>
      <protection locked="0"/>
    </xf>
    <xf numFmtId="41" fontId="10" fillId="0" borderId="47" xfId="48" applyNumberFormat="1" applyFont="1" applyBorder="1" applyAlignment="1" applyProtection="1">
      <alignment/>
      <protection locked="0"/>
    </xf>
    <xf numFmtId="41" fontId="9" fillId="0" borderId="46" xfId="48" applyNumberFormat="1" applyFont="1" applyBorder="1" applyAlignment="1" applyProtection="1">
      <alignment/>
      <protection/>
    </xf>
    <xf numFmtId="41" fontId="1" fillId="0" borderId="48" xfId="48" applyNumberFormat="1" applyFont="1" applyBorder="1" applyAlignment="1">
      <alignment vertical="center" shrinkToFit="1"/>
    </xf>
    <xf numFmtId="41" fontId="1" fillId="0" borderId="49" xfId="48" applyNumberFormat="1" applyFont="1" applyBorder="1" applyAlignment="1">
      <alignment vertical="center" shrinkToFit="1"/>
    </xf>
    <xf numFmtId="41" fontId="9" fillId="0" borderId="50" xfId="48" applyNumberFormat="1" applyFont="1" applyBorder="1" applyAlignment="1" applyProtection="1">
      <alignment/>
      <protection/>
    </xf>
    <xf numFmtId="41" fontId="9" fillId="0" borderId="28" xfId="48" applyNumberFormat="1" applyFont="1" applyBorder="1" applyAlignment="1" applyProtection="1">
      <alignment/>
      <protection locked="0"/>
    </xf>
    <xf numFmtId="41" fontId="11" fillId="0" borderId="40" xfId="48" applyNumberFormat="1" applyFont="1" applyBorder="1" applyAlignment="1">
      <alignment vertical="center" shrinkToFit="1"/>
    </xf>
    <xf numFmtId="41" fontId="9" fillId="0" borderId="40" xfId="48" applyNumberFormat="1" applyFont="1" applyBorder="1" applyAlignment="1" applyProtection="1">
      <alignment/>
      <protection locked="0"/>
    </xf>
    <xf numFmtId="41" fontId="11" fillId="0" borderId="29" xfId="48" applyNumberFormat="1" applyFont="1" applyBorder="1" applyAlignment="1">
      <alignment vertical="center" shrinkToFit="1"/>
    </xf>
    <xf numFmtId="41" fontId="10" fillId="0" borderId="28" xfId="48" applyNumberFormat="1" applyFont="1" applyFill="1" applyBorder="1" applyAlignment="1" applyProtection="1">
      <alignment/>
      <protection locked="0"/>
    </xf>
    <xf numFmtId="41" fontId="10" fillId="0" borderId="40" xfId="48" applyNumberFormat="1" applyFont="1" applyFill="1" applyBorder="1" applyAlignment="1" applyProtection="1">
      <alignment/>
      <protection locked="0"/>
    </xf>
    <xf numFmtId="41" fontId="9" fillId="0" borderId="28" xfId="0" applyNumberFormat="1" applyFont="1" applyFill="1" applyBorder="1" applyAlignment="1" applyProtection="1">
      <alignment/>
      <protection/>
    </xf>
    <xf numFmtId="41" fontId="9" fillId="0" borderId="28" xfId="48" applyNumberFormat="1" applyFont="1" applyFill="1" applyBorder="1" applyAlignment="1" applyProtection="1">
      <alignment/>
      <protection/>
    </xf>
    <xf numFmtId="41" fontId="10" fillId="0" borderId="29" xfId="48" applyNumberFormat="1" applyFont="1" applyFill="1" applyBorder="1" applyAlignment="1" applyProtection="1">
      <alignment/>
      <protection locked="0"/>
    </xf>
    <xf numFmtId="41" fontId="9" fillId="0" borderId="0" xfId="48" applyNumberFormat="1" applyFont="1" applyFill="1" applyBorder="1" applyAlignment="1" applyProtection="1">
      <alignment/>
      <protection/>
    </xf>
    <xf numFmtId="41" fontId="9" fillId="0" borderId="44" xfId="48" applyNumberFormat="1" applyFont="1" applyFill="1" applyBorder="1" applyAlignment="1" applyProtection="1">
      <alignment/>
      <protection/>
    </xf>
    <xf numFmtId="41" fontId="9" fillId="0" borderId="40" xfId="48" applyNumberFormat="1" applyFont="1" applyFill="1" applyBorder="1" applyAlignment="1" applyProtection="1">
      <alignment horizontal="center"/>
      <protection/>
    </xf>
    <xf numFmtId="41" fontId="9" fillId="0" borderId="45" xfId="48" applyNumberFormat="1" applyFont="1" applyFill="1" applyBorder="1" applyAlignment="1" applyProtection="1">
      <alignment/>
      <protection/>
    </xf>
    <xf numFmtId="41" fontId="9" fillId="0" borderId="29" xfId="48" applyNumberFormat="1" applyFont="1" applyFill="1" applyBorder="1" applyAlignment="1" applyProtection="1">
      <alignment/>
      <protection/>
    </xf>
    <xf numFmtId="41" fontId="13" fillId="0" borderId="51" xfId="50" applyNumberFormat="1" applyFont="1" applyBorder="1" applyAlignment="1">
      <alignment vertical="center" shrinkToFit="1"/>
    </xf>
    <xf numFmtId="41" fontId="13" fillId="0" borderId="51" xfId="50" applyNumberFormat="1" applyFont="1" applyBorder="1" applyAlignment="1">
      <alignment vertical="center"/>
    </xf>
    <xf numFmtId="41" fontId="13" fillId="0" borderId="47" xfId="48" applyNumberFormat="1" applyFont="1" applyBorder="1" applyAlignment="1">
      <alignment vertical="center" shrinkToFit="1"/>
    </xf>
    <xf numFmtId="41" fontId="13" fillId="0" borderId="52" xfId="50" applyNumberFormat="1" applyFont="1" applyBorder="1" applyAlignment="1">
      <alignment vertical="center"/>
    </xf>
    <xf numFmtId="41" fontId="9" fillId="0" borderId="53" xfId="48" applyNumberFormat="1" applyFont="1" applyBorder="1" applyAlignment="1" applyProtection="1">
      <alignment horizontal="center"/>
      <protection/>
    </xf>
    <xf numFmtId="41" fontId="9" fillId="0" borderId="54" xfId="48" applyNumberFormat="1" applyFont="1" applyBorder="1" applyAlignment="1" applyProtection="1">
      <alignment/>
      <protection/>
    </xf>
    <xf numFmtId="38" fontId="10" fillId="0" borderId="55" xfId="48" applyFont="1" applyBorder="1" applyAlignment="1" applyProtection="1">
      <alignment/>
      <protection locked="0"/>
    </xf>
    <xf numFmtId="41" fontId="10" fillId="0" borderId="56" xfId="48" applyNumberFormat="1" applyFont="1" applyBorder="1" applyAlignment="1" applyProtection="1">
      <alignment shrinkToFit="1"/>
      <protection locked="0"/>
    </xf>
    <xf numFmtId="41" fontId="10" fillId="0" borderId="47" xfId="48" applyNumberFormat="1" applyFont="1" applyBorder="1" applyAlignment="1" applyProtection="1">
      <alignment shrinkToFit="1"/>
      <protection locked="0"/>
    </xf>
    <xf numFmtId="41" fontId="10" fillId="0" borderId="46" xfId="48" applyNumberFormat="1" applyFont="1" applyBorder="1" applyAlignment="1" applyProtection="1">
      <alignment shrinkToFit="1"/>
      <protection locked="0"/>
    </xf>
    <xf numFmtId="41" fontId="10" fillId="0" borderId="54" xfId="48" applyNumberFormat="1" applyFont="1" applyBorder="1" applyAlignment="1" applyProtection="1">
      <alignment shrinkToFit="1"/>
      <protection locked="0"/>
    </xf>
    <xf numFmtId="41" fontId="9" fillId="0" borderId="28" xfId="48" applyNumberFormat="1" applyFont="1" applyBorder="1" applyAlignment="1" applyProtection="1">
      <alignment shrinkToFit="1"/>
      <protection/>
    </xf>
    <xf numFmtId="41" fontId="9" fillId="0" borderId="29" xfId="48" applyNumberFormat="1" applyFont="1" applyBorder="1" applyAlignment="1" applyProtection="1">
      <alignment shrinkToFit="1"/>
      <protection/>
    </xf>
    <xf numFmtId="41" fontId="10" fillId="0" borderId="57" xfId="48" applyNumberFormat="1" applyFont="1" applyBorder="1" applyAlignment="1" applyProtection="1">
      <alignment/>
      <protection locked="0"/>
    </xf>
    <xf numFmtId="41" fontId="10" fillId="0" borderId="58" xfId="48" applyNumberFormat="1" applyFont="1" applyBorder="1" applyAlignment="1" applyProtection="1">
      <alignment/>
      <protection locked="0"/>
    </xf>
    <xf numFmtId="41" fontId="10" fillId="0" borderId="59" xfId="48" applyNumberFormat="1" applyFont="1" applyBorder="1" applyAlignment="1" applyProtection="1">
      <alignment/>
      <protection locked="0"/>
    </xf>
    <xf numFmtId="41" fontId="10" fillId="0" borderId="0" xfId="48" applyNumberFormat="1" applyFont="1" applyBorder="1" applyAlignment="1" applyProtection="1">
      <alignment/>
      <protection locked="0"/>
    </xf>
    <xf numFmtId="41" fontId="9" fillId="0" borderId="29" xfId="48" applyNumberFormat="1" applyFont="1" applyBorder="1" applyAlignment="1" applyProtection="1">
      <alignment/>
      <protection locked="0"/>
    </xf>
    <xf numFmtId="41" fontId="10" fillId="0" borderId="60" xfId="48" applyNumberFormat="1" applyFont="1" applyFill="1" applyBorder="1" applyAlignment="1" applyProtection="1">
      <alignment/>
      <protection locked="0"/>
    </xf>
    <xf numFmtId="41" fontId="9" fillId="0" borderId="44" xfId="0" applyNumberFormat="1" applyFont="1" applyBorder="1" applyAlignment="1" applyProtection="1">
      <alignment/>
      <protection/>
    </xf>
    <xf numFmtId="41" fontId="11" fillId="0" borderId="44" xfId="0" applyNumberFormat="1" applyFont="1" applyBorder="1" applyAlignment="1" applyProtection="1">
      <alignment/>
      <protection/>
    </xf>
    <xf numFmtId="41" fontId="9" fillId="0" borderId="44" xfId="0" applyNumberFormat="1" applyFont="1" applyFill="1" applyBorder="1" applyAlignment="1" applyProtection="1">
      <alignment/>
      <protection/>
    </xf>
    <xf numFmtId="41" fontId="8" fillId="0" borderId="42" xfId="0" applyNumberFormat="1" applyFont="1" applyBorder="1" applyAlignment="1" applyProtection="1">
      <alignment horizontal="center"/>
      <protection/>
    </xf>
    <xf numFmtId="41" fontId="11" fillId="0" borderId="0" xfId="0" applyNumberFormat="1" applyFont="1" applyFill="1" applyBorder="1" applyAlignment="1" applyProtection="1">
      <alignment/>
      <protection/>
    </xf>
    <xf numFmtId="41" fontId="10" fillId="0" borderId="28" xfId="0" applyNumberFormat="1" applyFont="1" applyBorder="1" applyAlignment="1" applyProtection="1">
      <alignment/>
      <protection locked="0"/>
    </xf>
    <xf numFmtId="41" fontId="10" fillId="0" borderId="40" xfId="0" applyNumberFormat="1" applyFont="1" applyBorder="1" applyAlignment="1" applyProtection="1">
      <alignment/>
      <protection locked="0"/>
    </xf>
    <xf numFmtId="41" fontId="10" fillId="0" borderId="29" xfId="0" applyNumberFormat="1" applyFont="1" applyBorder="1" applyAlignment="1" applyProtection="1">
      <alignment/>
      <protection locked="0"/>
    </xf>
    <xf numFmtId="41" fontId="9" fillId="0" borderId="40" xfId="0" applyNumberFormat="1" applyFont="1" applyBorder="1" applyAlignment="1" applyProtection="1">
      <alignment horizontal="center"/>
      <protection/>
    </xf>
    <xf numFmtId="41" fontId="10" fillId="0" borderId="45" xfId="0" applyNumberFormat="1" applyFont="1" applyBorder="1" applyAlignment="1" applyProtection="1">
      <alignment/>
      <protection locked="0"/>
    </xf>
    <xf numFmtId="41" fontId="1" fillId="0" borderId="28" xfId="0" applyNumberFormat="1" applyFont="1" applyBorder="1" applyAlignment="1" applyProtection="1">
      <alignment/>
      <protection locked="0"/>
    </xf>
    <xf numFmtId="41" fontId="1" fillId="0" borderId="40" xfId="0" applyNumberFormat="1" applyFont="1" applyBorder="1" applyAlignment="1" applyProtection="1">
      <alignment/>
      <protection locked="0"/>
    </xf>
    <xf numFmtId="41" fontId="1" fillId="0" borderId="29" xfId="0" applyNumberFormat="1" applyFont="1" applyBorder="1" applyAlignment="1" applyProtection="1">
      <alignment/>
      <protection locked="0"/>
    </xf>
    <xf numFmtId="41" fontId="11" fillId="0" borderId="40" xfId="0" applyNumberFormat="1" applyFont="1" applyBorder="1" applyAlignment="1" applyProtection="1">
      <alignment horizontal="center"/>
      <protection/>
    </xf>
    <xf numFmtId="41" fontId="1" fillId="0" borderId="45" xfId="0" applyNumberFormat="1" applyFont="1" applyBorder="1" applyAlignment="1" applyProtection="1">
      <alignment/>
      <protection locked="0"/>
    </xf>
    <xf numFmtId="196" fontId="11" fillId="0" borderId="28" xfId="0" applyNumberFormat="1" applyFont="1" applyBorder="1" applyAlignment="1" applyProtection="1">
      <alignment/>
      <protection/>
    </xf>
    <xf numFmtId="41" fontId="9" fillId="0" borderId="55" xfId="0" applyNumberFormat="1" applyFont="1" applyBorder="1" applyAlignment="1" applyProtection="1">
      <alignment/>
      <protection/>
    </xf>
    <xf numFmtId="41" fontId="10" fillId="0" borderId="60" xfId="0" applyNumberFormat="1" applyFont="1" applyBorder="1" applyAlignment="1" applyProtection="1">
      <alignment/>
      <protection locked="0"/>
    </xf>
    <xf numFmtId="41" fontId="10" fillId="0" borderId="28" xfId="0" applyNumberFormat="1" applyFont="1" applyBorder="1" applyAlignment="1" applyProtection="1">
      <alignment shrinkToFit="1"/>
      <protection locked="0"/>
    </xf>
    <xf numFmtId="41" fontId="10" fillId="0" borderId="40" xfId="0" applyNumberFormat="1" applyFont="1" applyBorder="1" applyAlignment="1" applyProtection="1">
      <alignment shrinkToFit="1"/>
      <protection locked="0"/>
    </xf>
    <xf numFmtId="41" fontId="10" fillId="0" borderId="29" xfId="0" applyNumberFormat="1" applyFont="1" applyBorder="1" applyAlignment="1" applyProtection="1">
      <alignment shrinkToFit="1"/>
      <protection locked="0"/>
    </xf>
    <xf numFmtId="41" fontId="10" fillId="0" borderId="0" xfId="0" applyNumberFormat="1" applyFont="1" applyBorder="1" applyAlignment="1" applyProtection="1">
      <alignment shrinkToFit="1"/>
      <protection locked="0"/>
    </xf>
    <xf numFmtId="41" fontId="9" fillId="0" borderId="28" xfId="0" applyNumberFormat="1" applyFont="1" applyBorder="1" applyAlignment="1" applyProtection="1">
      <alignment/>
      <protection locked="0"/>
    </xf>
    <xf numFmtId="41" fontId="9" fillId="0" borderId="40" xfId="0" applyNumberFormat="1" applyFont="1" applyBorder="1" applyAlignment="1" applyProtection="1">
      <alignment/>
      <protection locked="0"/>
    </xf>
    <xf numFmtId="41" fontId="9" fillId="0" borderId="29" xfId="0" applyNumberFormat="1" applyFont="1" applyBorder="1" applyAlignment="1" applyProtection="1">
      <alignment/>
      <protection locked="0"/>
    </xf>
    <xf numFmtId="41" fontId="9" fillId="0" borderId="45" xfId="0" applyNumberFormat="1" applyFont="1" applyBorder="1" applyAlignment="1" applyProtection="1">
      <alignment/>
      <protection locked="0"/>
    </xf>
    <xf numFmtId="41" fontId="10" fillId="0" borderId="28" xfId="0" applyNumberFormat="1" applyFont="1" applyFill="1" applyBorder="1" applyAlignment="1" applyProtection="1">
      <alignment/>
      <protection locked="0"/>
    </xf>
    <xf numFmtId="41" fontId="10" fillId="0" borderId="40" xfId="0" applyNumberFormat="1" applyFont="1" applyFill="1" applyBorder="1" applyAlignment="1" applyProtection="1">
      <alignment/>
      <protection locked="0"/>
    </xf>
    <xf numFmtId="41" fontId="10" fillId="0" borderId="29" xfId="0" applyNumberFormat="1" applyFont="1" applyFill="1" applyBorder="1" applyAlignment="1" applyProtection="1">
      <alignment/>
      <protection locked="0"/>
    </xf>
    <xf numFmtId="41" fontId="9" fillId="0" borderId="40" xfId="0" applyNumberFormat="1" applyFont="1" applyFill="1" applyBorder="1" applyAlignment="1" applyProtection="1">
      <alignment horizontal="center"/>
      <protection/>
    </xf>
    <xf numFmtId="41" fontId="10" fillId="0" borderId="45" xfId="0" applyNumberFormat="1" applyFont="1" applyFill="1" applyBorder="1" applyAlignment="1" applyProtection="1">
      <alignment/>
      <protection locked="0"/>
    </xf>
    <xf numFmtId="41" fontId="8" fillId="0" borderId="58" xfId="0" applyNumberFormat="1" applyFont="1" applyBorder="1" applyAlignment="1" applyProtection="1">
      <alignment/>
      <protection locked="0"/>
    </xf>
    <xf numFmtId="41" fontId="8" fillId="0" borderId="61" xfId="0" applyNumberFormat="1" applyFont="1" applyBorder="1" applyAlignment="1" applyProtection="1">
      <alignment/>
      <protection locked="0"/>
    </xf>
    <xf numFmtId="41" fontId="8" fillId="0" borderId="62" xfId="0" applyNumberFormat="1" applyFont="1" applyBorder="1" applyAlignment="1" applyProtection="1">
      <alignment/>
      <protection locked="0"/>
    </xf>
    <xf numFmtId="41" fontId="9" fillId="0" borderId="63" xfId="0" applyNumberFormat="1" applyFont="1" applyBorder="1" applyAlignment="1" applyProtection="1">
      <alignment/>
      <protection locked="0"/>
    </xf>
    <xf numFmtId="41" fontId="9" fillId="0" borderId="64" xfId="0" applyNumberFormat="1" applyFont="1" applyBorder="1" applyAlignment="1" applyProtection="1">
      <alignment/>
      <protection locked="0"/>
    </xf>
    <xf numFmtId="41" fontId="9" fillId="0" borderId="65" xfId="0" applyNumberFormat="1" applyFont="1" applyBorder="1" applyAlignment="1" applyProtection="1">
      <alignment/>
      <protection locked="0"/>
    </xf>
    <xf numFmtId="41" fontId="8" fillId="0" borderId="66" xfId="0" applyNumberFormat="1" applyFont="1" applyBorder="1" applyAlignment="1" applyProtection="1">
      <alignment/>
      <protection locked="0"/>
    </xf>
    <xf numFmtId="41" fontId="8" fillId="0" borderId="67" xfId="0" applyNumberFormat="1" applyFont="1" applyBorder="1" applyAlignment="1" applyProtection="1">
      <alignment/>
      <protection locked="0"/>
    </xf>
    <xf numFmtId="41" fontId="8" fillId="0" borderId="63" xfId="0" applyNumberFormat="1" applyFont="1" applyBorder="1" applyAlignment="1" applyProtection="1">
      <alignment/>
      <protection locked="0"/>
    </xf>
    <xf numFmtId="41" fontId="8" fillId="0" borderId="64" xfId="0" applyNumberFormat="1" applyFont="1" applyBorder="1" applyAlignment="1" applyProtection="1">
      <alignment/>
      <protection locked="0"/>
    </xf>
    <xf numFmtId="41" fontId="8" fillId="0" borderId="65" xfId="0" applyNumberFormat="1" applyFont="1" applyBorder="1" applyAlignment="1" applyProtection="1">
      <alignment/>
      <protection locked="0"/>
    </xf>
    <xf numFmtId="41" fontId="8" fillId="0" borderId="57" xfId="0" applyNumberFormat="1" applyFont="1" applyBorder="1" applyAlignment="1" applyProtection="1">
      <alignment/>
      <protection locked="0"/>
    </xf>
    <xf numFmtId="41" fontId="8" fillId="0" borderId="58" xfId="0" applyNumberFormat="1" applyFont="1" applyFill="1" applyBorder="1" applyAlignment="1" applyProtection="1">
      <alignment/>
      <protection locked="0"/>
    </xf>
    <xf numFmtId="41" fontId="8" fillId="0" borderId="57" xfId="0" applyNumberFormat="1" applyFont="1" applyFill="1" applyBorder="1" applyAlignment="1" applyProtection="1">
      <alignment/>
      <protection locked="0"/>
    </xf>
    <xf numFmtId="41" fontId="8" fillId="0" borderId="63" xfId="0" applyNumberFormat="1" applyFont="1" applyFill="1" applyBorder="1" applyAlignment="1" applyProtection="1">
      <alignment/>
      <protection locked="0"/>
    </xf>
    <xf numFmtId="41" fontId="8" fillId="0" borderId="64" xfId="0" applyNumberFormat="1" applyFont="1" applyFill="1" applyBorder="1" applyAlignment="1" applyProtection="1">
      <alignment/>
      <protection locked="0"/>
    </xf>
    <xf numFmtId="41" fontId="1" fillId="0" borderId="65" xfId="0" applyNumberFormat="1" applyFont="1" applyBorder="1" applyAlignment="1" applyProtection="1">
      <alignment/>
      <protection locked="0"/>
    </xf>
    <xf numFmtId="41" fontId="1" fillId="0" borderId="64" xfId="0" applyNumberFormat="1" applyFont="1" applyBorder="1" applyAlignment="1" applyProtection="1">
      <alignment/>
      <protection locked="0"/>
    </xf>
    <xf numFmtId="41" fontId="1" fillId="0" borderId="39" xfId="48" applyNumberFormat="1" applyFont="1" applyBorder="1" applyAlignment="1" applyProtection="1">
      <alignment horizontal="center"/>
      <protection/>
    </xf>
    <xf numFmtId="41" fontId="1" fillId="0" borderId="68" xfId="48" applyNumberFormat="1" applyFont="1" applyBorder="1" applyAlignment="1" applyProtection="1">
      <alignment horizontal="center"/>
      <protection/>
    </xf>
    <xf numFmtId="41" fontId="1" fillId="0" borderId="69" xfId="48" applyNumberFormat="1" applyFont="1" applyBorder="1" applyAlignment="1" applyProtection="1">
      <alignment horizontal="center"/>
      <protection/>
    </xf>
    <xf numFmtId="41" fontId="1" fillId="0" borderId="63" xfId="0" applyNumberFormat="1" applyFont="1" applyBorder="1" applyAlignment="1" applyProtection="1">
      <alignment/>
      <protection locked="0"/>
    </xf>
    <xf numFmtId="41" fontId="1" fillId="0" borderId="70" xfId="0" applyNumberFormat="1" applyFont="1" applyBorder="1" applyAlignment="1" applyProtection="1">
      <alignment/>
      <protection locked="0"/>
    </xf>
    <xf numFmtId="41" fontId="10" fillId="0" borderId="65" xfId="0" applyNumberFormat="1" applyFont="1" applyBorder="1" applyAlignment="1" applyProtection="1">
      <alignment shrinkToFit="1"/>
      <protection locked="0"/>
    </xf>
    <xf numFmtId="41" fontId="10" fillId="0" borderId="64" xfId="0" applyNumberFormat="1" applyFont="1" applyBorder="1" applyAlignment="1" applyProtection="1">
      <alignment shrinkToFit="1"/>
      <protection locked="0"/>
    </xf>
    <xf numFmtId="41" fontId="10" fillId="0" borderId="57" xfId="0" applyNumberFormat="1" applyFont="1" applyBorder="1" applyAlignment="1" applyProtection="1">
      <alignment/>
      <protection locked="0"/>
    </xf>
    <xf numFmtId="41" fontId="10" fillId="0" borderId="58" xfId="0" applyNumberFormat="1" applyFont="1" applyBorder="1" applyAlignment="1" applyProtection="1">
      <alignment/>
      <protection locked="0"/>
    </xf>
    <xf numFmtId="41" fontId="1" fillId="0" borderId="71" xfId="0" applyNumberFormat="1" applyFont="1" applyBorder="1" applyAlignment="1" applyProtection="1">
      <alignment/>
      <protection locked="0"/>
    </xf>
    <xf numFmtId="196" fontId="12" fillId="0" borderId="64" xfId="48" applyNumberFormat="1" applyFont="1" applyBorder="1" applyAlignment="1" applyProtection="1">
      <alignment/>
      <protection/>
    </xf>
    <xf numFmtId="194" fontId="12" fillId="0" borderId="72" xfId="48" applyNumberFormat="1" applyFont="1" applyBorder="1" applyAlignment="1" applyProtection="1">
      <alignment/>
      <protection/>
    </xf>
    <xf numFmtId="41" fontId="8" fillId="0" borderId="73" xfId="0" applyNumberFormat="1" applyFont="1" applyBorder="1" applyAlignment="1" applyProtection="1">
      <alignment/>
      <protection locked="0"/>
    </xf>
    <xf numFmtId="41" fontId="10" fillId="0" borderId="57" xfId="48" applyNumberFormat="1" applyFont="1" applyBorder="1" applyAlignment="1" applyProtection="1">
      <alignment/>
      <protection/>
    </xf>
    <xf numFmtId="41" fontId="10" fillId="0" borderId="44" xfId="48" applyNumberFormat="1" applyFont="1" applyBorder="1" applyAlignment="1" applyProtection="1">
      <alignment/>
      <protection/>
    </xf>
    <xf numFmtId="41" fontId="10" fillId="0" borderId="0" xfId="0" applyNumberFormat="1" applyFont="1" applyBorder="1" applyAlignment="1" applyProtection="1">
      <alignment horizontal="right"/>
      <protection locked="0"/>
    </xf>
    <xf numFmtId="41" fontId="10" fillId="0" borderId="64" xfId="48" applyNumberFormat="1" applyFont="1" applyBorder="1" applyAlignment="1" applyProtection="1">
      <alignment shrinkToFit="1"/>
      <protection/>
    </xf>
    <xf numFmtId="41" fontId="8" fillId="0" borderId="72" xfId="48" applyNumberFormat="1" applyFont="1" applyBorder="1" applyAlignment="1" applyProtection="1">
      <alignment shrinkToFit="1"/>
      <protection/>
    </xf>
    <xf numFmtId="41" fontId="1" fillId="0" borderId="74" xfId="48" applyNumberFormat="1" applyFont="1" applyBorder="1" applyAlignment="1" applyProtection="1">
      <alignment horizontal="center"/>
      <protection/>
    </xf>
    <xf numFmtId="41" fontId="1" fillId="0" borderId="75" xfId="48" applyNumberFormat="1" applyFont="1" applyBorder="1" applyAlignment="1" applyProtection="1">
      <alignment/>
      <protection/>
    </xf>
    <xf numFmtId="41" fontId="1" fillId="0" borderId="76" xfId="48" applyNumberFormat="1" applyFont="1" applyBorder="1" applyAlignment="1" applyProtection="1">
      <alignment/>
      <protection/>
    </xf>
    <xf numFmtId="41" fontId="1" fillId="0" borderId="75" xfId="48" applyNumberFormat="1" applyFont="1" applyFill="1" applyBorder="1" applyAlignment="1" applyProtection="1">
      <alignment/>
      <protection/>
    </xf>
    <xf numFmtId="41" fontId="1" fillId="0" borderId="77" xfId="48" applyNumberFormat="1" applyFont="1" applyFill="1" applyBorder="1" applyAlignment="1" applyProtection="1">
      <alignment/>
      <protection/>
    </xf>
    <xf numFmtId="41" fontId="9" fillId="0" borderId="58" xfId="0" applyNumberFormat="1" applyFont="1" applyBorder="1" applyAlignment="1" applyProtection="1">
      <alignment horizontal="center"/>
      <protection/>
    </xf>
    <xf numFmtId="41" fontId="10" fillId="0" borderId="57" xfId="0" applyNumberFormat="1" applyFont="1" applyBorder="1" applyAlignment="1" applyProtection="1">
      <alignment shrinkToFit="1"/>
      <protection locked="0"/>
    </xf>
    <xf numFmtId="41" fontId="10" fillId="0" borderId="58" xfId="0" applyNumberFormat="1" applyFont="1" applyBorder="1" applyAlignment="1" applyProtection="1">
      <alignment shrinkToFit="1"/>
      <protection locked="0"/>
    </xf>
    <xf numFmtId="41" fontId="10" fillId="0" borderId="57" xfId="48" applyNumberFormat="1" applyFont="1" applyBorder="1" applyAlignment="1" applyProtection="1">
      <alignment shrinkToFit="1"/>
      <protection/>
    </xf>
    <xf numFmtId="41" fontId="9" fillId="0" borderId="44" xfId="48" applyNumberFormat="1" applyFont="1" applyBorder="1" applyAlignment="1" applyProtection="1">
      <alignment shrinkToFit="1"/>
      <protection/>
    </xf>
    <xf numFmtId="41" fontId="9" fillId="0" borderId="78" xfId="0" applyNumberFormat="1" applyFont="1" applyBorder="1" applyAlignment="1" applyProtection="1">
      <alignment horizontal="center"/>
      <protection/>
    </xf>
    <xf numFmtId="41" fontId="10" fillId="0" borderId="79" xfId="0" applyNumberFormat="1" applyFont="1" applyBorder="1" applyAlignment="1" applyProtection="1">
      <alignment/>
      <protection locked="0"/>
    </xf>
    <xf numFmtId="41" fontId="10" fillId="0" borderId="80" xfId="0" applyNumberFormat="1" applyFont="1" applyBorder="1" applyAlignment="1" applyProtection="1">
      <alignment/>
      <protection locked="0"/>
    </xf>
    <xf numFmtId="41" fontId="10" fillId="0" borderId="81" xfId="0" applyNumberFormat="1" applyFont="1" applyBorder="1" applyAlignment="1" applyProtection="1">
      <alignment/>
      <protection locked="0"/>
    </xf>
    <xf numFmtId="41" fontId="9" fillId="0" borderId="81" xfId="48" applyNumberFormat="1" applyFont="1" applyBorder="1" applyAlignment="1" applyProtection="1">
      <alignment/>
      <protection/>
    </xf>
    <xf numFmtId="41" fontId="9" fillId="0" borderId="79" xfId="0" applyNumberFormat="1" applyFont="1" applyBorder="1" applyAlignment="1" applyProtection="1">
      <alignment/>
      <protection/>
    </xf>
    <xf numFmtId="41" fontId="9" fillId="0" borderId="82" xfId="48" applyNumberFormat="1" applyFont="1" applyBorder="1" applyAlignment="1" applyProtection="1">
      <alignment/>
      <protection/>
    </xf>
    <xf numFmtId="41" fontId="10" fillId="0" borderId="79" xfId="0" applyNumberFormat="1" applyFont="1" applyBorder="1" applyAlignment="1" applyProtection="1">
      <alignment shrinkToFit="1"/>
      <protection locked="0"/>
    </xf>
    <xf numFmtId="41" fontId="10" fillId="0" borderId="80" xfId="0" applyNumberFormat="1" applyFont="1" applyBorder="1" applyAlignment="1" applyProtection="1">
      <alignment shrinkToFit="1"/>
      <protection locked="0"/>
    </xf>
    <xf numFmtId="41" fontId="10" fillId="0" borderId="83" xfId="0" applyNumberFormat="1" applyFont="1" applyBorder="1" applyAlignment="1" applyProtection="1">
      <alignment shrinkToFit="1"/>
      <protection locked="0"/>
    </xf>
    <xf numFmtId="41" fontId="10" fillId="0" borderId="64" xfId="0" applyNumberFormat="1" applyFont="1" applyBorder="1" applyAlignment="1" applyProtection="1">
      <alignment/>
      <protection locked="0"/>
    </xf>
    <xf numFmtId="41" fontId="1" fillId="0" borderId="15" xfId="48" applyNumberFormat="1" applyFont="1" applyBorder="1" applyAlignment="1" applyProtection="1">
      <alignment horizontal="center"/>
      <protection/>
    </xf>
    <xf numFmtId="41" fontId="1" fillId="0" borderId="19" xfId="48" applyNumberFormat="1" applyFont="1" applyBorder="1" applyAlignment="1" applyProtection="1">
      <alignment horizontal="center"/>
      <protection/>
    </xf>
    <xf numFmtId="41" fontId="9" fillId="0" borderId="84" xfId="0" applyNumberFormat="1" applyFont="1" applyBorder="1" applyAlignment="1" applyProtection="1">
      <alignment horizontal="center"/>
      <protection/>
    </xf>
    <xf numFmtId="41" fontId="10" fillId="0" borderId="63" xfId="0" applyNumberFormat="1" applyFont="1" applyBorder="1" applyAlignment="1" applyProtection="1">
      <alignment shrinkToFit="1"/>
      <protection locked="0"/>
    </xf>
    <xf numFmtId="41" fontId="10" fillId="0" borderId="64" xfId="0" applyNumberFormat="1" applyFont="1" applyFill="1" applyBorder="1" applyAlignment="1" applyProtection="1">
      <alignment/>
      <protection locked="0"/>
    </xf>
    <xf numFmtId="41" fontId="9" fillId="0" borderId="58" xfId="48" applyNumberFormat="1" applyFont="1" applyBorder="1" applyAlignment="1" applyProtection="1">
      <alignment horizontal="center"/>
      <protection/>
    </xf>
    <xf numFmtId="41" fontId="10" fillId="0" borderId="85" xfId="48" applyNumberFormat="1" applyFont="1" applyBorder="1" applyAlignment="1" applyProtection="1">
      <alignment/>
      <protection locked="0"/>
    </xf>
    <xf numFmtId="41" fontId="10" fillId="0" borderId="86" xfId="48" applyNumberFormat="1" applyFont="1" applyBorder="1" applyAlignment="1" applyProtection="1">
      <alignment/>
      <protection locked="0"/>
    </xf>
    <xf numFmtId="41" fontId="1" fillId="0" borderId="27" xfId="48" applyNumberFormat="1" applyFont="1" applyBorder="1" applyAlignment="1">
      <alignment vertical="center" shrinkToFit="1"/>
    </xf>
    <xf numFmtId="41" fontId="9" fillId="0" borderId="78" xfId="48" applyNumberFormat="1" applyFont="1" applyBorder="1" applyAlignment="1" applyProtection="1">
      <alignment horizontal="center"/>
      <protection/>
    </xf>
    <xf numFmtId="41" fontId="10" fillId="0" borderId="87" xfId="48" applyNumberFormat="1" applyFont="1" applyBorder="1" applyAlignment="1" applyProtection="1">
      <alignment shrinkToFit="1"/>
      <protection locked="0"/>
    </xf>
    <xf numFmtId="41" fontId="10" fillId="0" borderId="79" xfId="48" applyNumberFormat="1" applyFont="1" applyBorder="1" applyAlignment="1" applyProtection="1">
      <alignment shrinkToFit="1"/>
      <protection locked="0"/>
    </xf>
    <xf numFmtId="41" fontId="10" fillId="0" borderId="80" xfId="48" applyNumberFormat="1" applyFont="1" applyBorder="1" applyAlignment="1" applyProtection="1">
      <alignment shrinkToFit="1"/>
      <protection locked="0"/>
    </xf>
    <xf numFmtId="41" fontId="10" fillId="0" borderId="83" xfId="48" applyNumberFormat="1" applyFont="1" applyBorder="1" applyAlignment="1" applyProtection="1">
      <alignment shrinkToFit="1"/>
      <protection locked="0"/>
    </xf>
    <xf numFmtId="41" fontId="10" fillId="0" borderId="63" xfId="0" applyNumberFormat="1" applyFont="1" applyBorder="1" applyAlignment="1" applyProtection="1">
      <alignment/>
      <protection locked="0"/>
    </xf>
    <xf numFmtId="41" fontId="1" fillId="0" borderId="57" xfId="0" applyNumberFormat="1" applyFont="1" applyBorder="1" applyAlignment="1" applyProtection="1">
      <alignment/>
      <protection locked="0"/>
    </xf>
    <xf numFmtId="41" fontId="1" fillId="0" borderId="58" xfId="0" applyNumberFormat="1" applyFont="1" applyBorder="1" applyAlignment="1" applyProtection="1">
      <alignment/>
      <protection locked="0"/>
    </xf>
    <xf numFmtId="41" fontId="10" fillId="0" borderId="83" xfId="0" applyNumberFormat="1" applyFont="1" applyBorder="1" applyAlignment="1" applyProtection="1">
      <alignment/>
      <protection locked="0"/>
    </xf>
    <xf numFmtId="41" fontId="10" fillId="0" borderId="87" xfId="0" applyNumberFormat="1" applyFont="1" applyBorder="1" applyAlignment="1" applyProtection="1">
      <alignment/>
      <protection locked="0"/>
    </xf>
    <xf numFmtId="41" fontId="10" fillId="0" borderId="28" xfId="48" applyNumberFormat="1" applyFont="1" applyBorder="1" applyAlignment="1" applyProtection="1">
      <alignment shrinkToFit="1"/>
      <protection locked="0"/>
    </xf>
    <xf numFmtId="41" fontId="10" fillId="0" borderId="40" xfId="48" applyNumberFormat="1" applyFont="1" applyBorder="1" applyAlignment="1" applyProtection="1">
      <alignment shrinkToFit="1"/>
      <protection locked="0"/>
    </xf>
    <xf numFmtId="41" fontId="9" fillId="0" borderId="57" xfId="48" applyNumberFormat="1" applyFont="1" applyBorder="1" applyAlignment="1" applyProtection="1">
      <alignment/>
      <protection locked="0"/>
    </xf>
    <xf numFmtId="41" fontId="9" fillId="0" borderId="58" xfId="48" applyNumberFormat="1" applyFont="1" applyBorder="1" applyAlignment="1" applyProtection="1">
      <alignment/>
      <protection locked="0"/>
    </xf>
    <xf numFmtId="41" fontId="10" fillId="0" borderId="88" xfId="48" applyNumberFormat="1" applyFont="1" applyBorder="1" applyAlignment="1" applyProtection="1">
      <alignment/>
      <protection locked="0"/>
    </xf>
    <xf numFmtId="41" fontId="10" fillId="0" borderId="89" xfId="48" applyNumberFormat="1" applyFont="1" applyBorder="1" applyAlignment="1" applyProtection="1">
      <alignment/>
      <protection locked="0"/>
    </xf>
    <xf numFmtId="41" fontId="10" fillId="0" borderId="90" xfId="48" applyNumberFormat="1" applyFont="1" applyBorder="1" applyAlignment="1" applyProtection="1">
      <alignment/>
      <protection locked="0"/>
    </xf>
    <xf numFmtId="41" fontId="10" fillId="0" borderId="91" xfId="48" applyNumberFormat="1" applyFont="1" applyBorder="1" applyAlignment="1" applyProtection="1">
      <alignment/>
      <protection locked="0"/>
    </xf>
    <xf numFmtId="41" fontId="10" fillId="0" borderId="92" xfId="48" applyNumberFormat="1" applyFont="1" applyBorder="1" applyAlignment="1" applyProtection="1">
      <alignment/>
      <protection locked="0"/>
    </xf>
    <xf numFmtId="41" fontId="1" fillId="0" borderId="93" xfId="48" applyNumberFormat="1" applyFont="1" applyBorder="1" applyAlignment="1" applyProtection="1">
      <alignment/>
      <protection/>
    </xf>
    <xf numFmtId="41" fontId="1" fillId="0" borderId="16" xfId="48" applyNumberFormat="1" applyFont="1" applyBorder="1" applyAlignment="1" applyProtection="1">
      <alignment horizontal="center"/>
      <protection/>
    </xf>
    <xf numFmtId="41" fontId="1" fillId="0" borderId="94" xfId="48" applyNumberFormat="1" applyFont="1" applyBorder="1" applyAlignment="1" applyProtection="1">
      <alignment/>
      <protection/>
    </xf>
    <xf numFmtId="41" fontId="1" fillId="0" borderId="95" xfId="48" applyNumberFormat="1" applyFont="1" applyBorder="1" applyAlignment="1" applyProtection="1">
      <alignment/>
      <protection/>
    </xf>
    <xf numFmtId="41" fontId="8" fillId="0" borderId="72" xfId="0" applyNumberFormat="1" applyFont="1" applyBorder="1" applyAlignment="1" applyProtection="1">
      <alignment/>
      <protection locked="0"/>
    </xf>
    <xf numFmtId="41" fontId="1" fillId="0" borderId="96" xfId="48" applyNumberFormat="1" applyFont="1" applyBorder="1" applyAlignment="1" applyProtection="1">
      <alignment horizontal="center"/>
      <protection/>
    </xf>
    <xf numFmtId="41" fontId="8" fillId="0" borderId="97" xfId="0" applyNumberFormat="1" applyFont="1" applyBorder="1" applyAlignment="1" applyProtection="1">
      <alignment/>
      <protection locked="0"/>
    </xf>
    <xf numFmtId="41" fontId="10" fillId="0" borderId="65" xfId="0" applyNumberFormat="1" applyFont="1" applyFill="1" applyBorder="1" applyAlignment="1" applyProtection="1">
      <alignment/>
      <protection locked="0"/>
    </xf>
    <xf numFmtId="41" fontId="10" fillId="0" borderId="72" xfId="0" applyNumberFormat="1" applyFont="1" applyFill="1" applyBorder="1" applyAlignment="1" applyProtection="1">
      <alignment/>
      <protection locked="0"/>
    </xf>
    <xf numFmtId="41" fontId="12" fillId="0" borderId="84" xfId="0" applyNumberFormat="1" applyFont="1" applyFill="1" applyBorder="1" applyAlignment="1" applyProtection="1">
      <alignment horizontal="center"/>
      <protection/>
    </xf>
    <xf numFmtId="41" fontId="10" fillId="0" borderId="70" xfId="0" applyNumberFormat="1" applyFont="1" applyFill="1" applyBorder="1" applyAlignment="1" applyProtection="1">
      <alignment/>
      <protection locked="0"/>
    </xf>
    <xf numFmtId="41" fontId="1" fillId="0" borderId="71" xfId="48" applyNumberFormat="1" applyFont="1" applyBorder="1" applyAlignment="1" applyProtection="1">
      <alignment/>
      <protection/>
    </xf>
    <xf numFmtId="196" fontId="12" fillId="0" borderId="64" xfId="48" applyNumberFormat="1" applyFont="1" applyFill="1" applyBorder="1" applyAlignment="1" applyProtection="1">
      <alignment shrinkToFit="1"/>
      <protection/>
    </xf>
    <xf numFmtId="194" fontId="12" fillId="0" borderId="72" xfId="48" applyNumberFormat="1" applyFont="1" applyFill="1" applyBorder="1" applyAlignment="1" applyProtection="1">
      <alignment shrinkToFit="1"/>
      <protection/>
    </xf>
    <xf numFmtId="41" fontId="10" fillId="0" borderId="44" xfId="0" applyNumberFormat="1" applyFont="1" applyBorder="1" applyAlignment="1" applyProtection="1">
      <alignment/>
      <protection locked="0"/>
    </xf>
    <xf numFmtId="41" fontId="10" fillId="0" borderId="72" xfId="0" applyNumberFormat="1" applyFont="1" applyBorder="1" applyAlignment="1" applyProtection="1">
      <alignment shrinkToFit="1"/>
      <protection locked="0"/>
    </xf>
    <xf numFmtId="41" fontId="8" fillId="0" borderId="98" xfId="0" applyNumberFormat="1" applyFont="1" applyBorder="1" applyAlignment="1" applyProtection="1">
      <alignment horizontal="center"/>
      <protection/>
    </xf>
    <xf numFmtId="41" fontId="8" fillId="0" borderId="57" xfId="48" applyNumberFormat="1" applyFont="1" applyBorder="1" applyAlignment="1" applyProtection="1">
      <alignment/>
      <protection/>
    </xf>
    <xf numFmtId="41" fontId="8" fillId="0" borderId="44" xfId="48" applyNumberFormat="1" applyFont="1" applyFill="1" applyBorder="1" applyAlignment="1" applyProtection="1">
      <alignment/>
      <protection/>
    </xf>
    <xf numFmtId="41" fontId="8" fillId="0" borderId="84" xfId="0" applyNumberFormat="1" applyFont="1" applyBorder="1" applyAlignment="1" applyProtection="1">
      <alignment horizontal="center"/>
      <protection/>
    </xf>
    <xf numFmtId="41" fontId="8" fillId="0" borderId="72" xfId="48" applyNumberFormat="1" applyFont="1" applyFill="1" applyBorder="1" applyAlignment="1" applyProtection="1">
      <alignment shrinkToFit="1"/>
      <protection/>
    </xf>
    <xf numFmtId="41" fontId="9" fillId="0" borderId="57" xfId="0" applyNumberFormat="1" applyFont="1" applyBorder="1" applyAlignment="1" applyProtection="1">
      <alignment/>
      <protection/>
    </xf>
    <xf numFmtId="41" fontId="8" fillId="0" borderId="44" xfId="0" applyNumberFormat="1" applyFont="1" applyBorder="1" applyAlignment="1" applyProtection="1">
      <alignment/>
      <protection locked="0"/>
    </xf>
    <xf numFmtId="41" fontId="8" fillId="0" borderId="58" xfId="0" applyNumberFormat="1" applyFont="1" applyBorder="1" applyAlignment="1" applyProtection="1">
      <alignment horizontal="center"/>
      <protection/>
    </xf>
    <xf numFmtId="41" fontId="9" fillId="0" borderId="72" xfId="48" applyNumberFormat="1" applyFont="1" applyFill="1" applyBorder="1" applyAlignment="1" applyProtection="1">
      <alignment/>
      <protection/>
    </xf>
    <xf numFmtId="41" fontId="1" fillId="0" borderId="93" xfId="48" applyNumberFormat="1" applyFont="1" applyFill="1" applyBorder="1" applyAlignment="1" applyProtection="1">
      <alignment/>
      <protection/>
    </xf>
    <xf numFmtId="41" fontId="1" fillId="0" borderId="32" xfId="48" applyNumberFormat="1" applyFont="1" applyFill="1" applyBorder="1" applyAlignment="1" applyProtection="1">
      <alignment/>
      <protection/>
    </xf>
    <xf numFmtId="41" fontId="1" fillId="0" borderId="76" xfId="48" applyNumberFormat="1" applyFont="1" applyFill="1" applyBorder="1" applyAlignment="1" applyProtection="1">
      <alignment/>
      <protection/>
    </xf>
    <xf numFmtId="41" fontId="1" fillId="0" borderId="99" xfId="48" applyNumberFormat="1" applyFont="1" applyFill="1" applyBorder="1" applyAlignment="1" applyProtection="1">
      <alignment/>
      <protection/>
    </xf>
    <xf numFmtId="41" fontId="8" fillId="0" borderId="64" xfId="48" applyNumberFormat="1" applyFont="1" applyBorder="1" applyAlignment="1" applyProtection="1">
      <alignment/>
      <protection/>
    </xf>
    <xf numFmtId="41" fontId="8" fillId="0" borderId="72" xfId="48" applyNumberFormat="1" applyFont="1" applyFill="1" applyBorder="1" applyAlignment="1" applyProtection="1">
      <alignment/>
      <protection/>
    </xf>
    <xf numFmtId="41" fontId="8" fillId="0" borderId="44" xfId="0" applyNumberFormat="1" applyFont="1" applyFill="1" applyBorder="1" applyAlignment="1" applyProtection="1">
      <alignment/>
      <protection locked="0"/>
    </xf>
    <xf numFmtId="41" fontId="8" fillId="0" borderId="65" xfId="0" applyNumberFormat="1" applyFont="1" applyFill="1" applyBorder="1" applyAlignment="1" applyProtection="1">
      <alignment/>
      <protection locked="0"/>
    </xf>
    <xf numFmtId="41" fontId="8" fillId="0" borderId="72" xfId="0" applyNumberFormat="1" applyFont="1" applyFill="1" applyBorder="1" applyAlignment="1" applyProtection="1">
      <alignment/>
      <protection locked="0"/>
    </xf>
    <xf numFmtId="41" fontId="8" fillId="0" borderId="58" xfId="0" applyNumberFormat="1" applyFont="1" applyFill="1" applyBorder="1" applyAlignment="1" applyProtection="1">
      <alignment horizontal="center"/>
      <protection/>
    </xf>
    <xf numFmtId="41" fontId="1" fillId="0" borderId="100" xfId="48" applyNumberFormat="1" applyFont="1" applyFill="1" applyBorder="1" applyAlignment="1" applyProtection="1">
      <alignment/>
      <protection/>
    </xf>
    <xf numFmtId="41" fontId="8" fillId="0" borderId="0" xfId="48" applyNumberFormat="1" applyFont="1" applyFill="1" applyBorder="1" applyAlignment="1" applyProtection="1">
      <alignment/>
      <protection/>
    </xf>
    <xf numFmtId="41" fontId="8" fillId="0" borderId="57" xfId="48" applyNumberFormat="1" applyFont="1" applyFill="1" applyBorder="1" applyAlignment="1" applyProtection="1">
      <alignment/>
      <protection/>
    </xf>
    <xf numFmtId="41" fontId="8" fillId="0" borderId="84" xfId="0" applyNumberFormat="1" applyFont="1" applyFill="1" applyBorder="1" applyAlignment="1" applyProtection="1">
      <alignment horizontal="center"/>
      <protection/>
    </xf>
    <xf numFmtId="41" fontId="8" fillId="0" borderId="64" xfId="48" applyNumberFormat="1" applyFont="1" applyFill="1" applyBorder="1" applyAlignment="1" applyProtection="1">
      <alignment/>
      <protection/>
    </xf>
    <xf numFmtId="41" fontId="1" fillId="0" borderId="77" xfId="48" applyNumberFormat="1" applyFont="1" applyBorder="1" applyAlignment="1" applyProtection="1">
      <alignment/>
      <protection/>
    </xf>
    <xf numFmtId="41" fontId="1" fillId="0" borderId="69" xfId="48" applyNumberFormat="1" applyFont="1" applyFill="1" applyBorder="1" applyAlignment="1" applyProtection="1">
      <alignment horizontal="center"/>
      <protection/>
    </xf>
    <xf numFmtId="41" fontId="9" fillId="0" borderId="64" xfId="0" applyNumberFormat="1" applyFont="1" applyFill="1" applyBorder="1" applyAlignment="1" applyProtection="1">
      <alignment/>
      <protection locked="0"/>
    </xf>
    <xf numFmtId="41" fontId="9" fillId="0" borderId="65" xfId="0" applyNumberFormat="1" applyFont="1" applyFill="1" applyBorder="1" applyAlignment="1" applyProtection="1">
      <alignment/>
      <protection locked="0"/>
    </xf>
    <xf numFmtId="41" fontId="9" fillId="0" borderId="72" xfId="0" applyNumberFormat="1" applyFont="1" applyFill="1" applyBorder="1" applyAlignment="1" applyProtection="1">
      <alignment/>
      <protection locked="0"/>
    </xf>
    <xf numFmtId="41" fontId="9" fillId="0" borderId="84" xfId="0" applyNumberFormat="1" applyFont="1" applyFill="1" applyBorder="1" applyAlignment="1" applyProtection="1">
      <alignment horizontal="center"/>
      <protection/>
    </xf>
    <xf numFmtId="41" fontId="9" fillId="0" borderId="64" xfId="48" applyNumberFormat="1" applyFont="1" applyFill="1" applyBorder="1" applyAlignment="1" applyProtection="1">
      <alignment/>
      <protection/>
    </xf>
    <xf numFmtId="41" fontId="1" fillId="0" borderId="101" xfId="48" applyNumberFormat="1" applyFont="1" applyBorder="1" applyAlignment="1" applyProtection="1">
      <alignment horizontal="center"/>
      <protection/>
    </xf>
    <xf numFmtId="41" fontId="10" fillId="0" borderId="65" xfId="0" applyNumberFormat="1" applyFont="1" applyBorder="1" applyAlignment="1" applyProtection="1">
      <alignment/>
      <protection locked="0"/>
    </xf>
    <xf numFmtId="41" fontId="10" fillId="0" borderId="72" xfId="0" applyNumberFormat="1" applyFont="1" applyBorder="1" applyAlignment="1" applyProtection="1">
      <alignment/>
      <protection locked="0"/>
    </xf>
    <xf numFmtId="41" fontId="9" fillId="0" borderId="71" xfId="0" applyNumberFormat="1" applyFont="1" applyBorder="1" applyAlignment="1" applyProtection="1">
      <alignment/>
      <protection/>
    </xf>
    <xf numFmtId="41" fontId="9" fillId="0" borderId="64" xfId="0" applyNumberFormat="1" applyFont="1" applyBorder="1" applyAlignment="1" applyProtection="1">
      <alignment/>
      <protection/>
    </xf>
    <xf numFmtId="41" fontId="9" fillId="0" borderId="72" xfId="0" applyNumberFormat="1" applyFont="1" applyBorder="1" applyAlignment="1" applyProtection="1">
      <alignment/>
      <protection/>
    </xf>
    <xf numFmtId="41" fontId="10" fillId="0" borderId="73" xfId="0" applyNumberFormat="1" applyFont="1" applyBorder="1" applyAlignment="1" applyProtection="1">
      <alignment/>
      <protection locked="0"/>
    </xf>
    <xf numFmtId="41" fontId="1" fillId="0" borderId="72" xfId="0" applyNumberFormat="1" applyFont="1" applyBorder="1" applyAlignment="1" applyProtection="1">
      <alignment/>
      <protection locked="0"/>
    </xf>
    <xf numFmtId="41" fontId="9" fillId="0" borderId="98" xfId="0" applyNumberFormat="1" applyFont="1" applyBorder="1" applyAlignment="1" applyProtection="1">
      <alignment horizontal="center"/>
      <protection/>
    </xf>
    <xf numFmtId="41" fontId="11" fillId="0" borderId="84" xfId="0" applyNumberFormat="1" applyFont="1" applyBorder="1" applyAlignment="1" applyProtection="1">
      <alignment horizontal="center"/>
      <protection/>
    </xf>
    <xf numFmtId="194" fontId="11" fillId="0" borderId="72" xfId="0" applyNumberFormat="1" applyFont="1" applyBorder="1" applyAlignment="1" applyProtection="1">
      <alignment/>
      <protection/>
    </xf>
    <xf numFmtId="41" fontId="9" fillId="0" borderId="72" xfId="0" applyNumberFormat="1" applyFont="1" applyBorder="1" applyAlignment="1" applyProtection="1">
      <alignment/>
      <protection locked="0"/>
    </xf>
    <xf numFmtId="41" fontId="1" fillId="0" borderId="39" xfId="48" applyNumberFormat="1" applyFont="1" applyFill="1" applyBorder="1" applyAlignment="1" applyProtection="1">
      <alignment horizontal="center"/>
      <protection/>
    </xf>
    <xf numFmtId="41" fontId="10" fillId="0" borderId="57" xfId="0" applyNumberFormat="1" applyFont="1" applyFill="1" applyBorder="1" applyAlignment="1" applyProtection="1">
      <alignment/>
      <protection locked="0"/>
    </xf>
    <xf numFmtId="41" fontId="10" fillId="0" borderId="58" xfId="0" applyNumberFormat="1" applyFont="1" applyFill="1" applyBorder="1" applyAlignment="1" applyProtection="1">
      <alignment/>
      <protection locked="0"/>
    </xf>
    <xf numFmtId="41" fontId="10" fillId="0" borderId="73" xfId="0" applyNumberFormat="1" applyFont="1" applyFill="1" applyBorder="1" applyAlignment="1" applyProtection="1">
      <alignment/>
      <protection locked="0"/>
    </xf>
    <xf numFmtId="41" fontId="10" fillId="0" borderId="44" xfId="0" applyNumberFormat="1" applyFont="1" applyFill="1" applyBorder="1" applyAlignment="1" applyProtection="1">
      <alignment/>
      <protection locked="0"/>
    </xf>
    <xf numFmtId="41" fontId="9" fillId="0" borderId="58" xfId="0" applyNumberFormat="1" applyFont="1" applyFill="1" applyBorder="1" applyAlignment="1" applyProtection="1">
      <alignment horizontal="center"/>
      <protection/>
    </xf>
    <xf numFmtId="41" fontId="9" fillId="0" borderId="57" xfId="0" applyNumberFormat="1" applyFont="1" applyFill="1" applyBorder="1" applyAlignment="1" applyProtection="1">
      <alignment/>
      <protection/>
    </xf>
    <xf numFmtId="41" fontId="10" fillId="0" borderId="63" xfId="0" applyNumberFormat="1" applyFont="1" applyFill="1" applyBorder="1" applyAlignment="1" applyProtection="1">
      <alignment/>
      <protection locked="0"/>
    </xf>
    <xf numFmtId="41" fontId="9" fillId="0" borderId="71" xfId="0" applyNumberFormat="1" applyFont="1" applyFill="1" applyBorder="1" applyAlignment="1" applyProtection="1">
      <alignment/>
      <protection/>
    </xf>
    <xf numFmtId="41" fontId="9" fillId="0" borderId="64" xfId="0" applyNumberFormat="1" applyFont="1" applyFill="1" applyBorder="1" applyAlignment="1" applyProtection="1">
      <alignment/>
      <protection/>
    </xf>
    <xf numFmtId="41" fontId="9" fillId="0" borderId="72" xfId="0" applyNumberFormat="1" applyFont="1" applyFill="1" applyBorder="1" applyAlignment="1" applyProtection="1">
      <alignment/>
      <protection/>
    </xf>
    <xf numFmtId="41" fontId="1" fillId="0" borderId="102" xfId="0" applyNumberFormat="1" applyFont="1" applyBorder="1" applyAlignment="1" applyProtection="1">
      <alignment/>
      <protection locked="0"/>
    </xf>
    <xf numFmtId="41" fontId="10" fillId="0" borderId="102" xfId="0" applyNumberFormat="1" applyFont="1" applyBorder="1" applyAlignment="1" applyProtection="1">
      <alignment/>
      <protection locked="0"/>
    </xf>
    <xf numFmtId="41" fontId="1" fillId="0" borderId="103" xfId="48" applyNumberFormat="1" applyFont="1" applyBorder="1" applyAlignment="1" applyProtection="1">
      <alignment horizontal="center"/>
      <protection/>
    </xf>
    <xf numFmtId="41" fontId="10" fillId="0" borderId="104" xfId="0" applyNumberFormat="1" applyFont="1" applyBorder="1" applyAlignment="1" applyProtection="1">
      <alignment/>
      <protection locked="0"/>
    </xf>
    <xf numFmtId="41" fontId="10" fillId="0" borderId="105" xfId="0" applyNumberFormat="1" applyFont="1" applyBorder="1" applyAlignment="1" applyProtection="1">
      <alignment shrinkToFit="1"/>
      <protection locked="0"/>
    </xf>
    <xf numFmtId="41" fontId="8" fillId="0" borderId="73" xfId="0" applyNumberFormat="1" applyFont="1" applyFill="1" applyBorder="1" applyAlignment="1" applyProtection="1">
      <alignment/>
      <protection locked="0"/>
    </xf>
    <xf numFmtId="41" fontId="8" fillId="0" borderId="70" xfId="0" applyNumberFormat="1" applyFont="1" applyBorder="1" applyAlignment="1" applyProtection="1">
      <alignment/>
      <protection locked="0"/>
    </xf>
    <xf numFmtId="41" fontId="8" fillId="0" borderId="106" xfId="0" applyNumberFormat="1" applyFont="1" applyFill="1" applyBorder="1" applyAlignment="1" applyProtection="1">
      <alignment/>
      <protection locked="0"/>
    </xf>
    <xf numFmtId="41" fontId="8" fillId="0" borderId="107" xfId="0" applyNumberFormat="1" applyFont="1" applyBorder="1" applyAlignment="1" applyProtection="1">
      <alignment/>
      <protection locked="0"/>
    </xf>
    <xf numFmtId="41" fontId="8" fillId="0" borderId="44" xfId="48" applyNumberFormat="1" applyFont="1" applyBorder="1" applyAlignment="1" applyProtection="1">
      <alignment/>
      <protection/>
    </xf>
    <xf numFmtId="41" fontId="8" fillId="0" borderId="72" xfId="48" applyNumberFormat="1" applyFont="1" applyBorder="1" applyAlignment="1" applyProtection="1">
      <alignment/>
      <protection/>
    </xf>
    <xf numFmtId="41" fontId="10" fillId="0" borderId="44" xfId="0" applyNumberFormat="1" applyFont="1" applyBorder="1" applyAlignment="1" applyProtection="1">
      <alignment horizontal="right"/>
      <protection locked="0"/>
    </xf>
    <xf numFmtId="41" fontId="11" fillId="0" borderId="71" xfId="0" applyNumberFormat="1" applyFont="1" applyBorder="1" applyAlignment="1" applyProtection="1">
      <alignment/>
      <protection/>
    </xf>
    <xf numFmtId="41" fontId="1" fillId="0" borderId="71" xfId="0" applyNumberFormat="1" applyFont="1" applyBorder="1" applyAlignment="1" applyProtection="1">
      <alignment horizontal="right"/>
      <protection locked="0"/>
    </xf>
    <xf numFmtId="41" fontId="10" fillId="0" borderId="71" xfId="0" applyNumberFormat="1" applyFont="1" applyBorder="1" applyAlignment="1" applyProtection="1">
      <alignment horizontal="right"/>
      <protection locked="0"/>
    </xf>
    <xf numFmtId="41" fontId="10" fillId="0" borderId="44" xfId="0" applyNumberFormat="1" applyFont="1" applyFill="1" applyBorder="1" applyAlignment="1" applyProtection="1">
      <alignment horizontal="right"/>
      <protection locked="0"/>
    </xf>
    <xf numFmtId="41" fontId="9" fillId="0" borderId="108" xfId="0" applyNumberFormat="1" applyFont="1" applyBorder="1" applyAlignment="1" applyProtection="1">
      <alignment horizontal="right"/>
      <protection locked="0"/>
    </xf>
    <xf numFmtId="41" fontId="9" fillId="0" borderId="64" xfId="48" applyNumberFormat="1" applyFont="1" applyBorder="1" applyAlignment="1" applyProtection="1">
      <alignment/>
      <protection/>
    </xf>
    <xf numFmtId="41" fontId="9" fillId="0" borderId="72" xfId="48" applyNumberFormat="1" applyFont="1" applyBorder="1" applyAlignment="1" applyProtection="1">
      <alignment/>
      <protection/>
    </xf>
    <xf numFmtId="41" fontId="1" fillId="0" borderId="109" xfId="48" applyNumberFormat="1" applyFont="1" applyBorder="1" applyAlignment="1" applyProtection="1">
      <alignment horizontal="center"/>
      <protection/>
    </xf>
    <xf numFmtId="41" fontId="10" fillId="0" borderId="108" xfId="0" applyNumberFormat="1" applyFont="1" applyBorder="1" applyAlignment="1" applyProtection="1">
      <alignment horizontal="right"/>
      <protection locked="0"/>
    </xf>
    <xf numFmtId="41" fontId="10" fillId="0" borderId="108" xfId="0" applyNumberFormat="1" applyFont="1" applyFill="1" applyBorder="1" applyAlignment="1" applyProtection="1">
      <alignment horizontal="right"/>
      <protection locked="0"/>
    </xf>
    <xf numFmtId="41" fontId="1" fillId="0" borderId="72" xfId="48" applyNumberFormat="1" applyFont="1" applyBorder="1" applyAlignment="1" applyProtection="1">
      <alignment/>
      <protection/>
    </xf>
    <xf numFmtId="41" fontId="9" fillId="0" borderId="40" xfId="0" applyNumberFormat="1" applyFont="1" applyBorder="1" applyAlignment="1" applyProtection="1">
      <alignment/>
      <protection/>
    </xf>
    <xf numFmtId="41" fontId="9" fillId="0" borderId="40" xfId="48" applyNumberFormat="1" applyFont="1" applyBorder="1" applyAlignment="1" applyProtection="1">
      <alignment/>
      <protection/>
    </xf>
    <xf numFmtId="41" fontId="9" fillId="0" borderId="40" xfId="0" applyNumberFormat="1" applyFont="1" applyFill="1" applyBorder="1" applyAlignment="1" applyProtection="1">
      <alignment/>
      <protection/>
    </xf>
    <xf numFmtId="41" fontId="9" fillId="0" borderId="40" xfId="48" applyNumberFormat="1" applyFont="1" applyFill="1" applyBorder="1" applyAlignment="1" applyProtection="1">
      <alignment/>
      <protection/>
    </xf>
    <xf numFmtId="38" fontId="9" fillId="0" borderId="40" xfId="48" applyFont="1" applyBorder="1" applyAlignment="1" applyProtection="1">
      <alignment horizontal="center"/>
      <protection/>
    </xf>
    <xf numFmtId="41" fontId="10" fillId="0" borderId="110" xfId="48" applyNumberFormat="1" applyFont="1" applyBorder="1" applyAlignment="1" applyProtection="1">
      <alignment/>
      <protection locked="0"/>
    </xf>
    <xf numFmtId="41" fontId="10" fillId="0" borderId="48" xfId="48" applyNumberFormat="1" applyFont="1" applyBorder="1" applyAlignment="1" applyProtection="1">
      <alignment/>
      <protection locked="0"/>
    </xf>
    <xf numFmtId="41" fontId="1" fillId="0" borderId="25" xfId="48" applyNumberFormat="1" applyFont="1" applyBorder="1" applyAlignment="1">
      <alignment vertical="center" shrinkToFit="1"/>
    </xf>
    <xf numFmtId="41" fontId="11" fillId="0" borderId="58" xfId="48" applyNumberFormat="1" applyFont="1" applyBorder="1" applyAlignment="1">
      <alignment vertical="center" shrinkToFit="1"/>
    </xf>
    <xf numFmtId="41" fontId="1" fillId="0" borderId="111" xfId="48" applyNumberFormat="1" applyFont="1" applyFill="1" applyBorder="1" applyAlignment="1" applyProtection="1">
      <alignment/>
      <protection/>
    </xf>
    <xf numFmtId="41" fontId="1" fillId="0" borderId="112" xfId="48" applyNumberFormat="1" applyFont="1" applyBorder="1" applyAlignment="1" applyProtection="1">
      <alignment/>
      <protection/>
    </xf>
    <xf numFmtId="41" fontId="10" fillId="0" borderId="113" xfId="48" applyNumberFormat="1" applyFont="1" applyBorder="1" applyAlignment="1" applyProtection="1">
      <alignment/>
      <protection locked="0"/>
    </xf>
    <xf numFmtId="41" fontId="1" fillId="0" borderId="114" xfId="48" applyNumberFormat="1" applyFont="1" applyBorder="1" applyAlignment="1">
      <alignment vertical="center" shrinkToFit="1"/>
    </xf>
    <xf numFmtId="41" fontId="1" fillId="0" borderId="115" xfId="48" applyNumberFormat="1" applyFont="1" applyBorder="1" applyAlignment="1" applyProtection="1">
      <alignment horizontal="center"/>
      <protection/>
    </xf>
    <xf numFmtId="41" fontId="1" fillId="0" borderId="27" xfId="48" applyNumberFormat="1" applyFont="1" applyBorder="1" applyAlignment="1" applyProtection="1">
      <alignment horizontal="center"/>
      <protection/>
    </xf>
    <xf numFmtId="41" fontId="10" fillId="0" borderId="116" xfId="48" applyNumberFormat="1" applyFont="1" applyBorder="1" applyAlignment="1" applyProtection="1">
      <alignment/>
      <protection locked="0"/>
    </xf>
    <xf numFmtId="41" fontId="13" fillId="0" borderId="117" xfId="48" applyNumberFormat="1" applyFont="1" applyBorder="1" applyAlignment="1">
      <alignment vertical="center" shrinkToFit="1"/>
    </xf>
    <xf numFmtId="41" fontId="1" fillId="0" borderId="115" xfId="48" applyNumberFormat="1" applyFont="1" applyBorder="1" applyAlignment="1" applyProtection="1">
      <alignment horizontal="left"/>
      <protection/>
    </xf>
    <xf numFmtId="41" fontId="1" fillId="0" borderId="27" xfId="48" applyNumberFormat="1" applyFont="1" applyBorder="1" applyAlignment="1" applyProtection="1">
      <alignment horizontal="left"/>
      <protection/>
    </xf>
    <xf numFmtId="41" fontId="1" fillId="0" borderId="112" xfId="48" applyNumberFormat="1" applyFont="1" applyFill="1" applyBorder="1" applyAlignment="1" applyProtection="1">
      <alignment/>
      <protection/>
    </xf>
    <xf numFmtId="41" fontId="10" fillId="0" borderId="55" xfId="48" applyNumberFormat="1" applyFont="1" applyBorder="1" applyAlignment="1" applyProtection="1">
      <alignment/>
      <protection locked="0"/>
    </xf>
    <xf numFmtId="41" fontId="1" fillId="0" borderId="118" xfId="48" applyNumberFormat="1" applyFont="1" applyBorder="1" applyAlignment="1">
      <alignment vertical="center" shrinkToFit="1"/>
    </xf>
    <xf numFmtId="41" fontId="1" fillId="0" borderId="119" xfId="48" applyNumberFormat="1" applyFont="1" applyBorder="1" applyAlignment="1">
      <alignment vertical="center" shrinkToFit="1"/>
    </xf>
    <xf numFmtId="41" fontId="10" fillId="0" borderId="64" xfId="48" applyNumberFormat="1" applyFont="1" applyFill="1" applyBorder="1" applyAlignment="1" applyProtection="1">
      <alignment shrinkToFit="1"/>
      <protection/>
    </xf>
    <xf numFmtId="41" fontId="9" fillId="0" borderId="72" xfId="0" applyNumberFormat="1" applyFont="1" applyFill="1" applyBorder="1" applyAlignment="1" applyProtection="1">
      <alignment shrinkToFit="1"/>
      <protection/>
    </xf>
    <xf numFmtId="41" fontId="8" fillId="0" borderId="102" xfId="0" applyNumberFormat="1" applyFont="1" applyFill="1" applyBorder="1" applyAlignment="1" applyProtection="1">
      <alignment/>
      <protection locked="0"/>
    </xf>
    <xf numFmtId="41" fontId="13" fillId="0" borderId="30" xfId="48" applyNumberFormat="1" applyFont="1" applyFill="1" applyBorder="1" applyAlignment="1">
      <alignment vertical="center" shrinkToFit="1"/>
    </xf>
    <xf numFmtId="41" fontId="1" fillId="0" borderId="101" xfId="48" applyNumberFormat="1" applyFont="1" applyFill="1" applyBorder="1" applyAlignment="1" applyProtection="1">
      <alignment/>
      <protection/>
    </xf>
    <xf numFmtId="41" fontId="10" fillId="0" borderId="88" xfId="48" applyNumberFormat="1" applyFont="1" applyFill="1" applyBorder="1" applyAlignment="1" applyProtection="1">
      <alignment shrinkToFit="1"/>
      <protection locked="0"/>
    </xf>
    <xf numFmtId="41" fontId="10" fillId="0" borderId="89" xfId="48" applyNumberFormat="1" applyFont="1" applyFill="1" applyBorder="1" applyAlignment="1" applyProtection="1">
      <alignment shrinkToFit="1"/>
      <protection locked="0"/>
    </xf>
    <xf numFmtId="41" fontId="10" fillId="0" borderId="90" xfId="48" applyNumberFormat="1" applyFont="1" applyFill="1" applyBorder="1" applyAlignment="1" applyProtection="1">
      <alignment shrinkToFit="1"/>
      <protection locked="0"/>
    </xf>
    <xf numFmtId="41" fontId="1" fillId="0" borderId="120" xfId="48" applyNumberFormat="1" applyFont="1" applyFill="1" applyBorder="1" applyAlignment="1">
      <alignment vertical="center" shrinkToFit="1"/>
    </xf>
    <xf numFmtId="41" fontId="1" fillId="0" borderId="27" xfId="48" applyNumberFormat="1" applyFont="1" applyFill="1" applyBorder="1" applyAlignment="1">
      <alignment vertical="center" shrinkToFit="1"/>
    </xf>
    <xf numFmtId="41" fontId="10" fillId="0" borderId="91" xfId="48" applyNumberFormat="1" applyFont="1" applyFill="1" applyBorder="1" applyAlignment="1" applyProtection="1">
      <alignment shrinkToFit="1"/>
      <protection locked="0"/>
    </xf>
    <xf numFmtId="41" fontId="1" fillId="0" borderId="89" xfId="48" applyNumberFormat="1" applyFont="1" applyFill="1" applyBorder="1" applyAlignment="1">
      <alignment vertical="center" shrinkToFit="1"/>
    </xf>
    <xf numFmtId="41" fontId="10" fillId="0" borderId="121" xfId="48" applyNumberFormat="1" applyFont="1" applyFill="1" applyBorder="1" applyAlignment="1" applyProtection="1">
      <alignment shrinkToFit="1"/>
      <protection locked="0"/>
    </xf>
    <xf numFmtId="41" fontId="1" fillId="0" borderId="122" xfId="48" applyNumberFormat="1" applyFont="1" applyFill="1" applyBorder="1" applyAlignment="1">
      <alignment vertical="center" shrinkToFit="1"/>
    </xf>
    <xf numFmtId="41" fontId="10" fillId="0" borderId="27" xfId="48" applyNumberFormat="1" applyFont="1" applyFill="1" applyBorder="1" applyAlignment="1" applyProtection="1">
      <alignment shrinkToFit="1"/>
      <protection locked="0"/>
    </xf>
    <xf numFmtId="41" fontId="9" fillId="0" borderId="123" xfId="48" applyNumberFormat="1" applyFont="1" applyFill="1" applyBorder="1" applyAlignment="1" applyProtection="1">
      <alignment/>
      <protection/>
    </xf>
    <xf numFmtId="41" fontId="9" fillId="0" borderId="124" xfId="48" applyNumberFormat="1" applyFont="1" applyFill="1" applyBorder="1" applyAlignment="1" applyProtection="1">
      <alignment horizontal="center"/>
      <protection/>
    </xf>
    <xf numFmtId="41" fontId="10" fillId="0" borderId="25" xfId="48" applyNumberFormat="1" applyFont="1" applyFill="1" applyBorder="1" applyAlignment="1" applyProtection="1">
      <alignment shrinkToFit="1"/>
      <protection locked="0"/>
    </xf>
    <xf numFmtId="41" fontId="10" fillId="0" borderId="120" xfId="48" applyNumberFormat="1" applyFont="1" applyFill="1" applyBorder="1" applyAlignment="1" applyProtection="1">
      <alignment shrinkToFit="1"/>
      <protection locked="0"/>
    </xf>
    <xf numFmtId="41" fontId="13" fillId="0" borderId="27" xfId="48" applyNumberFormat="1" applyFont="1" applyFill="1" applyBorder="1" applyAlignment="1">
      <alignment vertical="center" shrinkToFit="1"/>
    </xf>
    <xf numFmtId="41" fontId="1" fillId="0" borderId="25" xfId="48" applyNumberFormat="1" applyFont="1" applyFill="1" applyBorder="1" applyAlignment="1">
      <alignment vertical="center" shrinkToFit="1"/>
    </xf>
    <xf numFmtId="41" fontId="10" fillId="0" borderId="0" xfId="48" applyNumberFormat="1" applyFont="1" applyFill="1" applyBorder="1" applyAlignment="1" applyProtection="1">
      <alignment shrinkToFit="1"/>
      <protection/>
    </xf>
    <xf numFmtId="41" fontId="9" fillId="0" borderId="82" xfId="48" applyNumberFormat="1" applyFont="1" applyFill="1" applyBorder="1" applyAlignment="1" applyProtection="1">
      <alignment/>
      <protection/>
    </xf>
    <xf numFmtId="41" fontId="3" fillId="0" borderId="0" xfId="48" applyNumberFormat="1" applyFont="1" applyFill="1" applyAlignment="1" applyProtection="1">
      <alignment/>
      <protection/>
    </xf>
    <xf numFmtId="41" fontId="1" fillId="0" borderId="35" xfId="48" applyNumberFormat="1" applyFont="1" applyFill="1" applyBorder="1" applyAlignment="1" applyProtection="1">
      <alignment horizontal="center"/>
      <protection/>
    </xf>
    <xf numFmtId="0" fontId="5" fillId="0" borderId="0" xfId="0" applyFont="1" applyFill="1" applyAlignment="1">
      <alignment horizontal="right"/>
    </xf>
    <xf numFmtId="41" fontId="1" fillId="0" borderId="17" xfId="48" applyNumberFormat="1" applyFont="1" applyFill="1" applyBorder="1" applyAlignment="1" applyProtection="1">
      <alignment horizontal="left"/>
      <protection/>
    </xf>
    <xf numFmtId="41" fontId="1" fillId="0" borderId="32" xfId="48" applyNumberFormat="1" applyFont="1" applyFill="1" applyBorder="1" applyAlignment="1" applyProtection="1">
      <alignment horizontal="center"/>
      <protection/>
    </xf>
    <xf numFmtId="41" fontId="1" fillId="0" borderId="37" xfId="48" applyNumberFormat="1" applyFont="1" applyFill="1" applyBorder="1" applyAlignment="1" applyProtection="1">
      <alignment horizontal="left"/>
      <protection/>
    </xf>
    <xf numFmtId="41" fontId="1" fillId="0" borderId="115" xfId="48" applyNumberFormat="1" applyFont="1" applyFill="1" applyBorder="1" applyAlignment="1" applyProtection="1">
      <alignment horizontal="center"/>
      <protection/>
    </xf>
    <xf numFmtId="41" fontId="1" fillId="0" borderId="25" xfId="48" applyNumberFormat="1" applyFont="1" applyFill="1" applyBorder="1" applyAlignment="1" applyProtection="1">
      <alignment horizontal="center"/>
      <protection/>
    </xf>
    <xf numFmtId="41" fontId="1" fillId="0" borderId="27" xfId="48" applyNumberFormat="1" applyFont="1" applyFill="1" applyBorder="1" applyAlignment="1" applyProtection="1">
      <alignment horizontal="center"/>
      <protection/>
    </xf>
    <xf numFmtId="207" fontId="1" fillId="0" borderId="0" xfId="48" applyNumberFormat="1" applyFont="1" applyFill="1" applyAlignment="1" applyProtection="1">
      <alignment/>
      <protection/>
    </xf>
    <xf numFmtId="41" fontId="1" fillId="0" borderId="23" xfId="48" applyNumberFormat="1" applyFont="1" applyBorder="1" applyAlignment="1" applyProtection="1">
      <alignment horizontal="center"/>
      <protection/>
    </xf>
    <xf numFmtId="41" fontId="1" fillId="0" borderId="125" xfId="48" applyNumberFormat="1" applyFont="1" applyFill="1" applyBorder="1" applyAlignment="1" applyProtection="1">
      <alignment/>
      <protection/>
    </xf>
    <xf numFmtId="41" fontId="1" fillId="0" borderId="125" xfId="48" applyNumberFormat="1" applyFont="1" applyBorder="1" applyAlignment="1" applyProtection="1">
      <alignment/>
      <protection/>
    </xf>
    <xf numFmtId="41" fontId="1" fillId="0" borderId="126" xfId="48" applyNumberFormat="1" applyFont="1" applyBorder="1" applyAlignment="1" applyProtection="1">
      <alignment/>
      <protection/>
    </xf>
    <xf numFmtId="41" fontId="1" fillId="0" borderId="127" xfId="48" applyNumberFormat="1" applyFont="1" applyBorder="1" applyAlignment="1" applyProtection="1">
      <alignment/>
      <protection/>
    </xf>
    <xf numFmtId="41" fontId="1" fillId="0" borderId="127" xfId="48" applyNumberFormat="1" applyFont="1" applyFill="1" applyBorder="1" applyAlignment="1" applyProtection="1">
      <alignment/>
      <protection/>
    </xf>
    <xf numFmtId="41" fontId="9" fillId="0" borderId="128" xfId="48" applyNumberFormat="1" applyFont="1" applyFill="1" applyBorder="1" applyAlignment="1" applyProtection="1">
      <alignment/>
      <protection/>
    </xf>
    <xf numFmtId="41" fontId="9" fillId="0" borderId="129" xfId="48" applyNumberFormat="1" applyFont="1" applyBorder="1" applyAlignment="1" applyProtection="1">
      <alignment/>
      <protection/>
    </xf>
    <xf numFmtId="41" fontId="9" fillId="0" borderId="129" xfId="48" applyNumberFormat="1" applyFont="1" applyFill="1" applyBorder="1" applyAlignment="1" applyProtection="1">
      <alignment/>
      <protection/>
    </xf>
    <xf numFmtId="41" fontId="9" fillId="0" borderId="130" xfId="48" applyNumberFormat="1" applyFont="1" applyBorder="1" applyAlignment="1" applyProtection="1">
      <alignment/>
      <protection/>
    </xf>
    <xf numFmtId="41" fontId="9" fillId="0" borderId="131" xfId="48" applyNumberFormat="1" applyFont="1" applyFill="1" applyBorder="1" applyAlignment="1" applyProtection="1">
      <alignment shrinkToFit="1"/>
      <protection/>
    </xf>
    <xf numFmtId="41" fontId="9" fillId="0" borderId="132" xfId="48" applyNumberFormat="1" applyFont="1" applyBorder="1" applyAlignment="1" applyProtection="1">
      <alignment/>
      <protection/>
    </xf>
    <xf numFmtId="41" fontId="11" fillId="0" borderId="129" xfId="48" applyNumberFormat="1" applyFont="1" applyBorder="1" applyAlignment="1" applyProtection="1">
      <alignment/>
      <protection/>
    </xf>
    <xf numFmtId="41" fontId="9" fillId="0" borderId="130" xfId="48" applyNumberFormat="1" applyFont="1" applyFill="1" applyBorder="1" applyAlignment="1" applyProtection="1">
      <alignment/>
      <protection/>
    </xf>
    <xf numFmtId="41" fontId="1" fillId="0" borderId="133" xfId="48" applyNumberFormat="1" applyFont="1" applyFill="1" applyBorder="1" applyAlignment="1" applyProtection="1">
      <alignment horizontal="center"/>
      <protection/>
    </xf>
    <xf numFmtId="41" fontId="1" fillId="0" borderId="133" xfId="48" applyNumberFormat="1" applyFont="1" applyBorder="1" applyAlignment="1" applyProtection="1">
      <alignment horizontal="center"/>
      <protection/>
    </xf>
    <xf numFmtId="41" fontId="10" fillId="0" borderId="134" xfId="48" applyNumberFormat="1" applyFont="1" applyFill="1" applyBorder="1" applyAlignment="1" applyProtection="1">
      <alignment/>
      <protection locked="0"/>
    </xf>
    <xf numFmtId="41" fontId="10" fillId="0" borderId="134" xfId="48" applyNumberFormat="1" applyFont="1" applyBorder="1" applyAlignment="1" applyProtection="1">
      <alignment/>
      <protection locked="0"/>
    </xf>
    <xf numFmtId="41" fontId="10" fillId="0" borderId="126" xfId="48" applyNumberFormat="1" applyFont="1" applyFill="1" applyBorder="1" applyAlignment="1" applyProtection="1">
      <alignment shrinkToFit="1"/>
      <protection locked="0"/>
    </xf>
    <xf numFmtId="41" fontId="10" fillId="0" borderId="23" xfId="48" applyNumberFormat="1" applyFont="1" applyBorder="1" applyAlignment="1" applyProtection="1">
      <alignment/>
      <protection locked="0"/>
    </xf>
    <xf numFmtId="41" fontId="9" fillId="0" borderId="93" xfId="48" applyNumberFormat="1" applyFont="1" applyBorder="1" applyAlignment="1" applyProtection="1">
      <alignment/>
      <protection locked="0"/>
    </xf>
    <xf numFmtId="41" fontId="10" fillId="0" borderId="135" xfId="48" applyNumberFormat="1" applyFont="1" applyBorder="1" applyAlignment="1" applyProtection="1">
      <alignment/>
      <protection locked="0"/>
    </xf>
    <xf numFmtId="41" fontId="9" fillId="0" borderId="134" xfId="48" applyNumberFormat="1" applyFont="1" applyBorder="1" applyAlignment="1" applyProtection="1">
      <alignment/>
      <protection locked="0"/>
    </xf>
    <xf numFmtId="41" fontId="1" fillId="0" borderId="68" xfId="48" applyNumberFormat="1" applyFont="1" applyBorder="1" applyAlignment="1" applyProtection="1">
      <alignment/>
      <protection/>
    </xf>
    <xf numFmtId="41" fontId="10" fillId="0" borderId="136" xfId="48" applyNumberFormat="1" applyFont="1" applyBorder="1" applyAlignment="1" applyProtection="1">
      <alignment shrinkToFit="1"/>
      <protection locked="0"/>
    </xf>
    <xf numFmtId="41" fontId="10" fillId="0" borderId="93" xfId="48" applyNumberFormat="1" applyFont="1" applyBorder="1" applyAlignment="1" applyProtection="1">
      <alignment/>
      <protection locked="0"/>
    </xf>
    <xf numFmtId="41" fontId="8" fillId="0" borderId="137" xfId="0" applyNumberFormat="1" applyFont="1" applyBorder="1" applyAlignment="1" applyProtection="1">
      <alignment/>
      <protection locked="0"/>
    </xf>
    <xf numFmtId="41" fontId="10" fillId="0" borderId="75" xfId="0" applyNumberFormat="1" applyFont="1" applyFill="1" applyBorder="1" applyAlignment="1" applyProtection="1">
      <alignment/>
      <protection locked="0"/>
    </xf>
    <xf numFmtId="41" fontId="10" fillId="0" borderId="138" xfId="0" applyNumberFormat="1" applyFont="1" applyBorder="1" applyAlignment="1" applyProtection="1">
      <alignment/>
      <protection locked="0"/>
    </xf>
    <xf numFmtId="41" fontId="10" fillId="0" borderId="75" xfId="0" applyNumberFormat="1" applyFont="1" applyBorder="1" applyAlignment="1" applyProtection="1">
      <alignment shrinkToFit="1"/>
      <protection locked="0"/>
    </xf>
    <xf numFmtId="41" fontId="8" fillId="0" borderId="93" xfId="0" applyNumberFormat="1" applyFont="1" applyFill="1" applyBorder="1" applyAlignment="1" applyProtection="1">
      <alignment/>
      <protection locked="0"/>
    </xf>
    <xf numFmtId="41" fontId="9" fillId="0" borderId="75" xfId="0" applyNumberFormat="1" applyFont="1" applyFill="1" applyBorder="1" applyAlignment="1" applyProtection="1">
      <alignment/>
      <protection locked="0"/>
    </xf>
    <xf numFmtId="41" fontId="8" fillId="0" borderId="93" xfId="0" applyNumberFormat="1" applyFont="1" applyBorder="1" applyAlignment="1" applyProtection="1">
      <alignment/>
      <protection locked="0"/>
    </xf>
    <xf numFmtId="41" fontId="8" fillId="0" borderId="75" xfId="0" applyNumberFormat="1" applyFont="1" applyBorder="1" applyAlignment="1" applyProtection="1">
      <alignment/>
      <protection locked="0"/>
    </xf>
    <xf numFmtId="41" fontId="8" fillId="0" borderId="75" xfId="0" applyNumberFormat="1" applyFont="1" applyFill="1" applyBorder="1" applyAlignment="1" applyProtection="1">
      <alignment/>
      <protection locked="0"/>
    </xf>
    <xf numFmtId="41" fontId="1" fillId="0" borderId="99" xfId="48" applyNumberFormat="1" applyFont="1" applyBorder="1" applyAlignment="1" applyProtection="1">
      <alignment/>
      <protection/>
    </xf>
    <xf numFmtId="41" fontId="1" fillId="0" borderId="127" xfId="48" applyNumberFormat="1" applyFont="1" applyBorder="1" applyAlignment="1" applyProtection="1">
      <alignment horizontal="center"/>
      <protection/>
    </xf>
    <xf numFmtId="41" fontId="1" fillId="0" borderId="139" xfId="48" applyNumberFormat="1" applyFont="1" applyBorder="1" applyAlignment="1" applyProtection="1">
      <alignment/>
      <protection/>
    </xf>
    <xf numFmtId="41" fontId="1" fillId="0" borderId="140" xfId="48" applyNumberFormat="1" applyFont="1" applyBorder="1" applyAlignment="1" applyProtection="1">
      <alignment/>
      <protection/>
    </xf>
    <xf numFmtId="41" fontId="1" fillId="0" borderId="141" xfId="48" applyNumberFormat="1" applyFont="1" applyBorder="1" applyAlignment="1" applyProtection="1">
      <alignment/>
      <protection/>
    </xf>
    <xf numFmtId="41" fontId="1" fillId="0" borderId="140" xfId="48" applyNumberFormat="1" applyFont="1" applyFill="1" applyBorder="1" applyAlignment="1" applyProtection="1">
      <alignment/>
      <protection/>
    </xf>
    <xf numFmtId="41" fontId="1" fillId="0" borderId="141" xfId="48" applyNumberFormat="1" applyFont="1" applyFill="1" applyBorder="1" applyAlignment="1" applyProtection="1">
      <alignment/>
      <protection/>
    </xf>
    <xf numFmtId="41" fontId="8" fillId="0" borderId="142" xfId="48" applyNumberFormat="1" applyFont="1" applyBorder="1" applyAlignment="1" applyProtection="1">
      <alignment/>
      <protection/>
    </xf>
    <xf numFmtId="41" fontId="8" fillId="0" borderId="93" xfId="48" applyNumberFormat="1" applyFont="1" applyBorder="1" applyAlignment="1" applyProtection="1">
      <alignment/>
      <protection/>
    </xf>
    <xf numFmtId="41" fontId="10" fillId="0" borderId="75" xfId="48" applyNumberFormat="1" applyFont="1" applyBorder="1" applyAlignment="1" applyProtection="1">
      <alignment shrinkToFit="1"/>
      <protection/>
    </xf>
    <xf numFmtId="41" fontId="8" fillId="0" borderId="93" xfId="48" applyNumberFormat="1" applyFont="1" applyFill="1" applyBorder="1" applyAlignment="1" applyProtection="1">
      <alignment/>
      <protection/>
    </xf>
    <xf numFmtId="41" fontId="9" fillId="0" borderId="75" xfId="48" applyNumberFormat="1" applyFont="1" applyFill="1" applyBorder="1" applyAlignment="1" applyProtection="1">
      <alignment/>
      <protection/>
    </xf>
    <xf numFmtId="41" fontId="8" fillId="0" borderId="75" xfId="48" applyNumberFormat="1" applyFont="1" applyBorder="1" applyAlignment="1" applyProtection="1">
      <alignment/>
      <protection/>
    </xf>
    <xf numFmtId="41" fontId="8" fillId="0" borderId="75" xfId="48" applyNumberFormat="1" applyFont="1" applyFill="1" applyBorder="1" applyAlignment="1" applyProtection="1">
      <alignment/>
      <protection/>
    </xf>
    <xf numFmtId="41" fontId="1" fillId="0" borderId="103" xfId="48" applyNumberFormat="1" applyFont="1" applyFill="1" applyBorder="1" applyAlignment="1" applyProtection="1">
      <alignment horizontal="center"/>
      <protection/>
    </xf>
    <xf numFmtId="41" fontId="9" fillId="0" borderId="99" xfId="0" applyNumberFormat="1" applyFont="1" applyBorder="1" applyAlignment="1" applyProtection="1">
      <alignment/>
      <protection/>
    </xf>
    <xf numFmtId="41" fontId="9" fillId="0" borderId="100" xfId="0" applyNumberFormat="1" applyFont="1" applyBorder="1" applyAlignment="1" applyProtection="1">
      <alignment/>
      <protection/>
    </xf>
    <xf numFmtId="196" fontId="11" fillId="0" borderId="99" xfId="0" applyNumberFormat="1" applyFont="1" applyBorder="1" applyAlignment="1" applyProtection="1">
      <alignment/>
      <protection/>
    </xf>
    <xf numFmtId="41" fontId="10" fillId="0" borderId="99" xfId="48" applyNumberFormat="1" applyFont="1" applyFill="1" applyBorder="1" applyAlignment="1" applyProtection="1">
      <alignment shrinkToFit="1"/>
      <protection/>
    </xf>
    <xf numFmtId="41" fontId="9" fillId="0" borderId="100" xfId="0" applyNumberFormat="1" applyFont="1" applyFill="1" applyBorder="1" applyAlignment="1" applyProtection="1">
      <alignment/>
      <protection/>
    </xf>
    <xf numFmtId="41" fontId="9" fillId="0" borderId="99" xfId="0" applyNumberFormat="1" applyFont="1" applyFill="1" applyBorder="1" applyAlignment="1" applyProtection="1">
      <alignment/>
      <protection/>
    </xf>
    <xf numFmtId="41" fontId="10" fillId="0" borderId="75" xfId="0" applyNumberFormat="1" applyFont="1" applyBorder="1" applyAlignment="1" applyProtection="1">
      <alignment/>
      <protection locked="0"/>
    </xf>
    <xf numFmtId="41" fontId="10" fillId="0" borderId="93" xfId="0" applyNumberFormat="1" applyFont="1" applyBorder="1" applyAlignment="1" applyProtection="1">
      <alignment/>
      <protection locked="0"/>
    </xf>
    <xf numFmtId="41" fontId="1" fillId="0" borderId="75" xfId="0" applyNumberFormat="1" applyFont="1" applyBorder="1" applyAlignment="1" applyProtection="1">
      <alignment/>
      <protection locked="0"/>
    </xf>
    <xf numFmtId="41" fontId="10" fillId="0" borderId="93" xfId="0" applyNumberFormat="1" applyFont="1" applyFill="1" applyBorder="1" applyAlignment="1" applyProtection="1">
      <alignment/>
      <protection locked="0"/>
    </xf>
    <xf numFmtId="41" fontId="9" fillId="0" borderId="75" xfId="0" applyNumberFormat="1" applyFont="1" applyBorder="1" applyAlignment="1" applyProtection="1">
      <alignment/>
      <protection locked="0"/>
    </xf>
    <xf numFmtId="41" fontId="1" fillId="0" borderId="143" xfId="48" applyNumberFormat="1" applyFont="1" applyBorder="1" applyAlignment="1" applyProtection="1">
      <alignment/>
      <protection/>
    </xf>
    <xf numFmtId="41" fontId="8" fillId="0" borderId="99" xfId="48" applyNumberFormat="1" applyFont="1" applyBorder="1" applyAlignment="1" applyProtection="1">
      <alignment/>
      <protection/>
    </xf>
    <xf numFmtId="41" fontId="8" fillId="0" borderId="100" xfId="48" applyNumberFormat="1" applyFont="1" applyBorder="1" applyAlignment="1" applyProtection="1">
      <alignment/>
      <protection/>
    </xf>
    <xf numFmtId="196" fontId="12" fillId="0" borderId="99" xfId="48" applyNumberFormat="1" applyFont="1" applyBorder="1" applyAlignment="1" applyProtection="1">
      <alignment/>
      <protection/>
    </xf>
    <xf numFmtId="41" fontId="10" fillId="0" borderId="100" xfId="48" applyNumberFormat="1" applyFont="1" applyBorder="1" applyAlignment="1" applyProtection="1">
      <alignment/>
      <protection/>
    </xf>
    <xf numFmtId="41" fontId="10" fillId="0" borderId="99" xfId="48" applyNumberFormat="1" applyFont="1" applyBorder="1" applyAlignment="1" applyProtection="1">
      <alignment shrinkToFit="1"/>
      <protection/>
    </xf>
    <xf numFmtId="41" fontId="8" fillId="0" borderId="100" xfId="48" applyNumberFormat="1" applyFont="1" applyFill="1" applyBorder="1" applyAlignment="1" applyProtection="1">
      <alignment/>
      <protection/>
    </xf>
    <xf numFmtId="41" fontId="9" fillId="0" borderId="99" xfId="48" applyNumberFormat="1" applyFont="1" applyBorder="1" applyAlignment="1" applyProtection="1">
      <alignment/>
      <protection/>
    </xf>
    <xf numFmtId="41" fontId="8" fillId="0" borderId="99" xfId="48" applyNumberFormat="1" applyFont="1" applyFill="1" applyBorder="1" applyAlignment="1" applyProtection="1">
      <alignment/>
      <protection/>
    </xf>
    <xf numFmtId="41" fontId="1" fillId="0" borderId="103" xfId="48" applyNumberFormat="1" applyFont="1" applyFill="1" applyBorder="1" applyAlignment="1" applyProtection="1">
      <alignment/>
      <protection/>
    </xf>
    <xf numFmtId="41" fontId="1" fillId="0" borderId="68" xfId="48" applyNumberFormat="1" applyFont="1" applyFill="1" applyBorder="1" applyAlignment="1" applyProtection="1">
      <alignment/>
      <protection/>
    </xf>
    <xf numFmtId="41" fontId="1" fillId="0" borderId="103" xfId="48" applyNumberFormat="1" applyFont="1" applyBorder="1" applyAlignment="1" applyProtection="1">
      <alignment/>
      <protection/>
    </xf>
    <xf numFmtId="41" fontId="1" fillId="0" borderId="144" xfId="48" applyNumberFormat="1" applyFont="1" applyFill="1" applyBorder="1" applyAlignment="1" applyProtection="1">
      <alignment/>
      <protection/>
    </xf>
    <xf numFmtId="41" fontId="1" fillId="0" borderId="134" xfId="48" applyNumberFormat="1" applyFont="1" applyFill="1" applyBorder="1" applyAlignment="1" applyProtection="1">
      <alignment/>
      <protection/>
    </xf>
    <xf numFmtId="41" fontId="1" fillId="0" borderId="101" xfId="48" applyNumberFormat="1" applyFont="1" applyBorder="1" applyAlignment="1" applyProtection="1">
      <alignment/>
      <protection/>
    </xf>
    <xf numFmtId="41" fontId="1" fillId="0" borderId="145" xfId="48" applyNumberFormat="1" applyFont="1" applyFill="1" applyBorder="1" applyAlignment="1" applyProtection="1">
      <alignment/>
      <protection/>
    </xf>
    <xf numFmtId="41" fontId="9" fillId="0" borderId="145" xfId="48" applyNumberFormat="1" applyFont="1" applyBorder="1" applyAlignment="1" applyProtection="1">
      <alignment/>
      <protection/>
    </xf>
    <xf numFmtId="41" fontId="9" fillId="0" borderId="128" xfId="48" applyNumberFormat="1" applyFont="1" applyBorder="1" applyAlignment="1" applyProtection="1">
      <alignment/>
      <protection/>
    </xf>
    <xf numFmtId="41" fontId="10" fillId="0" borderId="100" xfId="48" applyNumberFormat="1" applyFont="1" applyBorder="1" applyAlignment="1" applyProtection="1">
      <alignment shrinkToFit="1"/>
      <protection/>
    </xf>
    <xf numFmtId="41" fontId="9" fillId="0" borderId="145" xfId="48" applyNumberFormat="1" applyFont="1" applyFill="1" applyBorder="1" applyAlignment="1" applyProtection="1">
      <alignment/>
      <protection/>
    </xf>
    <xf numFmtId="209" fontId="1" fillId="0" borderId="0" xfId="48" applyNumberFormat="1" applyFont="1" applyFill="1" applyAlignment="1" applyProtection="1">
      <alignment/>
      <protection/>
    </xf>
    <xf numFmtId="41" fontId="1" fillId="0" borderId="28" xfId="48" applyNumberFormat="1" applyFont="1" applyFill="1" applyBorder="1" applyAlignment="1" applyProtection="1">
      <alignment/>
      <protection locked="0"/>
    </xf>
    <xf numFmtId="41" fontId="1" fillId="0" borderId="40" xfId="48" applyNumberFormat="1" applyFont="1" applyFill="1" applyBorder="1" applyAlignment="1" applyProtection="1">
      <alignment/>
      <protection locked="0"/>
    </xf>
    <xf numFmtId="41" fontId="1" fillId="0" borderId="29" xfId="48" applyNumberFormat="1" applyFont="1" applyFill="1" applyBorder="1" applyAlignment="1" applyProtection="1">
      <alignment/>
      <protection locked="0"/>
    </xf>
    <xf numFmtId="41" fontId="11" fillId="0" borderId="0" xfId="48" applyNumberFormat="1" applyFont="1" applyFill="1" applyBorder="1" applyAlignment="1" applyProtection="1">
      <alignment/>
      <protection/>
    </xf>
    <xf numFmtId="41" fontId="11" fillId="0" borderId="44" xfId="48" applyNumberFormat="1" applyFont="1" applyFill="1" applyBorder="1" applyAlignment="1" applyProtection="1">
      <alignment/>
      <protection/>
    </xf>
    <xf numFmtId="41" fontId="11" fillId="0" borderId="40" xfId="48" applyNumberFormat="1" applyFont="1" applyFill="1" applyBorder="1" applyAlignment="1" applyProtection="1">
      <alignment horizontal="center"/>
      <protection/>
    </xf>
    <xf numFmtId="41" fontId="1" fillId="0" borderId="134" xfId="48" applyNumberFormat="1" applyFont="1" applyFill="1" applyBorder="1" applyAlignment="1" applyProtection="1">
      <alignment/>
      <protection locked="0"/>
    </xf>
    <xf numFmtId="196" fontId="11" fillId="0" borderId="28" xfId="48" applyNumberFormat="1" applyFont="1" applyFill="1" applyBorder="1" applyAlignment="1" applyProtection="1">
      <alignment shrinkToFit="1"/>
      <protection/>
    </xf>
    <xf numFmtId="194" fontId="11" fillId="0" borderId="29" xfId="48" applyNumberFormat="1" applyFont="1" applyFill="1" applyBorder="1" applyAlignment="1" applyProtection="1">
      <alignment shrinkToFit="1"/>
      <protection/>
    </xf>
    <xf numFmtId="196" fontId="11" fillId="0" borderId="145" xfId="48" applyNumberFormat="1" applyFont="1" applyFill="1" applyBorder="1" applyAlignment="1" applyProtection="1">
      <alignment shrinkToFit="1"/>
      <protection/>
    </xf>
    <xf numFmtId="41" fontId="10" fillId="0" borderId="145" xfId="48" applyNumberFormat="1" applyFont="1" applyBorder="1" applyAlignment="1" applyProtection="1">
      <alignment shrinkToFit="1"/>
      <protection/>
    </xf>
    <xf numFmtId="41" fontId="1" fillId="0" borderId="144" xfId="48" applyNumberFormat="1" applyFont="1" applyBorder="1" applyAlignment="1" applyProtection="1">
      <alignment horizontal="center"/>
      <protection/>
    </xf>
    <xf numFmtId="41" fontId="10" fillId="0" borderId="146" xfId="0" applyNumberFormat="1" applyFont="1" applyBorder="1" applyAlignment="1" applyProtection="1">
      <alignment/>
      <protection locked="0"/>
    </xf>
    <xf numFmtId="41" fontId="1" fillId="0" borderId="146" xfId="0" applyNumberFormat="1" applyFont="1" applyBorder="1" applyAlignment="1" applyProtection="1">
      <alignment/>
      <protection locked="0"/>
    </xf>
    <xf numFmtId="41" fontId="10" fillId="0" borderId="132" xfId="0" applyNumberFormat="1" applyFont="1" applyBorder="1" applyAlignment="1" applyProtection="1">
      <alignment/>
      <protection locked="0"/>
    </xf>
    <xf numFmtId="41" fontId="10" fillId="0" borderId="147" xfId="0" applyNumberFormat="1" applyFont="1" applyBorder="1" applyAlignment="1" applyProtection="1">
      <alignment shrinkToFit="1"/>
      <protection locked="0"/>
    </xf>
    <xf numFmtId="41" fontId="9" fillId="0" borderId="146" xfId="0" applyNumberFormat="1" applyFont="1" applyBorder="1" applyAlignment="1" applyProtection="1">
      <alignment/>
      <protection locked="0"/>
    </xf>
    <xf numFmtId="41" fontId="10" fillId="0" borderId="146" xfId="0" applyNumberFormat="1" applyFont="1" applyFill="1" applyBorder="1" applyAlignment="1" applyProtection="1">
      <alignment/>
      <protection locked="0"/>
    </xf>
    <xf numFmtId="41" fontId="9" fillId="0" borderId="134" xfId="48" applyNumberFormat="1" applyFont="1" applyBorder="1" applyAlignment="1" applyProtection="1">
      <alignment/>
      <protection/>
    </xf>
    <xf numFmtId="41" fontId="9" fillId="0" borderId="136" xfId="48" applyNumberFormat="1" applyFont="1" applyBorder="1" applyAlignment="1" applyProtection="1">
      <alignment/>
      <protection/>
    </xf>
    <xf numFmtId="41" fontId="10" fillId="0" borderId="93" xfId="48" applyNumberFormat="1" applyFont="1" applyBorder="1" applyAlignment="1" applyProtection="1">
      <alignment shrinkToFit="1"/>
      <protection/>
    </xf>
    <xf numFmtId="41" fontId="9" fillId="0" borderId="134" xfId="48" applyNumberFormat="1" applyFont="1" applyFill="1" applyBorder="1" applyAlignment="1" applyProtection="1">
      <alignment/>
      <protection/>
    </xf>
    <xf numFmtId="41" fontId="3" fillId="33" borderId="0" xfId="48" applyNumberFormat="1" applyFont="1" applyFill="1" applyAlignment="1" applyProtection="1">
      <alignment/>
      <protection/>
    </xf>
    <xf numFmtId="41" fontId="1" fillId="33" borderId="35" xfId="48" applyNumberFormat="1" applyFont="1" applyFill="1" applyBorder="1" applyAlignment="1" applyProtection="1">
      <alignment horizontal="center"/>
      <protection/>
    </xf>
    <xf numFmtId="41" fontId="1" fillId="33" borderId="15" xfId="48" applyNumberFormat="1" applyFont="1" applyFill="1" applyBorder="1" applyAlignment="1" applyProtection="1">
      <alignment/>
      <protection/>
    </xf>
    <xf numFmtId="41" fontId="1" fillId="33" borderId="16" xfId="48" applyNumberFormat="1" applyFont="1" applyFill="1" applyBorder="1" applyAlignment="1" applyProtection="1">
      <alignment/>
      <protection/>
    </xf>
    <xf numFmtId="41" fontId="1" fillId="33" borderId="14" xfId="48" applyNumberFormat="1" applyFont="1" applyFill="1" applyBorder="1" applyAlignment="1" applyProtection="1">
      <alignment/>
      <protection/>
    </xf>
    <xf numFmtId="41" fontId="1" fillId="33" borderId="0" xfId="48" applyNumberFormat="1" applyFont="1" applyFill="1" applyAlignment="1" applyProtection="1">
      <alignment/>
      <protection/>
    </xf>
    <xf numFmtId="41" fontId="1" fillId="33" borderId="17" xfId="48" applyNumberFormat="1" applyFont="1" applyFill="1" applyBorder="1" applyAlignment="1" applyProtection="1">
      <alignment/>
      <protection/>
    </xf>
    <xf numFmtId="41" fontId="1" fillId="33" borderId="68" xfId="48" applyNumberFormat="1" applyFont="1" applyFill="1" applyBorder="1" applyAlignment="1" applyProtection="1">
      <alignment/>
      <protection/>
    </xf>
    <xf numFmtId="41" fontId="1" fillId="33" borderId="19" xfId="48" applyNumberFormat="1" applyFont="1" applyFill="1" applyBorder="1" applyAlignment="1" applyProtection="1">
      <alignment/>
      <protection/>
    </xf>
    <xf numFmtId="0" fontId="5" fillId="33" borderId="0" xfId="0" applyFont="1" applyFill="1" applyAlignment="1">
      <alignment horizontal="right"/>
    </xf>
    <xf numFmtId="41" fontId="1" fillId="33" borderId="36" xfId="48" applyNumberFormat="1" applyFont="1" applyFill="1" applyBorder="1" applyAlignment="1" applyProtection="1">
      <alignment horizontal="center"/>
      <protection/>
    </xf>
    <xf numFmtId="41" fontId="1" fillId="33" borderId="10" xfId="48" applyNumberFormat="1" applyFont="1" applyFill="1" applyBorder="1" applyAlignment="1" applyProtection="1">
      <alignment horizontal="center"/>
      <protection/>
    </xf>
    <xf numFmtId="41" fontId="1" fillId="33" borderId="10" xfId="48" applyNumberFormat="1" applyFont="1" applyFill="1" applyBorder="1" applyAlignment="1" applyProtection="1">
      <alignment/>
      <protection/>
    </xf>
    <xf numFmtId="41" fontId="3" fillId="33" borderId="0" xfId="0" applyNumberFormat="1" applyFont="1" applyFill="1" applyAlignment="1" applyProtection="1">
      <alignment/>
      <protection/>
    </xf>
    <xf numFmtId="41" fontId="1" fillId="33" borderId="31" xfId="48" applyNumberFormat="1" applyFont="1" applyFill="1" applyBorder="1" applyAlignment="1" applyProtection="1">
      <alignment/>
      <protection/>
    </xf>
    <xf numFmtId="41" fontId="1" fillId="33" borderId="11" xfId="48" applyNumberFormat="1" applyFont="1" applyFill="1" applyBorder="1" applyAlignment="1" applyProtection="1">
      <alignment horizontal="center"/>
      <protection/>
    </xf>
    <xf numFmtId="41" fontId="1" fillId="33" borderId="11" xfId="48" applyNumberFormat="1" applyFont="1" applyFill="1" applyBorder="1" applyAlignment="1" applyProtection="1">
      <alignment/>
      <protection/>
    </xf>
    <xf numFmtId="41" fontId="1" fillId="33" borderId="31" xfId="48" applyNumberFormat="1" applyFont="1" applyFill="1" applyBorder="1" applyAlignment="1" applyProtection="1">
      <alignment horizontal="center"/>
      <protection/>
    </xf>
    <xf numFmtId="41" fontId="1" fillId="33" borderId="36" xfId="48" applyNumberFormat="1" applyFont="1" applyFill="1" applyBorder="1" applyAlignment="1" applyProtection="1">
      <alignment/>
      <protection/>
    </xf>
    <xf numFmtId="41" fontId="1" fillId="33" borderId="12" xfId="48" applyNumberFormat="1" applyFont="1" applyFill="1" applyBorder="1" applyAlignment="1" applyProtection="1">
      <alignment horizontal="left"/>
      <protection/>
    </xf>
    <xf numFmtId="41" fontId="1" fillId="33" borderId="103" xfId="48" applyNumberFormat="1" applyFont="1" applyFill="1" applyBorder="1" applyAlignment="1" applyProtection="1">
      <alignment horizontal="center"/>
      <protection/>
    </xf>
    <xf numFmtId="41" fontId="1" fillId="33" borderId="103" xfId="48" applyNumberFormat="1" applyFont="1" applyFill="1" applyBorder="1" applyAlignment="1" applyProtection="1">
      <alignment/>
      <protection/>
    </xf>
    <xf numFmtId="41" fontId="4" fillId="33" borderId="12" xfId="48" applyNumberFormat="1" applyFont="1" applyFill="1" applyBorder="1" applyAlignment="1" applyProtection="1">
      <alignment horizontal="center"/>
      <protection/>
    </xf>
    <xf numFmtId="41" fontId="1" fillId="33" borderId="101" xfId="48" applyNumberFormat="1" applyFont="1" applyFill="1" applyBorder="1" applyAlignment="1" applyProtection="1">
      <alignment horizontal="center"/>
      <protection/>
    </xf>
    <xf numFmtId="41" fontId="1" fillId="33" borderId="101" xfId="48" applyNumberFormat="1" applyFont="1" applyFill="1" applyBorder="1" applyAlignment="1" applyProtection="1">
      <alignment/>
      <protection/>
    </xf>
    <xf numFmtId="41" fontId="1" fillId="33" borderId="0" xfId="48" applyNumberFormat="1" applyFont="1" applyFill="1" applyAlignment="1" applyProtection="1">
      <alignment horizontal="left"/>
      <protection/>
    </xf>
    <xf numFmtId="41" fontId="4" fillId="33" borderId="0" xfId="48" applyNumberFormat="1" applyFont="1" applyFill="1" applyAlignment="1" applyProtection="1">
      <alignment horizontal="left"/>
      <protection/>
    </xf>
    <xf numFmtId="41" fontId="1" fillId="33" borderId="37" xfId="48" applyNumberFormat="1" applyFont="1" applyFill="1" applyBorder="1" applyAlignment="1" applyProtection="1">
      <alignment/>
      <protection/>
    </xf>
    <xf numFmtId="41" fontId="1" fillId="33" borderId="13" xfId="48" applyNumberFormat="1" applyFont="1" applyFill="1" applyBorder="1" applyAlignment="1" applyProtection="1">
      <alignment horizontal="center"/>
      <protection/>
    </xf>
    <xf numFmtId="41" fontId="1" fillId="33" borderId="13" xfId="48" applyNumberFormat="1" applyFont="1" applyFill="1" applyBorder="1" applyAlignment="1" applyProtection="1">
      <alignment/>
      <protection/>
    </xf>
    <xf numFmtId="41" fontId="10" fillId="0" borderId="106" xfId="0" applyNumberFormat="1" applyFont="1" applyFill="1" applyBorder="1" applyAlignment="1" applyProtection="1">
      <alignment/>
      <protection locked="0"/>
    </xf>
    <xf numFmtId="41" fontId="9" fillId="0" borderId="98" xfId="0" applyNumberFormat="1" applyFont="1" applyFill="1" applyBorder="1" applyAlignment="1" applyProtection="1">
      <alignment horizontal="center"/>
      <protection/>
    </xf>
    <xf numFmtId="41" fontId="10" fillId="0" borderId="28" xfId="48" applyNumberFormat="1" applyFont="1" applyFill="1" applyBorder="1" applyAlignment="1" applyProtection="1">
      <alignment/>
      <protection/>
    </xf>
    <xf numFmtId="41" fontId="10" fillId="0" borderId="40" xfId="48" applyNumberFormat="1" applyFont="1" applyFill="1" applyBorder="1" applyAlignment="1" applyProtection="1">
      <alignment/>
      <protection/>
    </xf>
    <xf numFmtId="194" fontId="12" fillId="0" borderId="75" xfId="48" applyNumberFormat="1" applyFont="1" applyFill="1" applyBorder="1" applyAlignment="1" applyProtection="1">
      <alignment shrinkToFit="1"/>
      <protection/>
    </xf>
    <xf numFmtId="41" fontId="1" fillId="0" borderId="115" xfId="48" applyNumberFormat="1" applyFont="1" applyBorder="1" applyAlignment="1" applyProtection="1">
      <alignment horizontal="center" vertical="center"/>
      <protection/>
    </xf>
    <xf numFmtId="41" fontId="1" fillId="0" borderId="25" xfId="48" applyNumberFormat="1" applyFont="1" applyBorder="1" applyAlignment="1" applyProtection="1">
      <alignment horizontal="center" vertical="center"/>
      <protection/>
    </xf>
    <xf numFmtId="41" fontId="4" fillId="0" borderId="115" xfId="48" applyNumberFormat="1" applyFont="1" applyBorder="1" applyAlignment="1" applyProtection="1">
      <alignment horizontal="center" vertical="center"/>
      <protection/>
    </xf>
    <xf numFmtId="41" fontId="4" fillId="0" borderId="25" xfId="48" applyNumberFormat="1" applyFont="1" applyBorder="1" applyAlignment="1" applyProtection="1">
      <alignment horizontal="center" vertical="center"/>
      <protection/>
    </xf>
    <xf numFmtId="41" fontId="1" fillId="0" borderId="148" xfId="48" applyNumberFormat="1" applyFont="1" applyBorder="1" applyAlignment="1" applyProtection="1">
      <alignment horizontal="center" vertical="center"/>
      <protection/>
    </xf>
    <xf numFmtId="41" fontId="1" fillId="0" borderId="149" xfId="48" applyNumberFormat="1" applyFont="1" applyBorder="1" applyAlignment="1" applyProtection="1">
      <alignment horizontal="center" vertical="center"/>
      <protection/>
    </xf>
    <xf numFmtId="41" fontId="1" fillId="0" borderId="31" xfId="48" applyNumberFormat="1" applyFont="1" applyBorder="1" applyAlignment="1" applyProtection="1">
      <alignment horizontal="center" vertical="center"/>
      <protection/>
    </xf>
    <xf numFmtId="41" fontId="1" fillId="0" borderId="92" xfId="48" applyNumberFormat="1" applyFont="1" applyBorder="1" applyAlignment="1" applyProtection="1">
      <alignment horizontal="center" vertical="center"/>
      <protection/>
    </xf>
    <xf numFmtId="41" fontId="4" fillId="0" borderId="148" xfId="48" applyNumberFormat="1" applyFont="1" applyBorder="1" applyAlignment="1" applyProtection="1">
      <alignment horizontal="center" vertical="center"/>
      <protection/>
    </xf>
    <xf numFmtId="41" fontId="4" fillId="0" borderId="149" xfId="48" applyNumberFormat="1" applyFont="1" applyBorder="1" applyAlignment="1" applyProtection="1">
      <alignment horizontal="center" vertical="center"/>
      <protection/>
    </xf>
    <xf numFmtId="41" fontId="4" fillId="0" borderId="31" xfId="48" applyNumberFormat="1" applyFont="1" applyBorder="1" applyAlignment="1" applyProtection="1">
      <alignment horizontal="center" vertical="center"/>
      <protection/>
    </xf>
    <xf numFmtId="41" fontId="4" fillId="0" borderId="92" xfId="48" applyNumberFormat="1" applyFont="1" applyBorder="1" applyAlignment="1" applyProtection="1">
      <alignment horizontal="center" vertical="center"/>
      <protection/>
    </xf>
    <xf numFmtId="41" fontId="6" fillId="0" borderId="0" xfId="48" applyNumberFormat="1" applyFont="1" applyAlignment="1" applyProtection="1">
      <alignment horizontal="center"/>
      <protection/>
    </xf>
    <xf numFmtId="41" fontId="4" fillId="0" borderId="115" xfId="48" applyNumberFormat="1" applyFont="1" applyFill="1" applyBorder="1" applyAlignment="1" applyProtection="1">
      <alignment horizontal="center" vertical="center"/>
      <protection/>
    </xf>
    <xf numFmtId="41" fontId="4" fillId="0" borderId="25" xfId="48" applyNumberFormat="1" applyFont="1" applyFill="1" applyBorder="1" applyAlignment="1" applyProtection="1">
      <alignment horizontal="center" vertical="center"/>
      <protection/>
    </xf>
    <xf numFmtId="41" fontId="4" fillId="0" borderId="148" xfId="48" applyNumberFormat="1" applyFont="1" applyFill="1" applyBorder="1" applyAlignment="1" applyProtection="1">
      <alignment horizontal="center" vertical="center"/>
      <protection/>
    </xf>
    <xf numFmtId="41" fontId="4" fillId="0" borderId="149" xfId="48" applyNumberFormat="1" applyFont="1" applyFill="1" applyBorder="1" applyAlignment="1" applyProtection="1">
      <alignment horizontal="center" vertical="center"/>
      <protection/>
    </xf>
    <xf numFmtId="41" fontId="4" fillId="0" borderId="31" xfId="48" applyNumberFormat="1" applyFont="1" applyFill="1" applyBorder="1" applyAlignment="1" applyProtection="1">
      <alignment horizontal="center" vertical="center"/>
      <protection/>
    </xf>
    <xf numFmtId="41" fontId="4" fillId="0" borderId="92" xfId="48" applyNumberFormat="1" applyFont="1" applyFill="1" applyBorder="1" applyAlignment="1" applyProtection="1">
      <alignment horizontal="center" vertical="center"/>
      <protection/>
    </xf>
    <xf numFmtId="41" fontId="1" fillId="0" borderId="115" xfId="48" applyNumberFormat="1" applyFont="1" applyFill="1" applyBorder="1" applyAlignment="1" applyProtection="1">
      <alignment horizontal="center" vertical="center"/>
      <protection/>
    </xf>
    <xf numFmtId="41" fontId="1" fillId="0" borderId="25" xfId="48" applyNumberFormat="1" applyFont="1" applyFill="1" applyBorder="1" applyAlignment="1" applyProtection="1">
      <alignment horizontal="center" vertical="center"/>
      <protection/>
    </xf>
    <xf numFmtId="41" fontId="1" fillId="0" borderId="148" xfId="48" applyNumberFormat="1" applyFont="1" applyFill="1" applyBorder="1" applyAlignment="1" applyProtection="1">
      <alignment horizontal="center" vertical="center"/>
      <protection/>
    </xf>
    <xf numFmtId="41" fontId="1" fillId="0" borderId="149" xfId="48" applyNumberFormat="1" applyFont="1" applyFill="1" applyBorder="1" applyAlignment="1" applyProtection="1">
      <alignment horizontal="center" vertical="center"/>
      <protection/>
    </xf>
    <xf numFmtId="41" fontId="1" fillId="0" borderId="31" xfId="48" applyNumberFormat="1" applyFont="1" applyFill="1" applyBorder="1" applyAlignment="1" applyProtection="1">
      <alignment horizontal="center" vertical="center"/>
      <protection/>
    </xf>
    <xf numFmtId="41" fontId="1" fillId="0" borderId="92" xfId="48" applyNumberFormat="1" applyFont="1" applyFill="1" applyBorder="1" applyAlignment="1" applyProtection="1">
      <alignment horizontal="center" vertical="center"/>
      <protection/>
    </xf>
    <xf numFmtId="41" fontId="4" fillId="33" borderId="115" xfId="48" applyNumberFormat="1" applyFont="1" applyFill="1" applyBorder="1" applyAlignment="1" applyProtection="1">
      <alignment horizontal="center" vertical="center"/>
      <protection/>
    </xf>
    <xf numFmtId="41" fontId="4" fillId="33" borderId="25" xfId="48" applyNumberFormat="1" applyFont="1" applyFill="1" applyBorder="1" applyAlignment="1" applyProtection="1">
      <alignment horizontal="center" vertical="center"/>
      <protection/>
    </xf>
    <xf numFmtId="41" fontId="4" fillId="33" borderId="148" xfId="48" applyNumberFormat="1" applyFont="1" applyFill="1" applyBorder="1" applyAlignment="1" applyProtection="1">
      <alignment horizontal="center" vertical="center"/>
      <protection/>
    </xf>
    <xf numFmtId="41" fontId="4" fillId="33" borderId="149" xfId="48" applyNumberFormat="1" applyFont="1" applyFill="1" applyBorder="1" applyAlignment="1" applyProtection="1">
      <alignment horizontal="center" vertical="center"/>
      <protection/>
    </xf>
    <xf numFmtId="41" fontId="4" fillId="33" borderId="31" xfId="48" applyNumberFormat="1" applyFont="1" applyFill="1" applyBorder="1" applyAlignment="1" applyProtection="1">
      <alignment horizontal="center" vertical="center"/>
      <protection/>
    </xf>
    <xf numFmtId="41" fontId="4" fillId="33" borderId="92" xfId="48" applyNumberFormat="1" applyFont="1" applyFill="1" applyBorder="1" applyAlignment="1" applyProtection="1">
      <alignment horizontal="center" vertical="center"/>
      <protection/>
    </xf>
    <xf numFmtId="41" fontId="7" fillId="0" borderId="0" xfId="48" applyNumberFormat="1" applyFont="1" applyAlignment="1" applyProtection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8"/>
  <sheetViews>
    <sheetView zoomScale="50" zoomScaleNormal="50" zoomScalePageLayoutView="0" workbookViewId="0" topLeftCell="A1">
      <pane xSplit="3" ySplit="3" topLeftCell="D4" activePane="bottomRight" state="frozen"/>
      <selection pane="topLeft" activeCell="D50" sqref="D50"/>
      <selection pane="topRight" activeCell="D50" sqref="D50"/>
      <selection pane="bottomLeft" activeCell="D50" sqref="D50"/>
      <selection pane="bottomRight" activeCell="A1" sqref="A1:P1"/>
    </sheetView>
  </sheetViews>
  <sheetFormatPr defaultColWidth="9.00390625" defaultRowHeight="13.5"/>
  <cols>
    <col min="1" max="1" width="5.875" style="11" customWidth="1"/>
    <col min="2" max="2" width="21.25390625" style="11" customWidth="1"/>
    <col min="3" max="3" width="11.25390625" style="11" customWidth="1"/>
    <col min="4" max="4" width="20.50390625" style="76" customWidth="1"/>
    <col min="5" max="7" width="20.50390625" style="11" customWidth="1"/>
    <col min="8" max="8" width="20.50390625" style="76" customWidth="1"/>
    <col min="9" max="15" width="20.50390625" style="11" customWidth="1"/>
    <col min="16" max="16" width="23.00390625" style="39" customWidth="1"/>
    <col min="17" max="16384" width="9.00390625" style="11" customWidth="1"/>
  </cols>
  <sheetData>
    <row r="1" spans="1:16" ht="30.75">
      <c r="A1" s="580" t="s">
        <v>104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580"/>
      <c r="O1" s="580"/>
      <c r="P1" s="580"/>
    </row>
    <row r="2" spans="1:15" ht="19.5" thickBot="1">
      <c r="A2" s="12"/>
      <c r="B2" s="41" t="s">
        <v>1</v>
      </c>
      <c r="C2" s="12"/>
      <c r="O2" s="12" t="s">
        <v>90</v>
      </c>
    </row>
    <row r="3" spans="1:16" ht="18.75">
      <c r="A3" s="42"/>
      <c r="B3" s="43"/>
      <c r="C3" s="43"/>
      <c r="D3" s="87" t="s">
        <v>2</v>
      </c>
      <c r="E3" s="45" t="s">
        <v>3</v>
      </c>
      <c r="F3" s="45" t="s">
        <v>4</v>
      </c>
      <c r="G3" s="45" t="s">
        <v>5</v>
      </c>
      <c r="H3" s="87" t="s">
        <v>6</v>
      </c>
      <c r="I3" s="45" t="s">
        <v>7</v>
      </c>
      <c r="J3" s="45" t="s">
        <v>8</v>
      </c>
      <c r="K3" s="45" t="s">
        <v>9</v>
      </c>
      <c r="L3" s="45" t="s">
        <v>10</v>
      </c>
      <c r="M3" s="45" t="s">
        <v>11</v>
      </c>
      <c r="N3" s="45" t="s">
        <v>12</v>
      </c>
      <c r="O3" s="45" t="s">
        <v>13</v>
      </c>
      <c r="P3" s="46" t="s">
        <v>14</v>
      </c>
    </row>
    <row r="4" spans="1:16" ht="18.75">
      <c r="A4" s="47" t="s">
        <v>0</v>
      </c>
      <c r="B4" s="568" t="s">
        <v>15</v>
      </c>
      <c r="C4" s="59" t="s">
        <v>16</v>
      </c>
      <c r="D4" s="135">
        <v>0.0215</v>
      </c>
      <c r="E4" s="112"/>
      <c r="F4" s="112">
        <v>0.001</v>
      </c>
      <c r="G4" s="378"/>
      <c r="H4" s="401">
        <v>179.383</v>
      </c>
      <c r="I4" s="160"/>
      <c r="J4" s="131">
        <v>110.999</v>
      </c>
      <c r="K4" s="112">
        <v>0.522</v>
      </c>
      <c r="L4" s="112"/>
      <c r="M4" s="135"/>
      <c r="N4" s="125"/>
      <c r="O4" s="131"/>
      <c r="P4" s="8">
        <f aca="true" t="shared" si="0" ref="P4:P9">SUM(D4:O4)</f>
        <v>290.9265</v>
      </c>
    </row>
    <row r="5" spans="1:16" ht="18.75">
      <c r="A5" s="48" t="s">
        <v>17</v>
      </c>
      <c r="B5" s="569"/>
      <c r="C5" s="52" t="s">
        <v>18</v>
      </c>
      <c r="D5" s="136">
        <v>11.987999905658375</v>
      </c>
      <c r="E5" s="113"/>
      <c r="F5" s="113">
        <v>0.3239999951626481</v>
      </c>
      <c r="G5" s="113"/>
      <c r="H5" s="402">
        <v>7997.703291197125</v>
      </c>
      <c r="I5" s="35"/>
      <c r="J5" s="132">
        <v>4657.958917355064</v>
      </c>
      <c r="K5" s="113">
        <v>434.0519927419591</v>
      </c>
      <c r="L5" s="113"/>
      <c r="M5" s="136"/>
      <c r="N5" s="126"/>
      <c r="O5" s="132"/>
      <c r="P5" s="9">
        <f t="shared" si="0"/>
        <v>13102.026201194969</v>
      </c>
    </row>
    <row r="6" spans="1:16" ht="18.75">
      <c r="A6" s="48" t="s">
        <v>19</v>
      </c>
      <c r="B6" s="50" t="s">
        <v>20</v>
      </c>
      <c r="C6" s="59" t="s">
        <v>16</v>
      </c>
      <c r="D6" s="135"/>
      <c r="E6" s="112"/>
      <c r="F6" s="112"/>
      <c r="G6" s="112"/>
      <c r="H6" s="403"/>
      <c r="I6" s="258"/>
      <c r="J6" s="131"/>
      <c r="K6" s="112"/>
      <c r="L6" s="112"/>
      <c r="M6" s="135"/>
      <c r="N6" s="125"/>
      <c r="O6" s="131"/>
      <c r="P6" s="8"/>
    </row>
    <row r="7" spans="1:16" ht="18.75">
      <c r="A7" s="48" t="s">
        <v>21</v>
      </c>
      <c r="B7" s="52" t="s">
        <v>22</v>
      </c>
      <c r="C7" s="52" t="s">
        <v>18</v>
      </c>
      <c r="D7" s="136"/>
      <c r="E7" s="113"/>
      <c r="F7" s="113"/>
      <c r="G7" s="113"/>
      <c r="H7" s="402"/>
      <c r="I7" s="259"/>
      <c r="J7" s="133"/>
      <c r="K7" s="113"/>
      <c r="L7" s="113"/>
      <c r="M7" s="136"/>
      <c r="N7" s="126"/>
      <c r="O7" s="133"/>
      <c r="P7" s="9"/>
    </row>
    <row r="8" spans="1:16" s="40" customFormat="1" ht="18.75">
      <c r="A8" s="47" t="s">
        <v>23</v>
      </c>
      <c r="B8" s="570" t="s">
        <v>114</v>
      </c>
      <c r="C8" s="59" t="s">
        <v>16</v>
      </c>
      <c r="D8" s="137">
        <f aca="true" t="shared" si="1" ref="D8:K8">D4+D6</f>
        <v>0.0215</v>
      </c>
      <c r="E8" s="137"/>
      <c r="F8" s="114">
        <f t="shared" si="1"/>
        <v>0.001</v>
      </c>
      <c r="G8" s="114"/>
      <c r="H8" s="30">
        <f t="shared" si="1"/>
        <v>179.383</v>
      </c>
      <c r="I8" s="280"/>
      <c r="J8" s="1">
        <f t="shared" si="1"/>
        <v>110.999</v>
      </c>
      <c r="K8" s="1">
        <f t="shared" si="1"/>
        <v>0.522</v>
      </c>
      <c r="L8" s="5"/>
      <c r="M8" s="5"/>
      <c r="N8" s="5"/>
      <c r="O8" s="5"/>
      <c r="P8" s="8">
        <f t="shared" si="0"/>
        <v>290.9265</v>
      </c>
    </row>
    <row r="9" spans="1:16" s="40" customFormat="1" ht="18.75">
      <c r="A9" s="53"/>
      <c r="B9" s="571"/>
      <c r="C9" s="52" t="s">
        <v>18</v>
      </c>
      <c r="D9" s="375">
        <f aca="true" t="shared" si="2" ref="D9:K9">D5+D7</f>
        <v>11.987999905658375</v>
      </c>
      <c r="E9" s="375"/>
      <c r="F9" s="373">
        <f t="shared" si="2"/>
        <v>0.3239999951626481</v>
      </c>
      <c r="G9" s="373"/>
      <c r="H9" s="91">
        <f t="shared" si="2"/>
        <v>7997.703291197125</v>
      </c>
      <c r="I9" s="58"/>
      <c r="J9" s="2">
        <f t="shared" si="2"/>
        <v>4657.958917355064</v>
      </c>
      <c r="K9" s="2">
        <f t="shared" si="2"/>
        <v>434.0519927419591</v>
      </c>
      <c r="L9" s="36"/>
      <c r="M9" s="36"/>
      <c r="N9" s="36"/>
      <c r="O9" s="36"/>
      <c r="P9" s="9">
        <f t="shared" si="0"/>
        <v>13102.026201194969</v>
      </c>
    </row>
    <row r="10" spans="1:16" ht="18.75">
      <c r="A10" s="572" t="s">
        <v>25</v>
      </c>
      <c r="B10" s="573"/>
      <c r="C10" s="59" t="s">
        <v>16</v>
      </c>
      <c r="D10" s="135">
        <v>0.0475</v>
      </c>
      <c r="E10" s="112">
        <v>183.2562</v>
      </c>
      <c r="F10" s="112">
        <v>0.334</v>
      </c>
      <c r="G10" s="112">
        <v>0.3631</v>
      </c>
      <c r="H10" s="403">
        <v>2.4903</v>
      </c>
      <c r="I10" s="258">
        <v>128.157</v>
      </c>
      <c r="J10" s="131">
        <v>131.3647</v>
      </c>
      <c r="K10" s="112">
        <v>174.9587</v>
      </c>
      <c r="L10" s="112">
        <v>1.0501</v>
      </c>
      <c r="M10" s="135">
        <v>412.0318</v>
      </c>
      <c r="N10" s="125">
        <v>0.068</v>
      </c>
      <c r="O10" s="131">
        <v>0.2478</v>
      </c>
      <c r="P10" s="8">
        <f aca="true" t="shared" si="3" ref="P10:P33">SUM(D10:O10)</f>
        <v>1034.3692</v>
      </c>
    </row>
    <row r="11" spans="1:16" ht="18.75">
      <c r="A11" s="574"/>
      <c r="B11" s="575"/>
      <c r="C11" s="52" t="s">
        <v>18</v>
      </c>
      <c r="D11" s="136">
        <v>12.533399901366257</v>
      </c>
      <c r="E11" s="113">
        <v>50319.38218507397</v>
      </c>
      <c r="F11" s="113">
        <v>25.163999624299006</v>
      </c>
      <c r="G11" s="113">
        <v>182.43576194092233</v>
      </c>
      <c r="H11" s="404">
        <v>1446.9288858421519</v>
      </c>
      <c r="I11" s="128">
        <v>36660.70891096087</v>
      </c>
      <c r="J11" s="132">
        <v>25343.618670334858</v>
      </c>
      <c r="K11" s="113">
        <v>40186.15672802343</v>
      </c>
      <c r="L11" s="113">
        <v>700.0689520632479</v>
      </c>
      <c r="M11" s="136">
        <v>107887.03481483541</v>
      </c>
      <c r="N11" s="145">
        <v>21.113999826915887</v>
      </c>
      <c r="O11" s="132">
        <v>20.85696</v>
      </c>
      <c r="P11" s="9">
        <f t="shared" si="3"/>
        <v>262806.0032684274</v>
      </c>
    </row>
    <row r="12" spans="1:16" ht="18.75">
      <c r="A12" s="54"/>
      <c r="B12" s="568" t="s">
        <v>26</v>
      </c>
      <c r="C12" s="59" t="s">
        <v>16</v>
      </c>
      <c r="D12" s="135">
        <v>2.7162</v>
      </c>
      <c r="E12" s="112">
        <v>2.6896</v>
      </c>
      <c r="F12" s="112">
        <v>3.3772</v>
      </c>
      <c r="G12" s="112">
        <v>4.166</v>
      </c>
      <c r="H12" s="403">
        <v>4.5462</v>
      </c>
      <c r="I12" s="160">
        <v>253.08</v>
      </c>
      <c r="J12" s="131">
        <v>181.6295</v>
      </c>
      <c r="K12" s="112">
        <v>86.0454</v>
      </c>
      <c r="L12" s="112">
        <v>3.1548</v>
      </c>
      <c r="M12" s="135">
        <v>1.9192</v>
      </c>
      <c r="N12" s="125">
        <v>0.9996</v>
      </c>
      <c r="O12" s="131">
        <v>6.889</v>
      </c>
      <c r="P12" s="8">
        <f t="shared" si="3"/>
        <v>551.2127</v>
      </c>
    </row>
    <row r="13" spans="1:16" ht="18.75">
      <c r="A13" s="47" t="s">
        <v>0</v>
      </c>
      <c r="B13" s="569"/>
      <c r="C13" s="52" t="s">
        <v>18</v>
      </c>
      <c r="D13" s="136">
        <v>7033.165144651299</v>
      </c>
      <c r="E13" s="113">
        <v>7042.226028441599</v>
      </c>
      <c r="F13" s="113">
        <v>15944.104561952947</v>
      </c>
      <c r="G13" s="113">
        <v>13481.164943425247</v>
      </c>
      <c r="H13" s="404">
        <v>15117.483243119505</v>
      </c>
      <c r="I13" s="128">
        <v>242084.9364837688</v>
      </c>
      <c r="J13" s="132">
        <v>247644.7408061047</v>
      </c>
      <c r="K13" s="113">
        <v>91518.96086965717</v>
      </c>
      <c r="L13" s="113">
        <v>11467.526269991502</v>
      </c>
      <c r="M13" s="136">
        <v>6977.836772501522</v>
      </c>
      <c r="N13" s="145">
        <v>3741.983969324714</v>
      </c>
      <c r="O13" s="132">
        <v>21363.7068</v>
      </c>
      <c r="P13" s="9">
        <f t="shared" si="3"/>
        <v>683417.8358929391</v>
      </c>
    </row>
    <row r="14" spans="1:16" ht="18.75">
      <c r="A14" s="48" t="s">
        <v>27</v>
      </c>
      <c r="B14" s="568" t="s">
        <v>28</v>
      </c>
      <c r="C14" s="59" t="s">
        <v>16</v>
      </c>
      <c r="D14" s="135">
        <v>11.4264</v>
      </c>
      <c r="E14" s="112">
        <v>17.1096</v>
      </c>
      <c r="F14" s="112">
        <v>21.6668</v>
      </c>
      <c r="G14" s="112">
        <v>10.8542</v>
      </c>
      <c r="H14" s="403">
        <v>11.209</v>
      </c>
      <c r="I14" s="160">
        <v>53.7778</v>
      </c>
      <c r="J14" s="131">
        <v>4.4645</v>
      </c>
      <c r="K14" s="112">
        <v>0.0196</v>
      </c>
      <c r="L14" s="112">
        <v>0.1959</v>
      </c>
      <c r="M14" s="135">
        <v>0.4116</v>
      </c>
      <c r="N14" s="125">
        <v>0.0986</v>
      </c>
      <c r="O14" s="131">
        <v>0.1802</v>
      </c>
      <c r="P14" s="8">
        <f t="shared" si="3"/>
        <v>131.4142</v>
      </c>
    </row>
    <row r="15" spans="1:16" ht="18.75">
      <c r="A15" s="48" t="s">
        <v>0</v>
      </c>
      <c r="B15" s="569"/>
      <c r="C15" s="52" t="s">
        <v>18</v>
      </c>
      <c r="D15" s="136">
        <v>5031.296600405348</v>
      </c>
      <c r="E15" s="113">
        <v>5990.207803947657</v>
      </c>
      <c r="F15" s="113">
        <v>12705.780770301439</v>
      </c>
      <c r="G15" s="113">
        <v>8124.762326438824</v>
      </c>
      <c r="H15" s="404">
        <v>4674.051969659015</v>
      </c>
      <c r="I15" s="128">
        <v>33518.54720544908</v>
      </c>
      <c r="J15" s="132">
        <v>2382.1807977335948</v>
      </c>
      <c r="K15" s="113">
        <v>21.167999646037323</v>
      </c>
      <c r="L15" s="113">
        <v>151.59959828130013</v>
      </c>
      <c r="M15" s="136">
        <v>175.63607930784784</v>
      </c>
      <c r="N15" s="145">
        <v>29.462399758479044</v>
      </c>
      <c r="O15" s="132">
        <v>124.92144</v>
      </c>
      <c r="P15" s="9">
        <f t="shared" si="3"/>
        <v>72929.61499092866</v>
      </c>
    </row>
    <row r="16" spans="1:16" ht="18.75">
      <c r="A16" s="48" t="s">
        <v>29</v>
      </c>
      <c r="B16" s="568" t="s">
        <v>30</v>
      </c>
      <c r="C16" s="59" t="s">
        <v>16</v>
      </c>
      <c r="D16" s="135">
        <v>41.577</v>
      </c>
      <c r="E16" s="112">
        <v>25.3488</v>
      </c>
      <c r="F16" s="112">
        <v>32.0646</v>
      </c>
      <c r="G16" s="112">
        <v>49.3704</v>
      </c>
      <c r="H16" s="403">
        <v>60.4338</v>
      </c>
      <c r="I16" s="160">
        <v>61.7998</v>
      </c>
      <c r="J16" s="131">
        <v>50.1194</v>
      </c>
      <c r="K16" s="112">
        <v>29.855</v>
      </c>
      <c r="L16" s="112">
        <v>141.7798</v>
      </c>
      <c r="M16" s="135">
        <v>264.8348</v>
      </c>
      <c r="N16" s="125">
        <v>213.051</v>
      </c>
      <c r="O16" s="131">
        <v>125.271</v>
      </c>
      <c r="P16" s="8">
        <f t="shared" si="3"/>
        <v>1095.5053999999998</v>
      </c>
    </row>
    <row r="17" spans="1:16" ht="18.75">
      <c r="A17" s="48"/>
      <c r="B17" s="569"/>
      <c r="C17" s="52" t="s">
        <v>18</v>
      </c>
      <c r="D17" s="136">
        <v>55731.82924140881</v>
      </c>
      <c r="E17" s="113">
        <v>25903.33423330126</v>
      </c>
      <c r="F17" s="113">
        <v>53308.69120409599</v>
      </c>
      <c r="G17" s="113">
        <v>68282.69400645519</v>
      </c>
      <c r="H17" s="404">
        <v>71280.77375726502</v>
      </c>
      <c r="I17" s="128">
        <v>65809.93901655647</v>
      </c>
      <c r="J17" s="132">
        <v>60531.5430060048</v>
      </c>
      <c r="K17" s="113">
        <v>49507.51453215548</v>
      </c>
      <c r="L17" s="113">
        <v>205358.22631183316</v>
      </c>
      <c r="M17" s="136">
        <v>411014.90610025957</v>
      </c>
      <c r="N17" s="145">
        <v>341310.3473620745</v>
      </c>
      <c r="O17" s="132">
        <v>218045.94984</v>
      </c>
      <c r="P17" s="9">
        <f t="shared" si="3"/>
        <v>1626085.7486114101</v>
      </c>
    </row>
    <row r="18" spans="1:16" ht="18.75">
      <c r="A18" s="48" t="s">
        <v>31</v>
      </c>
      <c r="B18" s="50" t="s">
        <v>108</v>
      </c>
      <c r="C18" s="59" t="s">
        <v>16</v>
      </c>
      <c r="D18" s="135">
        <v>29.9506</v>
      </c>
      <c r="E18" s="112">
        <v>34.3706</v>
      </c>
      <c r="F18" s="112">
        <v>21.987</v>
      </c>
      <c r="G18" s="112">
        <v>4.596</v>
      </c>
      <c r="H18" s="403">
        <v>5.9412</v>
      </c>
      <c r="I18" s="160">
        <v>53.9379</v>
      </c>
      <c r="J18" s="131">
        <v>3.866</v>
      </c>
      <c r="K18" s="112">
        <v>4.1044</v>
      </c>
      <c r="L18" s="112">
        <v>7.5134</v>
      </c>
      <c r="M18" s="135">
        <v>7.0762</v>
      </c>
      <c r="N18" s="125">
        <v>2.9798</v>
      </c>
      <c r="O18" s="131">
        <v>4.5474</v>
      </c>
      <c r="P18" s="8">
        <f t="shared" si="3"/>
        <v>180.87050000000002</v>
      </c>
    </row>
    <row r="19" spans="1:16" ht="18.75">
      <c r="A19" s="48"/>
      <c r="B19" s="52" t="s">
        <v>109</v>
      </c>
      <c r="C19" s="52" t="s">
        <v>18</v>
      </c>
      <c r="D19" s="136">
        <v>34083.78669177179</v>
      </c>
      <c r="E19" s="113">
        <v>24973.892762339983</v>
      </c>
      <c r="F19" s="113">
        <v>22486.949664267624</v>
      </c>
      <c r="G19" s="113">
        <v>5508.010858599374</v>
      </c>
      <c r="H19" s="404">
        <v>4352.408537252096</v>
      </c>
      <c r="I19" s="128">
        <v>30996.88653707623</v>
      </c>
      <c r="J19" s="132">
        <v>3022.2503463770095</v>
      </c>
      <c r="K19" s="113">
        <v>3778.131536823621</v>
      </c>
      <c r="L19" s="113">
        <v>9295.410854616992</v>
      </c>
      <c r="M19" s="136">
        <v>8833.685005187937</v>
      </c>
      <c r="N19" s="145">
        <v>4166.75876584258</v>
      </c>
      <c r="O19" s="132">
        <v>8233.5528</v>
      </c>
      <c r="P19" s="9">
        <f t="shared" si="3"/>
        <v>159731.72436015523</v>
      </c>
    </row>
    <row r="20" spans="1:16" ht="18.75">
      <c r="A20" s="48" t="s">
        <v>23</v>
      </c>
      <c r="B20" s="568" t="s">
        <v>32</v>
      </c>
      <c r="C20" s="59" t="s">
        <v>16</v>
      </c>
      <c r="D20" s="135">
        <v>143.1482</v>
      </c>
      <c r="E20" s="112">
        <v>74.6871</v>
      </c>
      <c r="F20" s="112">
        <v>97.9539</v>
      </c>
      <c r="G20" s="112">
        <v>55.9404</v>
      </c>
      <c r="H20" s="403">
        <v>188.6198</v>
      </c>
      <c r="I20" s="160">
        <v>531.1068</v>
      </c>
      <c r="J20" s="131">
        <v>76.1676</v>
      </c>
      <c r="K20" s="112">
        <v>87.4612</v>
      </c>
      <c r="L20" s="112">
        <v>30.7412</v>
      </c>
      <c r="M20" s="135">
        <v>82.4846</v>
      </c>
      <c r="N20" s="125">
        <v>92.736</v>
      </c>
      <c r="O20" s="131">
        <v>163.856</v>
      </c>
      <c r="P20" s="8">
        <f t="shared" si="3"/>
        <v>1624.9028</v>
      </c>
    </row>
    <row r="21" spans="1:16" ht="18.75">
      <c r="A21" s="48"/>
      <c r="B21" s="569"/>
      <c r="C21" s="52" t="s">
        <v>18</v>
      </c>
      <c r="D21" s="136">
        <v>60810.894241438225</v>
      </c>
      <c r="E21" s="113">
        <v>38519.63652764624</v>
      </c>
      <c r="F21" s="113">
        <v>57512.6473013305</v>
      </c>
      <c r="G21" s="113">
        <v>24107.262376475614</v>
      </c>
      <c r="H21" s="405">
        <v>60425.22205353352</v>
      </c>
      <c r="I21" s="128">
        <v>190593.17624119253</v>
      </c>
      <c r="J21" s="132">
        <v>31016.911489675123</v>
      </c>
      <c r="K21" s="113">
        <v>37821.13820757031</v>
      </c>
      <c r="L21" s="113">
        <v>14399.270476754024</v>
      </c>
      <c r="M21" s="136">
        <v>50283.20464184238</v>
      </c>
      <c r="N21" s="146">
        <v>51434.377498361566</v>
      </c>
      <c r="O21" s="132">
        <v>68681.13444</v>
      </c>
      <c r="P21" s="9">
        <f t="shared" si="3"/>
        <v>685604.8754958198</v>
      </c>
    </row>
    <row r="22" spans="1:16" s="40" customFormat="1" ht="18.75">
      <c r="A22" s="54"/>
      <c r="B22" s="570" t="s">
        <v>114</v>
      </c>
      <c r="C22" s="59" t="s">
        <v>16</v>
      </c>
      <c r="D22" s="138">
        <f>D12+D14+D16+D18+D20</f>
        <v>228.8184</v>
      </c>
      <c r="E22" s="138">
        <f aca="true" t="shared" si="4" ref="E22:L22">E12+E14+E16+E18+E20</f>
        <v>154.20569999999998</v>
      </c>
      <c r="F22" s="115">
        <f t="shared" si="4"/>
        <v>177.0495</v>
      </c>
      <c r="G22" s="115">
        <f t="shared" si="4"/>
        <v>124.92699999999999</v>
      </c>
      <c r="H22" s="88">
        <f t="shared" si="4"/>
        <v>270.75</v>
      </c>
      <c r="I22" s="21">
        <f t="shared" si="4"/>
        <v>953.7023</v>
      </c>
      <c r="J22" s="1">
        <f t="shared" si="4"/>
        <v>316.24699999999996</v>
      </c>
      <c r="K22" s="1">
        <f t="shared" si="4"/>
        <v>207.4856</v>
      </c>
      <c r="L22" s="5">
        <f t="shared" si="4"/>
        <v>183.38509999999997</v>
      </c>
      <c r="M22" s="5">
        <f aca="true" t="shared" si="5" ref="M22:O23">+M12+M14+M16+M18+M20</f>
        <v>356.7264</v>
      </c>
      <c r="N22" s="5">
        <f t="shared" si="5"/>
        <v>309.865</v>
      </c>
      <c r="O22" s="5">
        <f t="shared" si="5"/>
        <v>300.7436</v>
      </c>
      <c r="P22" s="8">
        <f>SUM(D22:O22)</f>
        <v>3583.9056</v>
      </c>
    </row>
    <row r="23" spans="1:16" s="40" customFormat="1" ht="18.75">
      <c r="A23" s="53"/>
      <c r="B23" s="571"/>
      <c r="C23" s="52" t="s">
        <v>18</v>
      </c>
      <c r="D23" s="376">
        <f>D13+D15+D17+D19+D21</f>
        <v>162690.97191967547</v>
      </c>
      <c r="E23" s="376">
        <f aca="true" t="shared" si="6" ref="E23:L23">E13+E15+E17+E19+E21</f>
        <v>102429.29735567674</v>
      </c>
      <c r="F23" s="374">
        <f t="shared" si="6"/>
        <v>161958.1735019485</v>
      </c>
      <c r="G23" s="374">
        <f t="shared" si="6"/>
        <v>119503.89451139425</v>
      </c>
      <c r="H23" s="91">
        <f t="shared" si="6"/>
        <v>155849.93956082914</v>
      </c>
      <c r="I23" s="58">
        <f t="shared" si="6"/>
        <v>563003.4854840431</v>
      </c>
      <c r="J23" s="2">
        <f t="shared" si="6"/>
        <v>344597.62644589524</v>
      </c>
      <c r="K23" s="2">
        <f t="shared" si="6"/>
        <v>182646.9131458526</v>
      </c>
      <c r="L23" s="36">
        <f t="shared" si="6"/>
        <v>240672.03351147697</v>
      </c>
      <c r="M23" s="36">
        <f t="shared" si="5"/>
        <v>477285.26859909925</v>
      </c>
      <c r="N23" s="36">
        <f t="shared" si="5"/>
        <v>400682.92999536183</v>
      </c>
      <c r="O23" s="36">
        <f t="shared" si="5"/>
        <v>316449.26532</v>
      </c>
      <c r="P23" s="9">
        <f>SUM(D23:O23)</f>
        <v>3227769.7993512535</v>
      </c>
    </row>
    <row r="24" spans="1:16" ht="18.75">
      <c r="A24" s="48" t="s">
        <v>0</v>
      </c>
      <c r="B24" s="568" t="s">
        <v>33</v>
      </c>
      <c r="C24" s="59" t="s">
        <v>16</v>
      </c>
      <c r="D24" s="135">
        <v>1.0426</v>
      </c>
      <c r="E24" s="112">
        <v>0.9616</v>
      </c>
      <c r="F24" s="112">
        <v>4.509</v>
      </c>
      <c r="G24" s="112">
        <v>6.734</v>
      </c>
      <c r="H24" s="406">
        <v>3.507</v>
      </c>
      <c r="I24" s="258">
        <v>3.266</v>
      </c>
      <c r="J24" s="131">
        <v>1.634</v>
      </c>
      <c r="K24" s="112">
        <v>1.8973</v>
      </c>
      <c r="L24" s="112">
        <v>6.4675</v>
      </c>
      <c r="M24" s="135">
        <v>9.4685</v>
      </c>
      <c r="N24" s="125">
        <v>15.9065</v>
      </c>
      <c r="O24" s="131">
        <v>20.4535</v>
      </c>
      <c r="P24" s="8">
        <f t="shared" si="3"/>
        <v>75.8475</v>
      </c>
    </row>
    <row r="25" spans="1:16" ht="18.75">
      <c r="A25" s="48" t="s">
        <v>34</v>
      </c>
      <c r="B25" s="569"/>
      <c r="C25" s="52" t="s">
        <v>18</v>
      </c>
      <c r="D25" s="136">
        <v>661.0247947979518</v>
      </c>
      <c r="E25" s="113">
        <v>754.6110801855883</v>
      </c>
      <c r="F25" s="113">
        <v>4895.251126913418</v>
      </c>
      <c r="G25" s="113">
        <v>7520.115680006027</v>
      </c>
      <c r="H25" s="407">
        <v>3242.797123446845</v>
      </c>
      <c r="I25" s="128">
        <v>3535.973983695952</v>
      </c>
      <c r="J25" s="132">
        <v>1416.8519748611693</v>
      </c>
      <c r="K25" s="113">
        <v>1908.122368093154</v>
      </c>
      <c r="L25" s="113">
        <v>5961.2597324166</v>
      </c>
      <c r="M25" s="136">
        <v>7502.705970433101</v>
      </c>
      <c r="N25" s="146">
        <v>11234.645907902872</v>
      </c>
      <c r="O25" s="132">
        <v>14912.7156</v>
      </c>
      <c r="P25" s="9">
        <f t="shared" si="3"/>
        <v>63546.07534275268</v>
      </c>
    </row>
    <row r="26" spans="1:16" ht="18.75">
      <c r="A26" s="48" t="s">
        <v>35</v>
      </c>
      <c r="B26" s="50" t="s">
        <v>20</v>
      </c>
      <c r="C26" s="59" t="s">
        <v>16</v>
      </c>
      <c r="D26" s="135">
        <v>13.773</v>
      </c>
      <c r="E26" s="112">
        <v>10.195</v>
      </c>
      <c r="F26" s="112">
        <v>7.48</v>
      </c>
      <c r="G26" s="112">
        <v>2.677</v>
      </c>
      <c r="H26" s="406">
        <v>13.008</v>
      </c>
      <c r="I26" s="160">
        <v>13.376</v>
      </c>
      <c r="J26" s="131">
        <v>11.744</v>
      </c>
      <c r="K26" s="112">
        <v>2.267</v>
      </c>
      <c r="L26" s="112">
        <v>9.549</v>
      </c>
      <c r="M26" s="135">
        <v>19.103</v>
      </c>
      <c r="N26" s="125">
        <v>13.368</v>
      </c>
      <c r="O26" s="131">
        <v>10.314</v>
      </c>
      <c r="P26" s="8">
        <f t="shared" si="3"/>
        <v>126.85399999999998</v>
      </c>
    </row>
    <row r="27" spans="1:16" ht="18.75">
      <c r="A27" s="48" t="s">
        <v>36</v>
      </c>
      <c r="B27" s="52" t="s">
        <v>110</v>
      </c>
      <c r="C27" s="52" t="s">
        <v>18</v>
      </c>
      <c r="D27" s="136">
        <v>5546.296756352465</v>
      </c>
      <c r="E27" s="113">
        <v>2655.1798599087306</v>
      </c>
      <c r="F27" s="113">
        <v>2823.595157843446</v>
      </c>
      <c r="G27" s="113">
        <v>2426.986825820557</v>
      </c>
      <c r="H27" s="407">
        <v>6378.3502494254135</v>
      </c>
      <c r="I27" s="385">
        <v>5769.56517339707</v>
      </c>
      <c r="J27" s="132">
        <v>3313.115941216258</v>
      </c>
      <c r="K27" s="113">
        <v>807.8831864909059</v>
      </c>
      <c r="L27" s="113">
        <v>3951.47155520177</v>
      </c>
      <c r="M27" s="136">
        <v>8309.023167255542</v>
      </c>
      <c r="N27" s="146">
        <v>7364.260739630739</v>
      </c>
      <c r="O27" s="132">
        <v>7910.7732</v>
      </c>
      <c r="P27" s="9">
        <f t="shared" si="3"/>
        <v>57256.50181254289</v>
      </c>
    </row>
    <row r="28" spans="1:16" s="40" customFormat="1" ht="18.75">
      <c r="A28" s="47" t="s">
        <v>23</v>
      </c>
      <c r="B28" s="570" t="s">
        <v>114</v>
      </c>
      <c r="C28" s="59" t="s">
        <v>16</v>
      </c>
      <c r="D28" s="138">
        <f>D24+D26</f>
        <v>14.8156</v>
      </c>
      <c r="E28" s="565">
        <f aca="true" t="shared" si="7" ref="E28:L28">E24+E26</f>
        <v>11.156600000000001</v>
      </c>
      <c r="F28" s="115">
        <f t="shared" si="7"/>
        <v>11.989</v>
      </c>
      <c r="G28" s="115">
        <f t="shared" si="7"/>
        <v>9.411</v>
      </c>
      <c r="H28" s="30">
        <f>H24+H26</f>
        <v>16.515</v>
      </c>
      <c r="I28" s="280">
        <f t="shared" si="7"/>
        <v>16.642</v>
      </c>
      <c r="J28" s="1">
        <f t="shared" si="7"/>
        <v>13.378</v>
      </c>
      <c r="K28" s="1">
        <f t="shared" si="7"/>
        <v>4.1643</v>
      </c>
      <c r="L28" s="5">
        <f t="shared" si="7"/>
        <v>16.0165</v>
      </c>
      <c r="M28" s="5">
        <f aca="true" t="shared" si="8" ref="M28:O29">+M24+M26</f>
        <v>28.5715</v>
      </c>
      <c r="N28" s="5">
        <f t="shared" si="8"/>
        <v>29.2745</v>
      </c>
      <c r="O28" s="5">
        <f t="shared" si="8"/>
        <v>30.7675</v>
      </c>
      <c r="P28" s="8">
        <f>SUM(D28:O28)</f>
        <v>202.70149999999995</v>
      </c>
    </row>
    <row r="29" spans="1:16" s="40" customFormat="1" ht="18.75">
      <c r="A29" s="53"/>
      <c r="B29" s="571"/>
      <c r="C29" s="52" t="s">
        <v>18</v>
      </c>
      <c r="D29" s="376">
        <f>D25+D27</f>
        <v>6207.321551150417</v>
      </c>
      <c r="E29" s="566">
        <f aca="true" t="shared" si="9" ref="E29:L29">E25+E27</f>
        <v>3409.790940094319</v>
      </c>
      <c r="F29" s="374">
        <f t="shared" si="9"/>
        <v>7718.846284756864</v>
      </c>
      <c r="G29" s="374">
        <f t="shared" si="9"/>
        <v>9947.102505826584</v>
      </c>
      <c r="H29" s="91">
        <f>H25+H27</f>
        <v>9621.14737287226</v>
      </c>
      <c r="I29" s="58">
        <f t="shared" si="9"/>
        <v>9305.539157093022</v>
      </c>
      <c r="J29" s="2">
        <f t="shared" si="9"/>
        <v>4729.967916077427</v>
      </c>
      <c r="K29" s="2">
        <f t="shared" si="9"/>
        <v>2716.0055545840596</v>
      </c>
      <c r="L29" s="36">
        <f t="shared" si="9"/>
        <v>9912.73128761837</v>
      </c>
      <c r="M29" s="36">
        <f t="shared" si="8"/>
        <v>15811.729137688642</v>
      </c>
      <c r="N29" s="36">
        <f t="shared" si="8"/>
        <v>18598.90664753361</v>
      </c>
      <c r="O29" s="36">
        <f t="shared" si="8"/>
        <v>22823.4888</v>
      </c>
      <c r="P29" s="9">
        <f>SUM(D29:O29)</f>
        <v>120802.57715529558</v>
      </c>
    </row>
    <row r="30" spans="1:16" ht="18.75">
      <c r="A30" s="48" t="s">
        <v>0</v>
      </c>
      <c r="B30" s="568" t="s">
        <v>37</v>
      </c>
      <c r="C30" s="59" t="s">
        <v>16</v>
      </c>
      <c r="D30" s="135">
        <v>9.9697</v>
      </c>
      <c r="E30" s="112">
        <v>3.682</v>
      </c>
      <c r="F30" s="112">
        <v>6.5777</v>
      </c>
      <c r="G30" s="112">
        <v>8.8516</v>
      </c>
      <c r="H30" s="406">
        <v>1.2298</v>
      </c>
      <c r="I30" s="258">
        <v>0.1029</v>
      </c>
      <c r="J30" s="131">
        <v>0.0015</v>
      </c>
      <c r="K30" s="112">
        <v>0.005</v>
      </c>
      <c r="L30" s="112"/>
      <c r="M30" s="135"/>
      <c r="N30" s="125">
        <v>0.004</v>
      </c>
      <c r="O30" s="131">
        <v>0.2331</v>
      </c>
      <c r="P30" s="8">
        <f t="shared" si="3"/>
        <v>30.6573</v>
      </c>
    </row>
    <row r="31" spans="1:16" ht="18.75">
      <c r="A31" s="48" t="s">
        <v>38</v>
      </c>
      <c r="B31" s="569"/>
      <c r="C31" s="52" t="s">
        <v>18</v>
      </c>
      <c r="D31" s="136">
        <v>1750.838746221474</v>
      </c>
      <c r="E31" s="113">
        <v>884.9314333096911</v>
      </c>
      <c r="F31" s="113">
        <v>1046.8601843702743</v>
      </c>
      <c r="G31" s="113">
        <v>909.7120896783684</v>
      </c>
      <c r="H31" s="407">
        <v>95.78843773870925</v>
      </c>
      <c r="I31" s="128">
        <v>7.931519963428498</v>
      </c>
      <c r="J31" s="133">
        <v>0.016199999712567678</v>
      </c>
      <c r="K31" s="113">
        <v>0.6479999891644077</v>
      </c>
      <c r="L31" s="113"/>
      <c r="M31" s="136"/>
      <c r="N31" s="146">
        <v>2.591999978751822</v>
      </c>
      <c r="O31" s="132">
        <v>142.0308</v>
      </c>
      <c r="P31" s="9">
        <f t="shared" si="3"/>
        <v>4841.349411249574</v>
      </c>
    </row>
    <row r="32" spans="1:16" ht="18.75">
      <c r="A32" s="48" t="s">
        <v>0</v>
      </c>
      <c r="B32" s="568" t="s">
        <v>39</v>
      </c>
      <c r="C32" s="59" t="s">
        <v>16</v>
      </c>
      <c r="D32" s="135">
        <v>0.2416</v>
      </c>
      <c r="E32" s="112">
        <v>0.1578</v>
      </c>
      <c r="F32" s="112">
        <v>0.0481</v>
      </c>
      <c r="G32" s="112">
        <v>0.027</v>
      </c>
      <c r="H32" s="403">
        <v>0.0599</v>
      </c>
      <c r="I32" s="160">
        <v>0.0093</v>
      </c>
      <c r="J32" s="131">
        <v>0.001</v>
      </c>
      <c r="K32" s="112">
        <v>0.0025</v>
      </c>
      <c r="L32" s="112">
        <v>0.0021</v>
      </c>
      <c r="M32" s="135"/>
      <c r="N32" s="125">
        <v>0.1</v>
      </c>
      <c r="O32" s="131">
        <v>0.421</v>
      </c>
      <c r="P32" s="8">
        <f t="shared" si="3"/>
        <v>1.0702999999999998</v>
      </c>
    </row>
    <row r="33" spans="1:16" ht="18.75">
      <c r="A33" s="48" t="s">
        <v>40</v>
      </c>
      <c r="B33" s="569"/>
      <c r="C33" s="52" t="s">
        <v>18</v>
      </c>
      <c r="D33" s="136">
        <v>64.32155949381044</v>
      </c>
      <c r="E33" s="113">
        <v>30.96251836637112</v>
      </c>
      <c r="F33" s="113">
        <v>11.053799834965679</v>
      </c>
      <c r="G33" s="113">
        <v>4.742280050452813</v>
      </c>
      <c r="H33" s="402">
        <v>7.473599823569707</v>
      </c>
      <c r="I33" s="259">
        <v>1.1339999947712311</v>
      </c>
      <c r="J33" s="133">
        <v>0.10799999808378453</v>
      </c>
      <c r="K33" s="113">
        <v>0.026999999548516992</v>
      </c>
      <c r="L33" s="113">
        <v>0.6803999922862369</v>
      </c>
      <c r="M33" s="136"/>
      <c r="N33" s="146">
        <v>48.599999601596664</v>
      </c>
      <c r="O33" s="132">
        <v>165.22812000000002</v>
      </c>
      <c r="P33" s="9">
        <f t="shared" si="3"/>
        <v>334.3312771554562</v>
      </c>
    </row>
    <row r="34" spans="1:16" ht="18.75">
      <c r="A34" s="48"/>
      <c r="B34" s="50" t="s">
        <v>20</v>
      </c>
      <c r="C34" s="59" t="s">
        <v>16</v>
      </c>
      <c r="D34" s="135"/>
      <c r="E34" s="112"/>
      <c r="F34" s="112"/>
      <c r="G34" s="112"/>
      <c r="H34" s="403"/>
      <c r="I34" s="258"/>
      <c r="J34" s="131"/>
      <c r="K34" s="112"/>
      <c r="L34" s="112"/>
      <c r="M34" s="135"/>
      <c r="N34" s="125"/>
      <c r="O34" s="131"/>
      <c r="P34" s="8"/>
    </row>
    <row r="35" spans="1:16" ht="18.75">
      <c r="A35" s="48" t="s">
        <v>23</v>
      </c>
      <c r="B35" s="52" t="s">
        <v>111</v>
      </c>
      <c r="C35" s="52" t="s">
        <v>18</v>
      </c>
      <c r="D35" s="136"/>
      <c r="E35" s="113"/>
      <c r="F35" s="113"/>
      <c r="G35" s="113"/>
      <c r="H35" s="402"/>
      <c r="I35" s="259"/>
      <c r="J35" s="133"/>
      <c r="K35" s="113"/>
      <c r="L35" s="113"/>
      <c r="M35" s="136"/>
      <c r="N35" s="126"/>
      <c r="O35" s="133"/>
      <c r="P35" s="9"/>
    </row>
    <row r="36" spans="1:16" s="40" customFormat="1" ht="18.75">
      <c r="A36" s="54"/>
      <c r="B36" s="570" t="s">
        <v>107</v>
      </c>
      <c r="C36" s="59" t="s">
        <v>16</v>
      </c>
      <c r="D36" s="138">
        <f>D30+D32+D34</f>
        <v>10.2113</v>
      </c>
      <c r="E36" s="138">
        <f aca="true" t="shared" si="10" ref="E36:L36">E30+E32+E34</f>
        <v>3.8398</v>
      </c>
      <c r="F36" s="115">
        <f t="shared" si="10"/>
        <v>6.6258</v>
      </c>
      <c r="G36" s="115">
        <f t="shared" si="10"/>
        <v>8.878599999999999</v>
      </c>
      <c r="H36" s="30">
        <f t="shared" si="10"/>
        <v>1.2897</v>
      </c>
      <c r="I36" s="280">
        <f t="shared" si="10"/>
        <v>0.11220000000000001</v>
      </c>
      <c r="J36" s="1">
        <f t="shared" si="10"/>
        <v>0.0025</v>
      </c>
      <c r="K36" s="1">
        <f>K30+K32+K34</f>
        <v>0.0075</v>
      </c>
      <c r="L36" s="5">
        <f t="shared" si="10"/>
        <v>0.0021</v>
      </c>
      <c r="M36" s="5"/>
      <c r="N36" s="5">
        <f>+N30+N32+N34</f>
        <v>0.10400000000000001</v>
      </c>
      <c r="O36" s="5">
        <f>+O30+O32+O34</f>
        <v>0.6541</v>
      </c>
      <c r="P36" s="8">
        <f>SUM(D36:O36)</f>
        <v>31.7276</v>
      </c>
    </row>
    <row r="37" spans="1:16" s="40" customFormat="1" ht="18.75">
      <c r="A37" s="53"/>
      <c r="B37" s="571"/>
      <c r="C37" s="52" t="s">
        <v>18</v>
      </c>
      <c r="D37" s="376">
        <f>D31+D33+D35</f>
        <v>1815.1603057152843</v>
      </c>
      <c r="E37" s="376">
        <f aca="true" t="shared" si="11" ref="E37:L37">E31+E33+E35</f>
        <v>915.8939516760622</v>
      </c>
      <c r="F37" s="374">
        <f t="shared" si="11"/>
        <v>1057.91398420524</v>
      </c>
      <c r="G37" s="374">
        <f t="shared" si="11"/>
        <v>914.4543697288212</v>
      </c>
      <c r="H37" s="91">
        <f t="shared" si="11"/>
        <v>103.26203756227895</v>
      </c>
      <c r="I37" s="58">
        <f t="shared" si="11"/>
        <v>9.06551995819973</v>
      </c>
      <c r="J37" s="2">
        <f t="shared" si="11"/>
        <v>0.12419999779635221</v>
      </c>
      <c r="K37" s="2">
        <f>K31+K33+K35</f>
        <v>0.6749999887129247</v>
      </c>
      <c r="L37" s="36">
        <f t="shared" si="11"/>
        <v>0.6803999922862369</v>
      </c>
      <c r="M37" s="36"/>
      <c r="N37" s="36">
        <f>+N31+N33+N35</f>
        <v>51.19199958034849</v>
      </c>
      <c r="O37" s="36">
        <f>+O31+O33+O35</f>
        <v>307.25892</v>
      </c>
      <c r="P37" s="9">
        <f>SUM(D37:O37)</f>
        <v>5175.68068840503</v>
      </c>
    </row>
    <row r="38" spans="1:16" ht="18.75">
      <c r="A38" s="572" t="s">
        <v>41</v>
      </c>
      <c r="B38" s="573"/>
      <c r="C38" s="59" t="s">
        <v>16</v>
      </c>
      <c r="D38" s="135">
        <v>0.053</v>
      </c>
      <c r="E38" s="112">
        <v>0.038</v>
      </c>
      <c r="F38" s="112">
        <v>0.0392</v>
      </c>
      <c r="G38" s="112">
        <v>0.0517</v>
      </c>
      <c r="H38" s="406">
        <v>0.0386</v>
      </c>
      <c r="I38" s="258">
        <v>0.1899</v>
      </c>
      <c r="J38" s="131">
        <v>0.0638</v>
      </c>
      <c r="K38" s="112">
        <v>0.0941</v>
      </c>
      <c r="L38" s="112">
        <v>0.4988</v>
      </c>
      <c r="M38" s="135">
        <v>0.2411</v>
      </c>
      <c r="N38" s="125">
        <v>0.2936</v>
      </c>
      <c r="O38" s="131">
        <v>0.2058</v>
      </c>
      <c r="P38" s="8">
        <f aca="true" t="shared" si="12" ref="P38:P53">SUM(D38:O38)</f>
        <v>1.8076</v>
      </c>
    </row>
    <row r="39" spans="1:16" ht="18.75">
      <c r="A39" s="574"/>
      <c r="B39" s="575"/>
      <c r="C39" s="52" t="s">
        <v>18</v>
      </c>
      <c r="D39" s="136">
        <v>87.35579931253855</v>
      </c>
      <c r="E39" s="113">
        <v>71.81999621066934</v>
      </c>
      <c r="F39" s="113">
        <v>74.08799889385887</v>
      </c>
      <c r="G39" s="113">
        <v>97.71300103956233</v>
      </c>
      <c r="H39" s="407">
        <v>72.95399827776498</v>
      </c>
      <c r="I39" s="259">
        <v>138.3425993621151</v>
      </c>
      <c r="J39" s="132">
        <v>78.11639861400134</v>
      </c>
      <c r="K39" s="113">
        <v>69.07679884492586</v>
      </c>
      <c r="L39" s="113">
        <v>203.2689576955194</v>
      </c>
      <c r="M39" s="136">
        <v>165.9549593459995</v>
      </c>
      <c r="N39" s="146">
        <v>119.5235990201934</v>
      </c>
      <c r="O39" s="132">
        <v>106.5312</v>
      </c>
      <c r="P39" s="9">
        <f t="shared" si="12"/>
        <v>1284.7453066171486</v>
      </c>
    </row>
    <row r="40" spans="1:16" ht="18.75">
      <c r="A40" s="572" t="s">
        <v>42</v>
      </c>
      <c r="B40" s="573"/>
      <c r="C40" s="59" t="s">
        <v>16</v>
      </c>
      <c r="D40" s="135">
        <v>1.7201</v>
      </c>
      <c r="E40" s="112">
        <v>1.551</v>
      </c>
      <c r="F40" s="112">
        <v>2.1044</v>
      </c>
      <c r="G40" s="112">
        <v>1.2252</v>
      </c>
      <c r="H40" s="406">
        <v>0.6918</v>
      </c>
      <c r="I40" s="258">
        <v>0.6425</v>
      </c>
      <c r="J40" s="131">
        <v>0.5613</v>
      </c>
      <c r="K40" s="112">
        <v>0.5235</v>
      </c>
      <c r="L40" s="112">
        <v>0.4894</v>
      </c>
      <c r="M40" s="135">
        <v>1.1496</v>
      </c>
      <c r="N40" s="125">
        <v>87.9657</v>
      </c>
      <c r="O40" s="131">
        <v>6.9686</v>
      </c>
      <c r="P40" s="8">
        <f t="shared" si="12"/>
        <v>105.59309999999999</v>
      </c>
    </row>
    <row r="41" spans="1:16" ht="18.75">
      <c r="A41" s="574"/>
      <c r="B41" s="575"/>
      <c r="C41" s="52" t="s">
        <v>18</v>
      </c>
      <c r="D41" s="136">
        <v>1671.9371868424032</v>
      </c>
      <c r="E41" s="113">
        <v>1430.573324520807</v>
      </c>
      <c r="F41" s="113">
        <v>1638.784415532787</v>
      </c>
      <c r="G41" s="113">
        <v>876.2342493221998</v>
      </c>
      <c r="H41" s="407">
        <v>548.3591870548097</v>
      </c>
      <c r="I41" s="128">
        <v>350.546398383663</v>
      </c>
      <c r="J41" s="132">
        <v>408.0175127606529</v>
      </c>
      <c r="K41" s="113">
        <v>448.3533525028176</v>
      </c>
      <c r="L41" s="113">
        <v>438.69815502643496</v>
      </c>
      <c r="M41" s="136">
        <v>1028.0563159486035</v>
      </c>
      <c r="N41" s="146">
        <v>23292.691369055843</v>
      </c>
      <c r="O41" s="132">
        <v>3610.8331200000002</v>
      </c>
      <c r="P41" s="9">
        <f t="shared" si="12"/>
        <v>35743.08458695102</v>
      </c>
    </row>
    <row r="42" spans="1:16" ht="18.75">
      <c r="A42" s="572" t="s">
        <v>43</v>
      </c>
      <c r="B42" s="573"/>
      <c r="C42" s="59" t="s">
        <v>16</v>
      </c>
      <c r="D42" s="135"/>
      <c r="E42" s="112"/>
      <c r="F42" s="112"/>
      <c r="G42" s="112"/>
      <c r="H42" s="403"/>
      <c r="I42" s="160"/>
      <c r="J42" s="131"/>
      <c r="K42" s="112"/>
      <c r="L42" s="112"/>
      <c r="M42" s="135"/>
      <c r="N42" s="125"/>
      <c r="O42" s="131"/>
      <c r="P42" s="8"/>
    </row>
    <row r="43" spans="1:16" ht="18.75">
      <c r="A43" s="574"/>
      <c r="B43" s="575"/>
      <c r="C43" s="52" t="s">
        <v>18</v>
      </c>
      <c r="D43" s="136"/>
      <c r="E43" s="113"/>
      <c r="F43" s="113"/>
      <c r="G43" s="113"/>
      <c r="H43" s="402"/>
      <c r="I43" s="259"/>
      <c r="J43" s="133"/>
      <c r="K43" s="113"/>
      <c r="L43" s="113"/>
      <c r="M43" s="136"/>
      <c r="N43" s="126"/>
      <c r="O43" s="133"/>
      <c r="P43" s="9"/>
    </row>
    <row r="44" spans="1:16" ht="18.75">
      <c r="A44" s="572" t="s">
        <v>44</v>
      </c>
      <c r="B44" s="573"/>
      <c r="C44" s="59" t="s">
        <v>16</v>
      </c>
      <c r="D44" s="135"/>
      <c r="E44" s="112"/>
      <c r="F44" s="112"/>
      <c r="G44" s="112"/>
      <c r="H44" s="406"/>
      <c r="I44" s="258"/>
      <c r="J44" s="131"/>
      <c r="K44" s="112"/>
      <c r="L44" s="112"/>
      <c r="M44" s="135"/>
      <c r="N44" s="125">
        <v>0.0401</v>
      </c>
      <c r="O44" s="131"/>
      <c r="P44" s="8">
        <f t="shared" si="12"/>
        <v>0.0401</v>
      </c>
    </row>
    <row r="45" spans="1:16" ht="18.75">
      <c r="A45" s="574"/>
      <c r="B45" s="575"/>
      <c r="C45" s="52" t="s">
        <v>18</v>
      </c>
      <c r="D45" s="136"/>
      <c r="E45" s="113"/>
      <c r="F45" s="113"/>
      <c r="G45" s="113"/>
      <c r="H45" s="407"/>
      <c r="I45" s="128"/>
      <c r="J45" s="132"/>
      <c r="K45" s="113"/>
      <c r="L45" s="113"/>
      <c r="M45" s="136"/>
      <c r="N45" s="146">
        <v>24.710399797434036</v>
      </c>
      <c r="O45" s="132"/>
      <c r="P45" s="9">
        <f t="shared" si="12"/>
        <v>24.710399797434036</v>
      </c>
    </row>
    <row r="46" spans="1:16" ht="18.75">
      <c r="A46" s="572" t="s">
        <v>45</v>
      </c>
      <c r="B46" s="573"/>
      <c r="C46" s="59" t="s">
        <v>16</v>
      </c>
      <c r="D46" s="135">
        <v>0.048</v>
      </c>
      <c r="E46" s="112">
        <v>0.052</v>
      </c>
      <c r="F46" s="112"/>
      <c r="G46" s="112">
        <v>0.088</v>
      </c>
      <c r="H46" s="406"/>
      <c r="I46" s="160"/>
      <c r="J46" s="131"/>
      <c r="K46" s="112"/>
      <c r="L46" s="112"/>
      <c r="M46" s="135"/>
      <c r="N46" s="125"/>
      <c r="O46" s="131"/>
      <c r="P46" s="8">
        <f t="shared" si="12"/>
        <v>0.188</v>
      </c>
    </row>
    <row r="47" spans="1:16" ht="18.75">
      <c r="A47" s="574"/>
      <c r="B47" s="575"/>
      <c r="C47" s="52" t="s">
        <v>18</v>
      </c>
      <c r="D47" s="136">
        <v>33.695999734823545</v>
      </c>
      <c r="E47" s="113">
        <v>33.047998256338076</v>
      </c>
      <c r="F47" s="113"/>
      <c r="G47" s="113">
        <v>40.60800043202591</v>
      </c>
      <c r="H47" s="407"/>
      <c r="I47" s="35"/>
      <c r="J47" s="133"/>
      <c r="K47" s="113"/>
      <c r="L47" s="113"/>
      <c r="M47" s="136"/>
      <c r="N47" s="126"/>
      <c r="O47" s="132"/>
      <c r="P47" s="9">
        <f t="shared" si="12"/>
        <v>107.35199842318752</v>
      </c>
    </row>
    <row r="48" spans="1:16" ht="18.75">
      <c r="A48" s="572" t="s">
        <v>46</v>
      </c>
      <c r="B48" s="573"/>
      <c r="C48" s="59" t="s">
        <v>16</v>
      </c>
      <c r="D48" s="135">
        <v>90.056</v>
      </c>
      <c r="E48" s="112"/>
      <c r="F48" s="112">
        <v>177.583</v>
      </c>
      <c r="G48" s="112"/>
      <c r="H48" s="406">
        <v>0.4141</v>
      </c>
      <c r="I48" s="258">
        <v>0.5046</v>
      </c>
      <c r="J48" s="131">
        <v>11.8584</v>
      </c>
      <c r="K48" s="112">
        <v>0.0312</v>
      </c>
      <c r="L48" s="112">
        <v>0.0541</v>
      </c>
      <c r="M48" s="135">
        <v>0.0476</v>
      </c>
      <c r="N48" s="125">
        <v>735.2532</v>
      </c>
      <c r="O48" s="131">
        <v>571.4053</v>
      </c>
      <c r="P48" s="8">
        <f t="shared" si="12"/>
        <v>1587.2075</v>
      </c>
    </row>
    <row r="49" spans="1:16" ht="18.75">
      <c r="A49" s="574"/>
      <c r="B49" s="575"/>
      <c r="C49" s="52" t="s">
        <v>18</v>
      </c>
      <c r="D49" s="136">
        <v>5835.974354072798</v>
      </c>
      <c r="E49" s="113"/>
      <c r="F49" s="113">
        <v>10578.108442067798</v>
      </c>
      <c r="G49" s="113"/>
      <c r="H49" s="407">
        <v>26.718119369261704</v>
      </c>
      <c r="I49" s="128">
        <v>36.643319831041055</v>
      </c>
      <c r="J49" s="132">
        <v>729.5983070549297</v>
      </c>
      <c r="K49" s="113">
        <v>12.484799791234257</v>
      </c>
      <c r="L49" s="113">
        <v>35.013599603047304</v>
      </c>
      <c r="M49" s="136">
        <v>18.982079925194824</v>
      </c>
      <c r="N49" s="146">
        <v>47875.43732753633</v>
      </c>
      <c r="O49" s="132">
        <v>39187.330200000004</v>
      </c>
      <c r="P49" s="9">
        <f t="shared" si="12"/>
        <v>104336.29054925163</v>
      </c>
    </row>
    <row r="50" spans="1:16" ht="18.75">
      <c r="A50" s="572" t="s">
        <v>47</v>
      </c>
      <c r="B50" s="573"/>
      <c r="C50" s="59" t="s">
        <v>16</v>
      </c>
      <c r="D50" s="135"/>
      <c r="E50" s="112"/>
      <c r="F50" s="112"/>
      <c r="G50" s="112"/>
      <c r="H50" s="406"/>
      <c r="I50" s="160"/>
      <c r="J50" s="131"/>
      <c r="K50" s="112">
        <v>2.492</v>
      </c>
      <c r="L50" s="112">
        <v>4.856</v>
      </c>
      <c r="M50" s="135">
        <v>4.085</v>
      </c>
      <c r="N50" s="125">
        <v>0.688</v>
      </c>
      <c r="O50" s="131"/>
      <c r="P50" s="8">
        <f t="shared" si="12"/>
        <v>12.121</v>
      </c>
    </row>
    <row r="51" spans="1:16" ht="18.75">
      <c r="A51" s="574"/>
      <c r="B51" s="575"/>
      <c r="C51" s="52" t="s">
        <v>18</v>
      </c>
      <c r="D51" s="136"/>
      <c r="E51" s="113"/>
      <c r="F51" s="113"/>
      <c r="G51" s="113"/>
      <c r="H51" s="407"/>
      <c r="I51" s="259"/>
      <c r="J51" s="132"/>
      <c r="K51" s="113">
        <v>2521.486757836724</v>
      </c>
      <c r="L51" s="113">
        <v>4628.383147527556</v>
      </c>
      <c r="M51" s="136">
        <v>2613.4271897009244</v>
      </c>
      <c r="N51" s="146">
        <v>401.5439967083031</v>
      </c>
      <c r="O51" s="133"/>
      <c r="P51" s="9">
        <f t="shared" si="12"/>
        <v>10164.841091773507</v>
      </c>
    </row>
    <row r="52" spans="1:16" ht="18.75">
      <c r="A52" s="572" t="s">
        <v>48</v>
      </c>
      <c r="B52" s="573"/>
      <c r="C52" s="59" t="s">
        <v>16</v>
      </c>
      <c r="D52" s="135"/>
      <c r="E52" s="112"/>
      <c r="F52" s="112"/>
      <c r="G52" s="112">
        <v>0.0192</v>
      </c>
      <c r="H52" s="403"/>
      <c r="I52" s="258">
        <v>0.0043</v>
      </c>
      <c r="J52" s="131"/>
      <c r="K52" s="112">
        <v>0.006</v>
      </c>
      <c r="L52" s="112"/>
      <c r="M52" s="135">
        <v>0.4001</v>
      </c>
      <c r="N52" s="125">
        <v>0.203</v>
      </c>
      <c r="O52" s="131">
        <v>0.0259</v>
      </c>
      <c r="P52" s="8">
        <f t="shared" si="12"/>
        <v>0.6585000000000001</v>
      </c>
    </row>
    <row r="53" spans="1:16" ht="18.75">
      <c r="A53" s="574"/>
      <c r="B53" s="575"/>
      <c r="C53" s="52" t="s">
        <v>18</v>
      </c>
      <c r="D53" s="136"/>
      <c r="E53" s="113"/>
      <c r="F53" s="113"/>
      <c r="G53" s="113">
        <v>16.275600173155063</v>
      </c>
      <c r="H53" s="402"/>
      <c r="I53" s="259">
        <v>4.643999978586947</v>
      </c>
      <c r="J53" s="132"/>
      <c r="K53" s="113">
        <v>2.2679999620754274</v>
      </c>
      <c r="L53" s="113"/>
      <c r="M53" s="136">
        <v>322.1693987303848</v>
      </c>
      <c r="N53" s="146">
        <v>156.25979871904474</v>
      </c>
      <c r="O53" s="132">
        <v>19.061999999999998</v>
      </c>
      <c r="P53" s="9">
        <f t="shared" si="12"/>
        <v>520.6787975632469</v>
      </c>
    </row>
    <row r="54" spans="1:16" ht="18.75">
      <c r="A54" s="48" t="s">
        <v>0</v>
      </c>
      <c r="B54" s="568" t="s">
        <v>132</v>
      </c>
      <c r="C54" s="59" t="s">
        <v>16</v>
      </c>
      <c r="D54" s="135">
        <v>0.6009</v>
      </c>
      <c r="E54" s="112">
        <v>0.5877</v>
      </c>
      <c r="F54" s="112">
        <v>0.8171</v>
      </c>
      <c r="G54" s="112">
        <v>0.8322</v>
      </c>
      <c r="H54" s="406">
        <v>0.7728</v>
      </c>
      <c r="I54" s="258">
        <v>0.6876</v>
      </c>
      <c r="J54" s="131">
        <v>0.7171</v>
      </c>
      <c r="K54" s="112">
        <v>0.8038</v>
      </c>
      <c r="L54" s="112">
        <v>0.693</v>
      </c>
      <c r="M54" s="135">
        <v>0.6685</v>
      </c>
      <c r="N54" s="125">
        <v>0.716</v>
      </c>
      <c r="O54" s="131">
        <v>1.1176</v>
      </c>
      <c r="P54" s="8">
        <f aca="true" t="shared" si="13" ref="P54:P67">SUM(D54:O54)</f>
        <v>9.0143</v>
      </c>
    </row>
    <row r="55" spans="1:16" ht="18.75">
      <c r="A55" s="48" t="s">
        <v>38</v>
      </c>
      <c r="B55" s="569"/>
      <c r="C55" s="52" t="s">
        <v>18</v>
      </c>
      <c r="D55" s="136">
        <v>520.0091959076983</v>
      </c>
      <c r="E55" s="113">
        <v>507.77277320914743</v>
      </c>
      <c r="F55" s="113">
        <v>706.978789444737</v>
      </c>
      <c r="G55" s="113">
        <v>719.0208076496161</v>
      </c>
      <c r="H55" s="407">
        <v>741.7331824898033</v>
      </c>
      <c r="I55" s="128">
        <v>674.2007968913226</v>
      </c>
      <c r="J55" s="132">
        <v>635.039988732653</v>
      </c>
      <c r="K55" s="113">
        <v>694.9259883797304</v>
      </c>
      <c r="L55" s="113">
        <v>605.2395531383385</v>
      </c>
      <c r="M55" s="136">
        <v>611.687157589444</v>
      </c>
      <c r="N55" s="146">
        <v>651.7281546573936</v>
      </c>
      <c r="O55" s="132">
        <v>1023.1574400000001</v>
      </c>
      <c r="P55" s="9">
        <f t="shared" si="13"/>
        <v>8091.493828089883</v>
      </c>
    </row>
    <row r="56" spans="1:16" ht="18.75">
      <c r="A56" s="48" t="s">
        <v>17</v>
      </c>
      <c r="B56" s="50" t="s">
        <v>20</v>
      </c>
      <c r="C56" s="59" t="s">
        <v>16</v>
      </c>
      <c r="D56" s="135">
        <v>0.0055</v>
      </c>
      <c r="E56" s="112">
        <v>0.0018</v>
      </c>
      <c r="F56" s="112">
        <v>0.295</v>
      </c>
      <c r="G56" s="112">
        <v>1.006</v>
      </c>
      <c r="H56" s="408">
        <v>1.0812</v>
      </c>
      <c r="I56" s="384">
        <v>1.9793</v>
      </c>
      <c r="J56" s="131">
        <v>2.7585</v>
      </c>
      <c r="K56" s="112">
        <v>1.7579</v>
      </c>
      <c r="L56" s="112">
        <v>4.8324</v>
      </c>
      <c r="M56" s="135">
        <v>2.5957</v>
      </c>
      <c r="N56" s="125">
        <v>2.3883</v>
      </c>
      <c r="O56" s="131">
        <v>1.4655</v>
      </c>
      <c r="P56" s="8">
        <f t="shared" si="13"/>
        <v>20.167099999999998</v>
      </c>
    </row>
    <row r="57" spans="1:16" ht="18.75">
      <c r="A57" s="48" t="s">
        <v>23</v>
      </c>
      <c r="B57" s="52" t="s">
        <v>113</v>
      </c>
      <c r="C57" s="52" t="s">
        <v>18</v>
      </c>
      <c r="D57" s="136">
        <v>1.403999988950981</v>
      </c>
      <c r="E57" s="113">
        <v>1.2635999333305734</v>
      </c>
      <c r="F57" s="113">
        <v>38.717999421936454</v>
      </c>
      <c r="G57" s="113">
        <v>143.03520152174232</v>
      </c>
      <c r="H57" s="409">
        <v>165.09959610247125</v>
      </c>
      <c r="I57" s="380">
        <v>277.9336787184736</v>
      </c>
      <c r="J57" s="381">
        <v>272.48399516538836</v>
      </c>
      <c r="K57" s="113">
        <v>214.74179640917504</v>
      </c>
      <c r="L57" s="113">
        <v>590.3971133066086</v>
      </c>
      <c r="M57" s="136">
        <v>373.39055852853085</v>
      </c>
      <c r="N57" s="146">
        <v>265.93919781993696</v>
      </c>
      <c r="O57" s="132">
        <v>87.54156</v>
      </c>
      <c r="P57" s="9">
        <f t="shared" si="13"/>
        <v>2431.9482969165447</v>
      </c>
    </row>
    <row r="58" spans="1:16" s="40" customFormat="1" ht="18.75">
      <c r="A58" s="54"/>
      <c r="B58" s="570" t="s">
        <v>107</v>
      </c>
      <c r="C58" s="59" t="s">
        <v>16</v>
      </c>
      <c r="D58" s="138">
        <f>D54+D56</f>
        <v>0.6063999999999999</v>
      </c>
      <c r="E58" s="565">
        <f aca="true" t="shared" si="14" ref="E58:L58">E54+E56</f>
        <v>0.5895</v>
      </c>
      <c r="F58" s="115">
        <f t="shared" si="14"/>
        <v>1.1121</v>
      </c>
      <c r="G58" s="115">
        <f t="shared" si="14"/>
        <v>1.8382</v>
      </c>
      <c r="H58" s="30">
        <f t="shared" si="14"/>
        <v>1.854</v>
      </c>
      <c r="I58" s="280">
        <f t="shared" si="14"/>
        <v>2.6669</v>
      </c>
      <c r="J58" s="1">
        <f t="shared" si="14"/>
        <v>3.4756</v>
      </c>
      <c r="K58" s="1">
        <f t="shared" si="14"/>
        <v>2.5617</v>
      </c>
      <c r="L58" s="5">
        <f t="shared" si="14"/>
        <v>5.525399999999999</v>
      </c>
      <c r="M58" s="5">
        <f aca="true" t="shared" si="15" ref="M58:O59">+M54+M56</f>
        <v>3.2641999999999998</v>
      </c>
      <c r="N58" s="5">
        <f t="shared" si="15"/>
        <v>3.1043000000000003</v>
      </c>
      <c r="O58" s="5">
        <f t="shared" si="15"/>
        <v>2.5831</v>
      </c>
      <c r="P58" s="8">
        <f>SUM(D58:O58)</f>
        <v>29.181400000000004</v>
      </c>
    </row>
    <row r="59" spans="1:16" s="40" customFormat="1" ht="18.75">
      <c r="A59" s="53"/>
      <c r="B59" s="571"/>
      <c r="C59" s="52" t="s">
        <v>18</v>
      </c>
      <c r="D59" s="376">
        <f>D55+D57</f>
        <v>521.4131958966493</v>
      </c>
      <c r="E59" s="566">
        <f aca="true" t="shared" si="16" ref="E59:L59">E55+E57</f>
        <v>509.036373142478</v>
      </c>
      <c r="F59" s="374">
        <f t="shared" si="16"/>
        <v>745.6967888666735</v>
      </c>
      <c r="G59" s="374">
        <f t="shared" si="16"/>
        <v>862.0560091713585</v>
      </c>
      <c r="H59" s="91">
        <f t="shared" si="16"/>
        <v>906.8327785922745</v>
      </c>
      <c r="I59" s="58">
        <f t="shared" si="16"/>
        <v>952.1344756097963</v>
      </c>
      <c r="J59" s="2">
        <f t="shared" si="16"/>
        <v>907.5239838980414</v>
      </c>
      <c r="K59" s="2">
        <f t="shared" si="16"/>
        <v>909.6677847889055</v>
      </c>
      <c r="L59" s="36">
        <f t="shared" si="16"/>
        <v>1195.636666444947</v>
      </c>
      <c r="M59" s="36">
        <f t="shared" si="15"/>
        <v>985.0777161179749</v>
      </c>
      <c r="N59" s="36">
        <f t="shared" si="15"/>
        <v>917.6673524773305</v>
      </c>
      <c r="O59" s="36">
        <f t="shared" si="15"/>
        <v>1110.699</v>
      </c>
      <c r="P59" s="9">
        <f>SUM(D59:O59)</f>
        <v>10523.442125006432</v>
      </c>
    </row>
    <row r="60" spans="1:16" ht="18.75">
      <c r="A60" s="48" t="s">
        <v>0</v>
      </c>
      <c r="B60" s="568" t="s">
        <v>115</v>
      </c>
      <c r="C60" s="59" t="s">
        <v>16</v>
      </c>
      <c r="D60" s="135">
        <v>0.1797</v>
      </c>
      <c r="E60" s="112">
        <v>0.0765</v>
      </c>
      <c r="F60" s="112">
        <v>5.2536</v>
      </c>
      <c r="G60" s="112">
        <v>0.008</v>
      </c>
      <c r="H60" s="406">
        <v>0.2835</v>
      </c>
      <c r="I60" s="258">
        <v>1.326</v>
      </c>
      <c r="J60" s="131">
        <v>1.09</v>
      </c>
      <c r="K60" s="112">
        <v>0.861</v>
      </c>
      <c r="L60" s="112">
        <v>0.632</v>
      </c>
      <c r="M60" s="135">
        <v>0.275</v>
      </c>
      <c r="N60" s="125">
        <v>7.2955</v>
      </c>
      <c r="O60" s="131">
        <v>2.926</v>
      </c>
      <c r="P60" s="8">
        <f t="shared" si="13"/>
        <v>20.2068</v>
      </c>
    </row>
    <row r="61" spans="1:16" ht="18.75">
      <c r="A61" s="48" t="s">
        <v>49</v>
      </c>
      <c r="B61" s="569"/>
      <c r="C61" s="52" t="s">
        <v>18</v>
      </c>
      <c r="D61" s="136">
        <v>16.04447987373521</v>
      </c>
      <c r="E61" s="113">
        <v>6.59879965183744</v>
      </c>
      <c r="F61" s="113">
        <v>340.8782349106543</v>
      </c>
      <c r="G61" s="113">
        <v>0.9180000097665431</v>
      </c>
      <c r="H61" s="407">
        <v>21.151799500666577</v>
      </c>
      <c r="I61" s="259">
        <v>99.97559953902177</v>
      </c>
      <c r="J61" s="132">
        <v>82.47959853658625</v>
      </c>
      <c r="K61" s="113">
        <v>71.0207988124191</v>
      </c>
      <c r="L61" s="113">
        <v>62.893799286966676</v>
      </c>
      <c r="M61" s="136">
        <v>21.43799991551646</v>
      </c>
      <c r="N61" s="146">
        <v>551.5397954786977</v>
      </c>
      <c r="O61" s="132">
        <v>251.66160000000002</v>
      </c>
      <c r="P61" s="9">
        <f t="shared" si="13"/>
        <v>1526.600505515868</v>
      </c>
    </row>
    <row r="62" spans="1:16" ht="18.75">
      <c r="A62" s="48" t="s">
        <v>0</v>
      </c>
      <c r="B62" s="50" t="s">
        <v>50</v>
      </c>
      <c r="C62" s="59" t="s">
        <v>16</v>
      </c>
      <c r="D62" s="135">
        <v>1.23</v>
      </c>
      <c r="E62" s="112">
        <v>0.85</v>
      </c>
      <c r="F62" s="112">
        <v>2.879</v>
      </c>
      <c r="G62" s="112">
        <v>4.29</v>
      </c>
      <c r="H62" s="403">
        <v>0.31</v>
      </c>
      <c r="I62" s="258">
        <v>1.15</v>
      </c>
      <c r="J62" s="131">
        <v>6.293</v>
      </c>
      <c r="K62" s="112">
        <v>2.05</v>
      </c>
      <c r="L62" s="112">
        <v>22.746</v>
      </c>
      <c r="M62" s="135">
        <v>11.296</v>
      </c>
      <c r="N62" s="125">
        <v>13.923</v>
      </c>
      <c r="O62" s="131">
        <v>10.352</v>
      </c>
      <c r="P62" s="8">
        <f t="shared" si="13"/>
        <v>77.369</v>
      </c>
    </row>
    <row r="63" spans="1:16" ht="18.75">
      <c r="A63" s="48" t="s">
        <v>51</v>
      </c>
      <c r="B63" s="52" t="s">
        <v>116</v>
      </c>
      <c r="C63" s="52" t="s">
        <v>18</v>
      </c>
      <c r="D63" s="136">
        <v>79.70399937275569</v>
      </c>
      <c r="E63" s="113">
        <v>55.07999709389679</v>
      </c>
      <c r="F63" s="113">
        <v>300.9959955061001</v>
      </c>
      <c r="G63" s="113">
        <v>456.1920048533974</v>
      </c>
      <c r="H63" s="402">
        <v>33.47999920963308</v>
      </c>
      <c r="I63" s="128">
        <v>124.73999942483543</v>
      </c>
      <c r="J63" s="133">
        <v>679.643987941256</v>
      </c>
      <c r="K63" s="113">
        <v>209.30399650010372</v>
      </c>
      <c r="L63" s="113">
        <v>2404.5983727388266</v>
      </c>
      <c r="M63" s="136">
        <v>1158.4079954349095</v>
      </c>
      <c r="N63" s="146">
        <v>1391.061588596634</v>
      </c>
      <c r="O63" s="132">
        <v>1152.5544</v>
      </c>
      <c r="P63" s="9">
        <f t="shared" si="13"/>
        <v>8045.762336672348</v>
      </c>
    </row>
    <row r="64" spans="1:16" ht="18.75">
      <c r="A64" s="48" t="s">
        <v>0</v>
      </c>
      <c r="B64" s="568" t="s">
        <v>53</v>
      </c>
      <c r="C64" s="59" t="s">
        <v>16</v>
      </c>
      <c r="D64" s="135"/>
      <c r="E64" s="112"/>
      <c r="F64" s="112"/>
      <c r="G64" s="112"/>
      <c r="H64" s="403"/>
      <c r="I64" s="160"/>
      <c r="J64" s="131"/>
      <c r="K64" s="112"/>
      <c r="L64" s="112"/>
      <c r="M64" s="135"/>
      <c r="N64" s="125"/>
      <c r="O64" s="131"/>
      <c r="P64" s="8"/>
    </row>
    <row r="65" spans="1:16" ht="18.75">
      <c r="A65" s="48" t="s">
        <v>23</v>
      </c>
      <c r="B65" s="569"/>
      <c r="C65" s="52" t="s">
        <v>18</v>
      </c>
      <c r="D65" s="136"/>
      <c r="E65" s="113"/>
      <c r="F65" s="113"/>
      <c r="G65" s="113"/>
      <c r="H65" s="402"/>
      <c r="I65" s="259"/>
      <c r="J65" s="133"/>
      <c r="K65" s="113"/>
      <c r="L65" s="113"/>
      <c r="M65" s="136"/>
      <c r="N65" s="147"/>
      <c r="O65" s="132"/>
      <c r="P65" s="9"/>
    </row>
    <row r="66" spans="1:16" ht="18.75">
      <c r="A66" s="48"/>
      <c r="B66" s="50" t="s">
        <v>20</v>
      </c>
      <c r="C66" s="59" t="s">
        <v>16</v>
      </c>
      <c r="D66" s="135">
        <v>0.421</v>
      </c>
      <c r="E66" s="112"/>
      <c r="F66" s="112"/>
      <c r="G66" s="112">
        <v>0.08</v>
      </c>
      <c r="H66" s="403">
        <v>0.23</v>
      </c>
      <c r="I66" s="258">
        <v>0.077</v>
      </c>
      <c r="J66" s="131">
        <v>0.477</v>
      </c>
      <c r="K66" s="112">
        <v>0.633</v>
      </c>
      <c r="L66" s="112">
        <v>1.091</v>
      </c>
      <c r="M66" s="135">
        <v>0.715</v>
      </c>
      <c r="N66" s="125">
        <v>0.55</v>
      </c>
      <c r="O66" s="131">
        <v>1.245</v>
      </c>
      <c r="P66" s="8">
        <f t="shared" si="13"/>
        <v>5.519</v>
      </c>
    </row>
    <row r="67" spans="1:16" ht="19.5" thickBot="1">
      <c r="A67" s="55" t="s">
        <v>0</v>
      </c>
      <c r="B67" s="56" t="s">
        <v>116</v>
      </c>
      <c r="C67" s="56" t="s">
        <v>18</v>
      </c>
      <c r="D67" s="139">
        <v>272.8079978530906</v>
      </c>
      <c r="E67" s="116"/>
      <c r="F67" s="116"/>
      <c r="G67" s="116">
        <v>60.480000643442835</v>
      </c>
      <c r="H67" s="410">
        <v>60.96599856076733</v>
      </c>
      <c r="I67" s="129">
        <v>27.399599873662986</v>
      </c>
      <c r="J67" s="134">
        <v>15.335999727897402</v>
      </c>
      <c r="K67" s="116">
        <v>122.74739794746795</v>
      </c>
      <c r="L67" s="116">
        <v>55.16639937457299</v>
      </c>
      <c r="M67" s="139">
        <v>28.2851998885328</v>
      </c>
      <c r="N67" s="148">
        <v>211.25339826822923</v>
      </c>
      <c r="O67" s="134">
        <v>687.7224</v>
      </c>
      <c r="P67" s="10">
        <f t="shared" si="13"/>
        <v>1542.164392137664</v>
      </c>
    </row>
    <row r="68" spans="4:16" ht="18.75">
      <c r="D68" s="140"/>
      <c r="E68" s="117"/>
      <c r="F68" s="117"/>
      <c r="G68" s="117"/>
      <c r="H68" s="411"/>
      <c r="I68" s="130"/>
      <c r="J68" s="117"/>
      <c r="K68" s="117"/>
      <c r="L68" s="117"/>
      <c r="M68" s="140"/>
      <c r="N68" s="117"/>
      <c r="O68" s="117"/>
      <c r="P68" s="11"/>
    </row>
    <row r="69" spans="1:16" ht="19.5" thickBot="1">
      <c r="A69" s="12"/>
      <c r="B69" s="41" t="s">
        <v>1</v>
      </c>
      <c r="C69" s="12"/>
      <c r="D69" s="141"/>
      <c r="E69" s="118"/>
      <c r="F69" s="118"/>
      <c r="G69" s="118"/>
      <c r="H69" s="140"/>
      <c r="I69" s="118"/>
      <c r="J69" s="118"/>
      <c r="K69" s="118"/>
      <c r="L69" s="118"/>
      <c r="M69" s="141"/>
      <c r="N69" s="118"/>
      <c r="O69" s="118"/>
      <c r="P69" s="12"/>
    </row>
    <row r="70" spans="1:16" ht="18.75">
      <c r="A70" s="53"/>
      <c r="B70" s="58"/>
      <c r="C70" s="58"/>
      <c r="D70" s="142" t="s">
        <v>2</v>
      </c>
      <c r="E70" s="119" t="s">
        <v>3</v>
      </c>
      <c r="F70" s="119" t="s">
        <v>4</v>
      </c>
      <c r="G70" s="377" t="s">
        <v>5</v>
      </c>
      <c r="H70" s="412" t="s">
        <v>6</v>
      </c>
      <c r="I70" s="119" t="s">
        <v>7</v>
      </c>
      <c r="J70" s="119" t="s">
        <v>8</v>
      </c>
      <c r="K70" s="119" t="s">
        <v>9</v>
      </c>
      <c r="L70" s="119" t="s">
        <v>10</v>
      </c>
      <c r="M70" s="142" t="s">
        <v>11</v>
      </c>
      <c r="N70" s="149" t="s">
        <v>12</v>
      </c>
      <c r="O70" s="119" t="s">
        <v>13</v>
      </c>
      <c r="P70" s="46" t="s">
        <v>14</v>
      </c>
    </row>
    <row r="71" spans="1:16" s="40" customFormat="1" ht="18.75">
      <c r="A71" s="47" t="s">
        <v>49</v>
      </c>
      <c r="B71" s="570" t="s">
        <v>114</v>
      </c>
      <c r="C71" s="59" t="s">
        <v>16</v>
      </c>
      <c r="D71" s="138">
        <f>D60+D62+D64+D66</f>
        <v>1.8307</v>
      </c>
      <c r="E71" s="138">
        <f aca="true" t="shared" si="17" ref="E71:L71">E60+E62+E64+E66</f>
        <v>0.9265</v>
      </c>
      <c r="F71" s="115">
        <f t="shared" si="17"/>
        <v>8.1326</v>
      </c>
      <c r="G71" s="115">
        <f t="shared" si="17"/>
        <v>4.378</v>
      </c>
      <c r="H71" s="30">
        <f t="shared" si="17"/>
        <v>0.8234999999999999</v>
      </c>
      <c r="I71" s="280">
        <f t="shared" si="17"/>
        <v>2.553</v>
      </c>
      <c r="J71" s="1">
        <f t="shared" si="17"/>
        <v>7.86</v>
      </c>
      <c r="K71" s="1">
        <f t="shared" si="17"/>
        <v>3.5439999999999996</v>
      </c>
      <c r="L71" s="5">
        <f t="shared" si="17"/>
        <v>24.469</v>
      </c>
      <c r="M71" s="5">
        <f aca="true" t="shared" si="18" ref="M71:P72">+M60+M62+M64+M66</f>
        <v>12.286</v>
      </c>
      <c r="N71" s="5">
        <f t="shared" si="18"/>
        <v>21.7685</v>
      </c>
      <c r="O71" s="5">
        <f t="shared" si="18"/>
        <v>14.523</v>
      </c>
      <c r="P71" s="8">
        <f t="shared" si="18"/>
        <v>103.0948</v>
      </c>
    </row>
    <row r="72" spans="1:16" s="40" customFormat="1" ht="18.75">
      <c r="A72" s="75" t="s">
        <v>51</v>
      </c>
      <c r="B72" s="571"/>
      <c r="C72" s="52" t="s">
        <v>18</v>
      </c>
      <c r="D72" s="376">
        <f>D61+D63+D65+D67</f>
        <v>368.5564770995815</v>
      </c>
      <c r="E72" s="376">
        <f aca="true" t="shared" si="19" ref="E72:L72">E61+E63+E65+E67</f>
        <v>61.67879674573423</v>
      </c>
      <c r="F72" s="374">
        <f t="shared" si="19"/>
        <v>641.8742304167545</v>
      </c>
      <c r="G72" s="374">
        <f t="shared" si="19"/>
        <v>517.5900055066068</v>
      </c>
      <c r="H72" s="91">
        <f t="shared" si="19"/>
        <v>115.59779727106698</v>
      </c>
      <c r="I72" s="58">
        <f t="shared" si="19"/>
        <v>252.11519883752018</v>
      </c>
      <c r="J72" s="2">
        <f t="shared" si="19"/>
        <v>777.4595862057397</v>
      </c>
      <c r="K72" s="2">
        <f t="shared" si="19"/>
        <v>403.0721932599908</v>
      </c>
      <c r="L72" s="36">
        <f t="shared" si="19"/>
        <v>2522.6585714003663</v>
      </c>
      <c r="M72" s="102">
        <f t="shared" si="18"/>
        <v>1208.1311952389588</v>
      </c>
      <c r="N72" s="36">
        <f t="shared" si="18"/>
        <v>2153.854782343561</v>
      </c>
      <c r="O72" s="36">
        <f t="shared" si="18"/>
        <v>2091.9384</v>
      </c>
      <c r="P72" s="9">
        <f t="shared" si="18"/>
        <v>11114.52723432588</v>
      </c>
    </row>
    <row r="73" spans="1:16" ht="18.75">
      <c r="A73" s="48" t="s">
        <v>0</v>
      </c>
      <c r="B73" s="568" t="s">
        <v>54</v>
      </c>
      <c r="C73" s="59" t="s">
        <v>16</v>
      </c>
      <c r="D73" s="135">
        <v>0.8431</v>
      </c>
      <c r="E73" s="112">
        <v>0.8454</v>
      </c>
      <c r="F73" s="112">
        <v>1.5604</v>
      </c>
      <c r="G73" s="112">
        <v>2.3221</v>
      </c>
      <c r="H73" s="410">
        <v>3.2844</v>
      </c>
      <c r="I73" s="258">
        <v>12.6272</v>
      </c>
      <c r="J73" s="131">
        <v>13.784</v>
      </c>
      <c r="K73" s="112">
        <v>6.0409</v>
      </c>
      <c r="L73" s="112">
        <v>0.3802</v>
      </c>
      <c r="M73" s="135">
        <v>2.2185</v>
      </c>
      <c r="N73" s="125">
        <v>2.9654</v>
      </c>
      <c r="O73" s="131">
        <v>1.3395</v>
      </c>
      <c r="P73" s="8">
        <f>SUM(D73:O73)</f>
        <v>48.2111</v>
      </c>
    </row>
    <row r="74" spans="1:16" ht="18.75">
      <c r="A74" s="48" t="s">
        <v>34</v>
      </c>
      <c r="B74" s="569"/>
      <c r="C74" s="52" t="s">
        <v>18</v>
      </c>
      <c r="D74" s="136">
        <v>1533.423947932457</v>
      </c>
      <c r="E74" s="113">
        <v>1824.020543761942</v>
      </c>
      <c r="F74" s="113">
        <v>2787.5836383811015</v>
      </c>
      <c r="G74" s="113">
        <v>3841.751200872144</v>
      </c>
      <c r="H74" s="404">
        <v>3451.703678515159</v>
      </c>
      <c r="I74" s="35">
        <v>6272.72637107704</v>
      </c>
      <c r="J74" s="132">
        <v>10990.16620500438</v>
      </c>
      <c r="K74" s="113">
        <v>11494.134167799764</v>
      </c>
      <c r="L74" s="113">
        <v>871.8839901153635</v>
      </c>
      <c r="M74" s="136">
        <v>2488.192550194453</v>
      </c>
      <c r="N74" s="146">
        <v>3852.858928415805</v>
      </c>
      <c r="O74" s="132">
        <v>2211.9696</v>
      </c>
      <c r="P74" s="9">
        <f>SUM(D74:O74)</f>
        <v>51620.4148220696</v>
      </c>
    </row>
    <row r="75" spans="1:16" ht="18.75">
      <c r="A75" s="48" t="s">
        <v>0</v>
      </c>
      <c r="B75" s="568" t="s">
        <v>55</v>
      </c>
      <c r="C75" s="59" t="s">
        <v>16</v>
      </c>
      <c r="D75" s="135"/>
      <c r="E75" s="112"/>
      <c r="F75" s="112"/>
      <c r="G75" s="112"/>
      <c r="H75" s="403"/>
      <c r="I75" s="258"/>
      <c r="J75" s="131"/>
      <c r="K75" s="112"/>
      <c r="L75" s="112"/>
      <c r="M75" s="135"/>
      <c r="N75" s="125"/>
      <c r="O75" s="131"/>
      <c r="P75" s="8"/>
    </row>
    <row r="76" spans="1:16" ht="18.75">
      <c r="A76" s="48" t="s">
        <v>0</v>
      </c>
      <c r="B76" s="569"/>
      <c r="C76" s="52" t="s">
        <v>18</v>
      </c>
      <c r="D76" s="136"/>
      <c r="E76" s="113"/>
      <c r="F76" s="113"/>
      <c r="G76" s="113"/>
      <c r="H76" s="402"/>
      <c r="I76" s="259"/>
      <c r="J76" s="133"/>
      <c r="K76" s="113"/>
      <c r="L76" s="113"/>
      <c r="M76" s="136"/>
      <c r="N76" s="126"/>
      <c r="O76" s="133"/>
      <c r="P76" s="9"/>
    </row>
    <row r="77" spans="1:16" ht="18.75">
      <c r="A77" s="48" t="s">
        <v>56</v>
      </c>
      <c r="B77" s="50" t="s">
        <v>57</v>
      </c>
      <c r="C77" s="59" t="s">
        <v>16</v>
      </c>
      <c r="D77" s="135"/>
      <c r="E77" s="112"/>
      <c r="F77" s="112"/>
      <c r="G77" s="112"/>
      <c r="H77" s="406"/>
      <c r="I77" s="258"/>
      <c r="J77" s="131"/>
      <c r="K77" s="112"/>
      <c r="L77" s="112"/>
      <c r="M77" s="135"/>
      <c r="N77" s="125"/>
      <c r="O77" s="131"/>
      <c r="P77" s="8"/>
    </row>
    <row r="78" spans="1:16" ht="18.75">
      <c r="A78" s="48"/>
      <c r="B78" s="52" t="s">
        <v>58</v>
      </c>
      <c r="C78" s="52" t="s">
        <v>18</v>
      </c>
      <c r="D78" s="136"/>
      <c r="E78" s="113"/>
      <c r="F78" s="113"/>
      <c r="G78" s="113"/>
      <c r="H78" s="407"/>
      <c r="I78" s="128"/>
      <c r="J78" s="133"/>
      <c r="K78" s="113"/>
      <c r="L78" s="113"/>
      <c r="M78" s="136"/>
      <c r="N78" s="126"/>
      <c r="O78" s="133"/>
      <c r="P78" s="9"/>
    </row>
    <row r="79" spans="1:16" ht="18.75">
      <c r="A79" s="48"/>
      <c r="B79" s="568" t="s">
        <v>59</v>
      </c>
      <c r="C79" s="59" t="s">
        <v>16</v>
      </c>
      <c r="D79" s="135"/>
      <c r="E79" s="112"/>
      <c r="F79" s="112"/>
      <c r="G79" s="112"/>
      <c r="H79" s="403"/>
      <c r="I79" s="160"/>
      <c r="J79" s="131"/>
      <c r="K79" s="112"/>
      <c r="L79" s="112"/>
      <c r="M79" s="135"/>
      <c r="N79" s="125"/>
      <c r="O79" s="131"/>
      <c r="P79" s="8"/>
    </row>
    <row r="80" spans="1:16" ht="18.75">
      <c r="A80" s="48" t="s">
        <v>17</v>
      </c>
      <c r="B80" s="569"/>
      <c r="C80" s="52" t="s">
        <v>18</v>
      </c>
      <c r="D80" s="136"/>
      <c r="E80" s="113"/>
      <c r="F80" s="113"/>
      <c r="G80" s="113"/>
      <c r="H80" s="402"/>
      <c r="I80" s="259"/>
      <c r="J80" s="133"/>
      <c r="K80" s="113"/>
      <c r="L80" s="113"/>
      <c r="M80" s="136"/>
      <c r="N80" s="126"/>
      <c r="O80" s="133"/>
      <c r="P80" s="9"/>
    </row>
    <row r="81" spans="1:16" ht="18.75">
      <c r="A81" s="48"/>
      <c r="B81" s="50" t="s">
        <v>20</v>
      </c>
      <c r="C81" s="59" t="s">
        <v>16</v>
      </c>
      <c r="D81" s="135">
        <v>5.6056</v>
      </c>
      <c r="E81" s="112">
        <v>1.902</v>
      </c>
      <c r="F81" s="112">
        <v>2.227</v>
      </c>
      <c r="G81" s="112">
        <v>3.7716</v>
      </c>
      <c r="H81" s="406">
        <v>7.8427</v>
      </c>
      <c r="I81" s="388">
        <v>6.3655</v>
      </c>
      <c r="J81" s="131">
        <v>3.6168</v>
      </c>
      <c r="K81" s="112">
        <v>1.1639</v>
      </c>
      <c r="L81" s="112">
        <v>0.6885</v>
      </c>
      <c r="M81" s="135">
        <v>2.7635</v>
      </c>
      <c r="N81" s="125">
        <v>2.7122</v>
      </c>
      <c r="O81" s="131">
        <v>6.9223</v>
      </c>
      <c r="P81" s="8">
        <f aca="true" t="shared" si="20" ref="P81:P98">SUM(D81:O81)</f>
        <v>45.5816</v>
      </c>
    </row>
    <row r="82" spans="1:16" ht="18.75">
      <c r="A82" s="48"/>
      <c r="B82" s="52" t="s">
        <v>60</v>
      </c>
      <c r="C82" s="52" t="s">
        <v>18</v>
      </c>
      <c r="D82" s="136">
        <v>2742.976418413676</v>
      </c>
      <c r="E82" s="113">
        <v>1424.4162448456639</v>
      </c>
      <c r="F82" s="113">
        <v>1724.5158942528076</v>
      </c>
      <c r="G82" s="113">
        <v>2446.2734660257465</v>
      </c>
      <c r="H82" s="407">
        <v>3868.054468686309</v>
      </c>
      <c r="I82" s="389">
        <v>6127.762291745456</v>
      </c>
      <c r="J82" s="132">
        <v>4464.724240783576</v>
      </c>
      <c r="K82" s="113">
        <v>2721.3353544949373</v>
      </c>
      <c r="L82" s="113">
        <v>571.4971135208798</v>
      </c>
      <c r="M82" s="136">
        <v>1357.215474651443</v>
      </c>
      <c r="N82" s="146">
        <v>2665.0511781529776</v>
      </c>
      <c r="O82" s="132">
        <v>8718.68016</v>
      </c>
      <c r="P82" s="9">
        <f t="shared" si="20"/>
        <v>38832.50230557348</v>
      </c>
    </row>
    <row r="83" spans="1:16" s="40" customFormat="1" ht="18.75">
      <c r="A83" s="47" t="s">
        <v>23</v>
      </c>
      <c r="B83" s="570" t="s">
        <v>114</v>
      </c>
      <c r="C83" s="59" t="s">
        <v>16</v>
      </c>
      <c r="D83" s="138">
        <f>D73+D75+D77+D79+D81</f>
        <v>6.4487</v>
      </c>
      <c r="E83" s="138">
        <f aca="true" t="shared" si="21" ref="E83:L83">E73+E75+E77+E79+E81</f>
        <v>2.7474</v>
      </c>
      <c r="F83" s="115">
        <f t="shared" si="21"/>
        <v>3.7874</v>
      </c>
      <c r="G83" s="115">
        <f t="shared" si="21"/>
        <v>6.0937</v>
      </c>
      <c r="H83" s="30">
        <f t="shared" si="21"/>
        <v>11.1271</v>
      </c>
      <c r="I83" s="280">
        <f t="shared" si="21"/>
        <v>18.9927</v>
      </c>
      <c r="J83" s="1">
        <f t="shared" si="21"/>
        <v>17.4008</v>
      </c>
      <c r="K83" s="1">
        <f t="shared" si="21"/>
        <v>7.2048</v>
      </c>
      <c r="L83" s="5">
        <f t="shared" si="21"/>
        <v>1.0687</v>
      </c>
      <c r="M83" s="5">
        <f aca="true" t="shared" si="22" ref="M83:O84">+M73+M75+M77+M79+M81</f>
        <v>4.982</v>
      </c>
      <c r="N83" s="5">
        <f t="shared" si="22"/>
        <v>5.6776</v>
      </c>
      <c r="O83" s="5">
        <f t="shared" si="22"/>
        <v>8.2618</v>
      </c>
      <c r="P83" s="8">
        <f>SUM(D83:O83)</f>
        <v>93.7927</v>
      </c>
    </row>
    <row r="84" spans="1:16" s="40" customFormat="1" ht="18.75">
      <c r="A84" s="53"/>
      <c r="B84" s="571"/>
      <c r="C84" s="52" t="s">
        <v>18</v>
      </c>
      <c r="D84" s="376">
        <f>D74+D76+D78+D80+D82</f>
        <v>4276.4003663461335</v>
      </c>
      <c r="E84" s="376">
        <f aca="true" t="shared" si="23" ref="E84:L84">E74+E76+E78+E80+E82</f>
        <v>3248.436788607606</v>
      </c>
      <c r="F84" s="374">
        <f t="shared" si="23"/>
        <v>4512.099532633909</v>
      </c>
      <c r="G84" s="374">
        <f t="shared" si="23"/>
        <v>6288.024666897891</v>
      </c>
      <c r="H84" s="91">
        <f t="shared" si="23"/>
        <v>7319.758147201468</v>
      </c>
      <c r="I84" s="58">
        <f t="shared" si="23"/>
        <v>12400.488662822496</v>
      </c>
      <c r="J84" s="2">
        <f t="shared" si="23"/>
        <v>15454.890445787954</v>
      </c>
      <c r="K84" s="2">
        <f t="shared" si="23"/>
        <v>14215.469522294701</v>
      </c>
      <c r="L84" s="36">
        <f t="shared" si="23"/>
        <v>1443.3811036362433</v>
      </c>
      <c r="M84" s="36">
        <f t="shared" si="22"/>
        <v>3845.408024845896</v>
      </c>
      <c r="N84" s="36">
        <f t="shared" si="22"/>
        <v>6517.910106568783</v>
      </c>
      <c r="O84" s="36">
        <f t="shared" si="22"/>
        <v>10930.64976</v>
      </c>
      <c r="P84" s="9">
        <f>SUM(D84:O84)</f>
        <v>90452.91712764309</v>
      </c>
    </row>
    <row r="85" spans="1:16" ht="18.75">
      <c r="A85" s="572" t="s">
        <v>118</v>
      </c>
      <c r="B85" s="573"/>
      <c r="C85" s="59" t="s">
        <v>16</v>
      </c>
      <c r="D85" s="135">
        <v>0.3659</v>
      </c>
      <c r="E85" s="112">
        <v>0.12</v>
      </c>
      <c r="F85" s="112">
        <v>0.0334</v>
      </c>
      <c r="G85" s="112">
        <v>0.0182</v>
      </c>
      <c r="H85" s="403">
        <v>0.1542</v>
      </c>
      <c r="I85" s="258">
        <v>0.7314</v>
      </c>
      <c r="J85" s="131">
        <v>0.3384</v>
      </c>
      <c r="K85" s="112">
        <v>0.0959</v>
      </c>
      <c r="L85" s="112">
        <v>0.1292</v>
      </c>
      <c r="M85" s="135">
        <v>0.5642</v>
      </c>
      <c r="N85" s="125">
        <v>0.5515</v>
      </c>
      <c r="O85" s="131">
        <v>0.6598</v>
      </c>
      <c r="P85" s="8">
        <f t="shared" si="20"/>
        <v>3.7621</v>
      </c>
    </row>
    <row r="86" spans="1:16" ht="18.75">
      <c r="A86" s="574"/>
      <c r="B86" s="575"/>
      <c r="C86" s="52" t="s">
        <v>18</v>
      </c>
      <c r="D86" s="136">
        <v>653.5943948564267</v>
      </c>
      <c r="E86" s="113">
        <v>269.26558579314406</v>
      </c>
      <c r="F86" s="113">
        <v>82.50119876824897</v>
      </c>
      <c r="G86" s="113">
        <v>36.52560038859352</v>
      </c>
      <c r="H86" s="413">
        <v>240.9911943108879</v>
      </c>
      <c r="I86" s="259">
        <v>973.4039955117244</v>
      </c>
      <c r="J86" s="132">
        <v>464.6267917562494</v>
      </c>
      <c r="K86" s="113">
        <v>152.258397453997</v>
      </c>
      <c r="L86" s="113">
        <v>132.95879849263275</v>
      </c>
      <c r="M86" s="136">
        <v>604.8647976163298</v>
      </c>
      <c r="N86" s="146">
        <v>658.0547946055302</v>
      </c>
      <c r="O86" s="133">
        <v>953.2188</v>
      </c>
      <c r="P86" s="9">
        <f t="shared" si="20"/>
        <v>5222.264349553764</v>
      </c>
    </row>
    <row r="87" spans="1:16" ht="18.75">
      <c r="A87" s="572" t="s">
        <v>61</v>
      </c>
      <c r="B87" s="573"/>
      <c r="C87" s="59" t="s">
        <v>16</v>
      </c>
      <c r="D87" s="135"/>
      <c r="E87" s="112"/>
      <c r="F87" s="112"/>
      <c r="G87" s="112"/>
      <c r="H87" s="401">
        <v>0.001</v>
      </c>
      <c r="I87" s="258"/>
      <c r="J87" s="131"/>
      <c r="K87" s="112"/>
      <c r="L87" s="112"/>
      <c r="M87" s="135"/>
      <c r="N87" s="125"/>
      <c r="O87" s="131"/>
      <c r="P87" s="8">
        <f t="shared" si="20"/>
        <v>0.001</v>
      </c>
    </row>
    <row r="88" spans="1:16" ht="18.75">
      <c r="A88" s="574"/>
      <c r="B88" s="575"/>
      <c r="C88" s="52" t="s">
        <v>18</v>
      </c>
      <c r="D88" s="136"/>
      <c r="E88" s="113"/>
      <c r="F88" s="113"/>
      <c r="G88" s="113"/>
      <c r="H88" s="407">
        <v>0.10799999745042929</v>
      </c>
      <c r="I88" s="259"/>
      <c r="J88" s="133"/>
      <c r="K88" s="113"/>
      <c r="L88" s="113"/>
      <c r="M88" s="136"/>
      <c r="N88" s="126"/>
      <c r="O88" s="133"/>
      <c r="P88" s="9">
        <f t="shared" si="20"/>
        <v>0.10799999745042929</v>
      </c>
    </row>
    <row r="89" spans="1:16" ht="18.75">
      <c r="A89" s="572" t="s">
        <v>119</v>
      </c>
      <c r="B89" s="573"/>
      <c r="C89" s="59" t="s">
        <v>16</v>
      </c>
      <c r="D89" s="135"/>
      <c r="E89" s="112"/>
      <c r="F89" s="112"/>
      <c r="G89" s="112"/>
      <c r="H89" s="406"/>
      <c r="I89" s="258"/>
      <c r="J89" s="131"/>
      <c r="K89" s="112"/>
      <c r="L89" s="112"/>
      <c r="M89" s="135"/>
      <c r="N89" s="125"/>
      <c r="O89" s="131"/>
      <c r="P89" s="8"/>
    </row>
    <row r="90" spans="1:16" ht="18.75">
      <c r="A90" s="574"/>
      <c r="B90" s="575"/>
      <c r="C90" s="52" t="s">
        <v>18</v>
      </c>
      <c r="D90" s="136"/>
      <c r="E90" s="113"/>
      <c r="F90" s="113"/>
      <c r="G90" s="113"/>
      <c r="H90" s="407"/>
      <c r="I90" s="259"/>
      <c r="J90" s="133"/>
      <c r="K90" s="113"/>
      <c r="L90" s="113"/>
      <c r="M90" s="136"/>
      <c r="N90" s="126"/>
      <c r="O90" s="132"/>
      <c r="P90" s="9"/>
    </row>
    <row r="91" spans="1:16" ht="18.75">
      <c r="A91" s="572" t="s">
        <v>139</v>
      </c>
      <c r="B91" s="573"/>
      <c r="C91" s="59" t="s">
        <v>16</v>
      </c>
      <c r="D91" s="135"/>
      <c r="E91" s="112"/>
      <c r="F91" s="112">
        <v>0.084</v>
      </c>
      <c r="G91" s="112">
        <v>0.085</v>
      </c>
      <c r="H91" s="403">
        <v>0.03</v>
      </c>
      <c r="I91" s="258"/>
      <c r="J91" s="131"/>
      <c r="K91" s="112"/>
      <c r="L91" s="112"/>
      <c r="M91" s="135"/>
      <c r="N91" s="125"/>
      <c r="O91" s="131">
        <v>0.012</v>
      </c>
      <c r="P91" s="8">
        <f t="shared" si="20"/>
        <v>0.21100000000000002</v>
      </c>
    </row>
    <row r="92" spans="1:16" ht="18.75">
      <c r="A92" s="574"/>
      <c r="B92" s="575"/>
      <c r="C92" s="52" t="s">
        <v>18</v>
      </c>
      <c r="D92" s="136"/>
      <c r="E92" s="113"/>
      <c r="F92" s="113">
        <v>272.15999593662445</v>
      </c>
      <c r="G92" s="113">
        <v>259.7400027633572</v>
      </c>
      <c r="H92" s="407">
        <v>107.99999745042929</v>
      </c>
      <c r="I92" s="120"/>
      <c r="J92" s="132"/>
      <c r="K92" s="113"/>
      <c r="L92" s="113"/>
      <c r="M92" s="136"/>
      <c r="N92" s="146"/>
      <c r="O92" s="132">
        <v>72.57600000000001</v>
      </c>
      <c r="P92" s="9">
        <f t="shared" si="20"/>
        <v>712.475996150411</v>
      </c>
    </row>
    <row r="93" spans="1:16" ht="18.75">
      <c r="A93" s="572" t="s">
        <v>63</v>
      </c>
      <c r="B93" s="573"/>
      <c r="C93" s="59" t="s">
        <v>16</v>
      </c>
      <c r="D93" s="135"/>
      <c r="E93" s="112"/>
      <c r="F93" s="112"/>
      <c r="G93" s="112"/>
      <c r="H93" s="403"/>
      <c r="I93" s="258"/>
      <c r="J93" s="131"/>
      <c r="K93" s="112"/>
      <c r="L93" s="112"/>
      <c r="M93" s="135"/>
      <c r="N93" s="125"/>
      <c r="O93" s="131"/>
      <c r="P93" s="8"/>
    </row>
    <row r="94" spans="1:16" ht="18.75">
      <c r="A94" s="574"/>
      <c r="B94" s="575"/>
      <c r="C94" s="52" t="s">
        <v>18</v>
      </c>
      <c r="D94" s="136"/>
      <c r="E94" s="113"/>
      <c r="F94" s="113"/>
      <c r="G94" s="113"/>
      <c r="H94" s="402"/>
      <c r="I94" s="128"/>
      <c r="J94" s="133"/>
      <c r="K94" s="113"/>
      <c r="L94" s="113"/>
      <c r="M94" s="136"/>
      <c r="N94" s="126"/>
      <c r="O94" s="133"/>
      <c r="P94" s="9"/>
    </row>
    <row r="95" spans="1:16" ht="18.75">
      <c r="A95" s="572" t="s">
        <v>140</v>
      </c>
      <c r="B95" s="573"/>
      <c r="C95" s="59" t="s">
        <v>16</v>
      </c>
      <c r="D95" s="135"/>
      <c r="E95" s="112"/>
      <c r="F95" s="112"/>
      <c r="G95" s="112"/>
      <c r="H95" s="403"/>
      <c r="I95" s="160"/>
      <c r="J95" s="131"/>
      <c r="K95" s="112"/>
      <c r="L95" s="112"/>
      <c r="M95" s="135"/>
      <c r="N95" s="125">
        <v>0.0316</v>
      </c>
      <c r="O95" s="131">
        <v>0.1773</v>
      </c>
      <c r="P95" s="8">
        <f t="shared" si="20"/>
        <v>0.20890000000000003</v>
      </c>
    </row>
    <row r="96" spans="1:16" ht="18.75">
      <c r="A96" s="574"/>
      <c r="B96" s="575"/>
      <c r="C96" s="52" t="s">
        <v>18</v>
      </c>
      <c r="D96" s="136"/>
      <c r="E96" s="113"/>
      <c r="F96" s="113"/>
      <c r="G96" s="113"/>
      <c r="H96" s="405"/>
      <c r="I96" s="128"/>
      <c r="J96" s="132"/>
      <c r="K96" s="113"/>
      <c r="L96" s="113"/>
      <c r="M96" s="136"/>
      <c r="N96" s="146">
        <v>12.06359990110744</v>
      </c>
      <c r="O96" s="132">
        <v>53.352</v>
      </c>
      <c r="P96" s="9">
        <f t="shared" si="20"/>
        <v>65.41559990110744</v>
      </c>
    </row>
    <row r="97" spans="1:16" ht="18.75">
      <c r="A97" s="572" t="s">
        <v>64</v>
      </c>
      <c r="B97" s="573"/>
      <c r="C97" s="59" t="s">
        <v>16</v>
      </c>
      <c r="D97" s="135">
        <v>3.5005</v>
      </c>
      <c r="E97" s="112">
        <v>3.1896</v>
      </c>
      <c r="F97" s="112">
        <v>3.1574</v>
      </c>
      <c r="G97" s="112">
        <v>3.4623</v>
      </c>
      <c r="H97" s="406">
        <v>3.77554</v>
      </c>
      <c r="I97" s="160">
        <v>7.7793</v>
      </c>
      <c r="J97" s="131">
        <v>4.336</v>
      </c>
      <c r="K97" s="112">
        <v>4.1487</v>
      </c>
      <c r="L97" s="112">
        <v>3.2185</v>
      </c>
      <c r="M97" s="135">
        <v>4.5263</v>
      </c>
      <c r="N97" s="125">
        <v>3.0801</v>
      </c>
      <c r="O97" s="131">
        <v>4.6763</v>
      </c>
      <c r="P97" s="8">
        <f t="shared" si="20"/>
        <v>48.850539999999995</v>
      </c>
    </row>
    <row r="98" spans="1:16" ht="18.75">
      <c r="A98" s="574"/>
      <c r="B98" s="575"/>
      <c r="C98" s="52" t="s">
        <v>18</v>
      </c>
      <c r="D98" s="136">
        <v>6997.524064931783</v>
      </c>
      <c r="E98" s="113">
        <v>6558.631213956786</v>
      </c>
      <c r="F98" s="113">
        <v>6953.386576185253</v>
      </c>
      <c r="G98" s="113">
        <v>6434.259908453678</v>
      </c>
      <c r="H98" s="407">
        <v>6019.895017887515</v>
      </c>
      <c r="I98" s="385">
        <v>7691.101164537046</v>
      </c>
      <c r="J98" s="132">
        <v>8790.847764026308</v>
      </c>
      <c r="K98" s="113">
        <v>9019.361729181903</v>
      </c>
      <c r="L98" s="113">
        <v>7431.7769157451985</v>
      </c>
      <c r="M98" s="136">
        <v>8470.701326618395</v>
      </c>
      <c r="N98" s="146">
        <v>8209.010812705816</v>
      </c>
      <c r="O98" s="132">
        <v>12724.05672</v>
      </c>
      <c r="P98" s="9">
        <f t="shared" si="20"/>
        <v>95300.55321422967</v>
      </c>
    </row>
    <row r="99" spans="1:16" s="40" customFormat="1" ht="18.75">
      <c r="A99" s="576" t="s">
        <v>65</v>
      </c>
      <c r="B99" s="577"/>
      <c r="C99" s="59" t="s">
        <v>16</v>
      </c>
      <c r="D99" s="138">
        <f>D8+D10+D22+D28+D36+D38+D40+D42+D44+D46+D48+D50+D52+D58+D71+D83+D85+D87+D89+D91+D93+D95+D97</f>
        <v>358.5435999999999</v>
      </c>
      <c r="E99" s="138">
        <f aca="true" t="shared" si="24" ref="E99:L99">E8+E10+E22+E28+E36+E38+E40+E42+E44+E46+E48+E50+E52+E58+E71+E83+E85+E87+E89+E91+E93+E95+E97</f>
        <v>361.67230000000006</v>
      </c>
      <c r="F99" s="115">
        <f t="shared" si="24"/>
        <v>392.0328</v>
      </c>
      <c r="G99" s="115">
        <f t="shared" si="24"/>
        <v>160.83920000000003</v>
      </c>
      <c r="H99" s="30">
        <f t="shared" si="24"/>
        <v>489.33783999999986</v>
      </c>
      <c r="I99" s="280">
        <f t="shared" si="24"/>
        <v>1132.6781</v>
      </c>
      <c r="J99" s="1">
        <f t="shared" si="24"/>
        <v>617.8855</v>
      </c>
      <c r="K99" s="1">
        <f t="shared" si="24"/>
        <v>407.84</v>
      </c>
      <c r="L99" s="5">
        <f t="shared" si="24"/>
        <v>240.76289999999995</v>
      </c>
      <c r="M99" s="5">
        <f aca="true" t="shared" si="25" ref="M99:O100">+M8+M10+M22+M28+M36+M38+M40+M42+M44+M46+M48+M50+M52+M58+M71+M83+M85+M87+M89+M91+M93+M95+M97</f>
        <v>828.8757999999998</v>
      </c>
      <c r="N99" s="5">
        <f t="shared" si="25"/>
        <v>1197.9687</v>
      </c>
      <c r="O99" s="5">
        <f t="shared" si="25"/>
        <v>941.9118999999998</v>
      </c>
      <c r="P99" s="8">
        <f>SUM(D99:O99)</f>
        <v>7130.348639999999</v>
      </c>
    </row>
    <row r="100" spans="1:16" s="40" customFormat="1" ht="18.75">
      <c r="A100" s="578"/>
      <c r="B100" s="579"/>
      <c r="C100" s="52" t="s">
        <v>18</v>
      </c>
      <c r="D100" s="376">
        <f>D9+D11+D23+D29+D37+D39+D41+D43+D45+D47+D49+D51+D53+D59+D72+D84+D86+D88+D90+D92+D94+D96+D98</f>
        <v>191184.4270154413</v>
      </c>
      <c r="E100" s="376">
        <f aca="true" t="shared" si="26" ref="E100:L100">E9+E11+E23+E29+E37+E39+E41+E43+E45+E47+E49+E51+E53+E59+E72+E84+E86+E88+E90+E92+E94+E96+E98</f>
        <v>169256.85450975463</v>
      </c>
      <c r="F100" s="374">
        <f t="shared" si="26"/>
        <v>196259.120949832</v>
      </c>
      <c r="G100" s="374">
        <f t="shared" si="26"/>
        <v>145976.91419303903</v>
      </c>
      <c r="H100" s="91">
        <f t="shared" si="26"/>
        <v>190378.19538571587</v>
      </c>
      <c r="I100" s="58">
        <f t="shared" si="26"/>
        <v>631778.218886929</v>
      </c>
      <c r="J100" s="2">
        <f t="shared" si="26"/>
        <v>406940.3769397643</v>
      </c>
      <c r="K100" s="2">
        <f t="shared" si="26"/>
        <v>253737.30175710804</v>
      </c>
      <c r="L100" s="36">
        <f t="shared" si="26"/>
        <v>269317.2900667228</v>
      </c>
      <c r="M100" s="36">
        <f t="shared" si="25"/>
        <v>620246.805555712</v>
      </c>
      <c r="N100" s="36">
        <f t="shared" si="25"/>
        <v>509692.87058174185</v>
      </c>
      <c r="O100" s="36">
        <f t="shared" si="25"/>
        <v>410461.11720000004</v>
      </c>
      <c r="P100" s="9">
        <f>SUM(D100:O100)</f>
        <v>3995229.4930417608</v>
      </c>
    </row>
    <row r="101" spans="1:16" ht="18.75">
      <c r="A101" s="47" t="s">
        <v>0</v>
      </c>
      <c r="B101" s="568" t="s">
        <v>134</v>
      </c>
      <c r="C101" s="59" t="s">
        <v>16</v>
      </c>
      <c r="D101" s="135"/>
      <c r="E101" s="112"/>
      <c r="F101" s="112"/>
      <c r="G101" s="112"/>
      <c r="H101" s="403"/>
      <c r="I101" s="258"/>
      <c r="J101" s="131"/>
      <c r="K101" s="112"/>
      <c r="L101" s="112"/>
      <c r="M101" s="135"/>
      <c r="N101" s="125"/>
      <c r="O101" s="131"/>
      <c r="P101" s="8"/>
    </row>
    <row r="102" spans="1:16" ht="18.75">
      <c r="A102" s="47" t="s">
        <v>0</v>
      </c>
      <c r="B102" s="569"/>
      <c r="C102" s="52" t="s">
        <v>18</v>
      </c>
      <c r="D102" s="136"/>
      <c r="E102" s="113"/>
      <c r="F102" s="113"/>
      <c r="G102" s="113"/>
      <c r="H102" s="402"/>
      <c r="I102" s="259"/>
      <c r="J102" s="133"/>
      <c r="K102" s="113"/>
      <c r="L102" s="113"/>
      <c r="M102" s="136"/>
      <c r="N102" s="126"/>
      <c r="O102" s="133"/>
      <c r="P102" s="9"/>
    </row>
    <row r="103" spans="1:16" ht="18.75">
      <c r="A103" s="47" t="s">
        <v>66</v>
      </c>
      <c r="B103" s="568" t="s">
        <v>141</v>
      </c>
      <c r="C103" s="59" t="s">
        <v>16</v>
      </c>
      <c r="D103" s="135">
        <v>2.3895</v>
      </c>
      <c r="E103" s="112">
        <v>2.5733</v>
      </c>
      <c r="F103" s="112">
        <v>2.5419</v>
      </c>
      <c r="G103" s="112">
        <v>4.4768</v>
      </c>
      <c r="H103" s="406">
        <v>3.7333</v>
      </c>
      <c r="I103" s="258">
        <v>5.3574</v>
      </c>
      <c r="J103" s="131">
        <v>0.6991</v>
      </c>
      <c r="K103" s="112">
        <v>0.4379</v>
      </c>
      <c r="L103" s="112">
        <v>0.7993</v>
      </c>
      <c r="M103" s="135">
        <v>5.1891</v>
      </c>
      <c r="N103" s="125">
        <v>4.5205</v>
      </c>
      <c r="O103" s="131">
        <v>4.4787</v>
      </c>
      <c r="P103" s="8">
        <f aca="true" t="shared" si="27" ref="P103:P110">SUM(D103:O103)</f>
        <v>37.196799999999996</v>
      </c>
    </row>
    <row r="104" spans="1:16" ht="18.75">
      <c r="A104" s="47" t="s">
        <v>0</v>
      </c>
      <c r="B104" s="569"/>
      <c r="C104" s="52" t="s">
        <v>18</v>
      </c>
      <c r="D104" s="136">
        <v>1492.9001882513658</v>
      </c>
      <c r="E104" s="113">
        <v>1642.8807933191467</v>
      </c>
      <c r="F104" s="113">
        <v>1766.4641736265157</v>
      </c>
      <c r="G104" s="113">
        <v>2908.559910943982</v>
      </c>
      <c r="H104" s="407">
        <v>1808.2849973115688</v>
      </c>
      <c r="I104" s="128">
        <v>2229.0649097219884</v>
      </c>
      <c r="J104" s="132">
        <v>290.6107148437708</v>
      </c>
      <c r="K104" s="113">
        <v>174.9491970745707</v>
      </c>
      <c r="L104" s="113">
        <v>413.4347953128482</v>
      </c>
      <c r="M104" s="136">
        <v>2379.3382706234293</v>
      </c>
      <c r="N104" s="146">
        <v>1640.180866554454</v>
      </c>
      <c r="O104" s="132">
        <v>2467.46088</v>
      </c>
      <c r="P104" s="9">
        <f t="shared" si="27"/>
        <v>19214.12969758364</v>
      </c>
    </row>
    <row r="105" spans="1:16" ht="18.75">
      <c r="A105" s="47" t="s">
        <v>0</v>
      </c>
      <c r="B105" s="568" t="s">
        <v>124</v>
      </c>
      <c r="C105" s="59" t="s">
        <v>16</v>
      </c>
      <c r="D105" s="135">
        <v>1.525</v>
      </c>
      <c r="E105" s="112">
        <v>0.8976</v>
      </c>
      <c r="F105" s="112">
        <v>0.6612</v>
      </c>
      <c r="G105" s="112">
        <v>0.2593</v>
      </c>
      <c r="H105" s="406">
        <v>0.0261</v>
      </c>
      <c r="I105" s="160">
        <v>0.3522</v>
      </c>
      <c r="J105" s="131">
        <v>0.5161</v>
      </c>
      <c r="K105" s="112">
        <v>0.023</v>
      </c>
      <c r="L105" s="112">
        <v>1.0233</v>
      </c>
      <c r="M105" s="135">
        <v>2.1229</v>
      </c>
      <c r="N105" s="125">
        <v>3.7702</v>
      </c>
      <c r="O105" s="131">
        <v>3.6674</v>
      </c>
      <c r="P105" s="8">
        <f t="shared" si="27"/>
        <v>14.8443</v>
      </c>
    </row>
    <row r="106" spans="1:16" ht="18.75">
      <c r="A106" s="54"/>
      <c r="B106" s="569"/>
      <c r="C106" s="52" t="s">
        <v>18</v>
      </c>
      <c r="D106" s="136">
        <v>750.2900340954637</v>
      </c>
      <c r="E106" s="113">
        <v>451.4939761785011</v>
      </c>
      <c r="F106" s="113">
        <v>293.9543956112319</v>
      </c>
      <c r="G106" s="113">
        <v>215.61660229393118</v>
      </c>
      <c r="H106" s="407">
        <v>21.437999493910215</v>
      </c>
      <c r="I106" s="128">
        <v>176.86079918451125</v>
      </c>
      <c r="J106" s="132">
        <v>362.50199356822276</v>
      </c>
      <c r="K106" s="113">
        <v>39.419999340834806</v>
      </c>
      <c r="L106" s="113">
        <v>626.2595929000321</v>
      </c>
      <c r="M106" s="136">
        <v>1084.2227957272607</v>
      </c>
      <c r="N106" s="146">
        <v>1438.5707882071727</v>
      </c>
      <c r="O106" s="132">
        <v>1597.7574</v>
      </c>
      <c r="P106" s="9">
        <f t="shared" si="27"/>
        <v>7058.386376601073</v>
      </c>
    </row>
    <row r="107" spans="1:16" ht="18.75">
      <c r="A107" s="47" t="s">
        <v>67</v>
      </c>
      <c r="B107" s="568" t="s">
        <v>125</v>
      </c>
      <c r="C107" s="59" t="s">
        <v>16</v>
      </c>
      <c r="D107" s="135"/>
      <c r="E107" s="112">
        <v>0.022</v>
      </c>
      <c r="F107" s="112">
        <v>0.013</v>
      </c>
      <c r="G107" s="112"/>
      <c r="H107" s="403"/>
      <c r="I107" s="160"/>
      <c r="J107" s="131">
        <v>0.0248</v>
      </c>
      <c r="K107" s="112">
        <v>0.0043</v>
      </c>
      <c r="L107" s="112"/>
      <c r="M107" s="135">
        <v>0.0216</v>
      </c>
      <c r="N107" s="125">
        <v>0.0409</v>
      </c>
      <c r="O107" s="131">
        <v>0.0076</v>
      </c>
      <c r="P107" s="8">
        <f t="shared" si="27"/>
        <v>0.13419999999999999</v>
      </c>
    </row>
    <row r="108" spans="1:16" ht="18.75">
      <c r="A108" s="54"/>
      <c r="B108" s="569"/>
      <c r="C108" s="52" t="s">
        <v>18</v>
      </c>
      <c r="D108" s="136"/>
      <c r="E108" s="113">
        <v>91.47599517358938</v>
      </c>
      <c r="F108" s="113">
        <v>54.05399919296846</v>
      </c>
      <c r="G108" s="113"/>
      <c r="H108" s="413"/>
      <c r="I108" s="259"/>
      <c r="J108" s="132">
        <v>26.783999524778565</v>
      </c>
      <c r="K108" s="113">
        <v>5.313599911148144</v>
      </c>
      <c r="L108" s="113"/>
      <c r="M108" s="136">
        <v>24.76439990240768</v>
      </c>
      <c r="N108" s="147">
        <v>33.03719972917427</v>
      </c>
      <c r="O108" s="132">
        <v>19.872</v>
      </c>
      <c r="P108" s="9">
        <f t="shared" si="27"/>
        <v>255.30119343406648</v>
      </c>
    </row>
    <row r="109" spans="1:16" ht="18.75">
      <c r="A109" s="54"/>
      <c r="B109" s="568" t="s">
        <v>126</v>
      </c>
      <c r="C109" s="59" t="s">
        <v>16</v>
      </c>
      <c r="D109" s="135">
        <v>0.1265</v>
      </c>
      <c r="E109" s="112">
        <v>0.0696</v>
      </c>
      <c r="F109" s="112">
        <v>0.3405</v>
      </c>
      <c r="G109" s="112">
        <v>0.7748</v>
      </c>
      <c r="H109" s="401">
        <v>1.8592</v>
      </c>
      <c r="I109" s="258">
        <v>2.028</v>
      </c>
      <c r="J109" s="131">
        <v>1.7721</v>
      </c>
      <c r="K109" s="112">
        <v>1.5127</v>
      </c>
      <c r="L109" s="112">
        <v>0.3535</v>
      </c>
      <c r="M109" s="135">
        <v>0.2251</v>
      </c>
      <c r="N109" s="125">
        <v>0.1786</v>
      </c>
      <c r="O109" s="131">
        <v>0.9907</v>
      </c>
      <c r="P109" s="8">
        <f t="shared" si="27"/>
        <v>10.2313</v>
      </c>
    </row>
    <row r="110" spans="1:16" ht="18.75">
      <c r="A110" s="54"/>
      <c r="B110" s="569"/>
      <c r="C110" s="52" t="s">
        <v>18</v>
      </c>
      <c r="D110" s="136">
        <v>207.78119836483017</v>
      </c>
      <c r="E110" s="113">
        <v>149.16959212958872</v>
      </c>
      <c r="F110" s="113">
        <v>385.97039423742393</v>
      </c>
      <c r="G110" s="113">
        <v>1272.1752135345903</v>
      </c>
      <c r="H110" s="407">
        <v>1939.690754209455</v>
      </c>
      <c r="I110" s="128">
        <v>1470.008513221927</v>
      </c>
      <c r="J110" s="132">
        <v>1130.5450599410372</v>
      </c>
      <c r="K110" s="113">
        <v>889.4177851275175</v>
      </c>
      <c r="L110" s="113">
        <v>202.4999977042372</v>
      </c>
      <c r="M110" s="136">
        <v>151.15139940433784</v>
      </c>
      <c r="N110" s="146">
        <v>104.82479914068827</v>
      </c>
      <c r="O110" s="132">
        <v>1367.19792</v>
      </c>
      <c r="P110" s="9">
        <f t="shared" si="27"/>
        <v>9270.432627015633</v>
      </c>
    </row>
    <row r="111" spans="1:16" ht="18.75">
      <c r="A111" s="47" t="s">
        <v>68</v>
      </c>
      <c r="B111" s="568" t="s">
        <v>127</v>
      </c>
      <c r="C111" s="59" t="s">
        <v>16</v>
      </c>
      <c r="D111" s="135"/>
      <c r="E111" s="112"/>
      <c r="F111" s="112"/>
      <c r="G111" s="112"/>
      <c r="H111" s="403"/>
      <c r="I111" s="160"/>
      <c r="J111" s="131"/>
      <c r="K111" s="112"/>
      <c r="L111" s="112"/>
      <c r="M111" s="135"/>
      <c r="N111" s="125"/>
      <c r="O111" s="131"/>
      <c r="P111" s="8"/>
    </row>
    <row r="112" spans="1:16" ht="18.75">
      <c r="A112" s="54"/>
      <c r="B112" s="569"/>
      <c r="C112" s="52" t="s">
        <v>18</v>
      </c>
      <c r="D112" s="136"/>
      <c r="E112" s="113"/>
      <c r="F112" s="113"/>
      <c r="G112" s="113"/>
      <c r="H112" s="414"/>
      <c r="I112" s="259"/>
      <c r="J112" s="133"/>
      <c r="K112" s="113"/>
      <c r="L112" s="113"/>
      <c r="M112" s="136"/>
      <c r="N112" s="126"/>
      <c r="O112" s="133"/>
      <c r="P112" s="9"/>
    </row>
    <row r="113" spans="1:16" ht="18.75">
      <c r="A113" s="54"/>
      <c r="B113" s="568" t="s">
        <v>128</v>
      </c>
      <c r="C113" s="59" t="s">
        <v>16</v>
      </c>
      <c r="D113" s="135"/>
      <c r="E113" s="112">
        <v>0.001</v>
      </c>
      <c r="F113" s="112">
        <v>0.001</v>
      </c>
      <c r="G113" s="112"/>
      <c r="H113" s="403">
        <v>0.009</v>
      </c>
      <c r="I113" s="258">
        <v>0.003</v>
      </c>
      <c r="J113" s="131">
        <v>0.006</v>
      </c>
      <c r="K113" s="112">
        <v>0.005</v>
      </c>
      <c r="L113" s="112"/>
      <c r="M113" s="135"/>
      <c r="N113" s="125"/>
      <c r="O113" s="131">
        <v>0.036</v>
      </c>
      <c r="P113" s="8">
        <f aca="true" t="shared" si="28" ref="P113:P129">SUM(D113:O113)</f>
        <v>0.061</v>
      </c>
    </row>
    <row r="114" spans="1:16" ht="18.75">
      <c r="A114" s="54"/>
      <c r="B114" s="569"/>
      <c r="C114" s="52" t="s">
        <v>18</v>
      </c>
      <c r="D114" s="136"/>
      <c r="E114" s="113">
        <v>0.7559999601123089</v>
      </c>
      <c r="F114" s="113">
        <v>1.4039999790381419</v>
      </c>
      <c r="G114" s="113"/>
      <c r="H114" s="402">
        <v>5.993999858498825</v>
      </c>
      <c r="I114" s="128">
        <v>1.8359999915343743</v>
      </c>
      <c r="J114" s="132">
        <v>2.3759999578432596</v>
      </c>
      <c r="K114" s="113">
        <v>1.2959999783288154</v>
      </c>
      <c r="L114" s="113"/>
      <c r="M114" s="136"/>
      <c r="N114" s="146"/>
      <c r="O114" s="132">
        <v>62.64</v>
      </c>
      <c r="P114" s="9">
        <f t="shared" si="28"/>
        <v>76.30199972535573</v>
      </c>
    </row>
    <row r="115" spans="1:16" ht="18.75">
      <c r="A115" s="47" t="s">
        <v>70</v>
      </c>
      <c r="B115" s="568" t="s">
        <v>142</v>
      </c>
      <c r="C115" s="59" t="s">
        <v>16</v>
      </c>
      <c r="D115" s="135"/>
      <c r="E115" s="112">
        <v>0.6288</v>
      </c>
      <c r="F115" s="112">
        <v>0.4524</v>
      </c>
      <c r="G115" s="112">
        <v>0.0182</v>
      </c>
      <c r="H115" s="406"/>
      <c r="I115" s="160"/>
      <c r="J115" s="131">
        <v>0.35</v>
      </c>
      <c r="K115" s="112">
        <v>1.05</v>
      </c>
      <c r="L115" s="112"/>
      <c r="M115" s="135"/>
      <c r="N115" s="125"/>
      <c r="O115" s="131">
        <v>0.012</v>
      </c>
      <c r="P115" s="8">
        <f t="shared" si="28"/>
        <v>2.5113999999999996</v>
      </c>
    </row>
    <row r="116" spans="1:16" ht="18.75">
      <c r="A116" s="54"/>
      <c r="B116" s="569"/>
      <c r="C116" s="52" t="s">
        <v>18</v>
      </c>
      <c r="D116" s="136"/>
      <c r="E116" s="113">
        <v>254.66398656354636</v>
      </c>
      <c r="F116" s="113">
        <v>183.22199726447752</v>
      </c>
      <c r="G116" s="113">
        <v>14.742000156839193</v>
      </c>
      <c r="H116" s="407"/>
      <c r="I116" s="128"/>
      <c r="J116" s="132">
        <v>209.73599627870954</v>
      </c>
      <c r="K116" s="113">
        <v>624.6719895544891</v>
      </c>
      <c r="L116" s="113"/>
      <c r="M116" s="136"/>
      <c r="N116" s="146"/>
      <c r="O116" s="132">
        <v>3.6936</v>
      </c>
      <c r="P116" s="9">
        <f t="shared" si="28"/>
        <v>1290.7295698180617</v>
      </c>
    </row>
    <row r="117" spans="1:16" ht="18.75">
      <c r="A117" s="54"/>
      <c r="B117" s="568" t="s">
        <v>72</v>
      </c>
      <c r="C117" s="59" t="s">
        <v>16</v>
      </c>
      <c r="D117" s="135">
        <v>4.184</v>
      </c>
      <c r="E117" s="112">
        <v>4.4984</v>
      </c>
      <c r="F117" s="112">
        <v>6.8986</v>
      </c>
      <c r="G117" s="112">
        <v>6.4585</v>
      </c>
      <c r="H117" s="406">
        <v>5.9571</v>
      </c>
      <c r="I117" s="160">
        <v>5.5241</v>
      </c>
      <c r="J117" s="131">
        <v>5.4868</v>
      </c>
      <c r="K117" s="112">
        <v>6.9169</v>
      </c>
      <c r="L117" s="112">
        <v>4.8054</v>
      </c>
      <c r="M117" s="135">
        <v>5.2986</v>
      </c>
      <c r="N117" s="125">
        <v>4.144</v>
      </c>
      <c r="O117" s="131">
        <v>8.278</v>
      </c>
      <c r="P117" s="8">
        <f t="shared" si="28"/>
        <v>68.4504</v>
      </c>
    </row>
    <row r="118" spans="1:16" ht="18.75">
      <c r="A118" s="54"/>
      <c r="B118" s="569"/>
      <c r="C118" s="52" t="s">
        <v>18</v>
      </c>
      <c r="D118" s="136">
        <v>2466.563380588956</v>
      </c>
      <c r="E118" s="113">
        <v>2670.3430591086976</v>
      </c>
      <c r="F118" s="113">
        <v>4389.055134470974</v>
      </c>
      <c r="G118" s="113">
        <v>4385.323846655178</v>
      </c>
      <c r="H118" s="407">
        <v>3754.299151371746</v>
      </c>
      <c r="I118" s="128">
        <v>3833.4643023242515</v>
      </c>
      <c r="J118" s="132">
        <v>3781.1123329127217</v>
      </c>
      <c r="K118" s="113">
        <v>5000.8751163774</v>
      </c>
      <c r="L118" s="113">
        <v>3110.9237647311447</v>
      </c>
      <c r="M118" s="136">
        <v>3789.433785066481</v>
      </c>
      <c r="N118" s="146">
        <v>2821.5863768697645</v>
      </c>
      <c r="O118" s="132">
        <v>5201.436600000001</v>
      </c>
      <c r="P118" s="9">
        <f t="shared" si="28"/>
        <v>45204.41685047732</v>
      </c>
    </row>
    <row r="119" spans="1:16" ht="18.75">
      <c r="A119" s="47" t="s">
        <v>23</v>
      </c>
      <c r="B119" s="568" t="s">
        <v>130</v>
      </c>
      <c r="C119" s="59" t="s">
        <v>16</v>
      </c>
      <c r="D119" s="135">
        <v>1.4025</v>
      </c>
      <c r="E119" s="112">
        <v>1.356</v>
      </c>
      <c r="F119" s="112">
        <v>2.012</v>
      </c>
      <c r="G119" s="112">
        <v>1.6391</v>
      </c>
      <c r="H119" s="406">
        <v>1.3593</v>
      </c>
      <c r="I119" s="160">
        <v>0.5632</v>
      </c>
      <c r="J119" s="131">
        <v>0.401</v>
      </c>
      <c r="K119" s="112">
        <v>0.4096</v>
      </c>
      <c r="L119" s="112">
        <v>0.24355</v>
      </c>
      <c r="M119" s="135">
        <v>0.2561</v>
      </c>
      <c r="N119" s="125">
        <v>0.2456</v>
      </c>
      <c r="O119" s="131">
        <v>0.3382</v>
      </c>
      <c r="P119" s="8">
        <f t="shared" si="28"/>
        <v>10.22615</v>
      </c>
    </row>
    <row r="120" spans="1:16" ht="18.75">
      <c r="A120" s="54"/>
      <c r="B120" s="569"/>
      <c r="C120" s="52" t="s">
        <v>18</v>
      </c>
      <c r="D120" s="399">
        <v>1939.2101847390525</v>
      </c>
      <c r="E120" s="120">
        <v>1652.4917128120603</v>
      </c>
      <c r="F120" s="120">
        <v>2074.01576903474</v>
      </c>
      <c r="G120" s="113">
        <v>2009.1186213748838</v>
      </c>
      <c r="H120" s="415">
        <v>2063.9501512760467</v>
      </c>
      <c r="I120" s="128">
        <v>1583.7335926975513</v>
      </c>
      <c r="J120" s="132">
        <v>1685.7719700897928</v>
      </c>
      <c r="K120" s="113">
        <v>2422.3211594949307</v>
      </c>
      <c r="L120" s="113">
        <v>1441.5461836570462</v>
      </c>
      <c r="M120" s="136">
        <v>1611.1655936506681</v>
      </c>
      <c r="N120" s="146">
        <v>1484.8703878276274</v>
      </c>
      <c r="O120" s="132">
        <v>1948.9464</v>
      </c>
      <c r="P120" s="9">
        <f t="shared" si="28"/>
        <v>21917.141726654405</v>
      </c>
    </row>
    <row r="121" spans="1:16" ht="18.75">
      <c r="A121" s="54"/>
      <c r="B121" s="50" t="s">
        <v>20</v>
      </c>
      <c r="C121" s="59" t="s">
        <v>16</v>
      </c>
      <c r="D121" s="135"/>
      <c r="E121" s="112">
        <v>0.081</v>
      </c>
      <c r="F121" s="112">
        <v>2.166</v>
      </c>
      <c r="G121" s="112">
        <v>3.633</v>
      </c>
      <c r="H121" s="406">
        <v>4.842</v>
      </c>
      <c r="I121" s="275">
        <v>2.734</v>
      </c>
      <c r="J121" s="273">
        <v>0.648</v>
      </c>
      <c r="K121" s="112">
        <v>0.3921</v>
      </c>
      <c r="L121" s="112">
        <v>0.1415</v>
      </c>
      <c r="M121" s="135">
        <v>0.037</v>
      </c>
      <c r="N121" s="125">
        <v>0.002</v>
      </c>
      <c r="O121" s="131">
        <v>0.009</v>
      </c>
      <c r="P121" s="8">
        <f t="shared" si="28"/>
        <v>14.6856</v>
      </c>
    </row>
    <row r="122" spans="1:16" ht="18.75">
      <c r="A122" s="54"/>
      <c r="B122" s="52" t="s">
        <v>73</v>
      </c>
      <c r="C122" s="52" t="s">
        <v>18</v>
      </c>
      <c r="D122" s="136"/>
      <c r="E122" s="113">
        <v>33.566398228986515</v>
      </c>
      <c r="F122" s="113">
        <v>772.8371884614646</v>
      </c>
      <c r="G122" s="113">
        <v>1125.9216119786076</v>
      </c>
      <c r="H122" s="407">
        <v>1516.287564204792</v>
      </c>
      <c r="I122" s="380">
        <v>882.89999592903</v>
      </c>
      <c r="J122" s="381">
        <v>387.82799311887027</v>
      </c>
      <c r="K122" s="113">
        <v>237.2543960327285</v>
      </c>
      <c r="L122" s="113">
        <v>90.68759897186558</v>
      </c>
      <c r="M122" s="136">
        <v>21.96719991343097</v>
      </c>
      <c r="N122" s="147">
        <v>8.63999992917274</v>
      </c>
      <c r="O122" s="132">
        <v>0.486</v>
      </c>
      <c r="P122" s="9">
        <f t="shared" si="28"/>
        <v>5078.375946768948</v>
      </c>
    </row>
    <row r="123" spans="1:16" s="40" customFormat="1" ht="18.75">
      <c r="A123" s="54"/>
      <c r="B123" s="570" t="s">
        <v>107</v>
      </c>
      <c r="C123" s="59" t="s">
        <v>16</v>
      </c>
      <c r="D123" s="138">
        <f>D101+D103+D105+D107+D109+D111+D113+D115+D117+D119+D121</f>
        <v>9.6275</v>
      </c>
      <c r="E123" s="138">
        <f aca="true" t="shared" si="29" ref="E123:L123">E101+E103+E105+E107+E109+E111+E113+E115+E117+E119+E121</f>
        <v>10.127699999999999</v>
      </c>
      <c r="F123" s="115">
        <f t="shared" si="29"/>
        <v>15.0866</v>
      </c>
      <c r="G123" s="115">
        <f t="shared" si="29"/>
        <v>17.2597</v>
      </c>
      <c r="H123" s="30">
        <f t="shared" si="29"/>
        <v>17.785999999999998</v>
      </c>
      <c r="I123" s="280">
        <f t="shared" si="29"/>
        <v>16.5619</v>
      </c>
      <c r="J123" s="1">
        <f t="shared" si="29"/>
        <v>9.9039</v>
      </c>
      <c r="K123" s="1">
        <f t="shared" si="29"/>
        <v>10.751499999999998</v>
      </c>
      <c r="L123" s="88">
        <f t="shared" si="29"/>
        <v>7.366549999999999</v>
      </c>
      <c r="M123" s="88">
        <f aca="true" t="shared" si="30" ref="M123:O124">+M101+M103+M105+M107+M109+M111+M113+M115+M117+M119+M121</f>
        <v>13.150400000000001</v>
      </c>
      <c r="N123" s="88">
        <f t="shared" si="30"/>
        <v>12.901800000000001</v>
      </c>
      <c r="O123" s="5">
        <f t="shared" si="30"/>
        <v>17.817600000000002</v>
      </c>
      <c r="P123" s="8">
        <f>SUM(D123:O123)</f>
        <v>158.34115</v>
      </c>
    </row>
    <row r="124" spans="1:16" s="40" customFormat="1" ht="18.75">
      <c r="A124" s="53"/>
      <c r="B124" s="571"/>
      <c r="C124" s="52" t="s">
        <v>18</v>
      </c>
      <c r="D124" s="376">
        <f>D102+D104+D106+D108+D110+D112+D114+D116+D118+D120+D122</f>
        <v>6856.744986039668</v>
      </c>
      <c r="E124" s="376">
        <f aca="true" t="shared" si="31" ref="E124:L124">E102+E104+E106+E108+E110+E112+E114+E116+E118+E120+E122</f>
        <v>6946.841513474229</v>
      </c>
      <c r="F124" s="374">
        <f t="shared" si="31"/>
        <v>9920.977051878834</v>
      </c>
      <c r="G124" s="374">
        <f t="shared" si="31"/>
        <v>11931.457806938011</v>
      </c>
      <c r="H124" s="91">
        <f t="shared" si="31"/>
        <v>11109.944617726018</v>
      </c>
      <c r="I124" s="58">
        <f t="shared" si="31"/>
        <v>10177.868113070794</v>
      </c>
      <c r="J124" s="2">
        <f t="shared" si="31"/>
        <v>7877.266060235746</v>
      </c>
      <c r="K124" s="2">
        <f t="shared" si="31"/>
        <v>9395.519242891949</v>
      </c>
      <c r="L124" s="36">
        <f t="shared" si="31"/>
        <v>5885.351933277175</v>
      </c>
      <c r="M124" s="36">
        <f t="shared" si="30"/>
        <v>9062.043444288016</v>
      </c>
      <c r="N124" s="36">
        <f t="shared" si="30"/>
        <v>7531.710418258053</v>
      </c>
      <c r="O124" s="36">
        <f t="shared" si="30"/>
        <v>12669.490800000003</v>
      </c>
      <c r="P124" s="9">
        <f>SUM(D124:O124)</f>
        <v>109365.2159880785</v>
      </c>
    </row>
    <row r="125" spans="1:16" ht="18.75">
      <c r="A125" s="390" t="s">
        <v>0</v>
      </c>
      <c r="B125" s="568" t="s">
        <v>74</v>
      </c>
      <c r="C125" s="59" t="s">
        <v>16</v>
      </c>
      <c r="D125" s="135"/>
      <c r="E125" s="112"/>
      <c r="F125" s="112"/>
      <c r="G125" s="112"/>
      <c r="H125" s="403"/>
      <c r="I125" s="258"/>
      <c r="J125" s="131"/>
      <c r="K125" s="112"/>
      <c r="L125" s="112"/>
      <c r="M125" s="135"/>
      <c r="N125" s="125"/>
      <c r="O125" s="131"/>
      <c r="P125" s="8"/>
    </row>
    <row r="126" spans="1:16" ht="18.75">
      <c r="A126" s="391" t="s">
        <v>0</v>
      </c>
      <c r="B126" s="569"/>
      <c r="C126" s="52" t="s">
        <v>18</v>
      </c>
      <c r="D126" s="136"/>
      <c r="E126" s="113"/>
      <c r="F126" s="113"/>
      <c r="G126" s="113"/>
      <c r="H126" s="402"/>
      <c r="I126" s="259"/>
      <c r="J126" s="133"/>
      <c r="K126" s="113"/>
      <c r="L126" s="113"/>
      <c r="M126" s="136"/>
      <c r="N126" s="126"/>
      <c r="O126" s="133"/>
      <c r="P126" s="9"/>
    </row>
    <row r="127" spans="1:16" ht="18.75">
      <c r="A127" s="391" t="s">
        <v>75</v>
      </c>
      <c r="B127" s="568" t="s">
        <v>76</v>
      </c>
      <c r="C127" s="59" t="s">
        <v>16</v>
      </c>
      <c r="D127" s="135">
        <v>0.15</v>
      </c>
      <c r="E127" s="112">
        <v>0.1925</v>
      </c>
      <c r="F127" s="112">
        <v>0.06</v>
      </c>
      <c r="G127" s="112">
        <v>0.02</v>
      </c>
      <c r="H127" s="403">
        <v>0.135</v>
      </c>
      <c r="I127" s="258"/>
      <c r="J127" s="131"/>
      <c r="K127" s="112"/>
      <c r="L127" s="112"/>
      <c r="M127" s="135"/>
      <c r="N127" s="125"/>
      <c r="O127" s="131"/>
      <c r="P127" s="8">
        <f t="shared" si="28"/>
        <v>0.5575000000000001</v>
      </c>
    </row>
    <row r="128" spans="1:16" ht="18.75">
      <c r="A128" s="29"/>
      <c r="B128" s="569"/>
      <c r="C128" s="52" t="s">
        <v>18</v>
      </c>
      <c r="D128" s="136">
        <v>46.43999963453245</v>
      </c>
      <c r="E128" s="113">
        <v>54.50759712409747</v>
      </c>
      <c r="F128" s="113">
        <v>12.527999812955727</v>
      </c>
      <c r="G128" s="113">
        <v>2.1600000229801015</v>
      </c>
      <c r="H128" s="402">
        <v>145.79999655807953</v>
      </c>
      <c r="I128" s="379"/>
      <c r="J128" s="133"/>
      <c r="K128" s="113"/>
      <c r="L128" s="113"/>
      <c r="M128" s="136"/>
      <c r="N128" s="126"/>
      <c r="O128" s="133"/>
      <c r="P128" s="9">
        <f t="shared" si="28"/>
        <v>261.43559315264525</v>
      </c>
    </row>
    <row r="129" spans="1:16" ht="18.75">
      <c r="A129" s="391" t="s">
        <v>77</v>
      </c>
      <c r="B129" s="386" t="s">
        <v>20</v>
      </c>
      <c r="C129" s="444" t="s">
        <v>16</v>
      </c>
      <c r="D129" s="445">
        <v>0.1713</v>
      </c>
      <c r="E129" s="446">
        <v>0.732</v>
      </c>
      <c r="F129" s="446">
        <v>0.12945</v>
      </c>
      <c r="G129" s="446"/>
      <c r="H129" s="447"/>
      <c r="I129" s="448"/>
      <c r="J129" s="449"/>
      <c r="K129" s="446"/>
      <c r="L129" s="446"/>
      <c r="M129" s="445"/>
      <c r="N129" s="450"/>
      <c r="O129" s="451"/>
      <c r="P129" s="452">
        <f t="shared" si="28"/>
        <v>1.03275</v>
      </c>
    </row>
    <row r="130" spans="1:16" ht="18.75">
      <c r="A130" s="29"/>
      <c r="B130" s="387" t="s">
        <v>78</v>
      </c>
      <c r="C130" s="59" t="s">
        <v>79</v>
      </c>
      <c r="D130" s="135"/>
      <c r="E130" s="112"/>
      <c r="F130" s="112"/>
      <c r="G130" s="112"/>
      <c r="H130" s="403"/>
      <c r="I130" s="277"/>
      <c r="J130" s="273"/>
      <c r="K130" s="112"/>
      <c r="L130" s="112"/>
      <c r="M130" s="135"/>
      <c r="N130" s="125"/>
      <c r="O130" s="131"/>
      <c r="P130" s="8"/>
    </row>
    <row r="131" spans="1:16" ht="18.75">
      <c r="A131" s="391" t="s">
        <v>23</v>
      </c>
      <c r="B131" s="27"/>
      <c r="C131" s="52" t="s">
        <v>18</v>
      </c>
      <c r="D131" s="136">
        <v>141.74999888447405</v>
      </c>
      <c r="E131" s="113">
        <v>385.7543796470207</v>
      </c>
      <c r="F131" s="113">
        <v>102.05999847623416</v>
      </c>
      <c r="G131" s="113"/>
      <c r="H131" s="416"/>
      <c r="I131" s="380"/>
      <c r="J131" s="381"/>
      <c r="K131" s="113"/>
      <c r="L131" s="113"/>
      <c r="M131" s="136"/>
      <c r="N131" s="146"/>
      <c r="O131" s="132"/>
      <c r="P131" s="9">
        <f aca="true" t="shared" si="32" ref="P131:P137">SUM(D131:O131)</f>
        <v>629.5643770077288</v>
      </c>
    </row>
    <row r="132" spans="1:16" s="40" customFormat="1" ht="18.75">
      <c r="A132" s="29"/>
      <c r="B132" s="60" t="s">
        <v>0</v>
      </c>
      <c r="C132" s="429" t="s">
        <v>16</v>
      </c>
      <c r="D132" s="4">
        <f>+D125+D127+D129</f>
        <v>0.32130000000000003</v>
      </c>
      <c r="E132" s="3">
        <f>+E125+E127+E129</f>
        <v>0.9245</v>
      </c>
      <c r="F132" s="3">
        <f>+F125+F127+F129</f>
        <v>0.18945</v>
      </c>
      <c r="G132" s="3">
        <f>+G125+G127+G129</f>
        <v>0.02</v>
      </c>
      <c r="H132" s="4">
        <f>+H125+H127+H129</f>
        <v>0.135</v>
      </c>
      <c r="I132" s="21"/>
      <c r="J132" s="432"/>
      <c r="K132" s="432"/>
      <c r="L132" s="4"/>
      <c r="M132" s="4"/>
      <c r="N132" s="4"/>
      <c r="O132" s="4"/>
      <c r="P132" s="13">
        <f t="shared" si="32"/>
        <v>1.59025</v>
      </c>
    </row>
    <row r="133" spans="1:16" s="40" customFormat="1" ht="18.75">
      <c r="A133" s="27"/>
      <c r="B133" s="61" t="s">
        <v>107</v>
      </c>
      <c r="C133" s="59" t="s">
        <v>79</v>
      </c>
      <c r="D133" s="430"/>
      <c r="E133" s="431"/>
      <c r="F133" s="431"/>
      <c r="G133" s="431"/>
      <c r="H133" s="430"/>
      <c r="I133" s="28"/>
      <c r="J133" s="280"/>
      <c r="K133" s="1"/>
      <c r="L133" s="430"/>
      <c r="M133" s="430"/>
      <c r="N133" s="430"/>
      <c r="O133" s="430"/>
      <c r="P133" s="433"/>
    </row>
    <row r="134" spans="1:16" s="40" customFormat="1" ht="18.75">
      <c r="A134" s="53"/>
      <c r="B134" s="2"/>
      <c r="C134" s="52" t="s">
        <v>18</v>
      </c>
      <c r="D134" s="36">
        <f>+D126+D128+D131</f>
        <v>188.1899985190065</v>
      </c>
      <c r="E134" s="2">
        <f>+E126+E128+E131</f>
        <v>440.26197677111816</v>
      </c>
      <c r="F134" s="2">
        <f>+F126+F128+F131</f>
        <v>114.58799828918988</v>
      </c>
      <c r="G134" s="2">
        <f>+G126+G128+G131</f>
        <v>2.1600000229801015</v>
      </c>
      <c r="H134" s="36">
        <f>+H126+H128+H131</f>
        <v>145.79999655807953</v>
      </c>
      <c r="I134" s="27"/>
      <c r="J134" s="58"/>
      <c r="K134" s="2"/>
      <c r="L134" s="36"/>
      <c r="M134" s="36"/>
      <c r="N134" s="36"/>
      <c r="O134" s="36"/>
      <c r="P134" s="9">
        <f t="shared" si="32"/>
        <v>890.9999701603741</v>
      </c>
    </row>
    <row r="135" spans="1:16" s="76" customFormat="1" ht="18.75">
      <c r="A135" s="62"/>
      <c r="B135" s="63" t="s">
        <v>0</v>
      </c>
      <c r="C135" s="443" t="s">
        <v>16</v>
      </c>
      <c r="D135" s="143">
        <f>D132+D123+D99</f>
        <v>368.4923999999999</v>
      </c>
      <c r="E135" s="436">
        <f aca="true" t="shared" si="33" ref="E135:O135">E132+E123+E99</f>
        <v>372.72450000000003</v>
      </c>
      <c r="F135" s="441">
        <f t="shared" si="33"/>
        <v>407.30885</v>
      </c>
      <c r="G135" s="245">
        <f t="shared" si="33"/>
        <v>178.11890000000002</v>
      </c>
      <c r="H135" s="417">
        <f>H132+H123+H99</f>
        <v>507.25883999999985</v>
      </c>
      <c r="I135" s="121">
        <f>I132+I123+I99</f>
        <v>1149.24</v>
      </c>
      <c r="J135" s="436">
        <f>J132+J123+J99</f>
        <v>627.7894</v>
      </c>
      <c r="K135" s="436">
        <f t="shared" si="33"/>
        <v>418.5915</v>
      </c>
      <c r="L135" s="436">
        <f t="shared" si="33"/>
        <v>248.12944999999993</v>
      </c>
      <c r="M135" s="437">
        <f t="shared" si="33"/>
        <v>842.0261999999998</v>
      </c>
      <c r="N135" s="436">
        <f t="shared" si="33"/>
        <v>1210.8705</v>
      </c>
      <c r="O135" s="435">
        <f t="shared" si="33"/>
        <v>959.7294999999998</v>
      </c>
      <c r="P135" s="14">
        <f t="shared" si="32"/>
        <v>7290.280039999999</v>
      </c>
    </row>
    <row r="136" spans="1:16" s="76" customFormat="1" ht="18.75">
      <c r="A136" s="62"/>
      <c r="B136" s="66" t="s">
        <v>222</v>
      </c>
      <c r="C136" s="67" t="s">
        <v>79</v>
      </c>
      <c r="D136" s="442"/>
      <c r="E136" s="115"/>
      <c r="F136" s="123"/>
      <c r="G136" s="440"/>
      <c r="H136" s="439"/>
      <c r="I136" s="438"/>
      <c r="J136" s="115"/>
      <c r="K136" s="115"/>
      <c r="L136" s="115"/>
      <c r="M136" s="138"/>
      <c r="N136" s="127"/>
      <c r="O136" s="138"/>
      <c r="P136" s="434"/>
    </row>
    <row r="137" spans="1:16" s="76" customFormat="1" ht="19.5" thickBot="1">
      <c r="A137" s="68"/>
      <c r="B137" s="69"/>
      <c r="C137" s="70" t="s">
        <v>18</v>
      </c>
      <c r="D137" s="144">
        <f>D134+D124+D100</f>
        <v>198229.36199999996</v>
      </c>
      <c r="E137" s="122">
        <f aca="true" t="shared" si="34" ref="E137:O137">E134+E124+E100</f>
        <v>176643.95799999998</v>
      </c>
      <c r="F137" s="124">
        <f t="shared" si="34"/>
        <v>206294.68600000002</v>
      </c>
      <c r="G137" s="247">
        <f t="shared" si="34"/>
        <v>157910.53200000004</v>
      </c>
      <c r="H137" s="418">
        <f t="shared" si="34"/>
        <v>201633.93999999997</v>
      </c>
      <c r="I137" s="122">
        <f>I134+I124+I100</f>
        <v>641956.0869999998</v>
      </c>
      <c r="J137" s="122">
        <f>J134+J124+J100</f>
        <v>414817.64300000004</v>
      </c>
      <c r="K137" s="122">
        <f t="shared" si="34"/>
        <v>263132.821</v>
      </c>
      <c r="L137" s="122">
        <f t="shared" si="34"/>
        <v>275202.64199999993</v>
      </c>
      <c r="M137" s="144">
        <f t="shared" si="34"/>
        <v>629308.8489999999</v>
      </c>
      <c r="N137" s="150">
        <f t="shared" si="34"/>
        <v>517224.5809999999</v>
      </c>
      <c r="O137" s="144">
        <f t="shared" si="34"/>
        <v>423130.60800000007</v>
      </c>
      <c r="P137" s="7">
        <f t="shared" si="32"/>
        <v>4105485.7089999993</v>
      </c>
    </row>
    <row r="138" ht="18.75">
      <c r="O138" s="71"/>
    </row>
  </sheetData>
  <sheetProtection/>
  <mergeCells count="52">
    <mergeCell ref="A1:P1"/>
    <mergeCell ref="A95:B96"/>
    <mergeCell ref="B71:B72"/>
    <mergeCell ref="B83:B84"/>
    <mergeCell ref="B73:B74"/>
    <mergeCell ref="B75:B76"/>
    <mergeCell ref="B79:B80"/>
    <mergeCell ref="A91:B92"/>
    <mergeCell ref="A10:B11"/>
    <mergeCell ref="B12:B13"/>
    <mergeCell ref="B32:B33"/>
    <mergeCell ref="A42:B43"/>
    <mergeCell ref="A87:B88"/>
    <mergeCell ref="A89:B90"/>
    <mergeCell ref="B64:B65"/>
    <mergeCell ref="B60:B61"/>
    <mergeCell ref="A52:B53"/>
    <mergeCell ref="A85:B86"/>
    <mergeCell ref="B127:B128"/>
    <mergeCell ref="B115:B116"/>
    <mergeCell ref="B117:B118"/>
    <mergeCell ref="B119:B120"/>
    <mergeCell ref="B123:B124"/>
    <mergeCell ref="B125:B126"/>
    <mergeCell ref="B20:B21"/>
    <mergeCell ref="B22:B23"/>
    <mergeCell ref="B111:B112"/>
    <mergeCell ref="A97:B98"/>
    <mergeCell ref="A99:B100"/>
    <mergeCell ref="B107:B108"/>
    <mergeCell ref="B109:B110"/>
    <mergeCell ref="B24:B25"/>
    <mergeCell ref="B28:B29"/>
    <mergeCell ref="B30:B31"/>
    <mergeCell ref="B113:B114"/>
    <mergeCell ref="B36:B37"/>
    <mergeCell ref="B101:B102"/>
    <mergeCell ref="B103:B104"/>
    <mergeCell ref="B105:B106"/>
    <mergeCell ref="A48:B49"/>
    <mergeCell ref="A50:B51"/>
    <mergeCell ref="A93:B94"/>
    <mergeCell ref="B4:B5"/>
    <mergeCell ref="B8:B9"/>
    <mergeCell ref="B54:B55"/>
    <mergeCell ref="B58:B59"/>
    <mergeCell ref="A44:B45"/>
    <mergeCell ref="A46:B47"/>
    <mergeCell ref="A40:B41"/>
    <mergeCell ref="A38:B39"/>
    <mergeCell ref="B14:B15"/>
    <mergeCell ref="B16:B17"/>
  </mergeCells>
  <printOptions/>
  <pageMargins left="1.1811023622047245" right="0.7874015748031497" top="0.7874015748031497" bottom="0.7874015748031497" header="0.5118110236220472" footer="0.5118110236220472"/>
  <pageSetup firstPageNumber="45" useFirstPageNumber="1" horizontalDpi="600" verticalDpi="600" orientation="landscape" paperSize="12" scale="50" r:id="rId1"/>
  <rowBreaks count="1" manualBreakCount="1">
    <brk id="68" max="1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P147"/>
  <sheetViews>
    <sheetView zoomScale="50" zoomScaleNormal="50" zoomScalePageLayoutView="0" workbookViewId="0" topLeftCell="A1">
      <pane xSplit="3" ySplit="3" topLeftCell="D4" activePane="bottomRight" state="frozen"/>
      <selection pane="topLeft" activeCell="A1" sqref="A1:P1"/>
      <selection pane="topRight" activeCell="A1" sqref="A1:P1"/>
      <selection pane="bottomLeft" activeCell="A1" sqref="A1:P1"/>
      <selection pane="bottomRight" activeCell="A1" sqref="A1"/>
    </sheetView>
  </sheetViews>
  <sheetFormatPr defaultColWidth="21.875" defaultRowHeight="13.5"/>
  <cols>
    <col min="1" max="1" width="5.875" style="11" customWidth="1"/>
    <col min="2" max="2" width="21.25390625" style="11" customWidth="1"/>
    <col min="3" max="3" width="11.25390625" style="11" customWidth="1"/>
    <col min="4" max="15" width="20.50390625" style="76" customWidth="1"/>
    <col min="16" max="16" width="23.00390625" style="39" customWidth="1"/>
    <col min="17" max="16384" width="21.875" style="83" customWidth="1"/>
  </cols>
  <sheetData>
    <row r="1" ht="18.75">
      <c r="B1" s="38" t="s">
        <v>0</v>
      </c>
    </row>
    <row r="2" spans="1:15" ht="19.5" thickBot="1">
      <c r="A2" s="12" t="s">
        <v>220</v>
      </c>
      <c r="B2" s="41"/>
      <c r="C2" s="12"/>
      <c r="O2" s="69" t="s">
        <v>90</v>
      </c>
    </row>
    <row r="3" spans="1:16" ht="18.75">
      <c r="A3" s="42"/>
      <c r="B3" s="43"/>
      <c r="C3" s="43"/>
      <c r="D3" s="87" t="s">
        <v>89</v>
      </c>
      <c r="E3" s="87" t="s">
        <v>3</v>
      </c>
      <c r="F3" s="87" t="s">
        <v>4</v>
      </c>
      <c r="G3" s="87" t="s">
        <v>5</v>
      </c>
      <c r="H3" s="87" t="s">
        <v>6</v>
      </c>
      <c r="I3" s="87" t="s">
        <v>7</v>
      </c>
      <c r="J3" s="87" t="s">
        <v>8</v>
      </c>
      <c r="K3" s="87" t="s">
        <v>9</v>
      </c>
      <c r="L3" s="87" t="s">
        <v>10</v>
      </c>
      <c r="M3" s="87" t="s">
        <v>11</v>
      </c>
      <c r="N3" s="87" t="s">
        <v>12</v>
      </c>
      <c r="O3" s="87" t="s">
        <v>13</v>
      </c>
      <c r="P3" s="46" t="s">
        <v>14</v>
      </c>
    </row>
    <row r="4" spans="1:16" ht="18.75">
      <c r="A4" s="47" t="s">
        <v>0</v>
      </c>
      <c r="B4" s="568" t="s">
        <v>15</v>
      </c>
      <c r="C4" s="59" t="s">
        <v>16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8"/>
    </row>
    <row r="5" spans="1:16" ht="18.75">
      <c r="A5" s="48" t="s">
        <v>180</v>
      </c>
      <c r="B5" s="569"/>
      <c r="C5" s="52" t="s">
        <v>18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9"/>
    </row>
    <row r="6" spans="1:16" ht="18.75">
      <c r="A6" s="48" t="s">
        <v>19</v>
      </c>
      <c r="B6" s="50" t="s">
        <v>20</v>
      </c>
      <c r="C6" s="59" t="s">
        <v>16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8"/>
    </row>
    <row r="7" spans="1:16" ht="18.75">
      <c r="A7" s="48" t="s">
        <v>21</v>
      </c>
      <c r="B7" s="52" t="s">
        <v>153</v>
      </c>
      <c r="C7" s="52" t="s">
        <v>18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9"/>
    </row>
    <row r="8" spans="1:16" s="84" customFormat="1" ht="18.75">
      <c r="A8" s="100" t="s">
        <v>23</v>
      </c>
      <c r="B8" s="570" t="s">
        <v>107</v>
      </c>
      <c r="C8" s="67" t="s">
        <v>16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15"/>
    </row>
    <row r="9" spans="1:16" s="84" customFormat="1" ht="18.75">
      <c r="A9" s="95"/>
      <c r="B9" s="571"/>
      <c r="C9" s="96" t="s">
        <v>18</v>
      </c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97"/>
    </row>
    <row r="10" spans="1:16" ht="18.75">
      <c r="A10" s="572" t="s">
        <v>25</v>
      </c>
      <c r="B10" s="573"/>
      <c r="C10" s="59" t="s">
        <v>16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8"/>
    </row>
    <row r="11" spans="1:16" ht="18.75">
      <c r="A11" s="574"/>
      <c r="B11" s="575"/>
      <c r="C11" s="52" t="s">
        <v>18</v>
      </c>
      <c r="D11" s="36"/>
      <c r="E11" s="36"/>
      <c r="F11" s="36"/>
      <c r="G11" s="102"/>
      <c r="H11" s="36"/>
      <c r="I11" s="36"/>
      <c r="J11" s="36"/>
      <c r="K11" s="36"/>
      <c r="L11" s="36"/>
      <c r="M11" s="36"/>
      <c r="N11" s="36"/>
      <c r="O11" s="36"/>
      <c r="P11" s="9"/>
    </row>
    <row r="12" spans="1:16" ht="18.75">
      <c r="A12" s="54"/>
      <c r="B12" s="568" t="s">
        <v>26</v>
      </c>
      <c r="C12" s="59" t="s">
        <v>16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8"/>
    </row>
    <row r="13" spans="1:16" ht="18.75">
      <c r="A13" s="47" t="s">
        <v>0</v>
      </c>
      <c r="B13" s="569"/>
      <c r="C13" s="52" t="s">
        <v>18</v>
      </c>
      <c r="D13" s="36"/>
      <c r="E13" s="36"/>
      <c r="F13" s="400"/>
      <c r="G13" s="102"/>
      <c r="H13" s="36"/>
      <c r="I13" s="36"/>
      <c r="J13" s="36"/>
      <c r="K13" s="36"/>
      <c r="L13" s="36"/>
      <c r="M13" s="36"/>
      <c r="N13" s="36"/>
      <c r="O13" s="36"/>
      <c r="P13" s="9"/>
    </row>
    <row r="14" spans="1:16" ht="18.75">
      <c r="A14" s="48" t="s">
        <v>27</v>
      </c>
      <c r="B14" s="568" t="s">
        <v>28</v>
      </c>
      <c r="C14" s="59" t="s">
        <v>16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>
        <v>0.01</v>
      </c>
      <c r="O14" s="5"/>
      <c r="P14" s="8">
        <f>SUM(D14:O14)</f>
        <v>0.01</v>
      </c>
    </row>
    <row r="15" spans="1:16" ht="18.75">
      <c r="A15" s="48" t="s">
        <v>0</v>
      </c>
      <c r="B15" s="569"/>
      <c r="C15" s="52" t="s">
        <v>18</v>
      </c>
      <c r="D15" s="36"/>
      <c r="E15" s="36"/>
      <c r="F15" s="36"/>
      <c r="G15" s="102"/>
      <c r="H15" s="36"/>
      <c r="I15" s="36"/>
      <c r="J15" s="36"/>
      <c r="K15" s="36"/>
      <c r="L15" s="36"/>
      <c r="M15" s="36"/>
      <c r="N15" s="36">
        <v>16.2</v>
      </c>
      <c r="O15" s="36"/>
      <c r="P15" s="9">
        <f>SUM(D15:O15)</f>
        <v>16.2</v>
      </c>
    </row>
    <row r="16" spans="1:16" ht="18.75">
      <c r="A16" s="48" t="s">
        <v>29</v>
      </c>
      <c r="B16" s="568" t="s">
        <v>30</v>
      </c>
      <c r="C16" s="59" t="s">
        <v>16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8"/>
    </row>
    <row r="17" spans="1:16" ht="18.75">
      <c r="A17" s="48"/>
      <c r="B17" s="569"/>
      <c r="C17" s="52" t="s">
        <v>18</v>
      </c>
      <c r="D17" s="36"/>
      <c r="E17" s="36"/>
      <c r="F17" s="36"/>
      <c r="G17" s="102"/>
      <c r="H17" s="36"/>
      <c r="I17" s="36"/>
      <c r="J17" s="36"/>
      <c r="K17" s="36"/>
      <c r="L17" s="36"/>
      <c r="M17" s="36"/>
      <c r="N17" s="36"/>
      <c r="O17" s="36"/>
      <c r="P17" s="9"/>
    </row>
    <row r="18" spans="1:16" ht="18.75">
      <c r="A18" s="48" t="s">
        <v>31</v>
      </c>
      <c r="B18" s="50" t="s">
        <v>108</v>
      </c>
      <c r="C18" s="59" t="s">
        <v>16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8"/>
    </row>
    <row r="19" spans="1:16" ht="18.75">
      <c r="A19" s="48"/>
      <c r="B19" s="52" t="s">
        <v>109</v>
      </c>
      <c r="C19" s="52" t="s">
        <v>18</v>
      </c>
      <c r="D19" s="36"/>
      <c r="E19" s="36"/>
      <c r="F19" s="36"/>
      <c r="G19" s="102"/>
      <c r="H19" s="36"/>
      <c r="I19" s="36"/>
      <c r="J19" s="36"/>
      <c r="K19" s="36"/>
      <c r="L19" s="36"/>
      <c r="M19" s="36"/>
      <c r="N19" s="36"/>
      <c r="O19" s="36"/>
      <c r="P19" s="9"/>
    </row>
    <row r="20" spans="1:16" ht="18.75">
      <c r="A20" s="48" t="s">
        <v>23</v>
      </c>
      <c r="B20" s="568" t="s">
        <v>32</v>
      </c>
      <c r="C20" s="59" t="s">
        <v>16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8"/>
    </row>
    <row r="21" spans="1:16" ht="18.75">
      <c r="A21" s="48"/>
      <c r="B21" s="569"/>
      <c r="C21" s="52" t="s">
        <v>18</v>
      </c>
      <c r="D21" s="36"/>
      <c r="E21" s="36"/>
      <c r="F21" s="36"/>
      <c r="G21" s="102"/>
      <c r="H21" s="36"/>
      <c r="I21" s="36"/>
      <c r="J21" s="36"/>
      <c r="K21" s="36"/>
      <c r="L21" s="36"/>
      <c r="M21" s="36"/>
      <c r="N21" s="36"/>
      <c r="O21" s="36"/>
      <c r="P21" s="9"/>
    </row>
    <row r="22" spans="1:16" s="84" customFormat="1" ht="18.75">
      <c r="A22" s="100"/>
      <c r="B22" s="570" t="s">
        <v>114</v>
      </c>
      <c r="C22" s="67" t="s">
        <v>16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>
        <f>N12+N14+N16+N18+N20</f>
        <v>0.01</v>
      </c>
      <c r="O22" s="5"/>
      <c r="P22" s="15">
        <f>SUM(D22:O22)</f>
        <v>0.01</v>
      </c>
    </row>
    <row r="23" spans="1:16" s="84" customFormat="1" ht="18.75">
      <c r="A23" s="101"/>
      <c r="B23" s="571"/>
      <c r="C23" s="96" t="s">
        <v>18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>
        <f>N13+N15+N17+N19+N21</f>
        <v>16.2</v>
      </c>
      <c r="O23" s="36"/>
      <c r="P23" s="97">
        <f>SUM(D23:O23)</f>
        <v>16.2</v>
      </c>
    </row>
    <row r="24" spans="1:16" ht="18.75">
      <c r="A24" s="48" t="s">
        <v>0</v>
      </c>
      <c r="B24" s="568" t="s">
        <v>33</v>
      </c>
      <c r="C24" s="59" t="s">
        <v>16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8"/>
    </row>
    <row r="25" spans="1:16" ht="18.75">
      <c r="A25" s="48" t="s">
        <v>34</v>
      </c>
      <c r="B25" s="569"/>
      <c r="C25" s="52" t="s">
        <v>18</v>
      </c>
      <c r="D25" s="36"/>
      <c r="E25" s="36"/>
      <c r="F25" s="36"/>
      <c r="G25" s="102"/>
      <c r="H25" s="36"/>
      <c r="I25" s="36"/>
      <c r="J25" s="36"/>
      <c r="K25" s="36"/>
      <c r="L25" s="36"/>
      <c r="M25" s="36"/>
      <c r="N25" s="36"/>
      <c r="O25" s="36"/>
      <c r="P25" s="9"/>
    </row>
    <row r="26" spans="1:16" ht="18.75">
      <c r="A26" s="48" t="s">
        <v>35</v>
      </c>
      <c r="B26" s="50" t="s">
        <v>20</v>
      </c>
      <c r="C26" s="59" t="s">
        <v>16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8"/>
    </row>
    <row r="27" spans="1:16" ht="18.75">
      <c r="A27" s="48" t="s">
        <v>36</v>
      </c>
      <c r="B27" s="52" t="s">
        <v>162</v>
      </c>
      <c r="C27" s="52" t="s">
        <v>18</v>
      </c>
      <c r="D27" s="36"/>
      <c r="E27" s="36"/>
      <c r="F27" s="36"/>
      <c r="G27" s="102"/>
      <c r="H27" s="36"/>
      <c r="I27" s="36"/>
      <c r="J27" s="36"/>
      <c r="K27" s="36"/>
      <c r="L27" s="36"/>
      <c r="M27" s="36"/>
      <c r="N27" s="36"/>
      <c r="O27" s="36"/>
      <c r="P27" s="9"/>
    </row>
    <row r="28" spans="1:16" s="84" customFormat="1" ht="18.75">
      <c r="A28" s="100" t="s">
        <v>23</v>
      </c>
      <c r="B28" s="570" t="s">
        <v>107</v>
      </c>
      <c r="C28" s="67" t="s">
        <v>16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15"/>
    </row>
    <row r="29" spans="1:16" s="84" customFormat="1" ht="18.75">
      <c r="A29" s="101"/>
      <c r="B29" s="571"/>
      <c r="C29" s="96" t="s">
        <v>18</v>
      </c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97"/>
    </row>
    <row r="30" spans="1:16" ht="18.75">
      <c r="A30" s="48" t="s">
        <v>0</v>
      </c>
      <c r="B30" s="568" t="s">
        <v>37</v>
      </c>
      <c r="C30" s="59" t="s">
        <v>16</v>
      </c>
      <c r="D30" s="5">
        <v>22.7986</v>
      </c>
      <c r="E30" s="5">
        <v>14.1005</v>
      </c>
      <c r="F30" s="5">
        <v>12.6977</v>
      </c>
      <c r="G30" s="5">
        <v>8.5305</v>
      </c>
      <c r="H30" s="5">
        <v>1.69537</v>
      </c>
      <c r="I30" s="5">
        <v>0.0524</v>
      </c>
      <c r="J30" s="5"/>
      <c r="K30" s="5"/>
      <c r="L30" s="5"/>
      <c r="M30" s="5"/>
      <c r="N30" s="5">
        <v>0.0016</v>
      </c>
      <c r="O30" s="5">
        <v>3.6548</v>
      </c>
      <c r="P30" s="8">
        <f>SUM(D30:O30)</f>
        <v>63.531470000000006</v>
      </c>
    </row>
    <row r="31" spans="1:16" ht="18.75">
      <c r="A31" s="48" t="s">
        <v>38</v>
      </c>
      <c r="B31" s="569"/>
      <c r="C31" s="52" t="s">
        <v>18</v>
      </c>
      <c r="D31" s="36">
        <v>4485.759</v>
      </c>
      <c r="E31" s="36">
        <v>2833.718</v>
      </c>
      <c r="F31" s="36">
        <v>1994.683</v>
      </c>
      <c r="G31" s="102">
        <v>910.163</v>
      </c>
      <c r="H31" s="36">
        <v>165.501</v>
      </c>
      <c r="I31" s="36">
        <v>5.233</v>
      </c>
      <c r="J31" s="36"/>
      <c r="K31" s="36"/>
      <c r="L31" s="36"/>
      <c r="M31" s="36"/>
      <c r="N31" s="36">
        <v>0.518</v>
      </c>
      <c r="O31" s="36">
        <v>1086.483</v>
      </c>
      <c r="P31" s="9">
        <f>SUM(D31:O31)</f>
        <v>11482.058</v>
      </c>
    </row>
    <row r="32" spans="1:16" ht="18.75">
      <c r="A32" s="48" t="s">
        <v>0</v>
      </c>
      <c r="B32" s="568" t="s">
        <v>39</v>
      </c>
      <c r="C32" s="59" t="s">
        <v>16</v>
      </c>
      <c r="D32" s="5">
        <v>0.1875</v>
      </c>
      <c r="E32" s="5">
        <v>0.3218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8">
        <f>SUM(D32:O32)</f>
        <v>0.5093</v>
      </c>
    </row>
    <row r="33" spans="1:16" ht="18.75">
      <c r="A33" s="48" t="s">
        <v>40</v>
      </c>
      <c r="B33" s="569"/>
      <c r="C33" s="52" t="s">
        <v>18</v>
      </c>
      <c r="D33" s="36">
        <v>16.199</v>
      </c>
      <c r="E33" s="36">
        <v>27.091</v>
      </c>
      <c r="F33" s="36"/>
      <c r="G33" s="102"/>
      <c r="H33" s="36"/>
      <c r="I33" s="36"/>
      <c r="J33" s="36"/>
      <c r="K33" s="36"/>
      <c r="L33" s="36"/>
      <c r="M33" s="36"/>
      <c r="N33" s="36"/>
      <c r="O33" s="36"/>
      <c r="P33" s="9">
        <f>SUM(D33:O33)</f>
        <v>43.290000000000006</v>
      </c>
    </row>
    <row r="34" spans="1:16" ht="18.75">
      <c r="A34" s="48"/>
      <c r="B34" s="50" t="s">
        <v>20</v>
      </c>
      <c r="C34" s="59" t="s">
        <v>16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8"/>
    </row>
    <row r="35" spans="1:16" ht="18.75">
      <c r="A35" s="48" t="s">
        <v>23</v>
      </c>
      <c r="B35" s="52" t="s">
        <v>111</v>
      </c>
      <c r="C35" s="52" t="s">
        <v>18</v>
      </c>
      <c r="D35" s="36"/>
      <c r="E35" s="36"/>
      <c r="F35" s="400"/>
      <c r="G35" s="102"/>
      <c r="H35" s="36"/>
      <c r="I35" s="36"/>
      <c r="J35" s="36"/>
      <c r="K35" s="36"/>
      <c r="L35" s="36"/>
      <c r="M35" s="36"/>
      <c r="N35" s="36"/>
      <c r="O35" s="36"/>
      <c r="P35" s="9"/>
    </row>
    <row r="36" spans="1:16" s="84" customFormat="1" ht="18.75">
      <c r="A36" s="62"/>
      <c r="B36" s="570" t="s">
        <v>107</v>
      </c>
      <c r="C36" s="67" t="s">
        <v>16</v>
      </c>
      <c r="D36" s="5">
        <f aca="true" t="shared" si="0" ref="D36:G37">D30+D32+D34</f>
        <v>22.9861</v>
      </c>
      <c r="E36" s="5">
        <f t="shared" si="0"/>
        <v>14.4223</v>
      </c>
      <c r="F36" s="5">
        <f aca="true" t="shared" si="1" ref="F36:O36">F30+F32+F34</f>
        <v>12.6977</v>
      </c>
      <c r="G36" s="5">
        <f t="shared" si="1"/>
        <v>8.5305</v>
      </c>
      <c r="H36" s="5">
        <f t="shared" si="1"/>
        <v>1.69537</v>
      </c>
      <c r="I36" s="5">
        <f t="shared" si="1"/>
        <v>0.0524</v>
      </c>
      <c r="J36" s="5"/>
      <c r="K36" s="5"/>
      <c r="L36" s="5"/>
      <c r="M36" s="5"/>
      <c r="N36" s="5">
        <f t="shared" si="1"/>
        <v>0.0016</v>
      </c>
      <c r="O36" s="5">
        <f t="shared" si="1"/>
        <v>3.6548</v>
      </c>
      <c r="P36" s="15">
        <f aca="true" t="shared" si="2" ref="P36:P59">SUM(D36:O36)</f>
        <v>64.04077</v>
      </c>
    </row>
    <row r="37" spans="1:16" s="84" customFormat="1" ht="18.75">
      <c r="A37" s="95"/>
      <c r="B37" s="571"/>
      <c r="C37" s="96" t="s">
        <v>18</v>
      </c>
      <c r="D37" s="36">
        <f t="shared" si="0"/>
        <v>4501.958</v>
      </c>
      <c r="E37" s="36">
        <f t="shared" si="0"/>
        <v>2860.8089999999997</v>
      </c>
      <c r="F37" s="36">
        <f>F31+F33+F35</f>
        <v>1994.683</v>
      </c>
      <c r="G37" s="36">
        <f t="shared" si="0"/>
        <v>910.163</v>
      </c>
      <c r="H37" s="36">
        <f aca="true" t="shared" si="3" ref="H37:O37">H31+H33+H35</f>
        <v>165.501</v>
      </c>
      <c r="I37" s="36">
        <f t="shared" si="3"/>
        <v>5.233</v>
      </c>
      <c r="J37" s="36"/>
      <c r="K37" s="36"/>
      <c r="L37" s="36"/>
      <c r="M37" s="36"/>
      <c r="N37" s="36">
        <f t="shared" si="3"/>
        <v>0.518</v>
      </c>
      <c r="O37" s="36">
        <f t="shared" si="3"/>
        <v>1086.483</v>
      </c>
      <c r="P37" s="97">
        <f t="shared" si="2"/>
        <v>11525.348000000002</v>
      </c>
    </row>
    <row r="38" spans="1:16" ht="18.75">
      <c r="A38" s="572" t="s">
        <v>41</v>
      </c>
      <c r="B38" s="573"/>
      <c r="C38" s="59" t="s">
        <v>16</v>
      </c>
      <c r="D38" s="5">
        <v>0.0592</v>
      </c>
      <c r="E38" s="5"/>
      <c r="F38" s="5"/>
      <c r="G38" s="5"/>
      <c r="H38" s="5"/>
      <c r="I38" s="5"/>
      <c r="J38" s="5">
        <v>0.0055</v>
      </c>
      <c r="K38" s="5">
        <v>0.0138</v>
      </c>
      <c r="L38" s="5">
        <v>0.7771</v>
      </c>
      <c r="M38" s="5">
        <v>0.6469</v>
      </c>
      <c r="N38" s="5">
        <v>0.6797</v>
      </c>
      <c r="O38" s="5">
        <v>0.2447</v>
      </c>
      <c r="P38" s="8">
        <f t="shared" si="2"/>
        <v>2.4269</v>
      </c>
    </row>
    <row r="39" spans="1:16" ht="18.75">
      <c r="A39" s="574"/>
      <c r="B39" s="575"/>
      <c r="C39" s="52" t="s">
        <v>18</v>
      </c>
      <c r="D39" s="36">
        <v>32.152</v>
      </c>
      <c r="E39" s="36"/>
      <c r="F39" s="36"/>
      <c r="G39" s="102"/>
      <c r="H39" s="36"/>
      <c r="I39" s="36"/>
      <c r="J39" s="36">
        <v>2.97</v>
      </c>
      <c r="K39" s="36">
        <v>5.962</v>
      </c>
      <c r="L39" s="36">
        <v>256.558</v>
      </c>
      <c r="M39" s="36">
        <v>238.676</v>
      </c>
      <c r="N39" s="36">
        <v>317.723</v>
      </c>
      <c r="O39" s="36">
        <v>101.779</v>
      </c>
      <c r="P39" s="9">
        <f t="shared" si="2"/>
        <v>955.8199999999999</v>
      </c>
    </row>
    <row r="40" spans="1:16" ht="18.75">
      <c r="A40" s="572" t="s">
        <v>42</v>
      </c>
      <c r="B40" s="573"/>
      <c r="C40" s="59" t="s">
        <v>16</v>
      </c>
      <c r="D40" s="5">
        <v>0.0902</v>
      </c>
      <c r="E40" s="5"/>
      <c r="F40" s="5"/>
      <c r="G40" s="5"/>
      <c r="H40" s="5"/>
      <c r="I40" s="5">
        <v>0.056</v>
      </c>
      <c r="J40" s="5">
        <v>0.007</v>
      </c>
      <c r="K40" s="5"/>
      <c r="L40" s="5">
        <v>0.121</v>
      </c>
      <c r="M40" s="5">
        <v>0.3507</v>
      </c>
      <c r="N40" s="5">
        <v>0.2636</v>
      </c>
      <c r="O40" s="5">
        <v>0.2522</v>
      </c>
      <c r="P40" s="8">
        <f t="shared" si="2"/>
        <v>1.1407</v>
      </c>
    </row>
    <row r="41" spans="1:16" ht="18.75">
      <c r="A41" s="574"/>
      <c r="B41" s="575"/>
      <c r="C41" s="52" t="s">
        <v>18</v>
      </c>
      <c r="D41" s="36">
        <v>6.692</v>
      </c>
      <c r="E41" s="36"/>
      <c r="F41" s="36"/>
      <c r="G41" s="102"/>
      <c r="H41" s="36"/>
      <c r="I41" s="36">
        <v>18.144</v>
      </c>
      <c r="J41" s="36">
        <v>0.756</v>
      </c>
      <c r="K41" s="36"/>
      <c r="L41" s="36">
        <v>15.326</v>
      </c>
      <c r="M41" s="36">
        <v>29.289</v>
      </c>
      <c r="N41" s="36">
        <v>45.996</v>
      </c>
      <c r="O41" s="36">
        <v>25.134</v>
      </c>
      <c r="P41" s="9">
        <f t="shared" si="2"/>
        <v>141.337</v>
      </c>
    </row>
    <row r="42" spans="1:16" ht="18.75">
      <c r="A42" s="572" t="s">
        <v>43</v>
      </c>
      <c r="B42" s="573"/>
      <c r="C42" s="59" t="s">
        <v>16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8"/>
    </row>
    <row r="43" spans="1:16" ht="18.75">
      <c r="A43" s="574"/>
      <c r="B43" s="575"/>
      <c r="C43" s="52" t="s">
        <v>18</v>
      </c>
      <c r="D43" s="36"/>
      <c r="E43" s="36"/>
      <c r="F43" s="36"/>
      <c r="G43" s="102"/>
      <c r="H43" s="36"/>
      <c r="I43" s="36"/>
      <c r="J43" s="36"/>
      <c r="K43" s="36"/>
      <c r="L43" s="36"/>
      <c r="M43" s="36"/>
      <c r="N43" s="36"/>
      <c r="O43" s="36"/>
      <c r="P43" s="9"/>
    </row>
    <row r="44" spans="1:16" ht="18.75">
      <c r="A44" s="572" t="s">
        <v>44</v>
      </c>
      <c r="B44" s="573"/>
      <c r="C44" s="59" t="s">
        <v>16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8"/>
    </row>
    <row r="45" spans="1:16" ht="18.75">
      <c r="A45" s="574"/>
      <c r="B45" s="575"/>
      <c r="C45" s="52" t="s">
        <v>18</v>
      </c>
      <c r="D45" s="36"/>
      <c r="E45" s="36"/>
      <c r="F45" s="36"/>
      <c r="G45" s="102"/>
      <c r="H45" s="36"/>
      <c r="I45" s="36"/>
      <c r="J45" s="36"/>
      <c r="K45" s="36"/>
      <c r="L45" s="36"/>
      <c r="M45" s="36"/>
      <c r="N45" s="36"/>
      <c r="O45" s="36"/>
      <c r="P45" s="9"/>
    </row>
    <row r="46" spans="1:16" ht="18.75">
      <c r="A46" s="572" t="s">
        <v>45</v>
      </c>
      <c r="B46" s="573"/>
      <c r="C46" s="59" t="s">
        <v>16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8"/>
    </row>
    <row r="47" spans="1:16" ht="18.75">
      <c r="A47" s="574"/>
      <c r="B47" s="575"/>
      <c r="C47" s="52" t="s">
        <v>18</v>
      </c>
      <c r="D47" s="36"/>
      <c r="E47" s="36"/>
      <c r="F47" s="36"/>
      <c r="G47" s="102"/>
      <c r="H47" s="36"/>
      <c r="I47" s="36"/>
      <c r="J47" s="36"/>
      <c r="K47" s="36"/>
      <c r="L47" s="36"/>
      <c r="M47" s="36"/>
      <c r="N47" s="36"/>
      <c r="O47" s="36"/>
      <c r="P47" s="9"/>
    </row>
    <row r="48" spans="1:16" ht="18.75">
      <c r="A48" s="572" t="s">
        <v>46</v>
      </c>
      <c r="B48" s="573"/>
      <c r="C48" s="59" t="s">
        <v>16</v>
      </c>
      <c r="D48" s="5">
        <v>3.1073</v>
      </c>
      <c r="E48" s="5"/>
      <c r="F48" s="5"/>
      <c r="G48" s="5"/>
      <c r="H48" s="5">
        <v>0.0895</v>
      </c>
      <c r="I48" s="5"/>
      <c r="J48" s="5">
        <v>0.0195</v>
      </c>
      <c r="K48" s="5"/>
      <c r="L48" s="5">
        <v>4.21019</v>
      </c>
      <c r="M48" s="5">
        <v>13.1948</v>
      </c>
      <c r="N48" s="5">
        <v>18.9485</v>
      </c>
      <c r="O48" s="5">
        <v>2.8452</v>
      </c>
      <c r="P48" s="8">
        <f t="shared" si="2"/>
        <v>42.414989999999996</v>
      </c>
    </row>
    <row r="49" spans="1:16" ht="18.75">
      <c r="A49" s="574"/>
      <c r="B49" s="575"/>
      <c r="C49" s="52" t="s">
        <v>18</v>
      </c>
      <c r="D49" s="36">
        <v>2497.322</v>
      </c>
      <c r="E49" s="36"/>
      <c r="F49" s="36"/>
      <c r="G49" s="102"/>
      <c r="H49" s="36">
        <v>27.918</v>
      </c>
      <c r="I49" s="36"/>
      <c r="J49" s="36">
        <v>3.159</v>
      </c>
      <c r="K49" s="36"/>
      <c r="L49" s="36">
        <v>3389.543</v>
      </c>
      <c r="M49" s="36">
        <v>8476.491</v>
      </c>
      <c r="N49" s="36">
        <v>13454.181</v>
      </c>
      <c r="O49" s="36">
        <v>1940.527</v>
      </c>
      <c r="P49" s="9">
        <f t="shared" si="2"/>
        <v>29789.141000000003</v>
      </c>
    </row>
    <row r="50" spans="1:16" ht="18.75">
      <c r="A50" s="572" t="s">
        <v>47</v>
      </c>
      <c r="B50" s="573"/>
      <c r="C50" s="59" t="s">
        <v>16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8"/>
    </row>
    <row r="51" spans="1:16" ht="18.75">
      <c r="A51" s="574"/>
      <c r="B51" s="575"/>
      <c r="C51" s="52" t="s">
        <v>18</v>
      </c>
      <c r="D51" s="36"/>
      <c r="E51" s="36"/>
      <c r="F51" s="36"/>
      <c r="G51" s="102"/>
      <c r="H51" s="36"/>
      <c r="I51" s="36"/>
      <c r="J51" s="36"/>
      <c r="K51" s="36"/>
      <c r="L51" s="36"/>
      <c r="M51" s="36"/>
      <c r="N51" s="36"/>
      <c r="O51" s="36"/>
      <c r="P51" s="9"/>
    </row>
    <row r="52" spans="1:16" ht="18.75">
      <c r="A52" s="572" t="s">
        <v>48</v>
      </c>
      <c r="B52" s="573"/>
      <c r="C52" s="59" t="s">
        <v>16</v>
      </c>
      <c r="D52" s="5"/>
      <c r="E52" s="5"/>
      <c r="F52" s="5"/>
      <c r="G52" s="5"/>
      <c r="H52" s="5"/>
      <c r="I52" s="5"/>
      <c r="J52" s="5"/>
      <c r="K52" s="5"/>
      <c r="L52" s="5">
        <v>0.049</v>
      </c>
      <c r="M52" s="5">
        <v>0.1135</v>
      </c>
      <c r="N52" s="5"/>
      <c r="O52" s="5"/>
      <c r="P52" s="8">
        <f t="shared" si="2"/>
        <v>0.1625</v>
      </c>
    </row>
    <row r="53" spans="1:16" ht="18.75">
      <c r="A53" s="574"/>
      <c r="B53" s="575"/>
      <c r="C53" s="52" t="s">
        <v>18</v>
      </c>
      <c r="D53" s="36"/>
      <c r="E53" s="36"/>
      <c r="F53" s="400"/>
      <c r="G53" s="102"/>
      <c r="H53" s="36"/>
      <c r="I53" s="36"/>
      <c r="J53" s="36"/>
      <c r="K53" s="36"/>
      <c r="L53" s="36">
        <v>20.368</v>
      </c>
      <c r="M53" s="36">
        <v>36.899</v>
      </c>
      <c r="N53" s="36"/>
      <c r="O53" s="36"/>
      <c r="P53" s="9">
        <f t="shared" si="2"/>
        <v>57.266999999999996</v>
      </c>
    </row>
    <row r="54" spans="1:16" ht="18.75">
      <c r="A54" s="47" t="s">
        <v>0</v>
      </c>
      <c r="B54" s="568" t="s">
        <v>132</v>
      </c>
      <c r="C54" s="59" t="s">
        <v>16</v>
      </c>
      <c r="D54" s="5"/>
      <c r="E54" s="5"/>
      <c r="F54" s="5"/>
      <c r="G54" s="5"/>
      <c r="H54" s="5">
        <v>0.0064</v>
      </c>
      <c r="I54" s="5">
        <v>0.2224</v>
      </c>
      <c r="J54" s="5">
        <v>0.2305</v>
      </c>
      <c r="K54" s="5">
        <v>0.35</v>
      </c>
      <c r="L54" s="5">
        <v>1.4295</v>
      </c>
      <c r="M54" s="5">
        <v>0.2064</v>
      </c>
      <c r="N54" s="5">
        <v>0.2883</v>
      </c>
      <c r="O54" s="5">
        <v>0.0728</v>
      </c>
      <c r="P54" s="8">
        <f t="shared" si="2"/>
        <v>2.8063</v>
      </c>
    </row>
    <row r="55" spans="1:16" ht="18.75">
      <c r="A55" s="48" t="s">
        <v>38</v>
      </c>
      <c r="B55" s="569"/>
      <c r="C55" s="52" t="s">
        <v>18</v>
      </c>
      <c r="D55" s="36"/>
      <c r="E55" s="36"/>
      <c r="F55" s="36"/>
      <c r="G55" s="102"/>
      <c r="H55" s="36">
        <v>7.624</v>
      </c>
      <c r="I55" s="36">
        <v>137.209</v>
      </c>
      <c r="J55" s="36">
        <v>214.255</v>
      </c>
      <c r="K55" s="36">
        <v>268.66</v>
      </c>
      <c r="L55" s="36">
        <v>1008.579</v>
      </c>
      <c r="M55" s="36">
        <v>174.881</v>
      </c>
      <c r="N55" s="36">
        <v>289.799</v>
      </c>
      <c r="O55" s="36">
        <v>104.166</v>
      </c>
      <c r="P55" s="9">
        <f t="shared" si="2"/>
        <v>2205.1730000000002</v>
      </c>
    </row>
    <row r="56" spans="1:16" ht="18.75">
      <c r="A56" s="48" t="s">
        <v>17</v>
      </c>
      <c r="B56" s="50" t="s">
        <v>20</v>
      </c>
      <c r="C56" s="59" t="s">
        <v>16</v>
      </c>
      <c r="D56" s="5"/>
      <c r="E56" s="5"/>
      <c r="F56" s="5"/>
      <c r="G56" s="5"/>
      <c r="H56" s="5"/>
      <c r="I56" s="5"/>
      <c r="J56" s="5">
        <v>0.0024</v>
      </c>
      <c r="K56" s="5">
        <v>0.0008</v>
      </c>
      <c r="L56" s="5">
        <v>0.2341</v>
      </c>
      <c r="M56" s="5">
        <v>0.1381</v>
      </c>
      <c r="N56" s="5">
        <v>0.2775</v>
      </c>
      <c r="O56" s="5">
        <v>0.0296</v>
      </c>
      <c r="P56" s="8">
        <f t="shared" si="2"/>
        <v>0.6825</v>
      </c>
    </row>
    <row r="57" spans="1:16" ht="18.75">
      <c r="A57" s="48" t="s">
        <v>23</v>
      </c>
      <c r="B57" s="52" t="s">
        <v>113</v>
      </c>
      <c r="C57" s="52" t="s">
        <v>18</v>
      </c>
      <c r="D57" s="36"/>
      <c r="E57" s="36"/>
      <c r="F57" s="36"/>
      <c r="G57" s="102"/>
      <c r="H57" s="36"/>
      <c r="I57" s="36"/>
      <c r="J57" s="36">
        <v>3.888</v>
      </c>
      <c r="K57" s="36">
        <v>1.728</v>
      </c>
      <c r="L57" s="36">
        <v>127.093</v>
      </c>
      <c r="M57" s="36">
        <v>60.707</v>
      </c>
      <c r="N57" s="36">
        <v>142.779</v>
      </c>
      <c r="O57" s="36">
        <v>14.018</v>
      </c>
      <c r="P57" s="9">
        <f t="shared" si="2"/>
        <v>350.21299999999997</v>
      </c>
    </row>
    <row r="58" spans="1:16" s="84" customFormat="1" ht="18.75">
      <c r="A58" s="100"/>
      <c r="B58" s="570" t="s">
        <v>114</v>
      </c>
      <c r="C58" s="67" t="s">
        <v>16</v>
      </c>
      <c r="D58" s="5"/>
      <c r="E58" s="5"/>
      <c r="F58" s="5"/>
      <c r="G58" s="5"/>
      <c r="H58" s="5">
        <f aca="true" t="shared" si="4" ref="H58:J59">H54+H56</f>
        <v>0.0064</v>
      </c>
      <c r="I58" s="5">
        <f t="shared" si="4"/>
        <v>0.2224</v>
      </c>
      <c r="J58" s="5">
        <f t="shared" si="4"/>
        <v>0.23290000000000002</v>
      </c>
      <c r="K58" s="5">
        <f aca="true" t="shared" si="5" ref="K58:N59">+K54+K56</f>
        <v>0.3508</v>
      </c>
      <c r="L58" s="5">
        <f t="shared" si="5"/>
        <v>1.6636</v>
      </c>
      <c r="M58" s="5">
        <f t="shared" si="5"/>
        <v>0.34450000000000003</v>
      </c>
      <c r="N58" s="5">
        <f t="shared" si="5"/>
        <v>0.5658000000000001</v>
      </c>
      <c r="O58" s="5">
        <f>O54+O56</f>
        <v>0.1024</v>
      </c>
      <c r="P58" s="15">
        <f t="shared" si="2"/>
        <v>3.4888</v>
      </c>
    </row>
    <row r="59" spans="1:16" s="84" customFormat="1" ht="18.75">
      <c r="A59" s="101"/>
      <c r="B59" s="571"/>
      <c r="C59" s="96" t="s">
        <v>18</v>
      </c>
      <c r="D59" s="36"/>
      <c r="E59" s="36"/>
      <c r="F59" s="36"/>
      <c r="G59" s="36"/>
      <c r="H59" s="36">
        <f t="shared" si="4"/>
        <v>7.624</v>
      </c>
      <c r="I59" s="36">
        <f t="shared" si="4"/>
        <v>137.209</v>
      </c>
      <c r="J59" s="36">
        <f t="shared" si="4"/>
        <v>218.143</v>
      </c>
      <c r="K59" s="36">
        <f t="shared" si="5"/>
        <v>270.38800000000003</v>
      </c>
      <c r="L59" s="36">
        <f t="shared" si="5"/>
        <v>1135.672</v>
      </c>
      <c r="M59" s="36">
        <f t="shared" si="5"/>
        <v>235.588</v>
      </c>
      <c r="N59" s="36">
        <f t="shared" si="5"/>
        <v>432.578</v>
      </c>
      <c r="O59" s="36">
        <f>O55+O57</f>
        <v>118.184</v>
      </c>
      <c r="P59" s="97">
        <f t="shared" si="2"/>
        <v>2555.3860000000004</v>
      </c>
    </row>
    <row r="60" spans="1:16" ht="18.75">
      <c r="A60" s="48" t="s">
        <v>0</v>
      </c>
      <c r="B60" s="568" t="s">
        <v>115</v>
      </c>
      <c r="C60" s="59" t="s">
        <v>16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8"/>
    </row>
    <row r="61" spans="1:16" ht="18.75">
      <c r="A61" s="48" t="s">
        <v>49</v>
      </c>
      <c r="B61" s="569"/>
      <c r="C61" s="52" t="s">
        <v>18</v>
      </c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9"/>
    </row>
    <row r="62" spans="1:16" ht="18.75">
      <c r="A62" s="48" t="s">
        <v>0</v>
      </c>
      <c r="B62" s="50" t="s">
        <v>50</v>
      </c>
      <c r="C62" s="59" t="s">
        <v>16</v>
      </c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8"/>
    </row>
    <row r="63" spans="1:16" ht="18.75">
      <c r="A63" s="48" t="s">
        <v>51</v>
      </c>
      <c r="B63" s="52" t="s">
        <v>116</v>
      </c>
      <c r="C63" s="52" t="s">
        <v>18</v>
      </c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9"/>
    </row>
    <row r="64" spans="1:16" ht="18.75">
      <c r="A64" s="48" t="s">
        <v>0</v>
      </c>
      <c r="B64" s="568" t="s">
        <v>53</v>
      </c>
      <c r="C64" s="59" t="s">
        <v>16</v>
      </c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8"/>
    </row>
    <row r="65" spans="1:16" ht="18.75">
      <c r="A65" s="48" t="s">
        <v>23</v>
      </c>
      <c r="B65" s="569"/>
      <c r="C65" s="52" t="s">
        <v>18</v>
      </c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9"/>
    </row>
    <row r="66" spans="1:16" ht="18.75">
      <c r="A66" s="54"/>
      <c r="B66" s="50" t="s">
        <v>20</v>
      </c>
      <c r="C66" s="59" t="s">
        <v>16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8"/>
    </row>
    <row r="67" spans="1:16" ht="19.5" thickBot="1">
      <c r="A67" s="55" t="s">
        <v>0</v>
      </c>
      <c r="B67" s="56" t="s">
        <v>116</v>
      </c>
      <c r="C67" s="56" t="s">
        <v>18</v>
      </c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10"/>
    </row>
    <row r="68" ht="18.75">
      <c r="P68" s="11"/>
    </row>
    <row r="69" spans="1:16" ht="19.5" thickBot="1">
      <c r="A69" s="12" t="s">
        <v>220</v>
      </c>
      <c r="B69" s="41"/>
      <c r="C69" s="12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 t="s">
        <v>146</v>
      </c>
      <c r="P69" s="12"/>
    </row>
    <row r="70" spans="1:16" ht="18.75">
      <c r="A70" s="53"/>
      <c r="B70" s="58"/>
      <c r="C70" s="58"/>
      <c r="D70" s="87" t="s">
        <v>181</v>
      </c>
      <c r="E70" s="87" t="s">
        <v>3</v>
      </c>
      <c r="F70" s="87" t="s">
        <v>4</v>
      </c>
      <c r="G70" s="87" t="s">
        <v>5</v>
      </c>
      <c r="H70" s="87" t="s">
        <v>6</v>
      </c>
      <c r="I70" s="87" t="s">
        <v>7</v>
      </c>
      <c r="J70" s="87" t="s">
        <v>8</v>
      </c>
      <c r="K70" s="87" t="s">
        <v>9</v>
      </c>
      <c r="L70" s="87" t="s">
        <v>10</v>
      </c>
      <c r="M70" s="87" t="s">
        <v>11</v>
      </c>
      <c r="N70" s="87" t="s">
        <v>12</v>
      </c>
      <c r="O70" s="87" t="s">
        <v>13</v>
      </c>
      <c r="P70" s="46" t="s">
        <v>14</v>
      </c>
    </row>
    <row r="71" spans="1:16" s="84" customFormat="1" ht="18.75">
      <c r="A71" s="100" t="s">
        <v>49</v>
      </c>
      <c r="B71" s="570" t="s">
        <v>24</v>
      </c>
      <c r="C71" s="67" t="s">
        <v>16</v>
      </c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15"/>
    </row>
    <row r="72" spans="1:16" s="84" customFormat="1" ht="18.75">
      <c r="A72" s="101" t="s">
        <v>51</v>
      </c>
      <c r="B72" s="571"/>
      <c r="C72" s="96" t="s">
        <v>18</v>
      </c>
      <c r="D72" s="36"/>
      <c r="E72" s="36"/>
      <c r="F72" s="36"/>
      <c r="G72" s="36"/>
      <c r="H72" s="36"/>
      <c r="I72" s="36"/>
      <c r="J72" s="36"/>
      <c r="K72" s="36"/>
      <c r="L72" s="36"/>
      <c r="M72" s="4"/>
      <c r="N72" s="36"/>
      <c r="O72" s="36"/>
      <c r="P72" s="97"/>
    </row>
    <row r="73" spans="1:16" ht="18.75">
      <c r="A73" s="48" t="s">
        <v>0</v>
      </c>
      <c r="B73" s="568" t="s">
        <v>54</v>
      </c>
      <c r="C73" s="59" t="s">
        <v>16</v>
      </c>
      <c r="D73" s="5">
        <v>0.3736</v>
      </c>
      <c r="E73" s="5">
        <v>0.2527</v>
      </c>
      <c r="F73" s="5">
        <v>1.3711</v>
      </c>
      <c r="G73" s="5">
        <v>2.9758</v>
      </c>
      <c r="H73" s="5">
        <v>6.8392</v>
      </c>
      <c r="I73" s="5">
        <v>83.82353</v>
      </c>
      <c r="J73" s="5">
        <v>57.3409</v>
      </c>
      <c r="K73" s="5">
        <v>25.5201</v>
      </c>
      <c r="L73" s="5">
        <v>4.5822</v>
      </c>
      <c r="M73" s="88">
        <v>1.8974</v>
      </c>
      <c r="N73" s="5">
        <v>2.7187</v>
      </c>
      <c r="O73" s="5">
        <v>4.0622</v>
      </c>
      <c r="P73" s="8">
        <f>SUM(D73:O73)</f>
        <v>191.75743000000003</v>
      </c>
    </row>
    <row r="74" spans="1:16" ht="18.75">
      <c r="A74" s="48" t="s">
        <v>34</v>
      </c>
      <c r="B74" s="569"/>
      <c r="C74" s="52" t="s">
        <v>18</v>
      </c>
      <c r="D74" s="36">
        <v>679.611</v>
      </c>
      <c r="E74" s="36">
        <v>522.622</v>
      </c>
      <c r="F74" s="36">
        <v>2449.868</v>
      </c>
      <c r="G74" s="102">
        <v>4042.839</v>
      </c>
      <c r="H74" s="36">
        <v>5920.034</v>
      </c>
      <c r="I74" s="36">
        <v>23946.733</v>
      </c>
      <c r="J74" s="36">
        <v>31221.333</v>
      </c>
      <c r="K74" s="36">
        <v>27604.523</v>
      </c>
      <c r="L74" s="36">
        <v>8828.7</v>
      </c>
      <c r="M74" s="36">
        <v>3213.97</v>
      </c>
      <c r="N74" s="36">
        <v>4355.837</v>
      </c>
      <c r="O74" s="36">
        <v>6284.876</v>
      </c>
      <c r="P74" s="9">
        <f>SUM(D74:O74)</f>
        <v>119070.946</v>
      </c>
    </row>
    <row r="75" spans="1:16" ht="18.75">
      <c r="A75" s="48" t="s">
        <v>0</v>
      </c>
      <c r="B75" s="568" t="s">
        <v>55</v>
      </c>
      <c r="C75" s="59" t="s">
        <v>16</v>
      </c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8"/>
    </row>
    <row r="76" spans="1:16" ht="18.75">
      <c r="A76" s="48" t="s">
        <v>0</v>
      </c>
      <c r="B76" s="569"/>
      <c r="C76" s="52" t="s">
        <v>18</v>
      </c>
      <c r="D76" s="36"/>
      <c r="E76" s="36"/>
      <c r="F76" s="400"/>
      <c r="G76" s="102"/>
      <c r="H76" s="36"/>
      <c r="I76" s="36"/>
      <c r="J76" s="36"/>
      <c r="K76" s="36"/>
      <c r="L76" s="36"/>
      <c r="M76" s="36"/>
      <c r="N76" s="36"/>
      <c r="O76" s="36"/>
      <c r="P76" s="9"/>
    </row>
    <row r="77" spans="1:16" ht="18.75">
      <c r="A77" s="48" t="s">
        <v>56</v>
      </c>
      <c r="B77" s="50" t="s">
        <v>182</v>
      </c>
      <c r="C77" s="59" t="s">
        <v>16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8"/>
    </row>
    <row r="78" spans="1:16" ht="18.75">
      <c r="A78" s="48"/>
      <c r="B78" s="52" t="s">
        <v>164</v>
      </c>
      <c r="C78" s="52" t="s">
        <v>18</v>
      </c>
      <c r="D78" s="36"/>
      <c r="E78" s="36"/>
      <c r="F78" s="36"/>
      <c r="G78" s="102"/>
      <c r="H78" s="36"/>
      <c r="I78" s="36"/>
      <c r="J78" s="36"/>
      <c r="K78" s="36"/>
      <c r="L78" s="36"/>
      <c r="M78" s="36"/>
      <c r="N78" s="36"/>
      <c r="O78" s="36"/>
      <c r="P78" s="9"/>
    </row>
    <row r="79" spans="1:16" ht="18.75">
      <c r="A79" s="48"/>
      <c r="B79" s="568" t="s">
        <v>59</v>
      </c>
      <c r="C79" s="59" t="s">
        <v>16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8"/>
    </row>
    <row r="80" spans="1:16" ht="18.75">
      <c r="A80" s="48" t="s">
        <v>17</v>
      </c>
      <c r="B80" s="569"/>
      <c r="C80" s="52" t="s">
        <v>18</v>
      </c>
      <c r="D80" s="36"/>
      <c r="E80" s="36"/>
      <c r="F80" s="36"/>
      <c r="G80" s="102"/>
      <c r="H80" s="36"/>
      <c r="I80" s="36"/>
      <c r="J80" s="36"/>
      <c r="K80" s="36"/>
      <c r="L80" s="36"/>
      <c r="M80" s="36"/>
      <c r="N80" s="36"/>
      <c r="O80" s="36"/>
      <c r="P80" s="9"/>
    </row>
    <row r="81" spans="1:16" ht="18.75">
      <c r="A81" s="48"/>
      <c r="B81" s="50" t="s">
        <v>20</v>
      </c>
      <c r="C81" s="59" t="s">
        <v>16</v>
      </c>
      <c r="D81" s="5">
        <v>13.7312</v>
      </c>
      <c r="E81" s="5">
        <v>8.936</v>
      </c>
      <c r="F81" s="5">
        <v>12.9469</v>
      </c>
      <c r="G81" s="5">
        <v>35.76735</v>
      </c>
      <c r="H81" s="5">
        <v>28.4818</v>
      </c>
      <c r="I81" s="5">
        <v>22.9273</v>
      </c>
      <c r="J81" s="5">
        <v>11.47266</v>
      </c>
      <c r="K81" s="5">
        <v>7.0265</v>
      </c>
      <c r="L81" s="5">
        <v>1.3897</v>
      </c>
      <c r="M81" s="5">
        <v>0.6474</v>
      </c>
      <c r="N81" s="5">
        <v>1.0044</v>
      </c>
      <c r="O81" s="5">
        <v>10.0784</v>
      </c>
      <c r="P81" s="8">
        <f aca="true" t="shared" si="6" ref="P81:P96">SUM(D81:O81)</f>
        <v>154.40961</v>
      </c>
    </row>
    <row r="82" spans="1:16" ht="18.75">
      <c r="A82" s="48"/>
      <c r="B82" s="52" t="s">
        <v>155</v>
      </c>
      <c r="C82" s="52" t="s">
        <v>18</v>
      </c>
      <c r="D82" s="36">
        <v>4430.935</v>
      </c>
      <c r="E82" s="36">
        <v>2654.735</v>
      </c>
      <c r="F82" s="36">
        <v>5858.955</v>
      </c>
      <c r="G82" s="102">
        <v>13618.744</v>
      </c>
      <c r="H82" s="36">
        <v>13712.429</v>
      </c>
      <c r="I82" s="36">
        <v>18215.967</v>
      </c>
      <c r="J82" s="36">
        <v>10669.68</v>
      </c>
      <c r="K82" s="36">
        <v>13365.851</v>
      </c>
      <c r="L82" s="36">
        <v>3285.769</v>
      </c>
      <c r="M82" s="36">
        <v>834.397</v>
      </c>
      <c r="N82" s="36">
        <v>1093.113</v>
      </c>
      <c r="O82" s="36">
        <v>4744.88</v>
      </c>
      <c r="P82" s="9">
        <f t="shared" si="6"/>
        <v>92485.455</v>
      </c>
    </row>
    <row r="83" spans="1:16" s="84" customFormat="1" ht="18.75">
      <c r="A83" s="100" t="s">
        <v>23</v>
      </c>
      <c r="B83" s="570" t="s">
        <v>183</v>
      </c>
      <c r="C83" s="67" t="s">
        <v>16</v>
      </c>
      <c r="D83" s="5">
        <f aca="true" t="shared" si="7" ref="D83:G84">+D73+D75+D77+D79+D81</f>
        <v>14.1048</v>
      </c>
      <c r="E83" s="5">
        <f t="shared" si="7"/>
        <v>9.1887</v>
      </c>
      <c r="F83" s="5">
        <f>+F73+F75+F77+F79+F81</f>
        <v>14.318</v>
      </c>
      <c r="G83" s="5">
        <f t="shared" si="7"/>
        <v>38.74315</v>
      </c>
      <c r="H83" s="5">
        <f>+H73+H75+H77+H79+H81</f>
        <v>35.321</v>
      </c>
      <c r="I83" s="5">
        <f aca="true" t="shared" si="8" ref="I83:O84">+I73+I75+I77+I79+I81</f>
        <v>106.75083000000001</v>
      </c>
      <c r="J83" s="5">
        <f t="shared" si="8"/>
        <v>68.81356</v>
      </c>
      <c r="K83" s="5">
        <f t="shared" si="8"/>
        <v>32.5466</v>
      </c>
      <c r="L83" s="5">
        <f t="shared" si="8"/>
        <v>5.9719</v>
      </c>
      <c r="M83" s="5">
        <f t="shared" si="8"/>
        <v>2.5448</v>
      </c>
      <c r="N83" s="5">
        <f t="shared" si="8"/>
        <v>3.7231</v>
      </c>
      <c r="O83" s="5">
        <f t="shared" si="8"/>
        <v>14.1406</v>
      </c>
      <c r="P83" s="15">
        <f t="shared" si="6"/>
        <v>346.16704000000004</v>
      </c>
    </row>
    <row r="84" spans="1:16" s="84" customFormat="1" ht="18.75">
      <c r="A84" s="95"/>
      <c r="B84" s="571"/>
      <c r="C84" s="96" t="s">
        <v>18</v>
      </c>
      <c r="D84" s="36">
        <f t="shared" si="7"/>
        <v>5110.546</v>
      </c>
      <c r="E84" s="36">
        <f t="shared" si="7"/>
        <v>3177.357</v>
      </c>
      <c r="F84" s="36">
        <f>+F74+F76+F78+F80+F82</f>
        <v>8308.823</v>
      </c>
      <c r="G84" s="36">
        <f t="shared" si="7"/>
        <v>17661.583</v>
      </c>
      <c r="H84" s="36">
        <f>+H74+H76+H78+H80+H82</f>
        <v>19632.463</v>
      </c>
      <c r="I84" s="36">
        <f t="shared" si="8"/>
        <v>42162.7</v>
      </c>
      <c r="J84" s="36">
        <f t="shared" si="8"/>
        <v>41891.013</v>
      </c>
      <c r="K84" s="36">
        <f t="shared" si="8"/>
        <v>40970.374</v>
      </c>
      <c r="L84" s="36">
        <f t="shared" si="8"/>
        <v>12114.469000000001</v>
      </c>
      <c r="M84" s="36">
        <f t="shared" si="8"/>
        <v>4048.3669999999997</v>
      </c>
      <c r="N84" s="36">
        <f t="shared" si="8"/>
        <v>5448.950000000001</v>
      </c>
      <c r="O84" s="36">
        <f t="shared" si="8"/>
        <v>11029.756000000001</v>
      </c>
      <c r="P84" s="97">
        <f t="shared" si="6"/>
        <v>211556.401</v>
      </c>
    </row>
    <row r="85" spans="1:16" ht="18.75">
      <c r="A85" s="572" t="s">
        <v>184</v>
      </c>
      <c r="B85" s="573"/>
      <c r="C85" s="59" t="s">
        <v>16</v>
      </c>
      <c r="D85" s="5">
        <v>0.003</v>
      </c>
      <c r="E85" s="5">
        <v>0.0019</v>
      </c>
      <c r="F85" s="5">
        <v>0.008</v>
      </c>
      <c r="G85" s="5">
        <v>0.1196</v>
      </c>
      <c r="H85" s="5">
        <v>0.0663</v>
      </c>
      <c r="I85" s="5">
        <v>0.03</v>
      </c>
      <c r="J85" s="5">
        <v>0.0294</v>
      </c>
      <c r="K85" s="5">
        <v>0.5509</v>
      </c>
      <c r="L85" s="5">
        <v>0.9534</v>
      </c>
      <c r="M85" s="5">
        <v>1.4129</v>
      </c>
      <c r="N85" s="5">
        <v>1.4466</v>
      </c>
      <c r="O85" s="5">
        <v>0.5207</v>
      </c>
      <c r="P85" s="8">
        <f t="shared" si="6"/>
        <v>5.1427</v>
      </c>
    </row>
    <row r="86" spans="1:16" ht="18.75">
      <c r="A86" s="574"/>
      <c r="B86" s="575"/>
      <c r="C86" s="52" t="s">
        <v>18</v>
      </c>
      <c r="D86" s="36">
        <v>3.888</v>
      </c>
      <c r="E86" s="36">
        <v>2.668</v>
      </c>
      <c r="F86" s="36">
        <v>17.28</v>
      </c>
      <c r="G86" s="102">
        <v>226.271</v>
      </c>
      <c r="H86" s="36">
        <v>101.163</v>
      </c>
      <c r="I86" s="36">
        <v>39.485</v>
      </c>
      <c r="J86" s="36">
        <v>44.939</v>
      </c>
      <c r="K86" s="36">
        <v>602.872</v>
      </c>
      <c r="L86" s="36">
        <v>1069.135</v>
      </c>
      <c r="M86" s="36">
        <v>1653.266</v>
      </c>
      <c r="N86" s="36">
        <v>1526.387</v>
      </c>
      <c r="O86" s="36">
        <v>564.136</v>
      </c>
      <c r="P86" s="9">
        <f t="shared" si="6"/>
        <v>5851.49</v>
      </c>
    </row>
    <row r="87" spans="1:16" ht="18.75">
      <c r="A87" s="572" t="s">
        <v>185</v>
      </c>
      <c r="B87" s="573"/>
      <c r="C87" s="59" t="s">
        <v>16</v>
      </c>
      <c r="D87" s="5"/>
      <c r="E87" s="5"/>
      <c r="F87" s="5"/>
      <c r="G87" s="5">
        <v>0.135</v>
      </c>
      <c r="H87" s="5"/>
      <c r="I87" s="5"/>
      <c r="J87" s="5"/>
      <c r="K87" s="5"/>
      <c r="L87" s="5"/>
      <c r="M87" s="5"/>
      <c r="N87" s="5"/>
      <c r="O87" s="5"/>
      <c r="P87" s="8">
        <f t="shared" si="6"/>
        <v>0.135</v>
      </c>
    </row>
    <row r="88" spans="1:16" ht="18.75">
      <c r="A88" s="574"/>
      <c r="B88" s="575"/>
      <c r="C88" s="52" t="s">
        <v>18</v>
      </c>
      <c r="D88" s="36"/>
      <c r="E88" s="36"/>
      <c r="F88" s="36"/>
      <c r="G88" s="102">
        <v>70.524</v>
      </c>
      <c r="H88" s="36"/>
      <c r="I88" s="36"/>
      <c r="J88" s="36"/>
      <c r="K88" s="36"/>
      <c r="L88" s="36"/>
      <c r="M88" s="36"/>
      <c r="N88" s="36"/>
      <c r="O88" s="36"/>
      <c r="P88" s="9">
        <f t="shared" si="6"/>
        <v>70.524</v>
      </c>
    </row>
    <row r="89" spans="1:16" ht="18.75">
      <c r="A89" s="572" t="s">
        <v>186</v>
      </c>
      <c r="B89" s="573"/>
      <c r="C89" s="59" t="s">
        <v>16</v>
      </c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8"/>
    </row>
    <row r="90" spans="1:16" ht="18.75">
      <c r="A90" s="574"/>
      <c r="B90" s="575"/>
      <c r="C90" s="52" t="s">
        <v>18</v>
      </c>
      <c r="D90" s="36"/>
      <c r="E90" s="36"/>
      <c r="F90" s="36"/>
      <c r="G90" s="102"/>
      <c r="H90" s="36"/>
      <c r="I90" s="36"/>
      <c r="J90" s="36"/>
      <c r="K90" s="36"/>
      <c r="L90" s="36"/>
      <c r="M90" s="36"/>
      <c r="N90" s="36"/>
      <c r="O90" s="36"/>
      <c r="P90" s="9"/>
    </row>
    <row r="91" spans="1:16" ht="18.75">
      <c r="A91" s="572" t="s">
        <v>187</v>
      </c>
      <c r="B91" s="573"/>
      <c r="C91" s="59" t="s">
        <v>16</v>
      </c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8"/>
    </row>
    <row r="92" spans="1:16" ht="18.75">
      <c r="A92" s="574"/>
      <c r="B92" s="575"/>
      <c r="C92" s="52" t="s">
        <v>18</v>
      </c>
      <c r="D92" s="36"/>
      <c r="E92" s="36"/>
      <c r="F92" s="36"/>
      <c r="G92" s="102"/>
      <c r="H92" s="36"/>
      <c r="I92" s="36"/>
      <c r="J92" s="36"/>
      <c r="K92" s="36"/>
      <c r="L92" s="36"/>
      <c r="M92" s="36"/>
      <c r="N92" s="36"/>
      <c r="O92" s="36"/>
      <c r="P92" s="9"/>
    </row>
    <row r="93" spans="1:16" ht="18.75">
      <c r="A93" s="572" t="s">
        <v>165</v>
      </c>
      <c r="B93" s="573"/>
      <c r="C93" s="59" t="s">
        <v>16</v>
      </c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8"/>
    </row>
    <row r="94" spans="1:16" ht="18.75">
      <c r="A94" s="574"/>
      <c r="B94" s="575"/>
      <c r="C94" s="52" t="s">
        <v>18</v>
      </c>
      <c r="D94" s="36"/>
      <c r="E94" s="36"/>
      <c r="F94" s="36"/>
      <c r="G94" s="400"/>
      <c r="H94" s="102"/>
      <c r="I94" s="36"/>
      <c r="J94" s="36"/>
      <c r="K94" s="36"/>
      <c r="L94" s="36"/>
      <c r="M94" s="36"/>
      <c r="N94" s="36"/>
      <c r="O94" s="36"/>
      <c r="P94" s="9"/>
    </row>
    <row r="95" spans="1:16" ht="18.75">
      <c r="A95" s="572" t="s">
        <v>166</v>
      </c>
      <c r="B95" s="573"/>
      <c r="C95" s="59" t="s">
        <v>16</v>
      </c>
      <c r="D95" s="5"/>
      <c r="E95" s="5"/>
      <c r="F95" s="5"/>
      <c r="G95" s="5"/>
      <c r="H95" s="5"/>
      <c r="I95" s="5"/>
      <c r="J95" s="5"/>
      <c r="K95" s="5"/>
      <c r="L95" s="5"/>
      <c r="M95" s="5"/>
      <c r="N95" s="5">
        <v>0.5723</v>
      </c>
      <c r="O95" s="5">
        <v>1.1647</v>
      </c>
      <c r="P95" s="8">
        <f t="shared" si="6"/>
        <v>1.737</v>
      </c>
    </row>
    <row r="96" spans="1:16" ht="18.75">
      <c r="A96" s="574"/>
      <c r="B96" s="575"/>
      <c r="C96" s="52" t="s">
        <v>18</v>
      </c>
      <c r="D96" s="36"/>
      <c r="E96" s="36"/>
      <c r="F96" s="36"/>
      <c r="G96" s="400"/>
      <c r="H96" s="102"/>
      <c r="I96" s="36"/>
      <c r="J96" s="36"/>
      <c r="K96" s="36"/>
      <c r="L96" s="36"/>
      <c r="M96" s="36"/>
      <c r="N96" s="36">
        <v>84.445</v>
      </c>
      <c r="O96" s="36">
        <v>335.251</v>
      </c>
      <c r="P96" s="9">
        <f t="shared" si="6"/>
        <v>419.69599999999997</v>
      </c>
    </row>
    <row r="97" spans="1:16" ht="18.75">
      <c r="A97" s="572" t="s">
        <v>64</v>
      </c>
      <c r="B97" s="573"/>
      <c r="C97" s="59" t="s">
        <v>16</v>
      </c>
      <c r="D97" s="5">
        <v>2.2403</v>
      </c>
      <c r="E97" s="5">
        <v>1.9294</v>
      </c>
      <c r="F97" s="5">
        <v>5.0601</v>
      </c>
      <c r="G97" s="5">
        <v>10.1363</v>
      </c>
      <c r="H97" s="5">
        <v>7.5164</v>
      </c>
      <c r="I97" s="5">
        <v>2.498</v>
      </c>
      <c r="J97" s="5">
        <v>1.7334</v>
      </c>
      <c r="K97" s="5">
        <v>3.2094</v>
      </c>
      <c r="L97" s="5">
        <v>1.47905</v>
      </c>
      <c r="M97" s="5">
        <v>4.2374</v>
      </c>
      <c r="N97" s="5">
        <v>6.9464</v>
      </c>
      <c r="O97" s="5">
        <v>4.2019</v>
      </c>
      <c r="P97" s="8">
        <f>SUM(D97:O97)</f>
        <v>51.188050000000004</v>
      </c>
    </row>
    <row r="98" spans="1:16" ht="18.75">
      <c r="A98" s="574"/>
      <c r="B98" s="575"/>
      <c r="C98" s="52" t="s">
        <v>18</v>
      </c>
      <c r="D98" s="36">
        <v>2634.177</v>
      </c>
      <c r="E98" s="36">
        <v>1996.598</v>
      </c>
      <c r="F98" s="36">
        <v>8118.862</v>
      </c>
      <c r="G98" s="102">
        <v>7655.442</v>
      </c>
      <c r="H98" s="36">
        <v>4283.692</v>
      </c>
      <c r="I98" s="36">
        <v>1033.811</v>
      </c>
      <c r="J98" s="36">
        <v>1007.219</v>
      </c>
      <c r="K98" s="36">
        <v>2429.337</v>
      </c>
      <c r="L98" s="36">
        <v>1546.022</v>
      </c>
      <c r="M98" s="36">
        <v>4561.015</v>
      </c>
      <c r="N98" s="36">
        <v>6705.966</v>
      </c>
      <c r="O98" s="36">
        <v>6886.428</v>
      </c>
      <c r="P98" s="9">
        <f>SUM(D98:O98)</f>
        <v>48858.569</v>
      </c>
    </row>
    <row r="99" spans="1:16" s="84" customFormat="1" ht="18.75">
      <c r="A99" s="576" t="s">
        <v>65</v>
      </c>
      <c r="B99" s="577"/>
      <c r="C99" s="67" t="s">
        <v>16</v>
      </c>
      <c r="D99" s="5">
        <f aca="true" t="shared" si="9" ref="D99:H100">+D8+D10+D22+D28+D36+D38+D40+D42+D44+D46+D48+D50+D52+D58+D71+D83+D85+D87+D89+D91+D93+D95+D97</f>
        <v>42.5909</v>
      </c>
      <c r="E99" s="5">
        <f t="shared" si="9"/>
        <v>25.5423</v>
      </c>
      <c r="F99" s="5">
        <f>+F8+F10+F22+F28+F36+F38+F40+F42+F44+F46+F48+F50+F52+F58+F71+F83+F85+F87+F89+F91+F93+F95+F97</f>
        <v>32.0838</v>
      </c>
      <c r="G99" s="5">
        <f t="shared" si="9"/>
        <v>57.66455</v>
      </c>
      <c r="H99" s="5">
        <f t="shared" si="9"/>
        <v>44.69496999999999</v>
      </c>
      <c r="I99" s="5">
        <f aca="true" t="shared" si="10" ref="I99:O100">+I8+I10+I22+I28+I36+I38+I40+I42+I44+I46+I48+I50+I52+I58+I71+I83+I85+I87+I89+I91+I93+I95+I97</f>
        <v>109.60963000000001</v>
      </c>
      <c r="J99" s="5">
        <f t="shared" si="10"/>
        <v>70.84125999999999</v>
      </c>
      <c r="K99" s="5">
        <f t="shared" si="10"/>
        <v>36.6715</v>
      </c>
      <c r="L99" s="5">
        <f t="shared" si="10"/>
        <v>15.22524</v>
      </c>
      <c r="M99" s="5">
        <f t="shared" si="10"/>
        <v>22.8455</v>
      </c>
      <c r="N99" s="5">
        <f t="shared" si="10"/>
        <v>33.157599999999995</v>
      </c>
      <c r="O99" s="5">
        <f t="shared" si="10"/>
        <v>27.127200000000002</v>
      </c>
      <c r="P99" s="15">
        <f>SUM(D99:O99)</f>
        <v>518.05445</v>
      </c>
    </row>
    <row r="100" spans="1:16" s="84" customFormat="1" ht="18.75">
      <c r="A100" s="578"/>
      <c r="B100" s="579"/>
      <c r="C100" s="96" t="s">
        <v>18</v>
      </c>
      <c r="D100" s="36">
        <f t="shared" si="9"/>
        <v>14786.735</v>
      </c>
      <c r="E100" s="36">
        <f t="shared" si="9"/>
        <v>8037.431999999999</v>
      </c>
      <c r="F100" s="36">
        <f>+F9+F11+F23+F29+F37+F39+F41+F43+F45+F47+F49+F51+F53+F59+F72+F84+F86+F88+F90+F92+F94+F96+F98</f>
        <v>18439.648</v>
      </c>
      <c r="G100" s="36">
        <f t="shared" si="9"/>
        <v>26523.983</v>
      </c>
      <c r="H100" s="36">
        <f t="shared" si="9"/>
        <v>24218.361</v>
      </c>
      <c r="I100" s="36">
        <f t="shared" si="10"/>
        <v>43396.582</v>
      </c>
      <c r="J100" s="36">
        <f t="shared" si="10"/>
        <v>43168.19899999999</v>
      </c>
      <c r="K100" s="36">
        <f t="shared" si="10"/>
        <v>44278.933000000005</v>
      </c>
      <c r="L100" s="36">
        <f t="shared" si="10"/>
        <v>19547.093</v>
      </c>
      <c r="M100" s="36">
        <f t="shared" si="10"/>
        <v>19279.591</v>
      </c>
      <c r="N100" s="36">
        <f t="shared" si="10"/>
        <v>28032.944</v>
      </c>
      <c r="O100" s="36">
        <f t="shared" si="10"/>
        <v>22087.678</v>
      </c>
      <c r="P100" s="97">
        <f>SUM(D100:O100)</f>
        <v>311797.17900000006</v>
      </c>
    </row>
    <row r="101" spans="1:16" ht="18.75">
      <c r="A101" s="47" t="s">
        <v>0</v>
      </c>
      <c r="B101" s="568" t="s">
        <v>167</v>
      </c>
      <c r="C101" s="59" t="s">
        <v>16</v>
      </c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8"/>
    </row>
    <row r="102" spans="1:16" ht="18.75">
      <c r="A102" s="47" t="s">
        <v>0</v>
      </c>
      <c r="B102" s="569"/>
      <c r="C102" s="52" t="s">
        <v>18</v>
      </c>
      <c r="D102" s="36"/>
      <c r="E102" s="36"/>
      <c r="F102" s="36"/>
      <c r="G102" s="400"/>
      <c r="H102" s="102"/>
      <c r="I102" s="36"/>
      <c r="J102" s="36"/>
      <c r="K102" s="36"/>
      <c r="L102" s="36"/>
      <c r="M102" s="36"/>
      <c r="N102" s="36"/>
      <c r="O102" s="36"/>
      <c r="P102" s="9"/>
    </row>
    <row r="103" spans="1:16" ht="18.75">
      <c r="A103" s="48" t="s">
        <v>66</v>
      </c>
      <c r="B103" s="568" t="s">
        <v>188</v>
      </c>
      <c r="C103" s="59" t="s">
        <v>16</v>
      </c>
      <c r="D103" s="5">
        <v>0.1215</v>
      </c>
      <c r="E103" s="5">
        <v>0.2274</v>
      </c>
      <c r="F103" s="5">
        <v>0.3704</v>
      </c>
      <c r="G103" s="5">
        <v>0.4533</v>
      </c>
      <c r="H103" s="5">
        <v>0.3398</v>
      </c>
      <c r="I103" s="5">
        <v>0.5596</v>
      </c>
      <c r="J103" s="5">
        <v>2.9829</v>
      </c>
      <c r="K103" s="5">
        <v>2.9443</v>
      </c>
      <c r="L103" s="5">
        <v>0.0827</v>
      </c>
      <c r="M103" s="5">
        <v>0.0264</v>
      </c>
      <c r="N103" s="5">
        <v>1.1124</v>
      </c>
      <c r="O103" s="5">
        <v>0.8247</v>
      </c>
      <c r="P103" s="8">
        <f aca="true" t="shared" si="11" ref="P103:P124">SUM(D103:O103)</f>
        <v>10.0454</v>
      </c>
    </row>
    <row r="104" spans="1:16" ht="18.75">
      <c r="A104" s="48" t="s">
        <v>0</v>
      </c>
      <c r="B104" s="569"/>
      <c r="C104" s="52" t="s">
        <v>18</v>
      </c>
      <c r="D104" s="36">
        <v>65.74</v>
      </c>
      <c r="E104" s="36">
        <v>109.685</v>
      </c>
      <c r="F104" s="36">
        <v>231.921</v>
      </c>
      <c r="G104" s="102">
        <v>309.766</v>
      </c>
      <c r="H104" s="36">
        <v>177.089</v>
      </c>
      <c r="I104" s="36">
        <v>243.934</v>
      </c>
      <c r="J104" s="36">
        <v>1896.947</v>
      </c>
      <c r="K104" s="36">
        <v>1902.424</v>
      </c>
      <c r="L104" s="36">
        <v>54.022</v>
      </c>
      <c r="M104" s="36">
        <v>22.464</v>
      </c>
      <c r="N104" s="36">
        <v>836.472</v>
      </c>
      <c r="O104" s="36">
        <v>562.679</v>
      </c>
      <c r="P104" s="9">
        <f t="shared" si="11"/>
        <v>6413.142999999999</v>
      </c>
    </row>
    <row r="105" spans="1:16" ht="18.75">
      <c r="A105" s="48" t="s">
        <v>0</v>
      </c>
      <c r="B105" s="568" t="s">
        <v>169</v>
      </c>
      <c r="C105" s="59" t="s">
        <v>16</v>
      </c>
      <c r="D105" s="5"/>
      <c r="E105" s="5"/>
      <c r="F105" s="5"/>
      <c r="G105" s="5"/>
      <c r="H105" s="5"/>
      <c r="I105" s="5">
        <v>0.0012</v>
      </c>
      <c r="J105" s="5"/>
      <c r="K105" s="5"/>
      <c r="L105" s="5"/>
      <c r="M105" s="5"/>
      <c r="N105" s="5"/>
      <c r="O105" s="5"/>
      <c r="P105" s="8">
        <f t="shared" si="11"/>
        <v>0.0012</v>
      </c>
    </row>
    <row r="106" spans="1:16" ht="18.75">
      <c r="A106" s="48"/>
      <c r="B106" s="569"/>
      <c r="C106" s="52" t="s">
        <v>18</v>
      </c>
      <c r="D106" s="36"/>
      <c r="E106" s="36"/>
      <c r="F106" s="36"/>
      <c r="G106" s="102"/>
      <c r="H106" s="36"/>
      <c r="I106" s="36">
        <v>0.648</v>
      </c>
      <c r="J106" s="36"/>
      <c r="K106" s="36"/>
      <c r="L106" s="36"/>
      <c r="M106" s="36"/>
      <c r="N106" s="36"/>
      <c r="O106" s="36"/>
      <c r="P106" s="9">
        <f t="shared" si="11"/>
        <v>0.648</v>
      </c>
    </row>
    <row r="107" spans="1:16" ht="18.75">
      <c r="A107" s="48" t="s">
        <v>67</v>
      </c>
      <c r="B107" s="568" t="s">
        <v>189</v>
      </c>
      <c r="C107" s="59" t="s">
        <v>16</v>
      </c>
      <c r="D107" s="5"/>
      <c r="E107" s="5"/>
      <c r="F107" s="5">
        <v>0.01</v>
      </c>
      <c r="G107" s="5">
        <v>0.4491</v>
      </c>
      <c r="H107" s="5">
        <v>0.5704</v>
      </c>
      <c r="I107" s="5">
        <v>0.3661</v>
      </c>
      <c r="J107" s="5">
        <v>0.0115</v>
      </c>
      <c r="K107" s="5">
        <v>0.063</v>
      </c>
      <c r="L107" s="5">
        <v>0.1401</v>
      </c>
      <c r="M107" s="5">
        <v>0.7711</v>
      </c>
      <c r="N107" s="5">
        <v>1.7566</v>
      </c>
      <c r="O107" s="5">
        <v>1.512</v>
      </c>
      <c r="P107" s="8">
        <f t="shared" si="11"/>
        <v>5.649900000000001</v>
      </c>
    </row>
    <row r="108" spans="1:16" ht="18.75">
      <c r="A108" s="48"/>
      <c r="B108" s="569"/>
      <c r="C108" s="52" t="s">
        <v>18</v>
      </c>
      <c r="D108" s="36"/>
      <c r="E108" s="36"/>
      <c r="F108" s="36">
        <v>21.6</v>
      </c>
      <c r="G108" s="102">
        <v>895.903</v>
      </c>
      <c r="H108" s="36">
        <v>1022.511</v>
      </c>
      <c r="I108" s="36">
        <v>405.754</v>
      </c>
      <c r="J108" s="36">
        <v>18.63</v>
      </c>
      <c r="K108" s="36">
        <v>61.538</v>
      </c>
      <c r="L108" s="36">
        <v>121.047</v>
      </c>
      <c r="M108" s="36">
        <v>1232.06</v>
      </c>
      <c r="N108" s="36">
        <v>2678.055</v>
      </c>
      <c r="O108" s="36">
        <v>2655.763</v>
      </c>
      <c r="P108" s="9">
        <f t="shared" si="11"/>
        <v>9112.861</v>
      </c>
    </row>
    <row r="109" spans="1:16" ht="18.75">
      <c r="A109" s="48"/>
      <c r="B109" s="568" t="s">
        <v>171</v>
      </c>
      <c r="C109" s="59" t="s">
        <v>16</v>
      </c>
      <c r="D109" s="5">
        <v>0.2233</v>
      </c>
      <c r="E109" s="5">
        <v>0.2633</v>
      </c>
      <c r="F109" s="5">
        <v>0.4274</v>
      </c>
      <c r="G109" s="5">
        <v>1.9011</v>
      </c>
      <c r="H109" s="5">
        <v>5.5861</v>
      </c>
      <c r="I109" s="5">
        <v>17.3028</v>
      </c>
      <c r="J109" s="5">
        <v>18.83778</v>
      </c>
      <c r="K109" s="5">
        <v>8.9579</v>
      </c>
      <c r="L109" s="5">
        <v>25.6492</v>
      </c>
      <c r="M109" s="5">
        <v>21.95581</v>
      </c>
      <c r="N109" s="5">
        <v>11.6499</v>
      </c>
      <c r="O109" s="5">
        <v>9.96354</v>
      </c>
      <c r="P109" s="8">
        <f t="shared" si="11"/>
        <v>122.71813</v>
      </c>
    </row>
    <row r="110" spans="1:16" ht="18.75">
      <c r="A110" s="48"/>
      <c r="B110" s="569"/>
      <c r="C110" s="52" t="s">
        <v>18</v>
      </c>
      <c r="D110" s="36">
        <v>211.086</v>
      </c>
      <c r="E110" s="36">
        <v>417.83</v>
      </c>
      <c r="F110" s="36">
        <v>709.959</v>
      </c>
      <c r="G110" s="4">
        <v>3327.785</v>
      </c>
      <c r="H110" s="36">
        <v>6908.015</v>
      </c>
      <c r="I110" s="36">
        <v>10278.266</v>
      </c>
      <c r="J110" s="36">
        <v>7189.162</v>
      </c>
      <c r="K110" s="36">
        <v>3968.945</v>
      </c>
      <c r="L110" s="36">
        <v>14564.099</v>
      </c>
      <c r="M110" s="36">
        <v>12725.314</v>
      </c>
      <c r="N110" s="36">
        <v>7346.116</v>
      </c>
      <c r="O110" s="36">
        <v>9516.219</v>
      </c>
      <c r="P110" s="9">
        <f t="shared" si="11"/>
        <v>77162.796</v>
      </c>
    </row>
    <row r="111" spans="1:16" ht="18.75">
      <c r="A111" s="48" t="s">
        <v>68</v>
      </c>
      <c r="B111" s="568" t="s">
        <v>190</v>
      </c>
      <c r="C111" s="59" t="s">
        <v>16</v>
      </c>
      <c r="D111" s="5"/>
      <c r="E111" s="5"/>
      <c r="F111" s="5"/>
      <c r="G111" s="88"/>
      <c r="H111" s="5"/>
      <c r="I111" s="5"/>
      <c r="J111" s="5"/>
      <c r="K111" s="5"/>
      <c r="L111" s="5"/>
      <c r="M111" s="5"/>
      <c r="N111" s="5"/>
      <c r="O111" s="5"/>
      <c r="P111" s="8"/>
    </row>
    <row r="112" spans="1:16" ht="18.75">
      <c r="A112" s="48"/>
      <c r="B112" s="569"/>
      <c r="C112" s="52" t="s">
        <v>18</v>
      </c>
      <c r="D112" s="36"/>
      <c r="E112" s="36"/>
      <c r="F112" s="36"/>
      <c r="G112" s="91"/>
      <c r="H112" s="36"/>
      <c r="I112" s="36"/>
      <c r="J112" s="36"/>
      <c r="K112" s="36"/>
      <c r="L112" s="36"/>
      <c r="M112" s="36"/>
      <c r="N112" s="36"/>
      <c r="O112" s="36"/>
      <c r="P112" s="9"/>
    </row>
    <row r="113" spans="1:16" ht="18.75">
      <c r="A113" s="48"/>
      <c r="B113" s="568" t="s">
        <v>191</v>
      </c>
      <c r="C113" s="59" t="s">
        <v>16</v>
      </c>
      <c r="D113" s="5">
        <v>0.1536</v>
      </c>
      <c r="E113" s="5">
        <v>0.1911</v>
      </c>
      <c r="F113" s="5">
        <v>0.3455</v>
      </c>
      <c r="G113" s="5"/>
      <c r="H113" s="5"/>
      <c r="I113" s="5"/>
      <c r="J113" s="5"/>
      <c r="K113" s="5"/>
      <c r="L113" s="5"/>
      <c r="M113" s="5"/>
      <c r="N113" s="5">
        <v>0.0567</v>
      </c>
      <c r="O113" s="5">
        <v>0.3022</v>
      </c>
      <c r="P113" s="8">
        <f t="shared" si="11"/>
        <v>1.0491</v>
      </c>
    </row>
    <row r="114" spans="1:16" ht="18.75">
      <c r="A114" s="48"/>
      <c r="B114" s="569"/>
      <c r="C114" s="52" t="s">
        <v>18</v>
      </c>
      <c r="D114" s="36">
        <v>290.217</v>
      </c>
      <c r="E114" s="36">
        <v>382.025</v>
      </c>
      <c r="F114" s="36">
        <v>677.773</v>
      </c>
      <c r="G114" s="102"/>
      <c r="H114" s="36"/>
      <c r="I114" s="36"/>
      <c r="J114" s="36"/>
      <c r="K114" s="36"/>
      <c r="L114" s="36"/>
      <c r="M114" s="36"/>
      <c r="N114" s="36">
        <v>108.213</v>
      </c>
      <c r="O114" s="36">
        <v>577.954</v>
      </c>
      <c r="P114" s="9">
        <f t="shared" si="11"/>
        <v>2036.1819999999998</v>
      </c>
    </row>
    <row r="115" spans="1:16" ht="18.75">
      <c r="A115" s="48" t="s">
        <v>70</v>
      </c>
      <c r="B115" s="568" t="s">
        <v>192</v>
      </c>
      <c r="C115" s="59" t="s">
        <v>16</v>
      </c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8"/>
    </row>
    <row r="116" spans="1:16" ht="18.75">
      <c r="A116" s="48"/>
      <c r="B116" s="569"/>
      <c r="C116" s="52" t="s">
        <v>18</v>
      </c>
      <c r="D116" s="36"/>
      <c r="E116" s="36"/>
      <c r="F116" s="36"/>
      <c r="G116" s="400"/>
      <c r="H116" s="102"/>
      <c r="I116" s="36"/>
      <c r="J116" s="36"/>
      <c r="K116" s="36"/>
      <c r="L116" s="36"/>
      <c r="M116" s="36"/>
      <c r="N116" s="36"/>
      <c r="O116" s="36"/>
      <c r="P116" s="9"/>
    </row>
    <row r="117" spans="1:16" ht="18.75">
      <c r="A117" s="48"/>
      <c r="B117" s="568" t="s">
        <v>175</v>
      </c>
      <c r="C117" s="59" t="s">
        <v>16</v>
      </c>
      <c r="D117" s="5"/>
      <c r="E117" s="5"/>
      <c r="F117" s="5">
        <v>0.1469</v>
      </c>
      <c r="G117" s="5">
        <v>0.0922</v>
      </c>
      <c r="H117" s="5">
        <v>0.011</v>
      </c>
      <c r="I117" s="5">
        <v>0.0083</v>
      </c>
      <c r="J117" s="5">
        <v>0.1373</v>
      </c>
      <c r="K117" s="5">
        <v>0.905</v>
      </c>
      <c r="L117" s="5">
        <v>0.0694</v>
      </c>
      <c r="M117" s="5"/>
      <c r="N117" s="5"/>
      <c r="O117" s="5"/>
      <c r="P117" s="8">
        <f t="shared" si="11"/>
        <v>1.3700999999999999</v>
      </c>
    </row>
    <row r="118" spans="1:16" ht="18.75">
      <c r="A118" s="48"/>
      <c r="B118" s="569"/>
      <c r="C118" s="52" t="s">
        <v>18</v>
      </c>
      <c r="D118" s="36"/>
      <c r="E118" s="36"/>
      <c r="F118" s="36">
        <v>94.177</v>
      </c>
      <c r="G118" s="102">
        <v>54.237</v>
      </c>
      <c r="H118" s="36">
        <v>9.126</v>
      </c>
      <c r="I118" s="36">
        <v>6.274</v>
      </c>
      <c r="J118" s="36">
        <v>80.386</v>
      </c>
      <c r="K118" s="36">
        <v>641.696</v>
      </c>
      <c r="L118" s="36">
        <v>64.994</v>
      </c>
      <c r="M118" s="36"/>
      <c r="N118" s="36"/>
      <c r="O118" s="36"/>
      <c r="P118" s="9">
        <f t="shared" si="11"/>
        <v>950.8900000000001</v>
      </c>
    </row>
    <row r="119" spans="1:16" ht="18.75">
      <c r="A119" s="48" t="s">
        <v>23</v>
      </c>
      <c r="B119" s="568" t="s">
        <v>193</v>
      </c>
      <c r="C119" s="59" t="s">
        <v>16</v>
      </c>
      <c r="D119" s="5">
        <v>0.4378</v>
      </c>
      <c r="E119" s="5">
        <v>0.3153</v>
      </c>
      <c r="F119" s="5">
        <v>0.2123</v>
      </c>
      <c r="G119" s="5">
        <v>0.1055</v>
      </c>
      <c r="H119" s="5">
        <v>2.4311</v>
      </c>
      <c r="I119" s="5">
        <v>2.3572</v>
      </c>
      <c r="J119" s="5">
        <v>2.4997</v>
      </c>
      <c r="K119" s="5">
        <v>0.0792</v>
      </c>
      <c r="L119" s="5"/>
      <c r="M119" s="5">
        <v>0.034</v>
      </c>
      <c r="N119" s="5">
        <v>0.1628</v>
      </c>
      <c r="O119" s="5">
        <v>0.3684</v>
      </c>
      <c r="P119" s="8">
        <f t="shared" si="11"/>
        <v>9.0033</v>
      </c>
    </row>
    <row r="120" spans="1:16" ht="18.75">
      <c r="A120" s="48"/>
      <c r="B120" s="569"/>
      <c r="C120" s="52" t="s">
        <v>18</v>
      </c>
      <c r="D120" s="36">
        <v>3731.845</v>
      </c>
      <c r="E120" s="36">
        <v>380.457</v>
      </c>
      <c r="F120" s="36">
        <v>117.958</v>
      </c>
      <c r="G120" s="102">
        <v>91.125</v>
      </c>
      <c r="H120" s="36">
        <v>19938.84</v>
      </c>
      <c r="I120" s="36">
        <v>20101.096</v>
      </c>
      <c r="J120" s="36">
        <v>20915.455</v>
      </c>
      <c r="K120" s="36">
        <v>46.613</v>
      </c>
      <c r="L120" s="36"/>
      <c r="M120" s="36">
        <v>34.479</v>
      </c>
      <c r="N120" s="36">
        <v>104.468</v>
      </c>
      <c r="O120" s="36">
        <v>1801.439</v>
      </c>
      <c r="P120" s="9">
        <f t="shared" si="11"/>
        <v>67263.775</v>
      </c>
    </row>
    <row r="121" spans="1:16" ht="18.75">
      <c r="A121" s="48"/>
      <c r="B121" s="50" t="s">
        <v>20</v>
      </c>
      <c r="C121" s="59" t="s">
        <v>16</v>
      </c>
      <c r="D121" s="5"/>
      <c r="E121" s="5"/>
      <c r="F121" s="5"/>
      <c r="G121" s="5"/>
      <c r="H121" s="5">
        <v>1.4566</v>
      </c>
      <c r="I121" s="5">
        <v>2.9618</v>
      </c>
      <c r="J121" s="5">
        <v>2.3017</v>
      </c>
      <c r="K121" s="5"/>
      <c r="L121" s="5"/>
      <c r="M121" s="5"/>
      <c r="N121" s="5"/>
      <c r="O121" s="5"/>
      <c r="P121" s="8">
        <f t="shared" si="11"/>
        <v>6.7201</v>
      </c>
    </row>
    <row r="122" spans="1:16" ht="18.75">
      <c r="A122" s="48"/>
      <c r="B122" s="52" t="s">
        <v>73</v>
      </c>
      <c r="C122" s="52" t="s">
        <v>18</v>
      </c>
      <c r="D122" s="36"/>
      <c r="E122" s="36"/>
      <c r="F122" s="36"/>
      <c r="G122" s="36"/>
      <c r="H122" s="36">
        <v>2357.813</v>
      </c>
      <c r="I122" s="36">
        <v>4798.116</v>
      </c>
      <c r="J122" s="36">
        <v>3618.194</v>
      </c>
      <c r="K122" s="36"/>
      <c r="L122" s="36"/>
      <c r="M122" s="36"/>
      <c r="N122" s="36"/>
      <c r="O122" s="36"/>
      <c r="P122" s="9">
        <f t="shared" si="11"/>
        <v>10774.123</v>
      </c>
    </row>
    <row r="123" spans="1:16" s="84" customFormat="1" ht="18.75">
      <c r="A123" s="100"/>
      <c r="B123" s="570" t="s">
        <v>194</v>
      </c>
      <c r="C123" s="67" t="s">
        <v>16</v>
      </c>
      <c r="D123" s="5">
        <f aca="true" t="shared" si="12" ref="D123:H124">+D101+D103+D105+D107+D109+D111+D113+D115+D117+D119+D121</f>
        <v>0.9361999999999999</v>
      </c>
      <c r="E123" s="5">
        <f t="shared" si="12"/>
        <v>0.9971</v>
      </c>
      <c r="F123" s="5">
        <f>+F101+F103+F105+F107+F109+F111+F113+F115+F117+F119+F121</f>
        <v>1.5125</v>
      </c>
      <c r="G123" s="5">
        <f t="shared" si="12"/>
        <v>3.0012000000000003</v>
      </c>
      <c r="H123" s="5">
        <f t="shared" si="12"/>
        <v>10.395</v>
      </c>
      <c r="I123" s="5">
        <f aca="true" t="shared" si="13" ref="I123:O124">+I101+I103+I105+I107+I109+I111+I113+I115+I117+I119+I121</f>
        <v>23.557</v>
      </c>
      <c r="J123" s="5">
        <f t="shared" si="13"/>
        <v>26.77088</v>
      </c>
      <c r="K123" s="88">
        <f t="shared" si="13"/>
        <v>12.9494</v>
      </c>
      <c r="L123" s="88">
        <f t="shared" si="13"/>
        <v>25.9414</v>
      </c>
      <c r="M123" s="88">
        <f t="shared" si="13"/>
        <v>22.787309999999998</v>
      </c>
      <c r="N123" s="88">
        <f t="shared" si="13"/>
        <v>14.7384</v>
      </c>
      <c r="O123" s="5">
        <f t="shared" si="13"/>
        <v>12.97084</v>
      </c>
      <c r="P123" s="15">
        <f t="shared" si="11"/>
        <v>156.55723000000003</v>
      </c>
    </row>
    <row r="124" spans="1:16" s="84" customFormat="1" ht="18.75">
      <c r="A124" s="101"/>
      <c r="B124" s="571"/>
      <c r="C124" s="96" t="s">
        <v>18</v>
      </c>
      <c r="D124" s="36">
        <f t="shared" si="12"/>
        <v>4298.888</v>
      </c>
      <c r="E124" s="36">
        <f t="shared" si="12"/>
        <v>1289.9969999999998</v>
      </c>
      <c r="F124" s="36">
        <f>+F102+F104+F106+F108+F110+F112+F114+F116+F118+F120+F122</f>
        <v>1853.388</v>
      </c>
      <c r="G124" s="36">
        <f t="shared" si="12"/>
        <v>4678.816</v>
      </c>
      <c r="H124" s="36">
        <f t="shared" si="12"/>
        <v>30413.394</v>
      </c>
      <c r="I124" s="36">
        <f t="shared" si="13"/>
        <v>35834.088</v>
      </c>
      <c r="J124" s="36">
        <f t="shared" si="13"/>
        <v>33718.774000000005</v>
      </c>
      <c r="K124" s="36">
        <f t="shared" si="13"/>
        <v>6621.216</v>
      </c>
      <c r="L124" s="36">
        <f t="shared" si="13"/>
        <v>14804.162</v>
      </c>
      <c r="M124" s="36">
        <f t="shared" si="13"/>
        <v>14014.317</v>
      </c>
      <c r="N124" s="36">
        <f t="shared" si="13"/>
        <v>11073.324</v>
      </c>
      <c r="O124" s="36">
        <f t="shared" si="13"/>
        <v>15114.054</v>
      </c>
      <c r="P124" s="97">
        <f t="shared" si="11"/>
        <v>173714.418</v>
      </c>
    </row>
    <row r="125" spans="1:16" ht="18.75">
      <c r="A125" s="48" t="s">
        <v>0</v>
      </c>
      <c r="B125" s="568" t="s">
        <v>74</v>
      </c>
      <c r="C125" s="59" t="s">
        <v>16</v>
      </c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8"/>
    </row>
    <row r="126" spans="1:16" ht="18.75">
      <c r="A126" s="48" t="s">
        <v>0</v>
      </c>
      <c r="B126" s="569"/>
      <c r="C126" s="52" t="s">
        <v>18</v>
      </c>
      <c r="D126" s="36"/>
      <c r="E126" s="36"/>
      <c r="F126" s="36"/>
      <c r="G126" s="102"/>
      <c r="H126" s="36"/>
      <c r="I126" s="36"/>
      <c r="J126" s="36"/>
      <c r="K126" s="36"/>
      <c r="L126" s="36"/>
      <c r="M126" s="36"/>
      <c r="N126" s="36"/>
      <c r="O126" s="36"/>
      <c r="P126" s="9"/>
    </row>
    <row r="127" spans="1:16" ht="18.75">
      <c r="A127" s="48" t="s">
        <v>75</v>
      </c>
      <c r="B127" s="568" t="s">
        <v>76</v>
      </c>
      <c r="C127" s="59" t="s">
        <v>16</v>
      </c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8"/>
    </row>
    <row r="128" spans="1:16" ht="18.75">
      <c r="A128" s="48"/>
      <c r="B128" s="569"/>
      <c r="C128" s="52" t="s">
        <v>18</v>
      </c>
      <c r="D128" s="36"/>
      <c r="E128" s="36"/>
      <c r="F128" s="36"/>
      <c r="G128" s="102"/>
      <c r="H128" s="36"/>
      <c r="I128" s="36"/>
      <c r="J128" s="36"/>
      <c r="K128" s="36"/>
      <c r="L128" s="36"/>
      <c r="M128" s="36"/>
      <c r="N128" s="36"/>
      <c r="O128" s="36"/>
      <c r="P128" s="9"/>
    </row>
    <row r="129" spans="1:16" ht="18.75">
      <c r="A129" s="48" t="s">
        <v>77</v>
      </c>
      <c r="B129" s="50" t="s">
        <v>20</v>
      </c>
      <c r="C129" s="352" t="s">
        <v>16</v>
      </c>
      <c r="D129" s="499"/>
      <c r="E129" s="499"/>
      <c r="F129" s="499"/>
      <c r="G129" s="499"/>
      <c r="H129" s="499"/>
      <c r="I129" s="499"/>
      <c r="J129" s="499"/>
      <c r="K129" s="499"/>
      <c r="L129" s="499"/>
      <c r="M129" s="499"/>
      <c r="N129" s="499"/>
      <c r="O129" s="499"/>
      <c r="P129" s="452"/>
    </row>
    <row r="130" spans="1:16" ht="18.75">
      <c r="A130" s="48"/>
      <c r="B130" s="50" t="s">
        <v>178</v>
      </c>
      <c r="C130" s="59" t="s">
        <v>79</v>
      </c>
      <c r="D130" s="89"/>
      <c r="E130" s="89"/>
      <c r="F130" s="89"/>
      <c r="G130" s="5"/>
      <c r="H130" s="89"/>
      <c r="I130" s="89"/>
      <c r="J130" s="89"/>
      <c r="K130" s="5"/>
      <c r="L130" s="5"/>
      <c r="M130" s="5"/>
      <c r="N130" s="89"/>
      <c r="O130" s="89"/>
      <c r="P130" s="8"/>
    </row>
    <row r="131" spans="1:16" ht="18.75">
      <c r="A131" s="48" t="s">
        <v>23</v>
      </c>
      <c r="B131" s="2"/>
      <c r="C131" s="52" t="s">
        <v>18</v>
      </c>
      <c r="D131" s="36"/>
      <c r="E131" s="36"/>
      <c r="F131" s="36"/>
      <c r="G131" s="102"/>
      <c r="H131" s="36"/>
      <c r="I131" s="36"/>
      <c r="J131" s="36"/>
      <c r="K131" s="36"/>
      <c r="L131" s="36"/>
      <c r="M131" s="36"/>
      <c r="N131" s="36"/>
      <c r="O131" s="36"/>
      <c r="P131" s="9"/>
    </row>
    <row r="132" spans="1:16" s="84" customFormat="1" ht="18.75">
      <c r="A132" s="62"/>
      <c r="B132" s="98" t="s">
        <v>0</v>
      </c>
      <c r="C132" s="478" t="s">
        <v>16</v>
      </c>
      <c r="D132" s="499"/>
      <c r="E132" s="499"/>
      <c r="F132" s="499"/>
      <c r="G132" s="499"/>
      <c r="H132" s="499"/>
      <c r="I132" s="499"/>
      <c r="J132" s="499"/>
      <c r="K132" s="499"/>
      <c r="L132" s="499"/>
      <c r="M132" s="499"/>
      <c r="N132" s="499"/>
      <c r="O132" s="499"/>
      <c r="P132" s="500"/>
    </row>
    <row r="133" spans="1:16" s="84" customFormat="1" ht="18.75">
      <c r="A133" s="62"/>
      <c r="B133" s="99" t="s">
        <v>195</v>
      </c>
      <c r="C133" s="67" t="s">
        <v>79</v>
      </c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15"/>
    </row>
    <row r="134" spans="1:16" s="84" customFormat="1" ht="18.75">
      <c r="A134" s="95"/>
      <c r="B134" s="36"/>
      <c r="C134" s="96" t="s">
        <v>18</v>
      </c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97"/>
    </row>
    <row r="135" spans="1:16" s="84" customFormat="1" ht="18.75">
      <c r="A135" s="62"/>
      <c r="B135" s="63" t="s">
        <v>0</v>
      </c>
      <c r="C135" s="478" t="s">
        <v>16</v>
      </c>
      <c r="D135" s="499">
        <f aca="true" t="shared" si="14" ref="D135:M135">D132+D123+D99</f>
        <v>43.5271</v>
      </c>
      <c r="E135" s="499">
        <f t="shared" si="14"/>
        <v>26.5394</v>
      </c>
      <c r="F135" s="499">
        <f>F132+F123+F99</f>
        <v>33.5963</v>
      </c>
      <c r="G135" s="499">
        <f t="shared" si="14"/>
        <v>60.665749999999996</v>
      </c>
      <c r="H135" s="499">
        <f t="shared" si="14"/>
        <v>55.089969999999994</v>
      </c>
      <c r="I135" s="499">
        <f t="shared" si="14"/>
        <v>133.16663</v>
      </c>
      <c r="J135" s="499">
        <f t="shared" si="14"/>
        <v>97.61213999999998</v>
      </c>
      <c r="K135" s="499">
        <f t="shared" si="14"/>
        <v>49.620900000000006</v>
      </c>
      <c r="L135" s="499">
        <f t="shared" si="14"/>
        <v>41.16664</v>
      </c>
      <c r="M135" s="499">
        <f t="shared" si="14"/>
        <v>45.63281</v>
      </c>
      <c r="N135" s="499">
        <f>N132+N123+N99</f>
        <v>47.895999999999994</v>
      </c>
      <c r="O135" s="499">
        <f>O132+O123+O99</f>
        <v>40.098040000000005</v>
      </c>
      <c r="P135" s="500">
        <f>SUM(D135:O135)</f>
        <v>674.6116799999999</v>
      </c>
    </row>
    <row r="136" spans="1:16" s="84" customFormat="1" ht="18.75">
      <c r="A136" s="62"/>
      <c r="B136" s="66" t="s">
        <v>131</v>
      </c>
      <c r="C136" s="67" t="s">
        <v>79</v>
      </c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15"/>
    </row>
    <row r="137" spans="1:16" s="84" customFormat="1" ht="19.5" thickBot="1">
      <c r="A137" s="68"/>
      <c r="B137" s="69"/>
      <c r="C137" s="70" t="s">
        <v>18</v>
      </c>
      <c r="D137" s="6">
        <f aca="true" t="shared" si="15" ref="D137:M137">D134+D124+D100</f>
        <v>19085.623</v>
      </c>
      <c r="E137" s="6">
        <f t="shared" si="15"/>
        <v>9327.428999999998</v>
      </c>
      <c r="F137" s="6">
        <f>F134+F124+F100</f>
        <v>20293.036</v>
      </c>
      <c r="G137" s="6">
        <f t="shared" si="15"/>
        <v>31202.799</v>
      </c>
      <c r="H137" s="6">
        <f t="shared" si="15"/>
        <v>54631.755000000005</v>
      </c>
      <c r="I137" s="6">
        <f t="shared" si="15"/>
        <v>79230.67000000001</v>
      </c>
      <c r="J137" s="6">
        <f t="shared" si="15"/>
        <v>76886.973</v>
      </c>
      <c r="K137" s="6">
        <f t="shared" si="15"/>
        <v>50900.149000000005</v>
      </c>
      <c r="L137" s="6">
        <f t="shared" si="15"/>
        <v>34351.255000000005</v>
      </c>
      <c r="M137" s="6">
        <f t="shared" si="15"/>
        <v>33293.907999999996</v>
      </c>
      <c r="N137" s="6">
        <f>N134+N124+N100</f>
        <v>39106.268</v>
      </c>
      <c r="O137" s="6">
        <f>O134+O124+O100</f>
        <v>37201.732</v>
      </c>
      <c r="P137" s="7">
        <f>SUM(D137:O137)</f>
        <v>485511.597</v>
      </c>
    </row>
    <row r="138" spans="15:16" ht="18.75">
      <c r="O138" s="90"/>
      <c r="P138" s="72" t="s">
        <v>92</v>
      </c>
    </row>
    <row r="139" spans="9:16" ht="18.75">
      <c r="I139" s="25"/>
      <c r="J139" s="25"/>
      <c r="P139" s="25"/>
    </row>
    <row r="140" ht="18.75">
      <c r="D140" s="103"/>
    </row>
    <row r="141" spans="4:5" ht="18.75">
      <c r="D141" s="103"/>
      <c r="E141" s="103"/>
    </row>
    <row r="142" spans="4:5" ht="18.75">
      <c r="D142" s="4"/>
      <c r="E142" s="103"/>
    </row>
    <row r="143" spans="4:5" ht="18.75">
      <c r="D143" s="25"/>
      <c r="E143" s="103"/>
    </row>
    <row r="145" ht="18.75">
      <c r="N145" s="25"/>
    </row>
    <row r="146" ht="18.75">
      <c r="N146" s="25"/>
    </row>
    <row r="147" ht="18.75">
      <c r="N147" s="25"/>
    </row>
  </sheetData>
  <sheetProtection/>
  <mergeCells count="51">
    <mergeCell ref="B127:B128"/>
    <mergeCell ref="B113:B114"/>
    <mergeCell ref="B115:B116"/>
    <mergeCell ref="B117:B118"/>
    <mergeCell ref="B119:B120"/>
    <mergeCell ref="B105:B106"/>
    <mergeCell ref="B107:B108"/>
    <mergeCell ref="B109:B110"/>
    <mergeCell ref="B111:B112"/>
    <mergeCell ref="B123:B124"/>
    <mergeCell ref="B125:B126"/>
    <mergeCell ref="A93:B94"/>
    <mergeCell ref="A95:B96"/>
    <mergeCell ref="A97:B98"/>
    <mergeCell ref="A99:B100"/>
    <mergeCell ref="B101:B102"/>
    <mergeCell ref="B103:B104"/>
    <mergeCell ref="B79:B80"/>
    <mergeCell ref="B83:B84"/>
    <mergeCell ref="A85:B86"/>
    <mergeCell ref="A87:B88"/>
    <mergeCell ref="A89:B90"/>
    <mergeCell ref="A91:B92"/>
    <mergeCell ref="B58:B59"/>
    <mergeCell ref="B60:B61"/>
    <mergeCell ref="B64:B65"/>
    <mergeCell ref="B71:B72"/>
    <mergeCell ref="B73:B74"/>
    <mergeCell ref="B75:B76"/>
    <mergeCell ref="A44:B45"/>
    <mergeCell ref="A46:B47"/>
    <mergeCell ref="A48:B49"/>
    <mergeCell ref="A50:B51"/>
    <mergeCell ref="A52:B53"/>
    <mergeCell ref="B54:B55"/>
    <mergeCell ref="B24:B25"/>
    <mergeCell ref="B28:B29"/>
    <mergeCell ref="B36:B37"/>
    <mergeCell ref="A38:B39"/>
    <mergeCell ref="A40:B41"/>
    <mergeCell ref="A42:B43"/>
    <mergeCell ref="B4:B5"/>
    <mergeCell ref="B8:B9"/>
    <mergeCell ref="A10:B11"/>
    <mergeCell ref="B12:B13"/>
    <mergeCell ref="B30:B31"/>
    <mergeCell ref="B32:B33"/>
    <mergeCell ref="B14:B15"/>
    <mergeCell ref="B16:B17"/>
    <mergeCell ref="B20:B21"/>
    <mergeCell ref="B22:B23"/>
  </mergeCells>
  <printOptions/>
  <pageMargins left="1.1811023622047245" right="0.7874015748031497" top="0.7874015748031497" bottom="0.7874015748031497" header="0.5118110236220472" footer="0.5118110236220472"/>
  <pageSetup firstPageNumber="45" useFirstPageNumber="1" horizontalDpi="600" verticalDpi="600" orientation="landscape" paperSize="12" scale="50" r:id="rId1"/>
  <rowBreaks count="1" manualBreakCount="1">
    <brk id="68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P353"/>
  <sheetViews>
    <sheetView zoomScale="50" zoomScaleNormal="50" zoomScalePageLayoutView="0" workbookViewId="0" topLeftCell="A1">
      <pane xSplit="3" ySplit="3" topLeftCell="D4" activePane="bottomRight" state="frozen"/>
      <selection pane="topLeft" activeCell="A1" sqref="A1:P1"/>
      <selection pane="topRight" activeCell="A1" sqref="A1:P1"/>
      <selection pane="bottomLeft" activeCell="A1" sqref="A1:P1"/>
      <selection pane="bottomRight" activeCell="A1" sqref="A1"/>
    </sheetView>
  </sheetViews>
  <sheetFormatPr defaultColWidth="9.00390625" defaultRowHeight="13.5"/>
  <cols>
    <col min="1" max="1" width="5.875" style="11" customWidth="1"/>
    <col min="2" max="2" width="21.25390625" style="11" customWidth="1"/>
    <col min="3" max="3" width="11.25390625" style="11" customWidth="1"/>
    <col min="4" max="4" width="20.50390625" style="11" customWidth="1"/>
    <col min="5" max="15" width="20.50390625" style="76" customWidth="1"/>
    <col min="16" max="16" width="23.00390625" style="419" customWidth="1"/>
    <col min="17" max="16384" width="9.00390625" style="81" customWidth="1"/>
  </cols>
  <sheetData>
    <row r="1" spans="1:16" s="82" customFormat="1" ht="18.75">
      <c r="A1" s="76"/>
      <c r="B1" s="63" t="s">
        <v>0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419"/>
    </row>
    <row r="2" spans="1:16" s="82" customFormat="1" ht="19.5" thickBot="1">
      <c r="A2" s="69" t="s">
        <v>85</v>
      </c>
      <c r="B2" s="422"/>
      <c r="C2" s="69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69" t="s">
        <v>90</v>
      </c>
      <c r="P2" s="419"/>
    </row>
    <row r="3" spans="1:16" s="82" customFormat="1" ht="18.75">
      <c r="A3" s="101"/>
      <c r="B3" s="423"/>
      <c r="C3" s="423"/>
      <c r="D3" s="87" t="s">
        <v>89</v>
      </c>
      <c r="E3" s="87" t="s">
        <v>3</v>
      </c>
      <c r="F3" s="87" t="s">
        <v>4</v>
      </c>
      <c r="G3" s="87" t="s">
        <v>5</v>
      </c>
      <c r="H3" s="87" t="s">
        <v>6</v>
      </c>
      <c r="I3" s="87" t="s">
        <v>7</v>
      </c>
      <c r="J3" s="87" t="s">
        <v>8</v>
      </c>
      <c r="K3" s="87" t="s">
        <v>9</v>
      </c>
      <c r="L3" s="87" t="s">
        <v>10</v>
      </c>
      <c r="M3" s="87" t="s">
        <v>11</v>
      </c>
      <c r="N3" s="87" t="s">
        <v>12</v>
      </c>
      <c r="O3" s="87" t="s">
        <v>13</v>
      </c>
      <c r="P3" s="420" t="s">
        <v>14</v>
      </c>
    </row>
    <row r="4" spans="1:16" s="82" customFormat="1" ht="18.75">
      <c r="A4" s="94" t="s">
        <v>0</v>
      </c>
      <c r="B4" s="587" t="s">
        <v>15</v>
      </c>
      <c r="C4" s="67" t="s">
        <v>16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15"/>
    </row>
    <row r="5" spans="1:16" s="82" customFormat="1" ht="18.75">
      <c r="A5" s="100" t="s">
        <v>17</v>
      </c>
      <c r="B5" s="588"/>
      <c r="C5" s="96" t="s">
        <v>18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97"/>
    </row>
    <row r="6" spans="1:16" s="82" customFormat="1" ht="18.75">
      <c r="A6" s="100" t="s">
        <v>19</v>
      </c>
      <c r="B6" s="64" t="s">
        <v>20</v>
      </c>
      <c r="C6" s="67" t="s">
        <v>16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15"/>
    </row>
    <row r="7" spans="1:16" s="82" customFormat="1" ht="18.75">
      <c r="A7" s="100" t="s">
        <v>21</v>
      </c>
      <c r="B7" s="96" t="s">
        <v>153</v>
      </c>
      <c r="C7" s="96" t="s">
        <v>18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97"/>
    </row>
    <row r="8" spans="1:16" s="82" customFormat="1" ht="18.75">
      <c r="A8" s="100" t="s">
        <v>23</v>
      </c>
      <c r="B8" s="581" t="s">
        <v>107</v>
      </c>
      <c r="C8" s="67" t="s">
        <v>16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15"/>
    </row>
    <row r="9" spans="1:16" s="82" customFormat="1" ht="18.75">
      <c r="A9" s="95"/>
      <c r="B9" s="582"/>
      <c r="C9" s="96" t="s">
        <v>18</v>
      </c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97"/>
    </row>
    <row r="10" spans="1:16" s="82" customFormat="1" ht="18.75">
      <c r="A10" s="589" t="s">
        <v>25</v>
      </c>
      <c r="B10" s="590"/>
      <c r="C10" s="67" t="s">
        <v>16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15"/>
    </row>
    <row r="11" spans="1:16" s="82" customFormat="1" ht="18.75">
      <c r="A11" s="591"/>
      <c r="B11" s="592"/>
      <c r="C11" s="96" t="s">
        <v>18</v>
      </c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97"/>
    </row>
    <row r="12" spans="1:16" s="82" customFormat="1" ht="18.75">
      <c r="A12" s="62"/>
      <c r="B12" s="587" t="s">
        <v>26</v>
      </c>
      <c r="C12" s="67" t="s">
        <v>16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15"/>
    </row>
    <row r="13" spans="1:16" s="82" customFormat="1" ht="18.75">
      <c r="A13" s="94" t="s">
        <v>0</v>
      </c>
      <c r="B13" s="588"/>
      <c r="C13" s="96" t="s">
        <v>18</v>
      </c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97"/>
    </row>
    <row r="14" spans="1:16" s="82" customFormat="1" ht="18.75">
      <c r="A14" s="100" t="s">
        <v>27</v>
      </c>
      <c r="B14" s="587" t="s">
        <v>28</v>
      </c>
      <c r="C14" s="67" t="s">
        <v>16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15"/>
    </row>
    <row r="15" spans="1:16" s="82" customFormat="1" ht="18.75">
      <c r="A15" s="100" t="s">
        <v>0</v>
      </c>
      <c r="B15" s="588"/>
      <c r="C15" s="96" t="s">
        <v>18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97"/>
    </row>
    <row r="16" spans="1:16" s="82" customFormat="1" ht="18.75">
      <c r="A16" s="100" t="s">
        <v>29</v>
      </c>
      <c r="B16" s="587" t="s">
        <v>30</v>
      </c>
      <c r="C16" s="67" t="s">
        <v>16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5"/>
    </row>
    <row r="17" spans="1:16" s="82" customFormat="1" ht="18.75">
      <c r="A17" s="100"/>
      <c r="B17" s="588"/>
      <c r="C17" s="96" t="s">
        <v>18</v>
      </c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97"/>
    </row>
    <row r="18" spans="1:16" s="82" customFormat="1" ht="18.75">
      <c r="A18" s="100" t="s">
        <v>31</v>
      </c>
      <c r="B18" s="64" t="s">
        <v>108</v>
      </c>
      <c r="C18" s="67" t="s">
        <v>16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15"/>
    </row>
    <row r="19" spans="1:16" s="82" customFormat="1" ht="18.75">
      <c r="A19" s="100"/>
      <c r="B19" s="96" t="s">
        <v>109</v>
      </c>
      <c r="C19" s="96" t="s">
        <v>18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97"/>
    </row>
    <row r="20" spans="1:16" s="82" customFormat="1" ht="18.75">
      <c r="A20" s="100" t="s">
        <v>23</v>
      </c>
      <c r="B20" s="587" t="s">
        <v>32</v>
      </c>
      <c r="C20" s="67" t="s">
        <v>16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15"/>
    </row>
    <row r="21" spans="1:16" s="82" customFormat="1" ht="18.75">
      <c r="A21" s="100"/>
      <c r="B21" s="588"/>
      <c r="C21" s="96" t="s">
        <v>18</v>
      </c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97"/>
    </row>
    <row r="22" spans="1:16" s="82" customFormat="1" ht="18.75">
      <c r="A22" s="62"/>
      <c r="B22" s="581" t="s">
        <v>107</v>
      </c>
      <c r="C22" s="67" t="s">
        <v>16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15"/>
    </row>
    <row r="23" spans="1:16" s="82" customFormat="1" ht="18.75">
      <c r="A23" s="95"/>
      <c r="B23" s="582"/>
      <c r="C23" s="96" t="s">
        <v>18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97"/>
    </row>
    <row r="24" spans="1:16" s="82" customFormat="1" ht="18.75">
      <c r="A24" s="94" t="s">
        <v>0</v>
      </c>
      <c r="B24" s="587" t="s">
        <v>33</v>
      </c>
      <c r="C24" s="67" t="s">
        <v>16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15"/>
    </row>
    <row r="25" spans="1:16" s="82" customFormat="1" ht="18.75">
      <c r="A25" s="100" t="s">
        <v>34</v>
      </c>
      <c r="B25" s="588"/>
      <c r="C25" s="96" t="s">
        <v>18</v>
      </c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97"/>
    </row>
    <row r="26" spans="1:16" s="82" customFormat="1" ht="18.75">
      <c r="A26" s="100" t="s">
        <v>35</v>
      </c>
      <c r="B26" s="64" t="s">
        <v>20</v>
      </c>
      <c r="C26" s="67" t="s">
        <v>16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15"/>
    </row>
    <row r="27" spans="1:16" s="82" customFormat="1" ht="18.75">
      <c r="A27" s="100" t="s">
        <v>36</v>
      </c>
      <c r="B27" s="96" t="s">
        <v>162</v>
      </c>
      <c r="C27" s="96" t="s">
        <v>18</v>
      </c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97"/>
    </row>
    <row r="28" spans="1:16" s="82" customFormat="1" ht="18.75">
      <c r="A28" s="100" t="s">
        <v>23</v>
      </c>
      <c r="B28" s="581" t="s">
        <v>114</v>
      </c>
      <c r="C28" s="67" t="s">
        <v>16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15"/>
    </row>
    <row r="29" spans="1:16" s="82" customFormat="1" ht="18.75">
      <c r="A29" s="95"/>
      <c r="B29" s="582"/>
      <c r="C29" s="96" t="s">
        <v>18</v>
      </c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97"/>
    </row>
    <row r="30" spans="1:16" s="82" customFormat="1" ht="18.75">
      <c r="A30" s="94" t="s">
        <v>0</v>
      </c>
      <c r="B30" s="587" t="s">
        <v>37</v>
      </c>
      <c r="C30" s="67" t="s">
        <v>16</v>
      </c>
      <c r="D30" s="5">
        <v>0.9508</v>
      </c>
      <c r="E30" s="5">
        <v>0.4736</v>
      </c>
      <c r="F30" s="5">
        <v>0.3334</v>
      </c>
      <c r="G30" s="5">
        <v>0.2684</v>
      </c>
      <c r="H30" s="5">
        <v>0.015</v>
      </c>
      <c r="I30" s="5"/>
      <c r="J30" s="5"/>
      <c r="K30" s="5"/>
      <c r="L30" s="5"/>
      <c r="M30" s="5"/>
      <c r="N30" s="5"/>
      <c r="O30" s="5">
        <v>0.2354</v>
      </c>
      <c r="P30" s="15">
        <f>SUM(D30:O30)</f>
        <v>2.2765999999999997</v>
      </c>
    </row>
    <row r="31" spans="1:16" s="82" customFormat="1" ht="18.75">
      <c r="A31" s="100" t="s">
        <v>38</v>
      </c>
      <c r="B31" s="588"/>
      <c r="C31" s="96" t="s">
        <v>18</v>
      </c>
      <c r="D31" s="36">
        <v>420.222</v>
      </c>
      <c r="E31" s="36">
        <v>159.601</v>
      </c>
      <c r="F31" s="36">
        <v>37.748</v>
      </c>
      <c r="G31" s="36">
        <v>19.408</v>
      </c>
      <c r="H31" s="36">
        <v>0.81</v>
      </c>
      <c r="I31" s="36"/>
      <c r="J31" s="36"/>
      <c r="K31" s="36"/>
      <c r="L31" s="36"/>
      <c r="M31" s="36"/>
      <c r="N31" s="36"/>
      <c r="O31" s="36">
        <v>113.033</v>
      </c>
      <c r="P31" s="97">
        <f>SUM(D31:O31)</f>
        <v>750.822</v>
      </c>
    </row>
    <row r="32" spans="1:16" s="82" customFormat="1" ht="18.75">
      <c r="A32" s="100" t="s">
        <v>0</v>
      </c>
      <c r="B32" s="587" t="s">
        <v>39</v>
      </c>
      <c r="C32" s="67" t="s">
        <v>16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15"/>
    </row>
    <row r="33" spans="1:16" s="82" customFormat="1" ht="18.75">
      <c r="A33" s="100" t="s">
        <v>40</v>
      </c>
      <c r="B33" s="588"/>
      <c r="C33" s="96" t="s">
        <v>18</v>
      </c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97"/>
    </row>
    <row r="34" spans="1:16" s="82" customFormat="1" ht="18.75">
      <c r="A34" s="100"/>
      <c r="B34" s="64" t="s">
        <v>20</v>
      </c>
      <c r="C34" s="67" t="s">
        <v>16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15"/>
    </row>
    <row r="35" spans="1:16" s="82" customFormat="1" ht="18.75">
      <c r="A35" s="100" t="s">
        <v>23</v>
      </c>
      <c r="B35" s="96" t="s">
        <v>111</v>
      </c>
      <c r="C35" s="96" t="s">
        <v>18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97"/>
    </row>
    <row r="36" spans="1:16" s="82" customFormat="1" ht="18.75">
      <c r="A36" s="62"/>
      <c r="B36" s="581" t="s">
        <v>114</v>
      </c>
      <c r="C36" s="67" t="s">
        <v>16</v>
      </c>
      <c r="D36" s="5">
        <f aca="true" t="shared" si="0" ref="D36:F37">+D30+D32+D34</f>
        <v>0.9508</v>
      </c>
      <c r="E36" s="5">
        <f t="shared" si="0"/>
        <v>0.4736</v>
      </c>
      <c r="F36" s="5">
        <f t="shared" si="0"/>
        <v>0.3334</v>
      </c>
      <c r="G36" s="5">
        <f>+G30+G32+G34</f>
        <v>0.2684</v>
      </c>
      <c r="H36" s="5">
        <f>+H30+H32+H34</f>
        <v>0.015</v>
      </c>
      <c r="I36" s="5"/>
      <c r="J36" s="5"/>
      <c r="K36" s="5"/>
      <c r="L36" s="5"/>
      <c r="M36" s="5"/>
      <c r="N36" s="5"/>
      <c r="O36" s="5">
        <f>+O30+O32+O34</f>
        <v>0.2354</v>
      </c>
      <c r="P36" s="15">
        <f aca="true" t="shared" si="1" ref="P36:P67">SUM(D36:O36)</f>
        <v>2.2765999999999997</v>
      </c>
    </row>
    <row r="37" spans="1:16" s="82" customFormat="1" ht="18.75">
      <c r="A37" s="95"/>
      <c r="B37" s="582"/>
      <c r="C37" s="96" t="s">
        <v>18</v>
      </c>
      <c r="D37" s="36">
        <f t="shared" si="0"/>
        <v>420.222</v>
      </c>
      <c r="E37" s="36">
        <f t="shared" si="0"/>
        <v>159.601</v>
      </c>
      <c r="F37" s="36">
        <f t="shared" si="0"/>
        <v>37.748</v>
      </c>
      <c r="G37" s="36">
        <f>+G31+G33+G35</f>
        <v>19.408</v>
      </c>
      <c r="H37" s="36">
        <f>+H31+H33+H35</f>
        <v>0.81</v>
      </c>
      <c r="I37" s="36"/>
      <c r="J37" s="36"/>
      <c r="K37" s="36"/>
      <c r="L37" s="36"/>
      <c r="M37" s="36"/>
      <c r="N37" s="36"/>
      <c r="O37" s="36">
        <f>+O31+O33+O35</f>
        <v>113.033</v>
      </c>
      <c r="P37" s="97">
        <f t="shared" si="1"/>
        <v>750.822</v>
      </c>
    </row>
    <row r="38" spans="1:16" s="82" customFormat="1" ht="18.75">
      <c r="A38" s="589" t="s">
        <v>41</v>
      </c>
      <c r="B38" s="590"/>
      <c r="C38" s="67" t="s">
        <v>16</v>
      </c>
      <c r="D38" s="5"/>
      <c r="E38" s="5"/>
      <c r="F38" s="5"/>
      <c r="G38" s="5"/>
      <c r="H38" s="5">
        <v>0.0024</v>
      </c>
      <c r="I38" s="5">
        <v>0.0274</v>
      </c>
      <c r="J38" s="5"/>
      <c r="K38" s="5"/>
      <c r="L38" s="5"/>
      <c r="M38" s="5"/>
      <c r="N38" s="5">
        <v>0.0088</v>
      </c>
      <c r="O38" s="5">
        <v>0.0012</v>
      </c>
      <c r="P38" s="15">
        <f t="shared" si="1"/>
        <v>0.0398</v>
      </c>
    </row>
    <row r="39" spans="1:16" s="82" customFormat="1" ht="18.75">
      <c r="A39" s="591"/>
      <c r="B39" s="592"/>
      <c r="C39" s="96" t="s">
        <v>18</v>
      </c>
      <c r="D39" s="36"/>
      <c r="E39" s="36"/>
      <c r="F39" s="36"/>
      <c r="G39" s="36"/>
      <c r="H39" s="36">
        <v>0.778</v>
      </c>
      <c r="I39" s="36">
        <v>34.171</v>
      </c>
      <c r="J39" s="36"/>
      <c r="K39" s="36"/>
      <c r="L39" s="36"/>
      <c r="M39" s="36"/>
      <c r="N39" s="36">
        <v>0.95</v>
      </c>
      <c r="O39" s="36">
        <v>1.944</v>
      </c>
      <c r="P39" s="97">
        <f t="shared" si="1"/>
        <v>37.843</v>
      </c>
    </row>
    <row r="40" spans="1:16" s="82" customFormat="1" ht="18.75">
      <c r="A40" s="589" t="s">
        <v>42</v>
      </c>
      <c r="B40" s="590"/>
      <c r="C40" s="67" t="s">
        <v>16</v>
      </c>
      <c r="D40" s="5"/>
      <c r="E40" s="5"/>
      <c r="F40" s="5"/>
      <c r="G40" s="5"/>
      <c r="H40" s="5">
        <v>0.007</v>
      </c>
      <c r="I40" s="5">
        <v>0.0028</v>
      </c>
      <c r="J40" s="5">
        <v>0.0024</v>
      </c>
      <c r="K40" s="5">
        <v>0.0014</v>
      </c>
      <c r="L40" s="5">
        <v>0.0049</v>
      </c>
      <c r="M40" s="5">
        <v>0.0026</v>
      </c>
      <c r="N40" s="5"/>
      <c r="O40" s="5">
        <v>0.013</v>
      </c>
      <c r="P40" s="15">
        <f t="shared" si="1"/>
        <v>0.0341</v>
      </c>
    </row>
    <row r="41" spans="1:16" s="82" customFormat="1" ht="18.75">
      <c r="A41" s="591"/>
      <c r="B41" s="592"/>
      <c r="C41" s="96" t="s">
        <v>18</v>
      </c>
      <c r="D41" s="36"/>
      <c r="E41" s="36"/>
      <c r="F41" s="36"/>
      <c r="G41" s="36"/>
      <c r="H41" s="36">
        <v>2.008</v>
      </c>
      <c r="I41" s="36">
        <v>0.302</v>
      </c>
      <c r="J41" s="36">
        <v>0.518</v>
      </c>
      <c r="K41" s="36">
        <v>0.151</v>
      </c>
      <c r="L41" s="36">
        <v>0.481</v>
      </c>
      <c r="M41" s="36">
        <v>0.281</v>
      </c>
      <c r="N41" s="36"/>
      <c r="O41" s="36">
        <v>1.836</v>
      </c>
      <c r="P41" s="97">
        <f t="shared" si="1"/>
        <v>5.577</v>
      </c>
    </row>
    <row r="42" spans="1:16" s="82" customFormat="1" ht="18.75">
      <c r="A42" s="589" t="s">
        <v>43</v>
      </c>
      <c r="B42" s="590"/>
      <c r="C42" s="67" t="s">
        <v>16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15"/>
    </row>
    <row r="43" spans="1:16" s="82" customFormat="1" ht="18.75">
      <c r="A43" s="591"/>
      <c r="B43" s="592"/>
      <c r="C43" s="96" t="s">
        <v>18</v>
      </c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97"/>
    </row>
    <row r="44" spans="1:16" s="82" customFormat="1" ht="18.75">
      <c r="A44" s="589" t="s">
        <v>44</v>
      </c>
      <c r="B44" s="590"/>
      <c r="C44" s="67" t="s">
        <v>16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15"/>
    </row>
    <row r="45" spans="1:16" s="82" customFormat="1" ht="18.75">
      <c r="A45" s="591"/>
      <c r="B45" s="592"/>
      <c r="C45" s="96" t="s">
        <v>18</v>
      </c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97"/>
    </row>
    <row r="46" spans="1:16" s="82" customFormat="1" ht="18.75">
      <c r="A46" s="589" t="s">
        <v>45</v>
      </c>
      <c r="B46" s="590"/>
      <c r="C46" s="67" t="s">
        <v>16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15"/>
    </row>
    <row r="47" spans="1:16" s="82" customFormat="1" ht="18.75">
      <c r="A47" s="591"/>
      <c r="B47" s="592"/>
      <c r="C47" s="96" t="s">
        <v>18</v>
      </c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97"/>
    </row>
    <row r="48" spans="1:16" s="82" customFormat="1" ht="18.75">
      <c r="A48" s="589" t="s">
        <v>46</v>
      </c>
      <c r="B48" s="590"/>
      <c r="C48" s="67" t="s">
        <v>16</v>
      </c>
      <c r="D48" s="5"/>
      <c r="E48" s="5"/>
      <c r="F48" s="5"/>
      <c r="G48" s="5"/>
      <c r="H48" s="5">
        <v>0.0191</v>
      </c>
      <c r="I48" s="5"/>
      <c r="J48" s="5"/>
      <c r="K48" s="5"/>
      <c r="L48" s="5"/>
      <c r="M48" s="5"/>
      <c r="N48" s="5"/>
      <c r="O48" s="5"/>
      <c r="P48" s="15">
        <f t="shared" si="1"/>
        <v>0.0191</v>
      </c>
    </row>
    <row r="49" spans="1:16" s="82" customFormat="1" ht="18.75">
      <c r="A49" s="591"/>
      <c r="B49" s="592"/>
      <c r="C49" s="96" t="s">
        <v>18</v>
      </c>
      <c r="D49" s="36"/>
      <c r="E49" s="36"/>
      <c r="F49" s="36"/>
      <c r="G49" s="36"/>
      <c r="H49" s="36">
        <v>10.875</v>
      </c>
      <c r="I49" s="36"/>
      <c r="J49" s="36"/>
      <c r="K49" s="36"/>
      <c r="L49" s="36"/>
      <c r="M49" s="36"/>
      <c r="N49" s="36"/>
      <c r="O49" s="36"/>
      <c r="P49" s="97">
        <f t="shared" si="1"/>
        <v>10.875</v>
      </c>
    </row>
    <row r="50" spans="1:16" s="82" customFormat="1" ht="18.75">
      <c r="A50" s="589" t="s">
        <v>47</v>
      </c>
      <c r="B50" s="590"/>
      <c r="C50" s="67" t="s">
        <v>16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15"/>
    </row>
    <row r="51" spans="1:16" s="82" customFormat="1" ht="18.75">
      <c r="A51" s="591"/>
      <c r="B51" s="592"/>
      <c r="C51" s="96" t="s">
        <v>18</v>
      </c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97"/>
    </row>
    <row r="52" spans="1:16" s="82" customFormat="1" ht="18.75">
      <c r="A52" s="589" t="s">
        <v>48</v>
      </c>
      <c r="B52" s="590"/>
      <c r="C52" s="67" t="s">
        <v>16</v>
      </c>
      <c r="D52" s="5"/>
      <c r="E52" s="5"/>
      <c r="F52" s="5"/>
      <c r="G52" s="5">
        <v>0.0044</v>
      </c>
      <c r="H52" s="5"/>
      <c r="I52" s="5">
        <v>0.0037</v>
      </c>
      <c r="J52" s="5"/>
      <c r="K52" s="5"/>
      <c r="L52" s="5">
        <v>0.1676</v>
      </c>
      <c r="M52" s="5">
        <v>0.009</v>
      </c>
      <c r="N52" s="5">
        <v>0.0042</v>
      </c>
      <c r="O52" s="5"/>
      <c r="P52" s="15">
        <f t="shared" si="1"/>
        <v>0.1889</v>
      </c>
    </row>
    <row r="53" spans="1:16" s="82" customFormat="1" ht="18.75">
      <c r="A53" s="591"/>
      <c r="B53" s="592"/>
      <c r="C53" s="96" t="s">
        <v>18</v>
      </c>
      <c r="D53" s="36"/>
      <c r="E53" s="36"/>
      <c r="F53" s="36"/>
      <c r="G53" s="36">
        <v>3.737</v>
      </c>
      <c r="H53" s="36"/>
      <c r="I53" s="36">
        <v>1.198</v>
      </c>
      <c r="J53" s="36"/>
      <c r="K53" s="36"/>
      <c r="L53" s="36">
        <v>27.844</v>
      </c>
      <c r="M53" s="36">
        <v>0.972</v>
      </c>
      <c r="N53" s="36">
        <v>0.454</v>
      </c>
      <c r="O53" s="36"/>
      <c r="P53" s="97">
        <f t="shared" si="1"/>
        <v>34.205000000000005</v>
      </c>
    </row>
    <row r="54" spans="1:16" s="82" customFormat="1" ht="18.75">
      <c r="A54" s="94" t="s">
        <v>0</v>
      </c>
      <c r="B54" s="587" t="s">
        <v>132</v>
      </c>
      <c r="C54" s="67" t="s">
        <v>16</v>
      </c>
      <c r="D54" s="5"/>
      <c r="E54" s="5"/>
      <c r="F54" s="5"/>
      <c r="G54" s="5"/>
      <c r="H54" s="5">
        <v>0.2744</v>
      </c>
      <c r="I54" s="5">
        <v>0.1103</v>
      </c>
      <c r="J54" s="5">
        <v>0.0903</v>
      </c>
      <c r="K54" s="5">
        <v>0.0379</v>
      </c>
      <c r="L54" s="5">
        <v>0.0427</v>
      </c>
      <c r="M54" s="5">
        <v>0.0071</v>
      </c>
      <c r="N54" s="5">
        <v>0.0034</v>
      </c>
      <c r="O54" s="5">
        <v>0.0271</v>
      </c>
      <c r="P54" s="15">
        <f t="shared" si="1"/>
        <v>0.5932</v>
      </c>
    </row>
    <row r="55" spans="1:16" s="82" customFormat="1" ht="18.75">
      <c r="A55" s="100" t="s">
        <v>38</v>
      </c>
      <c r="B55" s="588"/>
      <c r="C55" s="96" t="s">
        <v>18</v>
      </c>
      <c r="D55" s="36"/>
      <c r="E55" s="36"/>
      <c r="F55" s="36"/>
      <c r="G55" s="36"/>
      <c r="H55" s="36">
        <v>295.359</v>
      </c>
      <c r="I55" s="36">
        <v>109.101</v>
      </c>
      <c r="J55" s="36">
        <v>72.673</v>
      </c>
      <c r="K55" s="36">
        <v>22.724</v>
      </c>
      <c r="L55" s="36">
        <v>38.351</v>
      </c>
      <c r="M55" s="36">
        <v>14.688</v>
      </c>
      <c r="N55" s="36">
        <v>6.847</v>
      </c>
      <c r="O55" s="36">
        <v>41.915</v>
      </c>
      <c r="P55" s="97">
        <f t="shared" si="1"/>
        <v>601.6579999999999</v>
      </c>
    </row>
    <row r="56" spans="1:16" s="82" customFormat="1" ht="18.75">
      <c r="A56" s="100" t="s">
        <v>17</v>
      </c>
      <c r="B56" s="64" t="s">
        <v>20</v>
      </c>
      <c r="C56" s="67" t="s">
        <v>16</v>
      </c>
      <c r="D56" s="5"/>
      <c r="E56" s="5"/>
      <c r="F56" s="5"/>
      <c r="G56" s="5"/>
      <c r="H56" s="5">
        <v>0.0026</v>
      </c>
      <c r="I56" s="5"/>
      <c r="J56" s="5">
        <v>0.002</v>
      </c>
      <c r="K56" s="5">
        <v>0.0014</v>
      </c>
      <c r="L56" s="5">
        <v>0.0033</v>
      </c>
      <c r="M56" s="5">
        <v>0.0057</v>
      </c>
      <c r="N56" s="5">
        <v>0.0011</v>
      </c>
      <c r="O56" s="5"/>
      <c r="P56" s="15">
        <f t="shared" si="1"/>
        <v>0.0161</v>
      </c>
    </row>
    <row r="57" spans="1:16" s="82" customFormat="1" ht="18.75">
      <c r="A57" s="100" t="s">
        <v>23</v>
      </c>
      <c r="B57" s="96" t="s">
        <v>113</v>
      </c>
      <c r="C57" s="96" t="s">
        <v>18</v>
      </c>
      <c r="D57" s="36"/>
      <c r="E57" s="36"/>
      <c r="F57" s="36"/>
      <c r="G57" s="36"/>
      <c r="H57" s="36">
        <v>4.223</v>
      </c>
      <c r="I57" s="36"/>
      <c r="J57" s="36">
        <v>4.32</v>
      </c>
      <c r="K57" s="36">
        <v>2.722</v>
      </c>
      <c r="L57" s="36">
        <v>7.636</v>
      </c>
      <c r="M57" s="36">
        <v>11.47</v>
      </c>
      <c r="N57" s="36">
        <v>2.138</v>
      </c>
      <c r="O57" s="36"/>
      <c r="P57" s="97">
        <f t="shared" si="1"/>
        <v>32.509</v>
      </c>
    </row>
    <row r="58" spans="1:16" s="82" customFormat="1" ht="18.75">
      <c r="A58" s="62"/>
      <c r="B58" s="581" t="s">
        <v>114</v>
      </c>
      <c r="C58" s="67" t="s">
        <v>16</v>
      </c>
      <c r="D58" s="5"/>
      <c r="E58" s="5"/>
      <c r="F58" s="5"/>
      <c r="G58" s="5"/>
      <c r="H58" s="5">
        <f aca="true" t="shared" si="2" ref="H58:N59">+H54+H56</f>
        <v>0.27699999999999997</v>
      </c>
      <c r="I58" s="5">
        <f>+I54+I56</f>
        <v>0.1103</v>
      </c>
      <c r="J58" s="5">
        <f>+J54+J56</f>
        <v>0.09230000000000001</v>
      </c>
      <c r="K58" s="5">
        <f t="shared" si="2"/>
        <v>0.0393</v>
      </c>
      <c r="L58" s="5">
        <f t="shared" si="2"/>
        <v>0.046</v>
      </c>
      <c r="M58" s="5">
        <f t="shared" si="2"/>
        <v>0.0128</v>
      </c>
      <c r="N58" s="5">
        <f t="shared" si="2"/>
        <v>0.0045</v>
      </c>
      <c r="O58" s="5">
        <f>+O54+O56</f>
        <v>0.0271</v>
      </c>
      <c r="P58" s="15">
        <f t="shared" si="1"/>
        <v>0.6093</v>
      </c>
    </row>
    <row r="59" spans="1:16" s="82" customFormat="1" ht="18.75">
      <c r="A59" s="95"/>
      <c r="B59" s="582"/>
      <c r="C59" s="96" t="s">
        <v>18</v>
      </c>
      <c r="D59" s="36"/>
      <c r="E59" s="36"/>
      <c r="F59" s="36"/>
      <c r="G59" s="36"/>
      <c r="H59" s="36">
        <f t="shared" si="2"/>
        <v>299.582</v>
      </c>
      <c r="I59" s="36">
        <f t="shared" si="2"/>
        <v>109.101</v>
      </c>
      <c r="J59" s="36">
        <f>+J55+J57</f>
        <v>76.993</v>
      </c>
      <c r="K59" s="36">
        <f t="shared" si="2"/>
        <v>25.446</v>
      </c>
      <c r="L59" s="36">
        <f t="shared" si="2"/>
        <v>45.987</v>
      </c>
      <c r="M59" s="36">
        <f t="shared" si="2"/>
        <v>26.158</v>
      </c>
      <c r="N59" s="36">
        <f t="shared" si="2"/>
        <v>8.985</v>
      </c>
      <c r="O59" s="36">
        <f>+O55+O57</f>
        <v>41.915</v>
      </c>
      <c r="P59" s="97">
        <f t="shared" si="1"/>
        <v>634.167</v>
      </c>
    </row>
    <row r="60" spans="1:16" s="82" customFormat="1" ht="18.75">
      <c r="A60" s="94" t="s">
        <v>0</v>
      </c>
      <c r="B60" s="587" t="s">
        <v>115</v>
      </c>
      <c r="C60" s="67" t="s">
        <v>16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15"/>
    </row>
    <row r="61" spans="1:16" s="82" customFormat="1" ht="18.75">
      <c r="A61" s="100" t="s">
        <v>49</v>
      </c>
      <c r="B61" s="588"/>
      <c r="C61" s="96" t="s">
        <v>18</v>
      </c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97"/>
    </row>
    <row r="62" spans="1:16" s="82" customFormat="1" ht="18.75">
      <c r="A62" s="100" t="s">
        <v>0</v>
      </c>
      <c r="B62" s="64" t="s">
        <v>50</v>
      </c>
      <c r="C62" s="67" t="s">
        <v>16</v>
      </c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15"/>
    </row>
    <row r="63" spans="1:16" s="82" customFormat="1" ht="18.75">
      <c r="A63" s="100" t="s">
        <v>51</v>
      </c>
      <c r="B63" s="96" t="s">
        <v>116</v>
      </c>
      <c r="C63" s="96" t="s">
        <v>18</v>
      </c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97"/>
    </row>
    <row r="64" spans="1:16" s="82" customFormat="1" ht="18.75">
      <c r="A64" s="100" t="s">
        <v>0</v>
      </c>
      <c r="B64" s="587" t="s">
        <v>53</v>
      </c>
      <c r="C64" s="67" t="s">
        <v>16</v>
      </c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15"/>
    </row>
    <row r="65" spans="1:16" s="82" customFormat="1" ht="18.75">
      <c r="A65" s="100" t="s">
        <v>23</v>
      </c>
      <c r="B65" s="588"/>
      <c r="C65" s="96" t="s">
        <v>18</v>
      </c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97"/>
    </row>
    <row r="66" spans="1:16" s="82" customFormat="1" ht="18.75">
      <c r="A66" s="100"/>
      <c r="B66" s="64" t="s">
        <v>20</v>
      </c>
      <c r="C66" s="67" t="s">
        <v>16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>
        <v>0.006</v>
      </c>
      <c r="P66" s="15">
        <f t="shared" si="1"/>
        <v>0.006</v>
      </c>
    </row>
    <row r="67" spans="1:16" s="82" customFormat="1" ht="19.5" thickBot="1">
      <c r="A67" s="424" t="s">
        <v>0</v>
      </c>
      <c r="B67" s="70" t="s">
        <v>116</v>
      </c>
      <c r="C67" s="70" t="s">
        <v>18</v>
      </c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>
        <v>0.648</v>
      </c>
      <c r="P67" s="7">
        <f t="shared" si="1"/>
        <v>0.648</v>
      </c>
    </row>
    <row r="68" spans="1:16" s="82" customFormat="1" ht="18.75">
      <c r="A68" s="76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</row>
    <row r="69" spans="1:16" s="82" customFormat="1" ht="19.5" thickBot="1">
      <c r="A69" s="69" t="s">
        <v>85</v>
      </c>
      <c r="B69" s="422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 t="s">
        <v>146</v>
      </c>
      <c r="P69" s="69"/>
    </row>
    <row r="70" spans="1:16" s="82" customFormat="1" ht="18.75">
      <c r="A70" s="95"/>
      <c r="B70" s="306"/>
      <c r="C70" s="306"/>
      <c r="D70" s="87" t="s">
        <v>2</v>
      </c>
      <c r="E70" s="87" t="s">
        <v>3</v>
      </c>
      <c r="F70" s="87" t="s">
        <v>4</v>
      </c>
      <c r="G70" s="87" t="s">
        <v>5</v>
      </c>
      <c r="H70" s="87" t="s">
        <v>6</v>
      </c>
      <c r="I70" s="87" t="s">
        <v>7</v>
      </c>
      <c r="J70" s="87" t="s">
        <v>8</v>
      </c>
      <c r="K70" s="87" t="s">
        <v>9</v>
      </c>
      <c r="L70" s="87" t="s">
        <v>10</v>
      </c>
      <c r="M70" s="87" t="s">
        <v>11</v>
      </c>
      <c r="N70" s="87" t="s">
        <v>12</v>
      </c>
      <c r="O70" s="87" t="s">
        <v>13</v>
      </c>
      <c r="P70" s="420" t="s">
        <v>106</v>
      </c>
    </row>
    <row r="71" spans="1:16" s="82" customFormat="1" ht="18.75">
      <c r="A71" s="100" t="s">
        <v>49</v>
      </c>
      <c r="B71" s="581" t="s">
        <v>117</v>
      </c>
      <c r="C71" s="67" t="s">
        <v>16</v>
      </c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>
        <f>+O60+O62+O64+O66</f>
        <v>0.006</v>
      </c>
      <c r="P71" s="15">
        <f>SUM(D71:O71)</f>
        <v>0.006</v>
      </c>
    </row>
    <row r="72" spans="1:16" s="82" customFormat="1" ht="18.75">
      <c r="A72" s="101" t="s">
        <v>51</v>
      </c>
      <c r="B72" s="582"/>
      <c r="C72" s="96" t="s">
        <v>18</v>
      </c>
      <c r="D72" s="36"/>
      <c r="E72" s="36"/>
      <c r="F72" s="36"/>
      <c r="G72" s="36"/>
      <c r="H72" s="36"/>
      <c r="I72" s="36"/>
      <c r="J72" s="36"/>
      <c r="K72" s="36"/>
      <c r="L72" s="36"/>
      <c r="M72" s="102"/>
      <c r="N72" s="36"/>
      <c r="O72" s="36">
        <f>+O61+O63+O65+O67</f>
        <v>0.648</v>
      </c>
      <c r="P72" s="97">
        <f>SUM(D72:O72)</f>
        <v>0.648</v>
      </c>
    </row>
    <row r="73" spans="1:16" s="82" customFormat="1" ht="18.75">
      <c r="A73" s="100" t="s">
        <v>0</v>
      </c>
      <c r="B73" s="587" t="s">
        <v>54</v>
      </c>
      <c r="C73" s="67" t="s">
        <v>16</v>
      </c>
      <c r="D73" s="5">
        <v>0.167</v>
      </c>
      <c r="E73" s="5">
        <v>0.2517</v>
      </c>
      <c r="F73" s="5">
        <v>0.2918</v>
      </c>
      <c r="G73" s="5">
        <v>1.0598</v>
      </c>
      <c r="H73" s="5">
        <v>4.0533</v>
      </c>
      <c r="I73" s="5">
        <v>26.5694</v>
      </c>
      <c r="J73" s="5">
        <v>13.573</v>
      </c>
      <c r="K73" s="5">
        <v>4.2314</v>
      </c>
      <c r="L73" s="5">
        <v>1.8963</v>
      </c>
      <c r="M73" s="5">
        <v>0.1435</v>
      </c>
      <c r="N73" s="5">
        <v>0.1056</v>
      </c>
      <c r="O73" s="5">
        <v>0.3366</v>
      </c>
      <c r="P73" s="15">
        <f>SUM(D73:O73)</f>
        <v>52.6794</v>
      </c>
    </row>
    <row r="74" spans="1:16" s="82" customFormat="1" ht="18.75">
      <c r="A74" s="100" t="s">
        <v>34</v>
      </c>
      <c r="B74" s="588"/>
      <c r="C74" s="96" t="s">
        <v>18</v>
      </c>
      <c r="D74" s="36">
        <v>187.52</v>
      </c>
      <c r="E74" s="36">
        <v>376.114</v>
      </c>
      <c r="F74" s="36">
        <v>419.542</v>
      </c>
      <c r="G74" s="36">
        <v>1302.884</v>
      </c>
      <c r="H74" s="36">
        <v>3111.645</v>
      </c>
      <c r="I74" s="36">
        <v>9998.746</v>
      </c>
      <c r="J74" s="36">
        <v>8968.963</v>
      </c>
      <c r="K74" s="36">
        <v>5319.732</v>
      </c>
      <c r="L74" s="36">
        <v>2493.769</v>
      </c>
      <c r="M74" s="36">
        <v>180.976</v>
      </c>
      <c r="N74" s="36">
        <v>122.699</v>
      </c>
      <c r="O74" s="36">
        <v>390.522</v>
      </c>
      <c r="P74" s="97">
        <f>SUM(D74:O74)</f>
        <v>32873.111999999994</v>
      </c>
    </row>
    <row r="75" spans="1:16" s="82" customFormat="1" ht="18.75">
      <c r="A75" s="100" t="s">
        <v>0</v>
      </c>
      <c r="B75" s="587" t="s">
        <v>55</v>
      </c>
      <c r="C75" s="67" t="s">
        <v>16</v>
      </c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15"/>
    </row>
    <row r="76" spans="1:16" s="82" customFormat="1" ht="18.75">
      <c r="A76" s="100" t="s">
        <v>0</v>
      </c>
      <c r="B76" s="588"/>
      <c r="C76" s="96" t="s">
        <v>18</v>
      </c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97"/>
    </row>
    <row r="77" spans="1:16" s="82" customFormat="1" ht="18.75">
      <c r="A77" s="100" t="s">
        <v>56</v>
      </c>
      <c r="B77" s="425" t="s">
        <v>163</v>
      </c>
      <c r="C77" s="67" t="s">
        <v>16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15"/>
    </row>
    <row r="78" spans="1:16" s="82" customFormat="1" ht="18.75">
      <c r="A78" s="100"/>
      <c r="B78" s="426" t="s">
        <v>164</v>
      </c>
      <c r="C78" s="96" t="s">
        <v>18</v>
      </c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97"/>
    </row>
    <row r="79" spans="1:16" s="82" customFormat="1" ht="18.75">
      <c r="A79" s="100"/>
      <c r="B79" s="587" t="s">
        <v>59</v>
      </c>
      <c r="C79" s="67" t="s">
        <v>16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15"/>
    </row>
    <row r="80" spans="1:16" s="82" customFormat="1" ht="18.75">
      <c r="A80" s="100" t="s">
        <v>17</v>
      </c>
      <c r="B80" s="588"/>
      <c r="C80" s="96" t="s">
        <v>18</v>
      </c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97"/>
    </row>
    <row r="81" spans="1:16" s="82" customFormat="1" ht="18.75">
      <c r="A81" s="100"/>
      <c r="B81" s="427" t="s">
        <v>20</v>
      </c>
      <c r="C81" s="67" t="s">
        <v>16</v>
      </c>
      <c r="D81" s="5">
        <v>1.5331</v>
      </c>
      <c r="E81" s="5">
        <v>1.9363</v>
      </c>
      <c r="F81" s="5">
        <v>2.763</v>
      </c>
      <c r="G81" s="5">
        <v>3.3593</v>
      </c>
      <c r="H81" s="5">
        <v>3.077</v>
      </c>
      <c r="I81" s="5">
        <v>3.7912</v>
      </c>
      <c r="J81" s="5">
        <v>3.3602</v>
      </c>
      <c r="K81" s="5">
        <v>1.4387</v>
      </c>
      <c r="L81" s="5">
        <v>0.5959</v>
      </c>
      <c r="M81" s="5">
        <v>0.1361</v>
      </c>
      <c r="N81" s="5">
        <v>0.1446</v>
      </c>
      <c r="O81" s="5">
        <v>0.8908</v>
      </c>
      <c r="P81" s="15">
        <f aca="true" t="shared" si="3" ref="P81:P96">SUM(D81:O81)</f>
        <v>23.026199999999996</v>
      </c>
    </row>
    <row r="82" spans="1:16" s="82" customFormat="1" ht="18.75">
      <c r="A82" s="100"/>
      <c r="B82" s="426" t="s">
        <v>155</v>
      </c>
      <c r="C82" s="96" t="s">
        <v>18</v>
      </c>
      <c r="D82" s="36">
        <v>1096.03</v>
      </c>
      <c r="E82" s="36">
        <v>1421.242</v>
      </c>
      <c r="F82" s="36">
        <v>1620.098</v>
      </c>
      <c r="G82" s="36">
        <v>1702.986</v>
      </c>
      <c r="H82" s="36">
        <v>1270.416</v>
      </c>
      <c r="I82" s="36">
        <v>2760.835</v>
      </c>
      <c r="J82" s="36">
        <v>3568.882</v>
      </c>
      <c r="K82" s="36">
        <v>2202.707</v>
      </c>
      <c r="L82" s="36">
        <v>760.156</v>
      </c>
      <c r="M82" s="36">
        <v>111.539</v>
      </c>
      <c r="N82" s="36">
        <v>140.207</v>
      </c>
      <c r="O82" s="36">
        <v>607.554</v>
      </c>
      <c r="P82" s="97">
        <f t="shared" si="3"/>
        <v>17262.652</v>
      </c>
    </row>
    <row r="83" spans="1:16" s="82" customFormat="1" ht="18.75">
      <c r="A83" s="100" t="s">
        <v>23</v>
      </c>
      <c r="B83" s="581" t="s">
        <v>114</v>
      </c>
      <c r="C83" s="67" t="s">
        <v>16</v>
      </c>
      <c r="D83" s="5">
        <f>+D73+D75+D77+D79+D81</f>
        <v>1.7001</v>
      </c>
      <c r="E83" s="5">
        <f aca="true" t="shared" si="4" ref="E83:G84">+E73+E75+E77+E79+E81</f>
        <v>2.1879999999999997</v>
      </c>
      <c r="F83" s="5">
        <f t="shared" si="4"/>
        <v>3.0547999999999997</v>
      </c>
      <c r="G83" s="5">
        <f t="shared" si="4"/>
        <v>4.4191</v>
      </c>
      <c r="H83" s="5">
        <f aca="true" t="shared" si="5" ref="H83:O84">+H73+H75+H77+H79+H81</f>
        <v>7.1303</v>
      </c>
      <c r="I83" s="5">
        <f t="shared" si="5"/>
        <v>30.3606</v>
      </c>
      <c r="J83" s="5">
        <f>+J73+J75+J77+J79+J81</f>
        <v>16.9332</v>
      </c>
      <c r="K83" s="5">
        <f t="shared" si="5"/>
        <v>5.6701</v>
      </c>
      <c r="L83" s="5">
        <f t="shared" si="5"/>
        <v>2.4922</v>
      </c>
      <c r="M83" s="5">
        <f t="shared" si="5"/>
        <v>0.27959999999999996</v>
      </c>
      <c r="N83" s="5">
        <f t="shared" si="5"/>
        <v>0.2502</v>
      </c>
      <c r="O83" s="5">
        <f t="shared" si="5"/>
        <v>1.2274</v>
      </c>
      <c r="P83" s="15">
        <f t="shared" si="3"/>
        <v>75.70560000000002</v>
      </c>
    </row>
    <row r="84" spans="1:16" s="82" customFormat="1" ht="18.75">
      <c r="A84" s="95"/>
      <c r="B84" s="582"/>
      <c r="C84" s="96" t="s">
        <v>18</v>
      </c>
      <c r="D84" s="36">
        <f>+D74+D76+D78+D80+D82</f>
        <v>1283.55</v>
      </c>
      <c r="E84" s="36">
        <f t="shared" si="4"/>
        <v>1797.356</v>
      </c>
      <c r="F84" s="36">
        <f t="shared" si="4"/>
        <v>2039.6399999999999</v>
      </c>
      <c r="G84" s="36">
        <f t="shared" si="4"/>
        <v>3005.87</v>
      </c>
      <c r="H84" s="36">
        <f t="shared" si="5"/>
        <v>4382.061</v>
      </c>
      <c r="I84" s="36">
        <f t="shared" si="5"/>
        <v>12759.580999999998</v>
      </c>
      <c r="J84" s="36">
        <f>+J74+J76+J78+J80+J82</f>
        <v>12537.845</v>
      </c>
      <c r="K84" s="36">
        <f t="shared" si="5"/>
        <v>7522.439</v>
      </c>
      <c r="L84" s="36">
        <f t="shared" si="5"/>
        <v>3253.9249999999997</v>
      </c>
      <c r="M84" s="36">
        <f t="shared" si="5"/>
        <v>292.515</v>
      </c>
      <c r="N84" s="36">
        <f t="shared" si="5"/>
        <v>262.906</v>
      </c>
      <c r="O84" s="36">
        <f t="shared" si="5"/>
        <v>998.076</v>
      </c>
      <c r="P84" s="97">
        <f t="shared" si="3"/>
        <v>50135.764</v>
      </c>
    </row>
    <row r="85" spans="1:16" s="82" customFormat="1" ht="18.75">
      <c r="A85" s="589" t="s">
        <v>118</v>
      </c>
      <c r="B85" s="590"/>
      <c r="C85" s="67" t="s">
        <v>16</v>
      </c>
      <c r="D85" s="5">
        <v>0.0012</v>
      </c>
      <c r="E85" s="5"/>
      <c r="F85" s="5"/>
      <c r="G85" s="5"/>
      <c r="H85" s="5">
        <v>0.002</v>
      </c>
      <c r="I85" s="5">
        <v>0.0843</v>
      </c>
      <c r="J85" s="5">
        <v>0.0707</v>
      </c>
      <c r="K85" s="5">
        <v>0.0405</v>
      </c>
      <c r="L85" s="5">
        <v>0.0335</v>
      </c>
      <c r="M85" s="5">
        <v>0.0543</v>
      </c>
      <c r="N85" s="5">
        <v>0.1735</v>
      </c>
      <c r="O85" s="5">
        <v>0.1604</v>
      </c>
      <c r="P85" s="15">
        <f t="shared" si="3"/>
        <v>0.6204000000000001</v>
      </c>
    </row>
    <row r="86" spans="1:16" s="82" customFormat="1" ht="18.75">
      <c r="A86" s="591"/>
      <c r="B86" s="592"/>
      <c r="C86" s="96" t="s">
        <v>18</v>
      </c>
      <c r="D86" s="36">
        <v>0.907</v>
      </c>
      <c r="E86" s="36"/>
      <c r="F86" s="36"/>
      <c r="G86" s="36"/>
      <c r="H86" s="36">
        <v>3.888</v>
      </c>
      <c r="I86" s="36">
        <v>106.597</v>
      </c>
      <c r="J86" s="36">
        <v>71.713</v>
      </c>
      <c r="K86" s="36">
        <v>39.001</v>
      </c>
      <c r="L86" s="36">
        <v>29.505</v>
      </c>
      <c r="M86" s="36">
        <v>40.053</v>
      </c>
      <c r="N86" s="36">
        <v>130.312</v>
      </c>
      <c r="O86" s="36">
        <v>129.283</v>
      </c>
      <c r="P86" s="97">
        <f t="shared" si="3"/>
        <v>551.259</v>
      </c>
    </row>
    <row r="87" spans="1:16" s="82" customFormat="1" ht="18.75">
      <c r="A87" s="589" t="s">
        <v>61</v>
      </c>
      <c r="B87" s="590"/>
      <c r="C87" s="67" t="s">
        <v>16</v>
      </c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15"/>
    </row>
    <row r="88" spans="1:16" s="82" customFormat="1" ht="18.75">
      <c r="A88" s="591"/>
      <c r="B88" s="592"/>
      <c r="C88" s="96" t="s">
        <v>18</v>
      </c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97"/>
    </row>
    <row r="89" spans="1:16" s="82" customFormat="1" ht="18.75">
      <c r="A89" s="589" t="s">
        <v>119</v>
      </c>
      <c r="B89" s="590"/>
      <c r="C89" s="67" t="s">
        <v>16</v>
      </c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15"/>
    </row>
    <row r="90" spans="1:16" s="82" customFormat="1" ht="18.75">
      <c r="A90" s="591"/>
      <c r="B90" s="592"/>
      <c r="C90" s="96" t="s">
        <v>18</v>
      </c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97"/>
    </row>
    <row r="91" spans="1:16" s="82" customFormat="1" ht="18.75">
      <c r="A91" s="589" t="s">
        <v>120</v>
      </c>
      <c r="B91" s="590"/>
      <c r="C91" s="67" t="s">
        <v>16</v>
      </c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15"/>
    </row>
    <row r="92" spans="1:16" s="82" customFormat="1" ht="18.75">
      <c r="A92" s="591"/>
      <c r="B92" s="592"/>
      <c r="C92" s="96" t="s">
        <v>18</v>
      </c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97"/>
    </row>
    <row r="93" spans="1:16" s="82" customFormat="1" ht="18.75">
      <c r="A93" s="589" t="s">
        <v>165</v>
      </c>
      <c r="B93" s="590"/>
      <c r="C93" s="67" t="s">
        <v>16</v>
      </c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15"/>
    </row>
    <row r="94" spans="1:16" s="82" customFormat="1" ht="18.75">
      <c r="A94" s="591"/>
      <c r="B94" s="592"/>
      <c r="C94" s="96" t="s">
        <v>18</v>
      </c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97"/>
    </row>
    <row r="95" spans="1:16" s="82" customFormat="1" ht="18.75">
      <c r="A95" s="589" t="s">
        <v>166</v>
      </c>
      <c r="B95" s="590"/>
      <c r="C95" s="67" t="s">
        <v>16</v>
      </c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>
        <v>0.0025</v>
      </c>
      <c r="P95" s="15">
        <f t="shared" si="3"/>
        <v>0.0025</v>
      </c>
    </row>
    <row r="96" spans="1:16" s="82" customFormat="1" ht="18.75">
      <c r="A96" s="591"/>
      <c r="B96" s="592"/>
      <c r="C96" s="96" t="s">
        <v>18</v>
      </c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>
        <v>0.092</v>
      </c>
      <c r="P96" s="97">
        <f t="shared" si="3"/>
        <v>0.092</v>
      </c>
    </row>
    <row r="97" spans="1:16" s="82" customFormat="1" ht="18.75">
      <c r="A97" s="589" t="s">
        <v>64</v>
      </c>
      <c r="B97" s="590"/>
      <c r="C97" s="67" t="s">
        <v>16</v>
      </c>
      <c r="D97" s="5">
        <v>1.0678</v>
      </c>
      <c r="E97" s="5">
        <v>1.5727</v>
      </c>
      <c r="F97" s="5">
        <v>3.4116</v>
      </c>
      <c r="G97" s="5">
        <v>3.7913</v>
      </c>
      <c r="H97" s="5">
        <v>3.0584</v>
      </c>
      <c r="I97" s="5">
        <v>3.5324</v>
      </c>
      <c r="J97" s="5">
        <v>2.7785</v>
      </c>
      <c r="K97" s="5">
        <v>1.8485</v>
      </c>
      <c r="L97" s="5">
        <v>2.0171</v>
      </c>
      <c r="M97" s="5">
        <v>1.8141</v>
      </c>
      <c r="N97" s="5">
        <v>1.8229</v>
      </c>
      <c r="O97" s="5">
        <v>1.1135</v>
      </c>
      <c r="P97" s="15">
        <f aca="true" t="shared" si="6" ref="P97:P106">SUM(D97:O97)</f>
        <v>27.8288</v>
      </c>
    </row>
    <row r="98" spans="1:16" s="82" customFormat="1" ht="18.75">
      <c r="A98" s="591"/>
      <c r="B98" s="592"/>
      <c r="C98" s="96" t="s">
        <v>18</v>
      </c>
      <c r="D98" s="36">
        <v>991.99</v>
      </c>
      <c r="E98" s="36">
        <v>1634.587</v>
      </c>
      <c r="F98" s="36">
        <v>3951.056</v>
      </c>
      <c r="G98" s="36">
        <v>4137.96</v>
      </c>
      <c r="H98" s="36">
        <v>2693.063</v>
      </c>
      <c r="I98" s="36">
        <v>2793.131</v>
      </c>
      <c r="J98" s="36">
        <v>2515.418</v>
      </c>
      <c r="K98" s="36">
        <v>2156.915</v>
      </c>
      <c r="L98" s="36">
        <v>2482.577</v>
      </c>
      <c r="M98" s="36">
        <v>1958.498</v>
      </c>
      <c r="N98" s="36">
        <v>1249.661</v>
      </c>
      <c r="O98" s="36">
        <v>1005.729</v>
      </c>
      <c r="P98" s="97">
        <f t="shared" si="6"/>
        <v>27570.585000000003</v>
      </c>
    </row>
    <row r="99" spans="1:16" s="82" customFormat="1" ht="18.75">
      <c r="A99" s="583" t="s">
        <v>65</v>
      </c>
      <c r="B99" s="584"/>
      <c r="C99" s="67" t="s">
        <v>16</v>
      </c>
      <c r="D99" s="5">
        <f>+D8+D10+D22+D28+D36+D38+D40+D42+D44+D46+D48+D50+D52+D58+D71+D83+D85+D87+D89+D91+D93+D95+D97</f>
        <v>3.7199</v>
      </c>
      <c r="E99" s="5">
        <f aca="true" t="shared" si="7" ref="E99:K100">+E8+E10+E22+E28+E36+E38+E40+E42+E44+E46+E48+E50+E52+E58+E71+E83+E85+E87+E89+E91+E93+E95+E97</f>
        <v>4.2343</v>
      </c>
      <c r="F99" s="5">
        <f t="shared" si="7"/>
        <v>6.799799999999999</v>
      </c>
      <c r="G99" s="5">
        <f t="shared" si="7"/>
        <v>8.4832</v>
      </c>
      <c r="H99" s="5">
        <f t="shared" si="7"/>
        <v>10.511199999999999</v>
      </c>
      <c r="I99" s="5">
        <f t="shared" si="7"/>
        <v>34.121500000000005</v>
      </c>
      <c r="J99" s="5">
        <f t="shared" si="7"/>
        <v>19.8771</v>
      </c>
      <c r="K99" s="5">
        <f t="shared" si="7"/>
        <v>7.5998</v>
      </c>
      <c r="L99" s="5">
        <f aca="true" t="shared" si="8" ref="L99:N100">+L8+L10+L22+L28+L36+L38+L40+L42+L44+L46+L48+L50+L52+L58+L71+L83+L85+L87+L89+L91+L93+L95+L97</f>
        <v>4.7613</v>
      </c>
      <c r="M99" s="5">
        <f t="shared" si="8"/>
        <v>2.1724</v>
      </c>
      <c r="N99" s="5">
        <f t="shared" si="8"/>
        <v>2.2641</v>
      </c>
      <c r="O99" s="5">
        <f>+O8+O10+O22+O28+O36+O38+O40+O42+O44+O46+O48+O50+O52+O58+O71+O83+O85+O87+O89+O91+O93+O95+O97</f>
        <v>2.7865</v>
      </c>
      <c r="P99" s="15">
        <f t="shared" si="6"/>
        <v>107.3311</v>
      </c>
    </row>
    <row r="100" spans="1:16" s="82" customFormat="1" ht="18.75">
      <c r="A100" s="585"/>
      <c r="B100" s="586"/>
      <c r="C100" s="96" t="s">
        <v>18</v>
      </c>
      <c r="D100" s="36">
        <f>+D9+D11+D23+D29+D37+D39+D41+D43+D45+D47+D49+D51+D53+D59+D72+D84+D86+D88+D90+D92+D94+D96+D98</f>
        <v>2696.669</v>
      </c>
      <c r="E100" s="36">
        <f t="shared" si="7"/>
        <v>3591.544</v>
      </c>
      <c r="F100" s="36">
        <f t="shared" si="7"/>
        <v>6028.4439999999995</v>
      </c>
      <c r="G100" s="36">
        <f t="shared" si="7"/>
        <v>7166.975</v>
      </c>
      <c r="H100" s="36">
        <f t="shared" si="7"/>
        <v>7393.065</v>
      </c>
      <c r="I100" s="36">
        <f t="shared" si="7"/>
        <v>15804.080999999998</v>
      </c>
      <c r="J100" s="36">
        <f t="shared" si="7"/>
        <v>15202.487</v>
      </c>
      <c r="K100" s="36">
        <f t="shared" si="7"/>
        <v>9743.952000000001</v>
      </c>
      <c r="L100" s="36">
        <f t="shared" si="8"/>
        <v>5840.3189999999995</v>
      </c>
      <c r="M100" s="36">
        <f t="shared" si="8"/>
        <v>2318.477</v>
      </c>
      <c r="N100" s="36">
        <f t="shared" si="8"/>
        <v>1653.268</v>
      </c>
      <c r="O100" s="36">
        <f>+O9+O11+O23+O29+O37+O39+O41+O43+O45+O47+O49+O51+O53+O59+O72+O84+O86+O88+O90+O92+O94+O96+O98</f>
        <v>2292.556</v>
      </c>
      <c r="P100" s="97">
        <f t="shared" si="6"/>
        <v>79731.83699999998</v>
      </c>
    </row>
    <row r="101" spans="1:16" s="82" customFormat="1" ht="18.75">
      <c r="A101" s="94" t="s">
        <v>0</v>
      </c>
      <c r="B101" s="587" t="s">
        <v>167</v>
      </c>
      <c r="C101" s="67" t="s">
        <v>16</v>
      </c>
      <c r="D101" s="5">
        <v>0</v>
      </c>
      <c r="E101" s="5"/>
      <c r="F101" s="5"/>
      <c r="G101" s="5">
        <v>0</v>
      </c>
      <c r="H101" s="5">
        <v>0</v>
      </c>
      <c r="I101" s="5">
        <v>0</v>
      </c>
      <c r="J101" s="5">
        <v>0</v>
      </c>
      <c r="K101" s="5"/>
      <c r="L101" s="5"/>
      <c r="M101" s="5">
        <v>0</v>
      </c>
      <c r="N101" s="5">
        <v>0</v>
      </c>
      <c r="O101" s="5">
        <v>0</v>
      </c>
      <c r="P101" s="15">
        <f t="shared" si="6"/>
        <v>0</v>
      </c>
    </row>
    <row r="102" spans="1:16" s="82" customFormat="1" ht="18.75">
      <c r="A102" s="94" t="s">
        <v>0</v>
      </c>
      <c r="B102" s="588"/>
      <c r="C102" s="96" t="s">
        <v>18</v>
      </c>
      <c r="D102" s="36">
        <v>1420.783</v>
      </c>
      <c r="E102" s="36"/>
      <c r="F102" s="36"/>
      <c r="G102" s="36">
        <v>1133.914</v>
      </c>
      <c r="H102" s="36">
        <v>3871.349</v>
      </c>
      <c r="I102" s="36">
        <v>1008.61</v>
      </c>
      <c r="J102" s="36">
        <v>1182.049</v>
      </c>
      <c r="K102" s="36"/>
      <c r="L102" s="36"/>
      <c r="M102" s="36">
        <v>918</v>
      </c>
      <c r="N102" s="36">
        <v>1601.078</v>
      </c>
      <c r="O102" s="36">
        <v>1035.072</v>
      </c>
      <c r="P102" s="97">
        <f t="shared" si="6"/>
        <v>12170.855</v>
      </c>
    </row>
    <row r="103" spans="1:16" s="82" customFormat="1" ht="18.75">
      <c r="A103" s="100" t="s">
        <v>66</v>
      </c>
      <c r="B103" s="587" t="s">
        <v>168</v>
      </c>
      <c r="C103" s="67" t="s">
        <v>16</v>
      </c>
      <c r="D103" s="5">
        <v>0.7888</v>
      </c>
      <c r="E103" s="5">
        <v>0.9192</v>
      </c>
      <c r="F103" s="5">
        <v>1.15005</v>
      </c>
      <c r="G103" s="5">
        <v>1.5102</v>
      </c>
      <c r="H103" s="5">
        <v>3.3792</v>
      </c>
      <c r="I103" s="5">
        <v>2.7076</v>
      </c>
      <c r="J103" s="5">
        <v>1.7768</v>
      </c>
      <c r="K103" s="5">
        <v>1.3372</v>
      </c>
      <c r="L103" s="5">
        <v>0.3346</v>
      </c>
      <c r="M103" s="5">
        <v>2.2732</v>
      </c>
      <c r="N103" s="5">
        <v>5.1888</v>
      </c>
      <c r="O103" s="5">
        <v>3.3027</v>
      </c>
      <c r="P103" s="15">
        <f t="shared" si="6"/>
        <v>24.66835</v>
      </c>
    </row>
    <row r="104" spans="1:16" s="82" customFormat="1" ht="18.75">
      <c r="A104" s="100" t="s">
        <v>0</v>
      </c>
      <c r="B104" s="588"/>
      <c r="C104" s="96" t="s">
        <v>18</v>
      </c>
      <c r="D104" s="36">
        <v>421.573</v>
      </c>
      <c r="E104" s="36">
        <v>550.789</v>
      </c>
      <c r="F104" s="36">
        <v>876.355</v>
      </c>
      <c r="G104" s="36">
        <v>1186.503</v>
      </c>
      <c r="H104" s="36">
        <v>1710.952</v>
      </c>
      <c r="I104" s="36">
        <v>1273.638</v>
      </c>
      <c r="J104" s="36">
        <v>810.813</v>
      </c>
      <c r="K104" s="36">
        <v>671.868</v>
      </c>
      <c r="L104" s="36">
        <v>273.27</v>
      </c>
      <c r="M104" s="36">
        <v>2009.341</v>
      </c>
      <c r="N104" s="36">
        <v>3343.523</v>
      </c>
      <c r="O104" s="36">
        <v>2089.954</v>
      </c>
      <c r="P104" s="97">
        <f t="shared" si="6"/>
        <v>15218.579</v>
      </c>
    </row>
    <row r="105" spans="1:16" s="82" customFormat="1" ht="18.75">
      <c r="A105" s="100" t="s">
        <v>0</v>
      </c>
      <c r="B105" s="587" t="s">
        <v>169</v>
      </c>
      <c r="C105" s="67" t="s">
        <v>16</v>
      </c>
      <c r="D105" s="5"/>
      <c r="E105" s="5"/>
      <c r="F105" s="5"/>
      <c r="G105" s="5"/>
      <c r="H105" s="5">
        <v>0.0511</v>
      </c>
      <c r="I105" s="5">
        <v>0.0263</v>
      </c>
      <c r="J105" s="5"/>
      <c r="K105" s="5"/>
      <c r="L105" s="5"/>
      <c r="M105" s="5"/>
      <c r="N105" s="5">
        <v>0.03</v>
      </c>
      <c r="O105" s="5"/>
      <c r="P105" s="15">
        <f t="shared" si="6"/>
        <v>0.1074</v>
      </c>
    </row>
    <row r="106" spans="1:16" s="82" customFormat="1" ht="18.75">
      <c r="A106" s="100"/>
      <c r="B106" s="588"/>
      <c r="C106" s="96" t="s">
        <v>18</v>
      </c>
      <c r="D106" s="36"/>
      <c r="E106" s="36"/>
      <c r="F106" s="36"/>
      <c r="G106" s="36"/>
      <c r="H106" s="36">
        <v>94.132</v>
      </c>
      <c r="I106" s="36">
        <v>54.799</v>
      </c>
      <c r="J106" s="36"/>
      <c r="K106" s="36"/>
      <c r="L106" s="36"/>
      <c r="M106" s="36"/>
      <c r="N106" s="36">
        <v>3.24</v>
      </c>
      <c r="O106" s="36"/>
      <c r="P106" s="97">
        <f t="shared" si="6"/>
        <v>152.17100000000002</v>
      </c>
    </row>
    <row r="107" spans="1:16" s="82" customFormat="1" ht="18.75">
      <c r="A107" s="100" t="s">
        <v>67</v>
      </c>
      <c r="B107" s="587" t="s">
        <v>170</v>
      </c>
      <c r="C107" s="67" t="s">
        <v>16</v>
      </c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15"/>
    </row>
    <row r="108" spans="1:16" s="82" customFormat="1" ht="18.75">
      <c r="A108" s="100"/>
      <c r="B108" s="588"/>
      <c r="C108" s="96" t="s">
        <v>18</v>
      </c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97"/>
    </row>
    <row r="109" spans="1:16" s="82" customFormat="1" ht="18.75">
      <c r="A109" s="100"/>
      <c r="B109" s="587" t="s">
        <v>171</v>
      </c>
      <c r="C109" s="67" t="s">
        <v>16</v>
      </c>
      <c r="D109" s="5"/>
      <c r="E109" s="5"/>
      <c r="F109" s="5">
        <v>0.03</v>
      </c>
      <c r="G109" s="5">
        <v>0.0204</v>
      </c>
      <c r="H109" s="5">
        <v>0.0404</v>
      </c>
      <c r="I109" s="5">
        <v>0.0118</v>
      </c>
      <c r="J109" s="5">
        <v>0.016</v>
      </c>
      <c r="K109" s="5">
        <v>0.0436</v>
      </c>
      <c r="L109" s="5">
        <v>0.3642</v>
      </c>
      <c r="M109" s="5">
        <v>2.5568</v>
      </c>
      <c r="N109" s="5">
        <v>3.0584</v>
      </c>
      <c r="O109" s="5">
        <v>1.0043</v>
      </c>
      <c r="P109" s="15">
        <f>SUM(D109:O109)</f>
        <v>7.145899999999999</v>
      </c>
    </row>
    <row r="110" spans="1:16" s="82" customFormat="1" ht="18.75">
      <c r="A110" s="100"/>
      <c r="B110" s="588"/>
      <c r="C110" s="96" t="s">
        <v>18</v>
      </c>
      <c r="D110" s="36"/>
      <c r="E110" s="36"/>
      <c r="F110" s="36">
        <v>11.448</v>
      </c>
      <c r="G110" s="36">
        <v>7.711</v>
      </c>
      <c r="H110" s="36">
        <v>23.242</v>
      </c>
      <c r="I110" s="36">
        <v>15.293</v>
      </c>
      <c r="J110" s="36">
        <v>24.84</v>
      </c>
      <c r="K110" s="36">
        <v>37.044</v>
      </c>
      <c r="L110" s="36">
        <v>159.97</v>
      </c>
      <c r="M110" s="36">
        <v>1556.962</v>
      </c>
      <c r="N110" s="36">
        <v>2157.218</v>
      </c>
      <c r="O110" s="36">
        <v>1117.855</v>
      </c>
      <c r="P110" s="97">
        <f>SUM(D110:O110)</f>
        <v>5111.5830000000005</v>
      </c>
    </row>
    <row r="111" spans="1:16" s="82" customFormat="1" ht="18.75">
      <c r="A111" s="100" t="s">
        <v>68</v>
      </c>
      <c r="B111" s="587" t="s">
        <v>172</v>
      </c>
      <c r="C111" s="67" t="s">
        <v>16</v>
      </c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15"/>
    </row>
    <row r="112" spans="1:16" s="82" customFormat="1" ht="18.75">
      <c r="A112" s="100"/>
      <c r="B112" s="588"/>
      <c r="C112" s="96" t="s">
        <v>18</v>
      </c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97"/>
    </row>
    <row r="113" spans="1:16" s="82" customFormat="1" ht="18.75">
      <c r="A113" s="100"/>
      <c r="B113" s="587" t="s">
        <v>173</v>
      </c>
      <c r="C113" s="67" t="s">
        <v>16</v>
      </c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15"/>
    </row>
    <row r="114" spans="1:16" s="82" customFormat="1" ht="18.75">
      <c r="A114" s="100"/>
      <c r="B114" s="588"/>
      <c r="C114" s="96" t="s">
        <v>18</v>
      </c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97"/>
    </row>
    <row r="115" spans="1:16" s="82" customFormat="1" ht="18.75">
      <c r="A115" s="100" t="s">
        <v>70</v>
      </c>
      <c r="B115" s="587" t="s">
        <v>174</v>
      </c>
      <c r="C115" s="67" t="s">
        <v>16</v>
      </c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15"/>
    </row>
    <row r="116" spans="1:16" s="82" customFormat="1" ht="18.75">
      <c r="A116" s="100"/>
      <c r="B116" s="588"/>
      <c r="C116" s="96" t="s">
        <v>18</v>
      </c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97"/>
    </row>
    <row r="117" spans="1:16" s="82" customFormat="1" ht="18.75">
      <c r="A117" s="100"/>
      <c r="B117" s="587" t="s">
        <v>175</v>
      </c>
      <c r="C117" s="67" t="s">
        <v>16</v>
      </c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15"/>
    </row>
    <row r="118" spans="1:16" s="82" customFormat="1" ht="18.75">
      <c r="A118" s="100"/>
      <c r="B118" s="588"/>
      <c r="C118" s="96" t="s">
        <v>18</v>
      </c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97"/>
    </row>
    <row r="119" spans="1:16" s="82" customFormat="1" ht="18.75">
      <c r="A119" s="100" t="s">
        <v>23</v>
      </c>
      <c r="B119" s="587" t="s">
        <v>176</v>
      </c>
      <c r="C119" s="67" t="s">
        <v>16</v>
      </c>
      <c r="D119" s="5">
        <v>0.0256</v>
      </c>
      <c r="E119" s="5">
        <v>0.016</v>
      </c>
      <c r="F119" s="5">
        <v>0.026</v>
      </c>
      <c r="G119" s="5"/>
      <c r="H119" s="5"/>
      <c r="I119" s="5">
        <v>0.028</v>
      </c>
      <c r="J119" s="5">
        <v>0.007</v>
      </c>
      <c r="K119" s="5"/>
      <c r="L119" s="5">
        <v>0.017</v>
      </c>
      <c r="M119" s="5">
        <v>0.006</v>
      </c>
      <c r="N119" s="5">
        <v>0.2284</v>
      </c>
      <c r="O119" s="5">
        <v>0.131</v>
      </c>
      <c r="P119" s="15">
        <f aca="true" t="shared" si="9" ref="P119:P124">SUM(D119:O119)</f>
        <v>0.485</v>
      </c>
    </row>
    <row r="120" spans="1:16" s="82" customFormat="1" ht="18.75">
      <c r="A120" s="62"/>
      <c r="B120" s="588"/>
      <c r="C120" s="96" t="s">
        <v>18</v>
      </c>
      <c r="D120" s="36">
        <v>53.568</v>
      </c>
      <c r="E120" s="36">
        <v>1.728</v>
      </c>
      <c r="F120" s="36">
        <v>5.616</v>
      </c>
      <c r="G120" s="36"/>
      <c r="H120" s="36"/>
      <c r="I120" s="36">
        <v>3.024</v>
      </c>
      <c r="J120" s="36">
        <v>0.756</v>
      </c>
      <c r="K120" s="36"/>
      <c r="L120" s="36">
        <v>1.836</v>
      </c>
      <c r="M120" s="36">
        <v>0.648</v>
      </c>
      <c r="N120" s="36">
        <v>24.667</v>
      </c>
      <c r="O120" s="36">
        <v>14.148</v>
      </c>
      <c r="P120" s="97">
        <f t="shared" si="9"/>
        <v>105.99099999999999</v>
      </c>
    </row>
    <row r="121" spans="1:16" s="82" customFormat="1" ht="18.75">
      <c r="A121" s="62"/>
      <c r="B121" s="64" t="s">
        <v>20</v>
      </c>
      <c r="C121" s="67" t="s">
        <v>16</v>
      </c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15"/>
    </row>
    <row r="122" spans="1:16" s="82" customFormat="1" ht="18.75">
      <c r="A122" s="62"/>
      <c r="B122" s="96" t="s">
        <v>73</v>
      </c>
      <c r="C122" s="96" t="s">
        <v>18</v>
      </c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97"/>
    </row>
    <row r="123" spans="1:16" s="82" customFormat="1" ht="18.75">
      <c r="A123" s="62"/>
      <c r="B123" s="581" t="s">
        <v>177</v>
      </c>
      <c r="C123" s="67" t="s">
        <v>16</v>
      </c>
      <c r="D123" s="5">
        <f>+D101+D103+D105+D107+D109+D111+D113+D115+D117+D119+D121</f>
        <v>0.8143999999999999</v>
      </c>
      <c r="E123" s="5">
        <f aca="true" t="shared" si="10" ref="E123:G124">+E101+E103+E105+E107+E109+E111+E113+E115+E117+E119+E121</f>
        <v>0.9352</v>
      </c>
      <c r="F123" s="5">
        <f t="shared" si="10"/>
        <v>1.20605</v>
      </c>
      <c r="G123" s="5">
        <f t="shared" si="10"/>
        <v>1.5306</v>
      </c>
      <c r="H123" s="5">
        <f aca="true" t="shared" si="11" ref="H123:O124">+H101+H103+H105+H107+H109+H111+H113+H115+H117+H119+H121</f>
        <v>3.4707</v>
      </c>
      <c r="I123" s="5">
        <f t="shared" si="11"/>
        <v>2.7737</v>
      </c>
      <c r="J123" s="5">
        <f>+J101+J103+J105+J107+J109+J111+J113+J115+J117+J119+J121</f>
        <v>1.7997999999999998</v>
      </c>
      <c r="K123" s="5">
        <f t="shared" si="11"/>
        <v>1.3808</v>
      </c>
      <c r="L123" s="88">
        <f t="shared" si="11"/>
        <v>0.7158000000000001</v>
      </c>
      <c r="M123" s="88">
        <f t="shared" si="11"/>
        <v>4.836</v>
      </c>
      <c r="N123" s="88">
        <f t="shared" si="11"/>
        <v>8.505600000000001</v>
      </c>
      <c r="O123" s="5">
        <f t="shared" si="11"/>
        <v>4.438000000000001</v>
      </c>
      <c r="P123" s="15">
        <f t="shared" si="9"/>
        <v>32.406650000000006</v>
      </c>
    </row>
    <row r="124" spans="1:16" s="82" customFormat="1" ht="18.75">
      <c r="A124" s="95"/>
      <c r="B124" s="582"/>
      <c r="C124" s="96" t="s">
        <v>18</v>
      </c>
      <c r="D124" s="36">
        <f>+D102+D104+D106+D108+D110+D112+D114+D116+D118+D120+D122</f>
        <v>1895.9239999999998</v>
      </c>
      <c r="E124" s="36">
        <f t="shared" si="10"/>
        <v>552.5169999999999</v>
      </c>
      <c r="F124" s="36">
        <f t="shared" si="10"/>
        <v>893.419</v>
      </c>
      <c r="G124" s="36">
        <f t="shared" si="10"/>
        <v>2328.1279999999997</v>
      </c>
      <c r="H124" s="36">
        <f t="shared" si="11"/>
        <v>5699.675</v>
      </c>
      <c r="I124" s="36">
        <f t="shared" si="11"/>
        <v>2355.364</v>
      </c>
      <c r="J124" s="36">
        <f>+J102+J104+J106+J108+J110+J112+J114+J116+J118+J120+J122</f>
        <v>2018.458</v>
      </c>
      <c r="K124" s="36">
        <f t="shared" si="11"/>
        <v>708.912</v>
      </c>
      <c r="L124" s="36">
        <f t="shared" si="11"/>
        <v>435.076</v>
      </c>
      <c r="M124" s="36">
        <f t="shared" si="11"/>
        <v>4484.951</v>
      </c>
      <c r="N124" s="36">
        <f t="shared" si="11"/>
        <v>7129.726000000001</v>
      </c>
      <c r="O124" s="36">
        <f t="shared" si="11"/>
        <v>4257.0289999999995</v>
      </c>
      <c r="P124" s="97">
        <f t="shared" si="9"/>
        <v>32759.179</v>
      </c>
    </row>
    <row r="125" spans="1:16" s="82" customFormat="1" ht="18.75">
      <c r="A125" s="94" t="s">
        <v>0</v>
      </c>
      <c r="B125" s="587" t="s">
        <v>74</v>
      </c>
      <c r="C125" s="67" t="s">
        <v>16</v>
      </c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15"/>
    </row>
    <row r="126" spans="1:16" s="82" customFormat="1" ht="18.75">
      <c r="A126" s="94" t="s">
        <v>0</v>
      </c>
      <c r="B126" s="588"/>
      <c r="C126" s="96" t="s">
        <v>18</v>
      </c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97"/>
    </row>
    <row r="127" spans="1:16" s="82" customFormat="1" ht="18.75">
      <c r="A127" s="100" t="s">
        <v>75</v>
      </c>
      <c r="B127" s="587" t="s">
        <v>76</v>
      </c>
      <c r="C127" s="67" t="s">
        <v>16</v>
      </c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15"/>
    </row>
    <row r="128" spans="1:16" s="82" customFormat="1" ht="18.75">
      <c r="A128" s="100"/>
      <c r="B128" s="588"/>
      <c r="C128" s="96" t="s">
        <v>18</v>
      </c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97"/>
    </row>
    <row r="129" spans="1:16" s="82" customFormat="1" ht="18.75">
      <c r="A129" s="100" t="s">
        <v>77</v>
      </c>
      <c r="B129" s="64" t="s">
        <v>20</v>
      </c>
      <c r="C129" s="478" t="s">
        <v>16</v>
      </c>
      <c r="D129" s="499"/>
      <c r="E129" s="499"/>
      <c r="F129" s="499"/>
      <c r="G129" s="499"/>
      <c r="H129" s="499"/>
      <c r="I129" s="499"/>
      <c r="J129" s="499"/>
      <c r="K129" s="499"/>
      <c r="L129" s="499"/>
      <c r="M129" s="499"/>
      <c r="N129" s="499"/>
      <c r="O129" s="499"/>
      <c r="P129" s="500"/>
    </row>
    <row r="130" spans="1:16" s="82" customFormat="1" ht="18.75">
      <c r="A130" s="100"/>
      <c r="B130" s="64" t="s">
        <v>178</v>
      </c>
      <c r="C130" s="67" t="s">
        <v>79</v>
      </c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15"/>
    </row>
    <row r="131" spans="1:16" s="82" customFormat="1" ht="18.75">
      <c r="A131" s="100" t="s">
        <v>23</v>
      </c>
      <c r="B131" s="36"/>
      <c r="C131" s="96" t="s">
        <v>18</v>
      </c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97"/>
    </row>
    <row r="132" spans="1:16" s="82" customFormat="1" ht="18.75">
      <c r="A132" s="100"/>
      <c r="B132" s="98" t="s">
        <v>0</v>
      </c>
      <c r="C132" s="478" t="s">
        <v>16</v>
      </c>
      <c r="D132" s="499"/>
      <c r="E132" s="499"/>
      <c r="F132" s="499"/>
      <c r="G132" s="499"/>
      <c r="H132" s="499"/>
      <c r="I132" s="499"/>
      <c r="J132" s="499"/>
      <c r="K132" s="499"/>
      <c r="L132" s="499"/>
      <c r="M132" s="499"/>
      <c r="N132" s="499"/>
      <c r="O132" s="499"/>
      <c r="P132" s="500"/>
    </row>
    <row r="133" spans="1:16" s="82" customFormat="1" ht="18.75">
      <c r="A133" s="62"/>
      <c r="B133" s="99" t="s">
        <v>179</v>
      </c>
      <c r="C133" s="67" t="s">
        <v>79</v>
      </c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15"/>
    </row>
    <row r="134" spans="1:16" s="82" customFormat="1" ht="18.75">
      <c r="A134" s="95"/>
      <c r="B134" s="36"/>
      <c r="C134" s="96" t="s">
        <v>18</v>
      </c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97"/>
    </row>
    <row r="135" spans="1:16" s="82" customFormat="1" ht="18.75">
      <c r="A135" s="62"/>
      <c r="B135" s="63" t="s">
        <v>0</v>
      </c>
      <c r="C135" s="478" t="s">
        <v>16</v>
      </c>
      <c r="D135" s="499">
        <f aca="true" t="shared" si="12" ref="D135:M135">D132+D123+D99</f>
        <v>4.5343</v>
      </c>
      <c r="E135" s="499">
        <f t="shared" si="12"/>
        <v>5.1695</v>
      </c>
      <c r="F135" s="499">
        <f t="shared" si="12"/>
        <v>8.005849999999999</v>
      </c>
      <c r="G135" s="499">
        <f t="shared" si="12"/>
        <v>10.0138</v>
      </c>
      <c r="H135" s="499">
        <f t="shared" si="12"/>
        <v>13.9819</v>
      </c>
      <c r="I135" s="499">
        <f t="shared" si="12"/>
        <v>36.8952</v>
      </c>
      <c r="J135" s="499">
        <f t="shared" si="12"/>
        <v>21.6769</v>
      </c>
      <c r="K135" s="499">
        <f t="shared" si="12"/>
        <v>8.9806</v>
      </c>
      <c r="L135" s="499">
        <f t="shared" si="12"/>
        <v>5.4771</v>
      </c>
      <c r="M135" s="499">
        <f t="shared" si="12"/>
        <v>7.0084</v>
      </c>
      <c r="N135" s="499">
        <f>N132+N123+N99</f>
        <v>10.7697</v>
      </c>
      <c r="O135" s="499">
        <f>O132+O123+O99</f>
        <v>7.224500000000001</v>
      </c>
      <c r="P135" s="500">
        <f>SUM(D135:O135)</f>
        <v>139.73775</v>
      </c>
    </row>
    <row r="136" spans="1:16" s="82" customFormat="1" ht="18.75">
      <c r="A136" s="62"/>
      <c r="B136" s="66" t="s">
        <v>161</v>
      </c>
      <c r="C136" s="67" t="s">
        <v>79</v>
      </c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15"/>
    </row>
    <row r="137" spans="1:16" s="82" customFormat="1" ht="19.5" thickBot="1">
      <c r="A137" s="68"/>
      <c r="B137" s="69"/>
      <c r="C137" s="70" t="s">
        <v>18</v>
      </c>
      <c r="D137" s="6">
        <f aca="true" t="shared" si="13" ref="D137:M137">D134+D124+D100</f>
        <v>4592.593</v>
      </c>
      <c r="E137" s="6">
        <f t="shared" si="13"/>
        <v>4144.061</v>
      </c>
      <c r="F137" s="6">
        <f t="shared" si="13"/>
        <v>6921.862999999999</v>
      </c>
      <c r="G137" s="6">
        <f t="shared" si="13"/>
        <v>9495.103</v>
      </c>
      <c r="H137" s="6">
        <f t="shared" si="13"/>
        <v>13092.74</v>
      </c>
      <c r="I137" s="6">
        <f t="shared" si="13"/>
        <v>18159.445</v>
      </c>
      <c r="J137" s="6">
        <f t="shared" si="13"/>
        <v>17220.945</v>
      </c>
      <c r="K137" s="6">
        <f t="shared" si="13"/>
        <v>10452.864000000001</v>
      </c>
      <c r="L137" s="6">
        <f t="shared" si="13"/>
        <v>6275.3949999999995</v>
      </c>
      <c r="M137" s="6">
        <f t="shared" si="13"/>
        <v>6803.428</v>
      </c>
      <c r="N137" s="6">
        <f>N134+N124+N100</f>
        <v>8782.994</v>
      </c>
      <c r="O137" s="6">
        <f>O134+O124+O100</f>
        <v>6549.584999999999</v>
      </c>
      <c r="P137" s="7">
        <f>SUM(D137:O137)</f>
        <v>112491.016</v>
      </c>
    </row>
    <row r="138" spans="1:16" s="82" customFormat="1" ht="18.75">
      <c r="A138" s="76"/>
      <c r="B138" s="76"/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90"/>
      <c r="P138" s="421" t="s">
        <v>92</v>
      </c>
    </row>
    <row r="139" spans="1:16" s="82" customFormat="1" ht="18.75">
      <c r="A139" s="76"/>
      <c r="B139" s="76"/>
      <c r="C139" s="76"/>
      <c r="D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419"/>
    </row>
    <row r="140" spans="1:16" s="82" customFormat="1" ht="18.75">
      <c r="A140" s="76"/>
      <c r="B140" s="76"/>
      <c r="C140" s="76"/>
      <c r="D140" s="76"/>
      <c r="E140" s="76"/>
      <c r="F140" s="76"/>
      <c r="G140" s="76"/>
      <c r="H140" s="25"/>
      <c r="I140" s="76"/>
      <c r="J140" s="76"/>
      <c r="K140" s="76"/>
      <c r="L140" s="76"/>
      <c r="M140" s="76"/>
      <c r="N140" s="76"/>
      <c r="O140" s="76"/>
      <c r="P140" s="419"/>
    </row>
    <row r="141" spans="1:16" s="82" customFormat="1" ht="18.75">
      <c r="A141" s="76"/>
      <c r="B141" s="76"/>
      <c r="C141" s="76"/>
      <c r="D141" s="76"/>
      <c r="E141" s="76"/>
      <c r="F141" s="76"/>
      <c r="G141" s="76"/>
      <c r="H141" s="25"/>
      <c r="I141" s="76"/>
      <c r="J141" s="76"/>
      <c r="K141" s="76"/>
      <c r="L141" s="76"/>
      <c r="M141" s="76"/>
      <c r="N141" s="76"/>
      <c r="O141" s="76"/>
      <c r="P141" s="419"/>
    </row>
    <row r="142" spans="1:16" s="82" customFormat="1" ht="18.75">
      <c r="A142" s="76"/>
      <c r="B142" s="76"/>
      <c r="C142" s="76"/>
      <c r="D142" s="76"/>
      <c r="E142" s="76"/>
      <c r="F142" s="76"/>
      <c r="G142" s="76"/>
      <c r="H142" s="25"/>
      <c r="I142" s="76"/>
      <c r="J142" s="76"/>
      <c r="K142" s="76"/>
      <c r="L142" s="76"/>
      <c r="M142" s="76"/>
      <c r="N142" s="76"/>
      <c r="O142" s="76"/>
      <c r="P142" s="419"/>
    </row>
    <row r="143" spans="1:16" s="82" customFormat="1" ht="18.75">
      <c r="A143" s="76"/>
      <c r="B143" s="76"/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419"/>
    </row>
    <row r="144" spans="1:16" s="82" customFormat="1" ht="18.75">
      <c r="A144" s="76"/>
      <c r="B144" s="76"/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419"/>
    </row>
    <row r="145" spans="1:16" s="82" customFormat="1" ht="18.75">
      <c r="A145" s="76"/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419"/>
    </row>
    <row r="146" spans="1:16" s="82" customFormat="1" ht="18.75">
      <c r="A146" s="76"/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419"/>
    </row>
    <row r="147" spans="1:16" s="82" customFormat="1" ht="18.75">
      <c r="A147" s="76"/>
      <c r="B147" s="76"/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419"/>
    </row>
    <row r="148" spans="1:16" s="82" customFormat="1" ht="18.75">
      <c r="A148" s="76"/>
      <c r="B148" s="76"/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419"/>
    </row>
    <row r="149" spans="1:16" s="82" customFormat="1" ht="18.75">
      <c r="A149" s="76"/>
      <c r="B149" s="76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419"/>
    </row>
    <row r="150" spans="1:16" s="82" customFormat="1" ht="18.75">
      <c r="A150" s="76"/>
      <c r="B150" s="76"/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419"/>
    </row>
    <row r="151" spans="1:16" s="82" customFormat="1" ht="18.75">
      <c r="A151" s="76"/>
      <c r="B151" s="76"/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419"/>
    </row>
    <row r="152" spans="1:16" s="82" customFormat="1" ht="18.75">
      <c r="A152" s="76"/>
      <c r="B152" s="76"/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419"/>
    </row>
    <row r="153" spans="1:16" s="82" customFormat="1" ht="18.75">
      <c r="A153" s="76"/>
      <c r="B153" s="76"/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419"/>
    </row>
    <row r="154" spans="1:16" s="82" customFormat="1" ht="18.75">
      <c r="A154" s="76"/>
      <c r="B154" s="76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419"/>
    </row>
    <row r="155" spans="1:16" s="82" customFormat="1" ht="18.75">
      <c r="A155" s="76"/>
      <c r="B155" s="76"/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419"/>
    </row>
    <row r="156" spans="1:16" s="82" customFormat="1" ht="18.75">
      <c r="A156" s="76"/>
      <c r="B156" s="76"/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419"/>
    </row>
    <row r="157" spans="1:16" s="82" customFormat="1" ht="18.75">
      <c r="A157" s="76"/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419"/>
    </row>
    <row r="158" spans="1:16" s="82" customFormat="1" ht="18.75">
      <c r="A158" s="76"/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419"/>
    </row>
    <row r="159" spans="1:16" s="82" customFormat="1" ht="18.75">
      <c r="A159" s="76"/>
      <c r="B159" s="76"/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419"/>
    </row>
    <row r="160" spans="1:16" s="82" customFormat="1" ht="18.75">
      <c r="A160" s="76"/>
      <c r="B160" s="76"/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419"/>
    </row>
    <row r="161" spans="1:16" s="82" customFormat="1" ht="18.75">
      <c r="A161" s="76"/>
      <c r="B161" s="76"/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419"/>
    </row>
    <row r="162" spans="1:16" s="82" customFormat="1" ht="18.75">
      <c r="A162" s="76"/>
      <c r="B162" s="76"/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419"/>
    </row>
    <row r="163" spans="1:16" s="82" customFormat="1" ht="18.75">
      <c r="A163" s="76"/>
      <c r="B163" s="76"/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419"/>
    </row>
    <row r="164" spans="1:16" s="82" customFormat="1" ht="18.75">
      <c r="A164" s="76"/>
      <c r="B164" s="76"/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419"/>
    </row>
    <row r="165" spans="1:16" s="82" customFormat="1" ht="18.75">
      <c r="A165" s="76"/>
      <c r="B165" s="76"/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419"/>
    </row>
    <row r="166" spans="1:16" s="82" customFormat="1" ht="18.75">
      <c r="A166" s="76"/>
      <c r="B166" s="76"/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419"/>
    </row>
    <row r="167" spans="1:16" s="82" customFormat="1" ht="18.75">
      <c r="A167" s="76"/>
      <c r="B167" s="76"/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419"/>
    </row>
    <row r="168" spans="1:16" s="82" customFormat="1" ht="18.75">
      <c r="A168" s="76"/>
      <c r="B168" s="76"/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419"/>
    </row>
    <row r="169" spans="1:16" s="82" customFormat="1" ht="18.75">
      <c r="A169" s="76"/>
      <c r="B169" s="76"/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419"/>
    </row>
    <row r="170" spans="1:16" s="82" customFormat="1" ht="18.75">
      <c r="A170" s="76"/>
      <c r="B170" s="76"/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419"/>
    </row>
    <row r="171" spans="1:16" s="82" customFormat="1" ht="18.75">
      <c r="A171" s="76"/>
      <c r="B171" s="76"/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419"/>
    </row>
    <row r="172" spans="1:16" s="82" customFormat="1" ht="18.75">
      <c r="A172" s="76"/>
      <c r="B172" s="76"/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419"/>
    </row>
    <row r="173" spans="1:16" s="82" customFormat="1" ht="18.75">
      <c r="A173" s="76"/>
      <c r="B173" s="76"/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419"/>
    </row>
    <row r="174" spans="1:16" s="82" customFormat="1" ht="18.75">
      <c r="A174" s="76"/>
      <c r="B174" s="76"/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419"/>
    </row>
    <row r="175" spans="1:16" s="82" customFormat="1" ht="18.75">
      <c r="A175" s="76"/>
      <c r="B175" s="76"/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419"/>
    </row>
    <row r="176" spans="1:16" s="82" customFormat="1" ht="18.75">
      <c r="A176" s="76"/>
      <c r="B176" s="76"/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419"/>
    </row>
    <row r="177" spans="1:16" s="82" customFormat="1" ht="18.75">
      <c r="A177" s="76"/>
      <c r="B177" s="76"/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419"/>
    </row>
    <row r="178" spans="1:16" s="82" customFormat="1" ht="18.75">
      <c r="A178" s="76"/>
      <c r="B178" s="76"/>
      <c r="C178" s="76"/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6"/>
      <c r="P178" s="419"/>
    </row>
    <row r="179" spans="1:16" s="82" customFormat="1" ht="18.75">
      <c r="A179" s="76"/>
      <c r="B179" s="76"/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419"/>
    </row>
    <row r="180" spans="1:16" s="82" customFormat="1" ht="18.75">
      <c r="A180" s="76"/>
      <c r="B180" s="76"/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419"/>
    </row>
    <row r="181" spans="1:16" s="82" customFormat="1" ht="18.75">
      <c r="A181" s="76"/>
      <c r="B181" s="76"/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419"/>
    </row>
    <row r="182" spans="1:16" s="82" customFormat="1" ht="18.75">
      <c r="A182" s="76"/>
      <c r="B182" s="76"/>
      <c r="C182" s="76"/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419"/>
    </row>
    <row r="183" spans="1:16" s="82" customFormat="1" ht="18.75">
      <c r="A183" s="76"/>
      <c r="B183" s="76"/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419"/>
    </row>
    <row r="184" spans="1:16" s="82" customFormat="1" ht="18.75">
      <c r="A184" s="76"/>
      <c r="B184" s="76"/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419"/>
    </row>
    <row r="185" spans="1:16" s="82" customFormat="1" ht="18.75">
      <c r="A185" s="76"/>
      <c r="B185" s="76"/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419"/>
    </row>
    <row r="186" spans="1:16" s="82" customFormat="1" ht="18.75">
      <c r="A186" s="76"/>
      <c r="B186" s="76"/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419"/>
    </row>
    <row r="187" spans="1:16" s="82" customFormat="1" ht="18.75">
      <c r="A187" s="76"/>
      <c r="B187" s="76"/>
      <c r="C187" s="76"/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419"/>
    </row>
    <row r="188" spans="1:16" s="82" customFormat="1" ht="18.75">
      <c r="A188" s="76"/>
      <c r="B188" s="76"/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419"/>
    </row>
    <row r="189" spans="1:16" s="82" customFormat="1" ht="18.75">
      <c r="A189" s="76"/>
      <c r="B189" s="76"/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419"/>
    </row>
    <row r="190" spans="1:16" s="82" customFormat="1" ht="18.75">
      <c r="A190" s="76"/>
      <c r="B190" s="76"/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419"/>
    </row>
    <row r="191" spans="1:16" s="82" customFormat="1" ht="18.75">
      <c r="A191" s="76"/>
      <c r="B191" s="76"/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419"/>
    </row>
    <row r="192" spans="1:16" s="82" customFormat="1" ht="18.75">
      <c r="A192" s="76"/>
      <c r="B192" s="76"/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419"/>
    </row>
    <row r="193" spans="1:16" s="82" customFormat="1" ht="18.75">
      <c r="A193" s="76"/>
      <c r="B193" s="76"/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419"/>
    </row>
    <row r="194" spans="1:16" s="82" customFormat="1" ht="18.75">
      <c r="A194" s="76"/>
      <c r="B194" s="76"/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419"/>
    </row>
    <row r="195" spans="1:16" s="82" customFormat="1" ht="18.75">
      <c r="A195" s="76"/>
      <c r="B195" s="76"/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419"/>
    </row>
    <row r="196" spans="1:16" s="82" customFormat="1" ht="18.75">
      <c r="A196" s="76"/>
      <c r="B196" s="76"/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419"/>
    </row>
    <row r="197" spans="1:16" s="82" customFormat="1" ht="18.75">
      <c r="A197" s="76"/>
      <c r="B197" s="76"/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419"/>
    </row>
    <row r="198" spans="1:16" s="82" customFormat="1" ht="18.75">
      <c r="A198" s="76"/>
      <c r="B198" s="76"/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419"/>
    </row>
    <row r="199" spans="1:16" s="82" customFormat="1" ht="18.75">
      <c r="A199" s="76"/>
      <c r="B199" s="76"/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419"/>
    </row>
    <row r="200" spans="1:16" s="82" customFormat="1" ht="18.75">
      <c r="A200" s="76"/>
      <c r="B200" s="76"/>
      <c r="C200" s="76"/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76"/>
      <c r="P200" s="419"/>
    </row>
    <row r="201" spans="1:16" s="82" customFormat="1" ht="18.75">
      <c r="A201" s="76"/>
      <c r="B201" s="76"/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419"/>
    </row>
    <row r="202" spans="1:16" s="82" customFormat="1" ht="18.75">
      <c r="A202" s="76"/>
      <c r="B202" s="76"/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419"/>
    </row>
    <row r="203" spans="1:16" s="82" customFormat="1" ht="18.75">
      <c r="A203" s="76"/>
      <c r="B203" s="76"/>
      <c r="C203" s="76"/>
      <c r="D203" s="76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419"/>
    </row>
    <row r="204" spans="1:16" s="82" customFormat="1" ht="18.75">
      <c r="A204" s="76"/>
      <c r="B204" s="76"/>
      <c r="C204" s="76"/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6"/>
      <c r="P204" s="419"/>
    </row>
    <row r="205" spans="1:16" s="82" customFormat="1" ht="18.75">
      <c r="A205" s="76"/>
      <c r="B205" s="76"/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419"/>
    </row>
    <row r="206" spans="1:16" s="82" customFormat="1" ht="18.75">
      <c r="A206" s="76"/>
      <c r="B206" s="76"/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419"/>
    </row>
    <row r="207" spans="1:16" s="82" customFormat="1" ht="18.75">
      <c r="A207" s="76"/>
      <c r="B207" s="76"/>
      <c r="C207" s="76"/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419"/>
    </row>
    <row r="208" spans="1:16" s="82" customFormat="1" ht="18.75">
      <c r="A208" s="76"/>
      <c r="B208" s="76"/>
      <c r="C208" s="76"/>
      <c r="D208" s="76"/>
      <c r="E208" s="76"/>
      <c r="F208" s="76"/>
      <c r="G208" s="76"/>
      <c r="H208" s="76"/>
      <c r="I208" s="76"/>
      <c r="J208" s="76"/>
      <c r="K208" s="76"/>
      <c r="L208" s="76"/>
      <c r="M208" s="76"/>
      <c r="N208" s="76"/>
      <c r="O208" s="76"/>
      <c r="P208" s="419"/>
    </row>
    <row r="209" spans="1:16" s="82" customFormat="1" ht="18.75">
      <c r="A209" s="76"/>
      <c r="B209" s="76"/>
      <c r="C209" s="76"/>
      <c r="D209" s="76"/>
      <c r="E209" s="76"/>
      <c r="F209" s="76"/>
      <c r="G209" s="76"/>
      <c r="H209" s="76"/>
      <c r="I209" s="76"/>
      <c r="J209" s="76"/>
      <c r="K209" s="76"/>
      <c r="L209" s="76"/>
      <c r="M209" s="76"/>
      <c r="N209" s="76"/>
      <c r="O209" s="76"/>
      <c r="P209" s="419"/>
    </row>
    <row r="210" spans="1:16" s="82" customFormat="1" ht="18.75">
      <c r="A210" s="76"/>
      <c r="B210" s="76"/>
      <c r="C210" s="76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419"/>
    </row>
    <row r="211" spans="1:16" s="82" customFormat="1" ht="18.75">
      <c r="A211" s="76"/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419"/>
    </row>
    <row r="212" spans="1:16" s="82" customFormat="1" ht="18.75">
      <c r="A212" s="76"/>
      <c r="B212" s="76"/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419"/>
    </row>
    <row r="213" spans="1:16" s="82" customFormat="1" ht="18.75">
      <c r="A213" s="76"/>
      <c r="B213" s="76"/>
      <c r="C213" s="76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419"/>
    </row>
    <row r="214" spans="1:16" s="82" customFormat="1" ht="18.75">
      <c r="A214" s="76"/>
      <c r="B214" s="76"/>
      <c r="C214" s="76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419"/>
    </row>
    <row r="215" spans="1:16" s="82" customFormat="1" ht="18.75">
      <c r="A215" s="76"/>
      <c r="B215" s="76"/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419"/>
    </row>
    <row r="216" spans="1:16" s="82" customFormat="1" ht="18.75">
      <c r="A216" s="76"/>
      <c r="B216" s="76"/>
      <c r="C216" s="76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419"/>
    </row>
    <row r="217" spans="1:16" s="82" customFormat="1" ht="18.75">
      <c r="A217" s="76"/>
      <c r="B217" s="76"/>
      <c r="C217" s="76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419"/>
    </row>
    <row r="218" spans="1:16" s="82" customFormat="1" ht="18.75">
      <c r="A218" s="76"/>
      <c r="B218" s="76"/>
      <c r="C218" s="76"/>
      <c r="D218" s="76"/>
      <c r="E218" s="76"/>
      <c r="F218" s="76"/>
      <c r="G218" s="76"/>
      <c r="H218" s="76"/>
      <c r="I218" s="76"/>
      <c r="J218" s="76"/>
      <c r="K218" s="76"/>
      <c r="L218" s="76"/>
      <c r="M218" s="76"/>
      <c r="N218" s="76"/>
      <c r="O218" s="76"/>
      <c r="P218" s="419"/>
    </row>
    <row r="219" spans="1:16" s="82" customFormat="1" ht="18.75">
      <c r="A219" s="76"/>
      <c r="B219" s="76"/>
      <c r="C219" s="76"/>
      <c r="D219" s="76"/>
      <c r="E219" s="76"/>
      <c r="F219" s="76"/>
      <c r="G219" s="76"/>
      <c r="H219" s="76"/>
      <c r="I219" s="76"/>
      <c r="J219" s="76"/>
      <c r="K219" s="76"/>
      <c r="L219" s="76"/>
      <c r="M219" s="76"/>
      <c r="N219" s="76"/>
      <c r="O219" s="76"/>
      <c r="P219" s="419"/>
    </row>
    <row r="220" spans="1:16" s="82" customFormat="1" ht="18.75">
      <c r="A220" s="76"/>
      <c r="B220" s="76"/>
      <c r="C220" s="76"/>
      <c r="D220" s="76"/>
      <c r="E220" s="76"/>
      <c r="F220" s="76"/>
      <c r="G220" s="76"/>
      <c r="H220" s="76"/>
      <c r="I220" s="76"/>
      <c r="J220" s="76"/>
      <c r="K220" s="76"/>
      <c r="L220" s="76"/>
      <c r="M220" s="76"/>
      <c r="N220" s="76"/>
      <c r="O220" s="76"/>
      <c r="P220" s="419"/>
    </row>
    <row r="221" spans="1:16" s="82" customFormat="1" ht="18.75">
      <c r="A221" s="76"/>
      <c r="B221" s="76"/>
      <c r="C221" s="76"/>
      <c r="D221" s="76"/>
      <c r="E221" s="76"/>
      <c r="F221" s="76"/>
      <c r="G221" s="76"/>
      <c r="H221" s="76"/>
      <c r="I221" s="76"/>
      <c r="J221" s="76"/>
      <c r="K221" s="76"/>
      <c r="L221" s="76"/>
      <c r="M221" s="76"/>
      <c r="N221" s="76"/>
      <c r="O221" s="76"/>
      <c r="P221" s="419"/>
    </row>
    <row r="222" spans="1:16" s="82" customFormat="1" ht="18.75">
      <c r="A222" s="76"/>
      <c r="B222" s="76"/>
      <c r="C222" s="76"/>
      <c r="D222" s="76"/>
      <c r="E222" s="76"/>
      <c r="F222" s="76"/>
      <c r="G222" s="76"/>
      <c r="H222" s="76"/>
      <c r="I222" s="76"/>
      <c r="J222" s="76"/>
      <c r="K222" s="76"/>
      <c r="L222" s="76"/>
      <c r="M222" s="76"/>
      <c r="N222" s="76"/>
      <c r="O222" s="76"/>
      <c r="P222" s="419"/>
    </row>
    <row r="223" spans="1:16" s="82" customFormat="1" ht="18.75">
      <c r="A223" s="76"/>
      <c r="B223" s="76"/>
      <c r="C223" s="76"/>
      <c r="D223" s="76"/>
      <c r="E223" s="76"/>
      <c r="F223" s="76"/>
      <c r="G223" s="76"/>
      <c r="H223" s="76"/>
      <c r="I223" s="76"/>
      <c r="J223" s="76"/>
      <c r="K223" s="76"/>
      <c r="L223" s="76"/>
      <c r="M223" s="76"/>
      <c r="N223" s="76"/>
      <c r="O223" s="76"/>
      <c r="P223" s="419"/>
    </row>
    <row r="224" spans="1:16" s="82" customFormat="1" ht="18.75">
      <c r="A224" s="76"/>
      <c r="B224" s="76"/>
      <c r="C224" s="76"/>
      <c r="D224" s="76"/>
      <c r="E224" s="76"/>
      <c r="F224" s="76"/>
      <c r="G224" s="76"/>
      <c r="H224" s="76"/>
      <c r="I224" s="76"/>
      <c r="J224" s="76"/>
      <c r="K224" s="76"/>
      <c r="L224" s="76"/>
      <c r="M224" s="76"/>
      <c r="N224" s="76"/>
      <c r="O224" s="76"/>
      <c r="P224" s="419"/>
    </row>
    <row r="225" spans="1:16" s="82" customFormat="1" ht="18.75">
      <c r="A225" s="76"/>
      <c r="B225" s="76"/>
      <c r="C225" s="76"/>
      <c r="D225" s="76"/>
      <c r="E225" s="76"/>
      <c r="F225" s="76"/>
      <c r="G225" s="76"/>
      <c r="H225" s="76"/>
      <c r="I225" s="76"/>
      <c r="J225" s="76"/>
      <c r="K225" s="76"/>
      <c r="L225" s="76"/>
      <c r="M225" s="76"/>
      <c r="N225" s="76"/>
      <c r="O225" s="76"/>
      <c r="P225" s="419"/>
    </row>
    <row r="226" spans="1:16" s="82" customFormat="1" ht="18.75">
      <c r="A226" s="76"/>
      <c r="B226" s="76"/>
      <c r="C226" s="76"/>
      <c r="D226" s="76"/>
      <c r="E226" s="76"/>
      <c r="F226" s="76"/>
      <c r="G226" s="76"/>
      <c r="H226" s="76"/>
      <c r="I226" s="76"/>
      <c r="J226" s="76"/>
      <c r="K226" s="76"/>
      <c r="L226" s="76"/>
      <c r="M226" s="76"/>
      <c r="N226" s="76"/>
      <c r="O226" s="76"/>
      <c r="P226" s="419"/>
    </row>
    <row r="227" spans="1:16" s="82" customFormat="1" ht="18.75">
      <c r="A227" s="76"/>
      <c r="B227" s="76"/>
      <c r="C227" s="76"/>
      <c r="D227" s="76"/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  <c r="P227" s="419"/>
    </row>
    <row r="228" spans="1:16" s="82" customFormat="1" ht="18.75">
      <c r="A228" s="76"/>
      <c r="B228" s="76"/>
      <c r="C228" s="76"/>
      <c r="D228" s="76"/>
      <c r="E228" s="76"/>
      <c r="F228" s="76"/>
      <c r="G228" s="76"/>
      <c r="H228" s="76"/>
      <c r="I228" s="76"/>
      <c r="J228" s="76"/>
      <c r="K228" s="76"/>
      <c r="L228" s="76"/>
      <c r="M228" s="76"/>
      <c r="N228" s="76"/>
      <c r="O228" s="76"/>
      <c r="P228" s="419"/>
    </row>
    <row r="229" spans="1:16" s="82" customFormat="1" ht="18.75">
      <c r="A229" s="76"/>
      <c r="B229" s="76"/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  <c r="N229" s="76"/>
      <c r="O229" s="76"/>
      <c r="P229" s="419"/>
    </row>
    <row r="230" spans="1:16" s="82" customFormat="1" ht="18.75">
      <c r="A230" s="76"/>
      <c r="B230" s="76"/>
      <c r="C230" s="76"/>
      <c r="D230" s="76"/>
      <c r="E230" s="76"/>
      <c r="F230" s="76"/>
      <c r="G230" s="76"/>
      <c r="H230" s="76"/>
      <c r="I230" s="76"/>
      <c r="J230" s="76"/>
      <c r="K230" s="76"/>
      <c r="L230" s="76"/>
      <c r="M230" s="76"/>
      <c r="N230" s="76"/>
      <c r="O230" s="76"/>
      <c r="P230" s="419"/>
    </row>
    <row r="231" spans="1:16" s="82" customFormat="1" ht="18.75">
      <c r="A231" s="76"/>
      <c r="B231" s="76"/>
      <c r="C231" s="76"/>
      <c r="D231" s="76"/>
      <c r="E231" s="76"/>
      <c r="F231" s="76"/>
      <c r="G231" s="76"/>
      <c r="H231" s="76"/>
      <c r="I231" s="76"/>
      <c r="J231" s="76"/>
      <c r="K231" s="76"/>
      <c r="L231" s="76"/>
      <c r="M231" s="76"/>
      <c r="N231" s="76"/>
      <c r="O231" s="76"/>
      <c r="P231" s="419"/>
    </row>
    <row r="232" spans="1:16" s="82" customFormat="1" ht="18.75">
      <c r="A232" s="76"/>
      <c r="B232" s="76"/>
      <c r="C232" s="76"/>
      <c r="D232" s="76"/>
      <c r="E232" s="76"/>
      <c r="F232" s="76"/>
      <c r="G232" s="76"/>
      <c r="H232" s="76"/>
      <c r="I232" s="76"/>
      <c r="J232" s="76"/>
      <c r="K232" s="76"/>
      <c r="L232" s="76"/>
      <c r="M232" s="76"/>
      <c r="N232" s="76"/>
      <c r="O232" s="76"/>
      <c r="P232" s="419"/>
    </row>
    <row r="233" spans="1:16" s="82" customFormat="1" ht="18.75">
      <c r="A233" s="76"/>
      <c r="B233" s="76"/>
      <c r="C233" s="76"/>
      <c r="D233" s="76"/>
      <c r="E233" s="76"/>
      <c r="F233" s="76"/>
      <c r="G233" s="76"/>
      <c r="H233" s="76"/>
      <c r="I233" s="76"/>
      <c r="J233" s="76"/>
      <c r="K233" s="76"/>
      <c r="L233" s="76"/>
      <c r="M233" s="76"/>
      <c r="N233" s="76"/>
      <c r="O233" s="76"/>
      <c r="P233" s="419"/>
    </row>
    <row r="234" spans="1:16" s="82" customFormat="1" ht="18.75">
      <c r="A234" s="76"/>
      <c r="B234" s="76"/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  <c r="P234" s="419"/>
    </row>
    <row r="235" spans="1:16" s="82" customFormat="1" ht="18.75">
      <c r="A235" s="76"/>
      <c r="B235" s="76"/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419"/>
    </row>
    <row r="236" spans="1:16" s="82" customFormat="1" ht="18.75">
      <c r="A236" s="76"/>
      <c r="B236" s="76"/>
      <c r="C236" s="76"/>
      <c r="D236" s="76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76"/>
      <c r="P236" s="419"/>
    </row>
    <row r="237" spans="1:16" s="82" customFormat="1" ht="18.75">
      <c r="A237" s="76"/>
      <c r="B237" s="76"/>
      <c r="C237" s="76"/>
      <c r="D237" s="76"/>
      <c r="E237" s="76"/>
      <c r="F237" s="76"/>
      <c r="G237" s="76"/>
      <c r="H237" s="76"/>
      <c r="I237" s="76"/>
      <c r="J237" s="76"/>
      <c r="K237" s="76"/>
      <c r="L237" s="76"/>
      <c r="M237" s="76"/>
      <c r="N237" s="76"/>
      <c r="O237" s="76"/>
      <c r="P237" s="419"/>
    </row>
    <row r="238" spans="1:16" s="82" customFormat="1" ht="18.75">
      <c r="A238" s="76"/>
      <c r="B238" s="76"/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419"/>
    </row>
    <row r="239" spans="1:16" s="82" customFormat="1" ht="18.75">
      <c r="A239" s="76"/>
      <c r="B239" s="76"/>
      <c r="C239" s="76"/>
      <c r="D239" s="76"/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 s="76"/>
      <c r="P239" s="419"/>
    </row>
    <row r="240" spans="1:16" s="82" customFormat="1" ht="18.75">
      <c r="A240" s="76"/>
      <c r="B240" s="76"/>
      <c r="C240" s="76"/>
      <c r="D240" s="76"/>
      <c r="E240" s="76"/>
      <c r="F240" s="76"/>
      <c r="G240" s="76"/>
      <c r="H240" s="76"/>
      <c r="I240" s="76"/>
      <c r="J240" s="76"/>
      <c r="K240" s="76"/>
      <c r="L240" s="76"/>
      <c r="M240" s="76"/>
      <c r="N240" s="76"/>
      <c r="O240" s="76"/>
      <c r="P240" s="419"/>
    </row>
    <row r="241" spans="1:16" s="82" customFormat="1" ht="18.75">
      <c r="A241" s="76"/>
      <c r="B241" s="76"/>
      <c r="C241" s="76"/>
      <c r="D241" s="76"/>
      <c r="E241" s="76"/>
      <c r="F241" s="76"/>
      <c r="G241" s="76"/>
      <c r="H241" s="76"/>
      <c r="I241" s="76"/>
      <c r="J241" s="76"/>
      <c r="K241" s="76"/>
      <c r="L241" s="76"/>
      <c r="M241" s="76"/>
      <c r="N241" s="76"/>
      <c r="O241" s="76"/>
      <c r="P241" s="419"/>
    </row>
    <row r="242" spans="1:16" s="82" customFormat="1" ht="18.75">
      <c r="A242" s="76"/>
      <c r="B242" s="76"/>
      <c r="C242" s="76"/>
      <c r="D242" s="76"/>
      <c r="E242" s="76"/>
      <c r="F242" s="76"/>
      <c r="G242" s="76"/>
      <c r="H242" s="76"/>
      <c r="I242" s="76"/>
      <c r="J242" s="76"/>
      <c r="K242" s="76"/>
      <c r="L242" s="76"/>
      <c r="M242" s="76"/>
      <c r="N242" s="76"/>
      <c r="O242" s="76"/>
      <c r="P242" s="419"/>
    </row>
    <row r="243" spans="1:16" s="82" customFormat="1" ht="18.75">
      <c r="A243" s="76"/>
      <c r="B243" s="76"/>
      <c r="C243" s="76"/>
      <c r="D243" s="76"/>
      <c r="E243" s="76"/>
      <c r="F243" s="76"/>
      <c r="G243" s="76"/>
      <c r="H243" s="76"/>
      <c r="I243" s="76"/>
      <c r="J243" s="76"/>
      <c r="K243" s="76"/>
      <c r="L243" s="76"/>
      <c r="M243" s="76"/>
      <c r="N243" s="76"/>
      <c r="O243" s="76"/>
      <c r="P243" s="419"/>
    </row>
    <row r="244" spans="1:16" s="82" customFormat="1" ht="18.75">
      <c r="A244" s="76"/>
      <c r="B244" s="76"/>
      <c r="C244" s="76"/>
      <c r="D244" s="76"/>
      <c r="E244" s="76"/>
      <c r="F244" s="76"/>
      <c r="G244" s="76"/>
      <c r="H244" s="76"/>
      <c r="I244" s="76"/>
      <c r="J244" s="76"/>
      <c r="K244" s="76"/>
      <c r="L244" s="76"/>
      <c r="M244" s="76"/>
      <c r="N244" s="76"/>
      <c r="O244" s="76"/>
      <c r="P244" s="419"/>
    </row>
    <row r="245" spans="1:16" s="82" customFormat="1" ht="18.75">
      <c r="A245" s="76"/>
      <c r="B245" s="76"/>
      <c r="C245" s="76"/>
      <c r="D245" s="76"/>
      <c r="E245" s="76"/>
      <c r="F245" s="76"/>
      <c r="G245" s="76"/>
      <c r="H245" s="76"/>
      <c r="I245" s="76"/>
      <c r="J245" s="76"/>
      <c r="K245" s="76"/>
      <c r="L245" s="76"/>
      <c r="M245" s="76"/>
      <c r="N245" s="76"/>
      <c r="O245" s="76"/>
      <c r="P245" s="419"/>
    </row>
    <row r="246" spans="1:16" s="82" customFormat="1" ht="18.75">
      <c r="A246" s="76"/>
      <c r="B246" s="76"/>
      <c r="C246" s="76"/>
      <c r="D246" s="76"/>
      <c r="E246" s="76"/>
      <c r="F246" s="76"/>
      <c r="G246" s="76"/>
      <c r="H246" s="76"/>
      <c r="I246" s="76"/>
      <c r="J246" s="76"/>
      <c r="K246" s="76"/>
      <c r="L246" s="76"/>
      <c r="M246" s="76"/>
      <c r="N246" s="76"/>
      <c r="O246" s="76"/>
      <c r="P246" s="419"/>
    </row>
    <row r="247" spans="1:16" s="82" customFormat="1" ht="18.75">
      <c r="A247" s="76"/>
      <c r="B247" s="76"/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419"/>
    </row>
    <row r="248" spans="1:16" s="82" customFormat="1" ht="18.75">
      <c r="A248" s="76"/>
      <c r="B248" s="76"/>
      <c r="C248" s="76"/>
      <c r="D248" s="76"/>
      <c r="E248" s="76"/>
      <c r="F248" s="76"/>
      <c r="G248" s="76"/>
      <c r="H248" s="76"/>
      <c r="I248" s="76"/>
      <c r="J248" s="76"/>
      <c r="K248" s="76"/>
      <c r="L248" s="76"/>
      <c r="M248" s="76"/>
      <c r="N248" s="76"/>
      <c r="O248" s="76"/>
      <c r="P248" s="419"/>
    </row>
    <row r="249" spans="1:16" s="82" customFormat="1" ht="18.75">
      <c r="A249" s="76"/>
      <c r="B249" s="76"/>
      <c r="C249" s="76"/>
      <c r="D249" s="76"/>
      <c r="E249" s="76"/>
      <c r="F249" s="76"/>
      <c r="G249" s="76"/>
      <c r="H249" s="76"/>
      <c r="I249" s="76"/>
      <c r="J249" s="76"/>
      <c r="K249" s="76"/>
      <c r="L249" s="76"/>
      <c r="M249" s="76"/>
      <c r="N249" s="76"/>
      <c r="O249" s="76"/>
      <c r="P249" s="419"/>
    </row>
    <row r="250" spans="1:16" s="82" customFormat="1" ht="18.75">
      <c r="A250" s="76"/>
      <c r="B250" s="76"/>
      <c r="C250" s="76"/>
      <c r="D250" s="76"/>
      <c r="E250" s="76"/>
      <c r="F250" s="76"/>
      <c r="G250" s="76"/>
      <c r="H250" s="76"/>
      <c r="I250" s="76"/>
      <c r="J250" s="76"/>
      <c r="K250" s="76"/>
      <c r="L250" s="76"/>
      <c r="M250" s="76"/>
      <c r="N250" s="76"/>
      <c r="O250" s="76"/>
      <c r="P250" s="419"/>
    </row>
    <row r="251" spans="1:16" s="82" customFormat="1" ht="18.75">
      <c r="A251" s="76"/>
      <c r="B251" s="76"/>
      <c r="C251" s="76"/>
      <c r="D251" s="76"/>
      <c r="E251" s="76"/>
      <c r="F251" s="76"/>
      <c r="G251" s="76"/>
      <c r="H251" s="76"/>
      <c r="I251" s="76"/>
      <c r="J251" s="76"/>
      <c r="K251" s="76"/>
      <c r="L251" s="76"/>
      <c r="M251" s="76"/>
      <c r="N251" s="76"/>
      <c r="O251" s="76"/>
      <c r="P251" s="419"/>
    </row>
    <row r="252" spans="1:16" s="82" customFormat="1" ht="18.75">
      <c r="A252" s="76"/>
      <c r="B252" s="76"/>
      <c r="C252" s="76"/>
      <c r="D252" s="76"/>
      <c r="E252" s="76"/>
      <c r="F252" s="76"/>
      <c r="G252" s="76"/>
      <c r="H252" s="76"/>
      <c r="I252" s="76"/>
      <c r="J252" s="76"/>
      <c r="K252" s="76"/>
      <c r="L252" s="76"/>
      <c r="M252" s="76"/>
      <c r="N252" s="76"/>
      <c r="O252" s="76"/>
      <c r="P252" s="419"/>
    </row>
    <row r="253" spans="1:16" s="82" customFormat="1" ht="18.75">
      <c r="A253" s="76"/>
      <c r="B253" s="76"/>
      <c r="C253" s="76"/>
      <c r="D253" s="76"/>
      <c r="E253" s="76"/>
      <c r="F253" s="76"/>
      <c r="G253" s="76"/>
      <c r="H253" s="76"/>
      <c r="I253" s="76"/>
      <c r="J253" s="76"/>
      <c r="K253" s="76"/>
      <c r="L253" s="76"/>
      <c r="M253" s="76"/>
      <c r="N253" s="76"/>
      <c r="O253" s="76"/>
      <c r="P253" s="419"/>
    </row>
    <row r="254" spans="1:16" s="82" customFormat="1" ht="18.75">
      <c r="A254" s="76"/>
      <c r="B254" s="76"/>
      <c r="C254" s="76"/>
      <c r="D254" s="76"/>
      <c r="E254" s="76"/>
      <c r="F254" s="76"/>
      <c r="G254" s="76"/>
      <c r="H254" s="76"/>
      <c r="I254" s="76"/>
      <c r="J254" s="76"/>
      <c r="K254" s="76"/>
      <c r="L254" s="76"/>
      <c r="M254" s="76"/>
      <c r="N254" s="76"/>
      <c r="O254" s="76"/>
      <c r="P254" s="419"/>
    </row>
    <row r="255" spans="1:16" s="82" customFormat="1" ht="18.75">
      <c r="A255" s="76"/>
      <c r="B255" s="76"/>
      <c r="C255" s="76"/>
      <c r="D255" s="76"/>
      <c r="E255" s="76"/>
      <c r="F255" s="76"/>
      <c r="G255" s="76"/>
      <c r="H255" s="76"/>
      <c r="I255" s="76"/>
      <c r="J255" s="76"/>
      <c r="K255" s="76"/>
      <c r="L255" s="76"/>
      <c r="M255" s="76"/>
      <c r="N255" s="76"/>
      <c r="O255" s="76"/>
      <c r="P255" s="419"/>
    </row>
    <row r="256" spans="1:16" s="82" customFormat="1" ht="18.75">
      <c r="A256" s="76"/>
      <c r="B256" s="76"/>
      <c r="C256" s="76"/>
      <c r="D256" s="76"/>
      <c r="E256" s="76"/>
      <c r="F256" s="76"/>
      <c r="G256" s="76"/>
      <c r="H256" s="76"/>
      <c r="I256" s="76"/>
      <c r="J256" s="76"/>
      <c r="K256" s="76"/>
      <c r="L256" s="76"/>
      <c r="M256" s="76"/>
      <c r="N256" s="76"/>
      <c r="O256" s="76"/>
      <c r="P256" s="419"/>
    </row>
    <row r="257" spans="1:16" s="82" customFormat="1" ht="18.75">
      <c r="A257" s="76"/>
      <c r="B257" s="76"/>
      <c r="C257" s="76"/>
      <c r="D257" s="76"/>
      <c r="E257" s="76"/>
      <c r="F257" s="76"/>
      <c r="G257" s="76"/>
      <c r="H257" s="76"/>
      <c r="I257" s="76"/>
      <c r="J257" s="76"/>
      <c r="K257" s="76"/>
      <c r="L257" s="76"/>
      <c r="M257" s="76"/>
      <c r="N257" s="76"/>
      <c r="O257" s="76"/>
      <c r="P257" s="419"/>
    </row>
    <row r="258" spans="1:16" s="82" customFormat="1" ht="18.75">
      <c r="A258" s="76"/>
      <c r="B258" s="76"/>
      <c r="C258" s="76"/>
      <c r="D258" s="76"/>
      <c r="E258" s="76"/>
      <c r="F258" s="76"/>
      <c r="G258" s="76"/>
      <c r="H258" s="76"/>
      <c r="I258" s="76"/>
      <c r="J258" s="76"/>
      <c r="K258" s="76"/>
      <c r="L258" s="76"/>
      <c r="M258" s="76"/>
      <c r="N258" s="76"/>
      <c r="O258" s="76"/>
      <c r="P258" s="419"/>
    </row>
    <row r="259" spans="1:16" s="82" customFormat="1" ht="18.75">
      <c r="A259" s="76"/>
      <c r="B259" s="76"/>
      <c r="C259" s="76"/>
      <c r="D259" s="76"/>
      <c r="E259" s="76"/>
      <c r="F259" s="76"/>
      <c r="G259" s="76"/>
      <c r="H259" s="76"/>
      <c r="I259" s="76"/>
      <c r="J259" s="76"/>
      <c r="K259" s="76"/>
      <c r="L259" s="76"/>
      <c r="M259" s="76"/>
      <c r="N259" s="76"/>
      <c r="O259" s="76"/>
      <c r="P259" s="419"/>
    </row>
    <row r="260" spans="1:16" s="82" customFormat="1" ht="18.75">
      <c r="A260" s="76"/>
      <c r="B260" s="76"/>
      <c r="C260" s="76"/>
      <c r="D260" s="76"/>
      <c r="E260" s="76"/>
      <c r="F260" s="76"/>
      <c r="G260" s="76"/>
      <c r="H260" s="76"/>
      <c r="I260" s="76"/>
      <c r="J260" s="76"/>
      <c r="K260" s="76"/>
      <c r="L260" s="76"/>
      <c r="M260" s="76"/>
      <c r="N260" s="76"/>
      <c r="O260" s="76"/>
      <c r="P260" s="419"/>
    </row>
    <row r="261" spans="1:16" s="82" customFormat="1" ht="18.75">
      <c r="A261" s="76"/>
      <c r="B261" s="76"/>
      <c r="C261" s="76"/>
      <c r="D261" s="76"/>
      <c r="E261" s="76"/>
      <c r="F261" s="76"/>
      <c r="G261" s="76"/>
      <c r="H261" s="76"/>
      <c r="I261" s="76"/>
      <c r="J261" s="76"/>
      <c r="K261" s="76"/>
      <c r="L261" s="76"/>
      <c r="M261" s="76"/>
      <c r="N261" s="76"/>
      <c r="O261" s="76"/>
      <c r="P261" s="419"/>
    </row>
    <row r="262" spans="1:16" s="82" customFormat="1" ht="18.75">
      <c r="A262" s="76"/>
      <c r="B262" s="76"/>
      <c r="C262" s="76"/>
      <c r="D262" s="76"/>
      <c r="E262" s="76"/>
      <c r="F262" s="76"/>
      <c r="G262" s="76"/>
      <c r="H262" s="76"/>
      <c r="I262" s="76"/>
      <c r="J262" s="76"/>
      <c r="K262" s="76"/>
      <c r="L262" s="76"/>
      <c r="M262" s="76"/>
      <c r="N262" s="76"/>
      <c r="O262" s="76"/>
      <c r="P262" s="419"/>
    </row>
    <row r="263" spans="1:16" s="82" customFormat="1" ht="18.75">
      <c r="A263" s="76"/>
      <c r="B263" s="76"/>
      <c r="C263" s="76"/>
      <c r="D263" s="76"/>
      <c r="E263" s="76"/>
      <c r="F263" s="76"/>
      <c r="G263" s="76"/>
      <c r="H263" s="76"/>
      <c r="I263" s="76"/>
      <c r="J263" s="76"/>
      <c r="K263" s="76"/>
      <c r="L263" s="76"/>
      <c r="M263" s="76"/>
      <c r="N263" s="76"/>
      <c r="O263" s="76"/>
      <c r="P263" s="419"/>
    </row>
    <row r="264" spans="1:16" s="82" customFormat="1" ht="18.75">
      <c r="A264" s="76"/>
      <c r="B264" s="76"/>
      <c r="C264" s="76"/>
      <c r="D264" s="76"/>
      <c r="E264" s="76"/>
      <c r="F264" s="76"/>
      <c r="G264" s="76"/>
      <c r="H264" s="76"/>
      <c r="I264" s="76"/>
      <c r="J264" s="76"/>
      <c r="K264" s="76"/>
      <c r="L264" s="76"/>
      <c r="M264" s="76"/>
      <c r="N264" s="76"/>
      <c r="O264" s="76"/>
      <c r="P264" s="419"/>
    </row>
    <row r="265" spans="1:16" s="82" customFormat="1" ht="18.75">
      <c r="A265" s="76"/>
      <c r="B265" s="76"/>
      <c r="C265" s="76"/>
      <c r="D265" s="76"/>
      <c r="E265" s="76"/>
      <c r="F265" s="76"/>
      <c r="G265" s="76"/>
      <c r="H265" s="76"/>
      <c r="I265" s="76"/>
      <c r="J265" s="76"/>
      <c r="K265" s="76"/>
      <c r="L265" s="76"/>
      <c r="M265" s="76"/>
      <c r="N265" s="76"/>
      <c r="O265" s="76"/>
      <c r="P265" s="419"/>
    </row>
    <row r="266" spans="1:16" s="82" customFormat="1" ht="18.75">
      <c r="A266" s="76"/>
      <c r="B266" s="76"/>
      <c r="C266" s="76"/>
      <c r="D266" s="76"/>
      <c r="E266" s="76"/>
      <c r="F266" s="76"/>
      <c r="G266" s="76"/>
      <c r="H266" s="76"/>
      <c r="I266" s="76"/>
      <c r="J266" s="76"/>
      <c r="K266" s="76"/>
      <c r="L266" s="76"/>
      <c r="M266" s="76"/>
      <c r="N266" s="76"/>
      <c r="O266" s="76"/>
      <c r="P266" s="419"/>
    </row>
    <row r="267" spans="1:16" s="82" customFormat="1" ht="18.75">
      <c r="A267" s="76"/>
      <c r="B267" s="76"/>
      <c r="C267" s="76"/>
      <c r="D267" s="76"/>
      <c r="E267" s="76"/>
      <c r="F267" s="76"/>
      <c r="G267" s="76"/>
      <c r="H267" s="76"/>
      <c r="I267" s="76"/>
      <c r="J267" s="76"/>
      <c r="K267" s="76"/>
      <c r="L267" s="76"/>
      <c r="M267" s="76"/>
      <c r="N267" s="76"/>
      <c r="O267" s="76"/>
      <c r="P267" s="419"/>
    </row>
    <row r="268" spans="1:16" s="82" customFormat="1" ht="18.75">
      <c r="A268" s="76"/>
      <c r="B268" s="76"/>
      <c r="C268" s="76"/>
      <c r="D268" s="76"/>
      <c r="E268" s="76"/>
      <c r="F268" s="76"/>
      <c r="G268" s="76"/>
      <c r="H268" s="76"/>
      <c r="I268" s="76"/>
      <c r="J268" s="76"/>
      <c r="K268" s="76"/>
      <c r="L268" s="76"/>
      <c r="M268" s="76"/>
      <c r="N268" s="76"/>
      <c r="O268" s="76"/>
      <c r="P268" s="419"/>
    </row>
    <row r="269" spans="1:16" s="82" customFormat="1" ht="18.75">
      <c r="A269" s="76"/>
      <c r="B269" s="76"/>
      <c r="C269" s="76"/>
      <c r="D269" s="76"/>
      <c r="E269" s="76"/>
      <c r="F269" s="76"/>
      <c r="G269" s="76"/>
      <c r="H269" s="76"/>
      <c r="I269" s="76"/>
      <c r="J269" s="76"/>
      <c r="K269" s="76"/>
      <c r="L269" s="76"/>
      <c r="M269" s="76"/>
      <c r="N269" s="76"/>
      <c r="O269" s="76"/>
      <c r="P269" s="419"/>
    </row>
    <row r="270" spans="1:16" s="82" customFormat="1" ht="18.75">
      <c r="A270" s="76"/>
      <c r="B270" s="76"/>
      <c r="C270" s="76"/>
      <c r="D270" s="76"/>
      <c r="E270" s="76"/>
      <c r="F270" s="76"/>
      <c r="G270" s="76"/>
      <c r="H270" s="76"/>
      <c r="I270" s="76"/>
      <c r="J270" s="76"/>
      <c r="K270" s="76"/>
      <c r="L270" s="76"/>
      <c r="M270" s="76"/>
      <c r="N270" s="76"/>
      <c r="O270" s="76"/>
      <c r="P270" s="419"/>
    </row>
    <row r="271" spans="1:16" s="82" customFormat="1" ht="18.75">
      <c r="A271" s="76"/>
      <c r="B271" s="76"/>
      <c r="C271" s="76"/>
      <c r="D271" s="76"/>
      <c r="E271" s="76"/>
      <c r="F271" s="76"/>
      <c r="G271" s="76"/>
      <c r="H271" s="76"/>
      <c r="I271" s="76"/>
      <c r="J271" s="76"/>
      <c r="K271" s="76"/>
      <c r="L271" s="76"/>
      <c r="M271" s="76"/>
      <c r="N271" s="76"/>
      <c r="O271" s="76"/>
      <c r="P271" s="419"/>
    </row>
    <row r="272" spans="1:16" s="82" customFormat="1" ht="18.75">
      <c r="A272" s="76"/>
      <c r="B272" s="76"/>
      <c r="C272" s="76"/>
      <c r="D272" s="76"/>
      <c r="E272" s="76"/>
      <c r="F272" s="76"/>
      <c r="G272" s="76"/>
      <c r="H272" s="76"/>
      <c r="I272" s="76"/>
      <c r="J272" s="76"/>
      <c r="K272" s="76"/>
      <c r="L272" s="76"/>
      <c r="M272" s="76"/>
      <c r="N272" s="76"/>
      <c r="O272" s="76"/>
      <c r="P272" s="419"/>
    </row>
    <row r="273" spans="1:16" s="82" customFormat="1" ht="18.75">
      <c r="A273" s="76"/>
      <c r="B273" s="76"/>
      <c r="C273" s="76"/>
      <c r="D273" s="76"/>
      <c r="E273" s="76"/>
      <c r="F273" s="76"/>
      <c r="G273" s="76"/>
      <c r="H273" s="76"/>
      <c r="I273" s="76"/>
      <c r="J273" s="76"/>
      <c r="K273" s="76"/>
      <c r="L273" s="76"/>
      <c r="M273" s="76"/>
      <c r="N273" s="76"/>
      <c r="O273" s="76"/>
      <c r="P273" s="419"/>
    </row>
    <row r="274" spans="1:16" s="82" customFormat="1" ht="18.75">
      <c r="A274" s="76"/>
      <c r="B274" s="76"/>
      <c r="C274" s="76"/>
      <c r="D274" s="76"/>
      <c r="E274" s="76"/>
      <c r="F274" s="76"/>
      <c r="G274" s="76"/>
      <c r="H274" s="76"/>
      <c r="I274" s="76"/>
      <c r="J274" s="76"/>
      <c r="K274" s="76"/>
      <c r="L274" s="76"/>
      <c r="M274" s="76"/>
      <c r="N274" s="76"/>
      <c r="O274" s="76"/>
      <c r="P274" s="419"/>
    </row>
    <row r="275" spans="1:16" s="82" customFormat="1" ht="18.75">
      <c r="A275" s="76"/>
      <c r="B275" s="76"/>
      <c r="C275" s="76"/>
      <c r="D275" s="76"/>
      <c r="E275" s="76"/>
      <c r="F275" s="76"/>
      <c r="G275" s="76"/>
      <c r="H275" s="76"/>
      <c r="I275" s="76"/>
      <c r="J275" s="76"/>
      <c r="K275" s="76"/>
      <c r="L275" s="76"/>
      <c r="M275" s="76"/>
      <c r="N275" s="76"/>
      <c r="O275" s="76"/>
      <c r="P275" s="419"/>
    </row>
    <row r="276" spans="1:16" s="82" customFormat="1" ht="18.75">
      <c r="A276" s="76"/>
      <c r="B276" s="76"/>
      <c r="C276" s="76"/>
      <c r="D276" s="76"/>
      <c r="E276" s="76"/>
      <c r="F276" s="76"/>
      <c r="G276" s="76"/>
      <c r="H276" s="76"/>
      <c r="I276" s="76"/>
      <c r="J276" s="76"/>
      <c r="K276" s="76"/>
      <c r="L276" s="76"/>
      <c r="M276" s="76"/>
      <c r="N276" s="76"/>
      <c r="O276" s="76"/>
      <c r="P276" s="419"/>
    </row>
    <row r="277" spans="1:16" s="82" customFormat="1" ht="18.75">
      <c r="A277" s="76"/>
      <c r="B277" s="76"/>
      <c r="C277" s="76"/>
      <c r="D277" s="76"/>
      <c r="E277" s="76"/>
      <c r="F277" s="76"/>
      <c r="G277" s="76"/>
      <c r="H277" s="76"/>
      <c r="I277" s="76"/>
      <c r="J277" s="76"/>
      <c r="K277" s="76"/>
      <c r="L277" s="76"/>
      <c r="M277" s="76"/>
      <c r="N277" s="76"/>
      <c r="O277" s="76"/>
      <c r="P277" s="419"/>
    </row>
    <row r="278" spans="1:16" s="82" customFormat="1" ht="18.75">
      <c r="A278" s="76"/>
      <c r="B278" s="76"/>
      <c r="C278" s="76"/>
      <c r="D278" s="76"/>
      <c r="E278" s="76"/>
      <c r="F278" s="76"/>
      <c r="G278" s="76"/>
      <c r="H278" s="76"/>
      <c r="I278" s="76"/>
      <c r="J278" s="76"/>
      <c r="K278" s="76"/>
      <c r="L278" s="76"/>
      <c r="M278" s="76"/>
      <c r="N278" s="76"/>
      <c r="O278" s="76"/>
      <c r="P278" s="419"/>
    </row>
    <row r="279" spans="1:16" s="82" customFormat="1" ht="18.75">
      <c r="A279" s="76"/>
      <c r="B279" s="76"/>
      <c r="C279" s="76"/>
      <c r="D279" s="76"/>
      <c r="E279" s="76"/>
      <c r="F279" s="76"/>
      <c r="G279" s="76"/>
      <c r="H279" s="76"/>
      <c r="I279" s="76"/>
      <c r="J279" s="76"/>
      <c r="K279" s="76"/>
      <c r="L279" s="76"/>
      <c r="M279" s="76"/>
      <c r="N279" s="76"/>
      <c r="O279" s="76"/>
      <c r="P279" s="419"/>
    </row>
    <row r="280" spans="1:16" s="82" customFormat="1" ht="18.75">
      <c r="A280" s="76"/>
      <c r="B280" s="76"/>
      <c r="C280" s="76"/>
      <c r="D280" s="76"/>
      <c r="E280" s="76"/>
      <c r="F280" s="76"/>
      <c r="G280" s="76"/>
      <c r="H280" s="76"/>
      <c r="I280" s="76"/>
      <c r="J280" s="76"/>
      <c r="K280" s="76"/>
      <c r="L280" s="76"/>
      <c r="M280" s="76"/>
      <c r="N280" s="76"/>
      <c r="O280" s="76"/>
      <c r="P280" s="419"/>
    </row>
    <row r="281" spans="1:16" s="82" customFormat="1" ht="18.75">
      <c r="A281" s="76"/>
      <c r="B281" s="76"/>
      <c r="C281" s="76"/>
      <c r="D281" s="76"/>
      <c r="E281" s="76"/>
      <c r="F281" s="76"/>
      <c r="G281" s="76"/>
      <c r="H281" s="76"/>
      <c r="I281" s="76"/>
      <c r="J281" s="76"/>
      <c r="K281" s="76"/>
      <c r="L281" s="76"/>
      <c r="M281" s="76"/>
      <c r="N281" s="76"/>
      <c r="O281" s="76"/>
      <c r="P281" s="419"/>
    </row>
    <row r="282" spans="1:16" s="82" customFormat="1" ht="18.75">
      <c r="A282" s="76"/>
      <c r="B282" s="76"/>
      <c r="C282" s="76"/>
      <c r="D282" s="76"/>
      <c r="E282" s="76"/>
      <c r="F282" s="76"/>
      <c r="G282" s="76"/>
      <c r="H282" s="76"/>
      <c r="I282" s="76"/>
      <c r="J282" s="76"/>
      <c r="K282" s="76"/>
      <c r="L282" s="76"/>
      <c r="M282" s="76"/>
      <c r="N282" s="76"/>
      <c r="O282" s="76"/>
      <c r="P282" s="419"/>
    </row>
    <row r="283" spans="1:16" s="82" customFormat="1" ht="18.75">
      <c r="A283" s="76"/>
      <c r="B283" s="76"/>
      <c r="C283" s="76"/>
      <c r="D283" s="76"/>
      <c r="E283" s="76"/>
      <c r="F283" s="76"/>
      <c r="G283" s="76"/>
      <c r="H283" s="76"/>
      <c r="I283" s="76"/>
      <c r="J283" s="76"/>
      <c r="K283" s="76"/>
      <c r="L283" s="76"/>
      <c r="M283" s="76"/>
      <c r="N283" s="76"/>
      <c r="O283" s="76"/>
      <c r="P283" s="419"/>
    </row>
    <row r="284" spans="1:16" s="82" customFormat="1" ht="18.75">
      <c r="A284" s="76"/>
      <c r="B284" s="76"/>
      <c r="C284" s="76"/>
      <c r="D284" s="76"/>
      <c r="E284" s="76"/>
      <c r="F284" s="76"/>
      <c r="G284" s="76"/>
      <c r="H284" s="76"/>
      <c r="I284" s="76"/>
      <c r="J284" s="76"/>
      <c r="K284" s="76"/>
      <c r="L284" s="76"/>
      <c r="M284" s="76"/>
      <c r="N284" s="76"/>
      <c r="O284" s="76"/>
      <c r="P284" s="419"/>
    </row>
    <row r="285" spans="1:16" s="82" customFormat="1" ht="18.75">
      <c r="A285" s="76"/>
      <c r="B285" s="76"/>
      <c r="C285" s="76"/>
      <c r="D285" s="76"/>
      <c r="E285" s="76"/>
      <c r="F285" s="76"/>
      <c r="G285" s="76"/>
      <c r="H285" s="76"/>
      <c r="I285" s="76"/>
      <c r="J285" s="76"/>
      <c r="K285" s="76"/>
      <c r="L285" s="76"/>
      <c r="M285" s="76"/>
      <c r="N285" s="76"/>
      <c r="O285" s="76"/>
      <c r="P285" s="419"/>
    </row>
    <row r="286" spans="1:16" s="82" customFormat="1" ht="18.75">
      <c r="A286" s="76"/>
      <c r="B286" s="76"/>
      <c r="C286" s="76"/>
      <c r="D286" s="76"/>
      <c r="E286" s="76"/>
      <c r="F286" s="76"/>
      <c r="G286" s="76"/>
      <c r="H286" s="76"/>
      <c r="I286" s="76"/>
      <c r="J286" s="76"/>
      <c r="K286" s="76"/>
      <c r="L286" s="76"/>
      <c r="M286" s="76"/>
      <c r="N286" s="76"/>
      <c r="O286" s="76"/>
      <c r="P286" s="419"/>
    </row>
    <row r="287" spans="1:16" s="82" customFormat="1" ht="18.75">
      <c r="A287" s="76"/>
      <c r="B287" s="76"/>
      <c r="C287" s="76"/>
      <c r="D287" s="76"/>
      <c r="E287" s="76"/>
      <c r="F287" s="76"/>
      <c r="G287" s="76"/>
      <c r="H287" s="76"/>
      <c r="I287" s="76"/>
      <c r="J287" s="76"/>
      <c r="K287" s="76"/>
      <c r="L287" s="76"/>
      <c r="M287" s="76"/>
      <c r="N287" s="76"/>
      <c r="O287" s="76"/>
      <c r="P287" s="419"/>
    </row>
    <row r="288" spans="1:16" s="82" customFormat="1" ht="18.75">
      <c r="A288" s="76"/>
      <c r="B288" s="76"/>
      <c r="C288" s="76"/>
      <c r="D288" s="76"/>
      <c r="E288" s="76"/>
      <c r="F288" s="76"/>
      <c r="G288" s="76"/>
      <c r="H288" s="76"/>
      <c r="I288" s="76"/>
      <c r="J288" s="76"/>
      <c r="K288" s="76"/>
      <c r="L288" s="76"/>
      <c r="M288" s="76"/>
      <c r="N288" s="76"/>
      <c r="O288" s="76"/>
      <c r="P288" s="419"/>
    </row>
    <row r="289" spans="1:16" s="82" customFormat="1" ht="18.75">
      <c r="A289" s="76"/>
      <c r="B289" s="76"/>
      <c r="C289" s="76"/>
      <c r="D289" s="76"/>
      <c r="E289" s="76"/>
      <c r="F289" s="76"/>
      <c r="G289" s="76"/>
      <c r="H289" s="76"/>
      <c r="I289" s="76"/>
      <c r="J289" s="76"/>
      <c r="K289" s="76"/>
      <c r="L289" s="76"/>
      <c r="M289" s="76"/>
      <c r="N289" s="76"/>
      <c r="O289" s="76"/>
      <c r="P289" s="419"/>
    </row>
    <row r="290" spans="1:16" s="82" customFormat="1" ht="18.75">
      <c r="A290" s="76"/>
      <c r="B290" s="76"/>
      <c r="C290" s="76"/>
      <c r="D290" s="76"/>
      <c r="E290" s="76"/>
      <c r="F290" s="76"/>
      <c r="G290" s="76"/>
      <c r="H290" s="76"/>
      <c r="I290" s="76"/>
      <c r="J290" s="76"/>
      <c r="K290" s="76"/>
      <c r="L290" s="76"/>
      <c r="M290" s="76"/>
      <c r="N290" s="76"/>
      <c r="O290" s="76"/>
      <c r="P290" s="419"/>
    </row>
    <row r="291" spans="1:16" s="82" customFormat="1" ht="18.75">
      <c r="A291" s="76"/>
      <c r="B291" s="76"/>
      <c r="C291" s="76"/>
      <c r="D291" s="76"/>
      <c r="E291" s="76"/>
      <c r="F291" s="76"/>
      <c r="G291" s="76"/>
      <c r="H291" s="76"/>
      <c r="I291" s="76"/>
      <c r="J291" s="76"/>
      <c r="K291" s="76"/>
      <c r="L291" s="76"/>
      <c r="M291" s="76"/>
      <c r="N291" s="76"/>
      <c r="O291" s="76"/>
      <c r="P291" s="419"/>
    </row>
    <row r="292" spans="1:16" s="82" customFormat="1" ht="18.75">
      <c r="A292" s="76"/>
      <c r="B292" s="76"/>
      <c r="C292" s="76"/>
      <c r="D292" s="76"/>
      <c r="E292" s="76"/>
      <c r="F292" s="76"/>
      <c r="G292" s="76"/>
      <c r="H292" s="76"/>
      <c r="I292" s="76"/>
      <c r="J292" s="76"/>
      <c r="K292" s="76"/>
      <c r="L292" s="76"/>
      <c r="M292" s="76"/>
      <c r="N292" s="76"/>
      <c r="O292" s="76"/>
      <c r="P292" s="419"/>
    </row>
    <row r="293" spans="1:16" s="82" customFormat="1" ht="18.75">
      <c r="A293" s="76"/>
      <c r="B293" s="76"/>
      <c r="C293" s="76"/>
      <c r="D293" s="76"/>
      <c r="E293" s="76"/>
      <c r="F293" s="76"/>
      <c r="G293" s="76"/>
      <c r="H293" s="76"/>
      <c r="I293" s="76"/>
      <c r="J293" s="76"/>
      <c r="K293" s="76"/>
      <c r="L293" s="76"/>
      <c r="M293" s="76"/>
      <c r="N293" s="76"/>
      <c r="O293" s="76"/>
      <c r="P293" s="419"/>
    </row>
    <row r="294" spans="1:16" s="82" customFormat="1" ht="18.75">
      <c r="A294" s="76"/>
      <c r="B294" s="76"/>
      <c r="C294" s="76"/>
      <c r="D294" s="76"/>
      <c r="E294" s="76"/>
      <c r="F294" s="76"/>
      <c r="G294" s="76"/>
      <c r="H294" s="76"/>
      <c r="I294" s="76"/>
      <c r="J294" s="76"/>
      <c r="K294" s="76"/>
      <c r="L294" s="76"/>
      <c r="M294" s="76"/>
      <c r="N294" s="76"/>
      <c r="O294" s="76"/>
      <c r="P294" s="419"/>
    </row>
    <row r="295" spans="1:16" s="82" customFormat="1" ht="18.75">
      <c r="A295" s="76"/>
      <c r="B295" s="76"/>
      <c r="C295" s="76"/>
      <c r="D295" s="76"/>
      <c r="E295" s="76"/>
      <c r="F295" s="76"/>
      <c r="G295" s="76"/>
      <c r="H295" s="76"/>
      <c r="I295" s="76"/>
      <c r="J295" s="76"/>
      <c r="K295" s="76"/>
      <c r="L295" s="76"/>
      <c r="M295" s="76"/>
      <c r="N295" s="76"/>
      <c r="O295" s="76"/>
      <c r="P295" s="419"/>
    </row>
    <row r="296" spans="1:16" s="82" customFormat="1" ht="18.75">
      <c r="A296" s="76"/>
      <c r="B296" s="76"/>
      <c r="C296" s="76"/>
      <c r="D296" s="76"/>
      <c r="E296" s="76"/>
      <c r="F296" s="76"/>
      <c r="G296" s="76"/>
      <c r="H296" s="76"/>
      <c r="I296" s="76"/>
      <c r="J296" s="76"/>
      <c r="K296" s="76"/>
      <c r="L296" s="76"/>
      <c r="M296" s="76"/>
      <c r="N296" s="76"/>
      <c r="O296" s="76"/>
      <c r="P296" s="419"/>
    </row>
    <row r="297" spans="1:16" s="82" customFormat="1" ht="18.75">
      <c r="A297" s="76"/>
      <c r="B297" s="76"/>
      <c r="C297" s="76"/>
      <c r="D297" s="76"/>
      <c r="E297" s="76"/>
      <c r="F297" s="76"/>
      <c r="G297" s="76"/>
      <c r="H297" s="76"/>
      <c r="I297" s="76"/>
      <c r="J297" s="76"/>
      <c r="K297" s="76"/>
      <c r="L297" s="76"/>
      <c r="M297" s="76"/>
      <c r="N297" s="76"/>
      <c r="O297" s="76"/>
      <c r="P297" s="419"/>
    </row>
    <row r="298" spans="1:16" s="82" customFormat="1" ht="18.75">
      <c r="A298" s="76"/>
      <c r="B298" s="76"/>
      <c r="C298" s="76"/>
      <c r="D298" s="76"/>
      <c r="E298" s="76"/>
      <c r="F298" s="76"/>
      <c r="G298" s="76"/>
      <c r="H298" s="76"/>
      <c r="I298" s="76"/>
      <c r="J298" s="76"/>
      <c r="K298" s="76"/>
      <c r="L298" s="76"/>
      <c r="M298" s="76"/>
      <c r="N298" s="76"/>
      <c r="O298" s="76"/>
      <c r="P298" s="419"/>
    </row>
    <row r="299" spans="1:16" s="82" customFormat="1" ht="18.75">
      <c r="A299" s="76"/>
      <c r="B299" s="76"/>
      <c r="C299" s="76"/>
      <c r="D299" s="76"/>
      <c r="E299" s="76"/>
      <c r="F299" s="76"/>
      <c r="G299" s="76"/>
      <c r="H299" s="76"/>
      <c r="I299" s="76"/>
      <c r="J299" s="76"/>
      <c r="K299" s="76"/>
      <c r="L299" s="76"/>
      <c r="M299" s="76"/>
      <c r="N299" s="76"/>
      <c r="O299" s="76"/>
      <c r="P299" s="419"/>
    </row>
    <row r="300" spans="1:16" s="82" customFormat="1" ht="18.75">
      <c r="A300" s="76"/>
      <c r="B300" s="76"/>
      <c r="C300" s="76"/>
      <c r="D300" s="76"/>
      <c r="E300" s="76"/>
      <c r="F300" s="76"/>
      <c r="G300" s="76"/>
      <c r="H300" s="76"/>
      <c r="I300" s="76"/>
      <c r="J300" s="76"/>
      <c r="K300" s="76"/>
      <c r="L300" s="76"/>
      <c r="M300" s="76"/>
      <c r="N300" s="76"/>
      <c r="O300" s="76"/>
      <c r="P300" s="419"/>
    </row>
    <row r="301" spans="1:16" s="82" customFormat="1" ht="18.75">
      <c r="A301" s="76"/>
      <c r="B301" s="76"/>
      <c r="C301" s="76"/>
      <c r="D301" s="76"/>
      <c r="E301" s="76"/>
      <c r="F301" s="76"/>
      <c r="G301" s="76"/>
      <c r="H301" s="76"/>
      <c r="I301" s="76"/>
      <c r="J301" s="76"/>
      <c r="K301" s="76"/>
      <c r="L301" s="76"/>
      <c r="M301" s="76"/>
      <c r="N301" s="76"/>
      <c r="O301" s="76"/>
      <c r="P301" s="419"/>
    </row>
    <row r="302" spans="1:16" s="82" customFormat="1" ht="18.75">
      <c r="A302" s="76"/>
      <c r="B302" s="76"/>
      <c r="C302" s="76"/>
      <c r="D302" s="76"/>
      <c r="E302" s="76"/>
      <c r="F302" s="76"/>
      <c r="G302" s="76"/>
      <c r="H302" s="76"/>
      <c r="I302" s="76"/>
      <c r="J302" s="76"/>
      <c r="K302" s="76"/>
      <c r="L302" s="76"/>
      <c r="M302" s="76"/>
      <c r="N302" s="76"/>
      <c r="O302" s="76"/>
      <c r="P302" s="419"/>
    </row>
    <row r="303" spans="1:16" s="82" customFormat="1" ht="18.75">
      <c r="A303" s="76"/>
      <c r="B303" s="76"/>
      <c r="C303" s="76"/>
      <c r="D303" s="76"/>
      <c r="E303" s="76"/>
      <c r="F303" s="76"/>
      <c r="G303" s="76"/>
      <c r="H303" s="76"/>
      <c r="I303" s="76"/>
      <c r="J303" s="76"/>
      <c r="K303" s="76"/>
      <c r="L303" s="76"/>
      <c r="M303" s="76"/>
      <c r="N303" s="76"/>
      <c r="O303" s="76"/>
      <c r="P303" s="419"/>
    </row>
    <row r="304" spans="1:16" s="82" customFormat="1" ht="18.75">
      <c r="A304" s="76"/>
      <c r="B304" s="76"/>
      <c r="C304" s="76"/>
      <c r="D304" s="76"/>
      <c r="E304" s="76"/>
      <c r="F304" s="76"/>
      <c r="G304" s="76"/>
      <c r="H304" s="76"/>
      <c r="I304" s="76"/>
      <c r="J304" s="76"/>
      <c r="K304" s="76"/>
      <c r="L304" s="76"/>
      <c r="M304" s="76"/>
      <c r="N304" s="76"/>
      <c r="O304" s="76"/>
      <c r="P304" s="419"/>
    </row>
    <row r="305" spans="1:16" s="82" customFormat="1" ht="18.75">
      <c r="A305" s="76"/>
      <c r="B305" s="76"/>
      <c r="C305" s="76"/>
      <c r="D305" s="76"/>
      <c r="E305" s="76"/>
      <c r="F305" s="76"/>
      <c r="G305" s="76"/>
      <c r="H305" s="76"/>
      <c r="I305" s="76"/>
      <c r="J305" s="76"/>
      <c r="K305" s="76"/>
      <c r="L305" s="76"/>
      <c r="M305" s="76"/>
      <c r="N305" s="76"/>
      <c r="O305" s="76"/>
      <c r="P305" s="419"/>
    </row>
    <row r="306" spans="1:16" s="82" customFormat="1" ht="18.75">
      <c r="A306" s="76"/>
      <c r="B306" s="76"/>
      <c r="C306" s="76"/>
      <c r="D306" s="76"/>
      <c r="E306" s="76"/>
      <c r="F306" s="76"/>
      <c r="G306" s="76"/>
      <c r="H306" s="76"/>
      <c r="I306" s="76"/>
      <c r="J306" s="76"/>
      <c r="K306" s="76"/>
      <c r="L306" s="76"/>
      <c r="M306" s="76"/>
      <c r="N306" s="76"/>
      <c r="O306" s="76"/>
      <c r="P306" s="419"/>
    </row>
    <row r="307" spans="1:16" s="82" customFormat="1" ht="18.75">
      <c r="A307" s="76"/>
      <c r="B307" s="76"/>
      <c r="C307" s="76"/>
      <c r="D307" s="76"/>
      <c r="E307" s="76"/>
      <c r="F307" s="76"/>
      <c r="G307" s="76"/>
      <c r="H307" s="76"/>
      <c r="I307" s="76"/>
      <c r="J307" s="76"/>
      <c r="K307" s="76"/>
      <c r="L307" s="76"/>
      <c r="M307" s="76"/>
      <c r="N307" s="76"/>
      <c r="O307" s="76"/>
      <c r="P307" s="419"/>
    </row>
    <row r="308" spans="1:16" s="82" customFormat="1" ht="18.75">
      <c r="A308" s="76"/>
      <c r="B308" s="76"/>
      <c r="C308" s="76"/>
      <c r="D308" s="76"/>
      <c r="E308" s="76"/>
      <c r="F308" s="76"/>
      <c r="G308" s="76"/>
      <c r="H308" s="76"/>
      <c r="I308" s="76"/>
      <c r="J308" s="76"/>
      <c r="K308" s="76"/>
      <c r="L308" s="76"/>
      <c r="M308" s="76"/>
      <c r="N308" s="76"/>
      <c r="O308" s="76"/>
      <c r="P308" s="419"/>
    </row>
    <row r="309" spans="1:16" s="82" customFormat="1" ht="18.75">
      <c r="A309" s="76"/>
      <c r="B309" s="76"/>
      <c r="C309" s="76"/>
      <c r="D309" s="76"/>
      <c r="E309" s="76"/>
      <c r="F309" s="76"/>
      <c r="G309" s="76"/>
      <c r="H309" s="76"/>
      <c r="I309" s="76"/>
      <c r="J309" s="76"/>
      <c r="K309" s="76"/>
      <c r="L309" s="76"/>
      <c r="M309" s="76"/>
      <c r="N309" s="76"/>
      <c r="O309" s="76"/>
      <c r="P309" s="419"/>
    </row>
    <row r="310" spans="1:16" s="82" customFormat="1" ht="18.75">
      <c r="A310" s="76"/>
      <c r="B310" s="76"/>
      <c r="C310" s="76"/>
      <c r="D310" s="76"/>
      <c r="E310" s="76"/>
      <c r="F310" s="76"/>
      <c r="G310" s="76"/>
      <c r="H310" s="76"/>
      <c r="I310" s="76"/>
      <c r="J310" s="76"/>
      <c r="K310" s="76"/>
      <c r="L310" s="76"/>
      <c r="M310" s="76"/>
      <c r="N310" s="76"/>
      <c r="O310" s="76"/>
      <c r="P310" s="419"/>
    </row>
    <row r="311" spans="1:16" s="82" customFormat="1" ht="18.75">
      <c r="A311" s="76"/>
      <c r="B311" s="76"/>
      <c r="C311" s="76"/>
      <c r="D311" s="76"/>
      <c r="E311" s="76"/>
      <c r="F311" s="76"/>
      <c r="G311" s="76"/>
      <c r="H311" s="76"/>
      <c r="I311" s="76"/>
      <c r="J311" s="76"/>
      <c r="K311" s="76"/>
      <c r="L311" s="76"/>
      <c r="M311" s="76"/>
      <c r="N311" s="76"/>
      <c r="O311" s="76"/>
      <c r="P311" s="419"/>
    </row>
    <row r="312" spans="1:16" s="82" customFormat="1" ht="18.75">
      <c r="A312" s="76"/>
      <c r="B312" s="76"/>
      <c r="C312" s="76"/>
      <c r="D312" s="76"/>
      <c r="E312" s="76"/>
      <c r="F312" s="76"/>
      <c r="G312" s="76"/>
      <c r="H312" s="76"/>
      <c r="I312" s="76"/>
      <c r="J312" s="76"/>
      <c r="K312" s="76"/>
      <c r="L312" s="76"/>
      <c r="M312" s="76"/>
      <c r="N312" s="76"/>
      <c r="O312" s="76"/>
      <c r="P312" s="419"/>
    </row>
    <row r="313" spans="1:16" s="82" customFormat="1" ht="18.75">
      <c r="A313" s="76"/>
      <c r="B313" s="76"/>
      <c r="C313" s="76"/>
      <c r="D313" s="76"/>
      <c r="E313" s="76"/>
      <c r="F313" s="76"/>
      <c r="G313" s="76"/>
      <c r="H313" s="76"/>
      <c r="I313" s="76"/>
      <c r="J313" s="76"/>
      <c r="K313" s="76"/>
      <c r="L313" s="76"/>
      <c r="M313" s="76"/>
      <c r="N313" s="76"/>
      <c r="O313" s="76"/>
      <c r="P313" s="419"/>
    </row>
    <row r="314" spans="1:16" s="82" customFormat="1" ht="18.75">
      <c r="A314" s="76"/>
      <c r="B314" s="76"/>
      <c r="C314" s="76"/>
      <c r="D314" s="76"/>
      <c r="E314" s="76"/>
      <c r="F314" s="76"/>
      <c r="G314" s="76"/>
      <c r="H314" s="76"/>
      <c r="I314" s="76"/>
      <c r="J314" s="76"/>
      <c r="K314" s="76"/>
      <c r="L314" s="76"/>
      <c r="M314" s="76"/>
      <c r="N314" s="76"/>
      <c r="O314" s="76"/>
      <c r="P314" s="419"/>
    </row>
    <row r="315" spans="1:16" s="82" customFormat="1" ht="18.75">
      <c r="A315" s="76"/>
      <c r="B315" s="76"/>
      <c r="C315" s="76"/>
      <c r="D315" s="76"/>
      <c r="E315" s="76"/>
      <c r="F315" s="76"/>
      <c r="G315" s="76"/>
      <c r="H315" s="76"/>
      <c r="I315" s="76"/>
      <c r="J315" s="76"/>
      <c r="K315" s="76"/>
      <c r="L315" s="76"/>
      <c r="M315" s="76"/>
      <c r="N315" s="76"/>
      <c r="O315" s="76"/>
      <c r="P315" s="419"/>
    </row>
    <row r="316" spans="1:16" s="82" customFormat="1" ht="18.75">
      <c r="A316" s="76"/>
      <c r="B316" s="76"/>
      <c r="C316" s="76"/>
      <c r="D316" s="76"/>
      <c r="E316" s="76"/>
      <c r="F316" s="76"/>
      <c r="G316" s="76"/>
      <c r="H316" s="76"/>
      <c r="I316" s="76"/>
      <c r="J316" s="76"/>
      <c r="K316" s="76"/>
      <c r="L316" s="76"/>
      <c r="M316" s="76"/>
      <c r="N316" s="76"/>
      <c r="O316" s="76"/>
      <c r="P316" s="419"/>
    </row>
    <row r="317" spans="1:16" s="82" customFormat="1" ht="18.75">
      <c r="A317" s="76"/>
      <c r="B317" s="76"/>
      <c r="C317" s="76"/>
      <c r="D317" s="76"/>
      <c r="E317" s="76"/>
      <c r="F317" s="76"/>
      <c r="G317" s="76"/>
      <c r="H317" s="76"/>
      <c r="I317" s="76"/>
      <c r="J317" s="76"/>
      <c r="K317" s="76"/>
      <c r="L317" s="76"/>
      <c r="M317" s="76"/>
      <c r="N317" s="76"/>
      <c r="O317" s="76"/>
      <c r="P317" s="419"/>
    </row>
    <row r="318" spans="1:16" s="82" customFormat="1" ht="18.75">
      <c r="A318" s="76"/>
      <c r="B318" s="76"/>
      <c r="C318" s="76"/>
      <c r="D318" s="76"/>
      <c r="E318" s="76"/>
      <c r="F318" s="76"/>
      <c r="G318" s="76"/>
      <c r="H318" s="76"/>
      <c r="I318" s="76"/>
      <c r="J318" s="76"/>
      <c r="K318" s="76"/>
      <c r="L318" s="76"/>
      <c r="M318" s="76"/>
      <c r="N318" s="76"/>
      <c r="O318" s="76"/>
      <c r="P318" s="419"/>
    </row>
    <row r="319" spans="1:16" s="82" customFormat="1" ht="18.75">
      <c r="A319" s="76"/>
      <c r="B319" s="76"/>
      <c r="C319" s="76"/>
      <c r="D319" s="76"/>
      <c r="E319" s="76"/>
      <c r="F319" s="76"/>
      <c r="G319" s="76"/>
      <c r="H319" s="76"/>
      <c r="I319" s="76"/>
      <c r="J319" s="76"/>
      <c r="K319" s="76"/>
      <c r="L319" s="76"/>
      <c r="M319" s="76"/>
      <c r="N319" s="76"/>
      <c r="O319" s="76"/>
      <c r="P319" s="419"/>
    </row>
    <row r="320" spans="1:16" s="82" customFormat="1" ht="18.75">
      <c r="A320" s="76"/>
      <c r="B320" s="76"/>
      <c r="C320" s="76"/>
      <c r="D320" s="76"/>
      <c r="E320" s="76"/>
      <c r="F320" s="76"/>
      <c r="G320" s="76"/>
      <c r="H320" s="76"/>
      <c r="I320" s="76"/>
      <c r="J320" s="76"/>
      <c r="K320" s="76"/>
      <c r="L320" s="76"/>
      <c r="M320" s="76"/>
      <c r="N320" s="76"/>
      <c r="O320" s="76"/>
      <c r="P320" s="419"/>
    </row>
    <row r="321" spans="1:16" s="82" customFormat="1" ht="18.75">
      <c r="A321" s="76"/>
      <c r="B321" s="76"/>
      <c r="C321" s="76"/>
      <c r="D321" s="76"/>
      <c r="E321" s="76"/>
      <c r="F321" s="76"/>
      <c r="G321" s="76"/>
      <c r="H321" s="76"/>
      <c r="I321" s="76"/>
      <c r="J321" s="76"/>
      <c r="K321" s="76"/>
      <c r="L321" s="76"/>
      <c r="M321" s="76"/>
      <c r="N321" s="76"/>
      <c r="O321" s="76"/>
      <c r="P321" s="419"/>
    </row>
    <row r="322" spans="1:16" s="82" customFormat="1" ht="18.75">
      <c r="A322" s="76"/>
      <c r="B322" s="76"/>
      <c r="C322" s="76"/>
      <c r="D322" s="76"/>
      <c r="E322" s="76"/>
      <c r="F322" s="76"/>
      <c r="G322" s="76"/>
      <c r="H322" s="76"/>
      <c r="I322" s="76"/>
      <c r="J322" s="76"/>
      <c r="K322" s="76"/>
      <c r="L322" s="76"/>
      <c r="M322" s="76"/>
      <c r="N322" s="76"/>
      <c r="O322" s="76"/>
      <c r="P322" s="419"/>
    </row>
    <row r="323" spans="1:16" s="82" customFormat="1" ht="18.75">
      <c r="A323" s="76"/>
      <c r="B323" s="76"/>
      <c r="C323" s="76"/>
      <c r="D323" s="76"/>
      <c r="E323" s="76"/>
      <c r="F323" s="76"/>
      <c r="G323" s="76"/>
      <c r="H323" s="76"/>
      <c r="I323" s="76"/>
      <c r="J323" s="76"/>
      <c r="K323" s="76"/>
      <c r="L323" s="76"/>
      <c r="M323" s="76"/>
      <c r="N323" s="76"/>
      <c r="O323" s="76"/>
      <c r="P323" s="419"/>
    </row>
    <row r="324" spans="1:16" s="82" customFormat="1" ht="18.75">
      <c r="A324" s="76"/>
      <c r="B324" s="76"/>
      <c r="C324" s="76"/>
      <c r="D324" s="76"/>
      <c r="E324" s="76"/>
      <c r="F324" s="76"/>
      <c r="G324" s="76"/>
      <c r="H324" s="76"/>
      <c r="I324" s="76"/>
      <c r="J324" s="76"/>
      <c r="K324" s="76"/>
      <c r="L324" s="76"/>
      <c r="M324" s="76"/>
      <c r="N324" s="76"/>
      <c r="O324" s="76"/>
      <c r="P324" s="419"/>
    </row>
    <row r="325" spans="1:16" s="82" customFormat="1" ht="18.75">
      <c r="A325" s="76"/>
      <c r="B325" s="76"/>
      <c r="C325" s="76"/>
      <c r="D325" s="76"/>
      <c r="E325" s="76"/>
      <c r="F325" s="76"/>
      <c r="G325" s="76"/>
      <c r="H325" s="76"/>
      <c r="I325" s="76"/>
      <c r="J325" s="76"/>
      <c r="K325" s="76"/>
      <c r="L325" s="76"/>
      <c r="M325" s="76"/>
      <c r="N325" s="76"/>
      <c r="O325" s="76"/>
      <c r="P325" s="419"/>
    </row>
    <row r="326" spans="1:16" s="82" customFormat="1" ht="18.75">
      <c r="A326" s="76"/>
      <c r="B326" s="76"/>
      <c r="C326" s="76"/>
      <c r="D326" s="76"/>
      <c r="E326" s="76"/>
      <c r="F326" s="76"/>
      <c r="G326" s="76"/>
      <c r="H326" s="76"/>
      <c r="I326" s="76"/>
      <c r="J326" s="76"/>
      <c r="K326" s="76"/>
      <c r="L326" s="76"/>
      <c r="M326" s="76"/>
      <c r="N326" s="76"/>
      <c r="O326" s="76"/>
      <c r="P326" s="419"/>
    </row>
    <row r="327" spans="1:16" s="82" customFormat="1" ht="18.75">
      <c r="A327" s="76"/>
      <c r="B327" s="76"/>
      <c r="C327" s="76"/>
      <c r="D327" s="76"/>
      <c r="E327" s="76"/>
      <c r="F327" s="76"/>
      <c r="G327" s="76"/>
      <c r="H327" s="76"/>
      <c r="I327" s="76"/>
      <c r="J327" s="76"/>
      <c r="K327" s="76"/>
      <c r="L327" s="76"/>
      <c r="M327" s="76"/>
      <c r="N327" s="76"/>
      <c r="O327" s="76"/>
      <c r="P327" s="419"/>
    </row>
    <row r="328" spans="1:16" s="82" customFormat="1" ht="18.75">
      <c r="A328" s="76"/>
      <c r="B328" s="76"/>
      <c r="C328" s="76"/>
      <c r="D328" s="76"/>
      <c r="E328" s="76"/>
      <c r="F328" s="76"/>
      <c r="G328" s="76"/>
      <c r="H328" s="76"/>
      <c r="I328" s="76"/>
      <c r="J328" s="76"/>
      <c r="K328" s="76"/>
      <c r="L328" s="76"/>
      <c r="M328" s="76"/>
      <c r="N328" s="76"/>
      <c r="O328" s="76"/>
      <c r="P328" s="419"/>
    </row>
    <row r="329" spans="1:16" s="82" customFormat="1" ht="18.75">
      <c r="A329" s="76"/>
      <c r="B329" s="76"/>
      <c r="C329" s="76"/>
      <c r="D329" s="76"/>
      <c r="E329" s="76"/>
      <c r="F329" s="76"/>
      <c r="G329" s="76"/>
      <c r="H329" s="76"/>
      <c r="I329" s="76"/>
      <c r="J329" s="76"/>
      <c r="K329" s="76"/>
      <c r="L329" s="76"/>
      <c r="M329" s="76"/>
      <c r="N329" s="76"/>
      <c r="O329" s="76"/>
      <c r="P329" s="419"/>
    </row>
    <row r="330" spans="1:16" s="82" customFormat="1" ht="18.75">
      <c r="A330" s="76"/>
      <c r="B330" s="76"/>
      <c r="C330" s="76"/>
      <c r="D330" s="76"/>
      <c r="E330" s="76"/>
      <c r="F330" s="76"/>
      <c r="G330" s="76"/>
      <c r="H330" s="76"/>
      <c r="I330" s="76"/>
      <c r="J330" s="76"/>
      <c r="K330" s="76"/>
      <c r="L330" s="76"/>
      <c r="M330" s="76"/>
      <c r="N330" s="76"/>
      <c r="O330" s="76"/>
      <c r="P330" s="419"/>
    </row>
    <row r="331" spans="1:16" s="82" customFormat="1" ht="18.75">
      <c r="A331" s="76"/>
      <c r="B331" s="76"/>
      <c r="C331" s="76"/>
      <c r="D331" s="76"/>
      <c r="E331" s="76"/>
      <c r="F331" s="76"/>
      <c r="G331" s="76"/>
      <c r="H331" s="76"/>
      <c r="I331" s="76"/>
      <c r="J331" s="76"/>
      <c r="K331" s="76"/>
      <c r="L331" s="76"/>
      <c r="M331" s="76"/>
      <c r="N331" s="76"/>
      <c r="O331" s="76"/>
      <c r="P331" s="419"/>
    </row>
    <row r="332" spans="1:16" s="82" customFormat="1" ht="18.75">
      <c r="A332" s="76"/>
      <c r="B332" s="76"/>
      <c r="C332" s="76"/>
      <c r="D332" s="76"/>
      <c r="E332" s="76"/>
      <c r="F332" s="76"/>
      <c r="G332" s="76"/>
      <c r="H332" s="76"/>
      <c r="I332" s="76"/>
      <c r="J332" s="76"/>
      <c r="K332" s="76"/>
      <c r="L332" s="76"/>
      <c r="M332" s="76"/>
      <c r="N332" s="76"/>
      <c r="O332" s="76"/>
      <c r="P332" s="419"/>
    </row>
    <row r="333" spans="1:16" s="82" customFormat="1" ht="18.75">
      <c r="A333" s="76"/>
      <c r="B333" s="76"/>
      <c r="C333" s="76"/>
      <c r="D333" s="76"/>
      <c r="E333" s="76"/>
      <c r="F333" s="76"/>
      <c r="G333" s="76"/>
      <c r="H333" s="76"/>
      <c r="I333" s="76"/>
      <c r="J333" s="76"/>
      <c r="K333" s="76"/>
      <c r="L333" s="76"/>
      <c r="M333" s="76"/>
      <c r="N333" s="76"/>
      <c r="O333" s="76"/>
      <c r="P333" s="419"/>
    </row>
    <row r="334" spans="1:16" s="82" customFormat="1" ht="18.75">
      <c r="A334" s="76"/>
      <c r="B334" s="76"/>
      <c r="C334" s="76"/>
      <c r="D334" s="76"/>
      <c r="E334" s="76"/>
      <c r="F334" s="76"/>
      <c r="G334" s="76"/>
      <c r="H334" s="76"/>
      <c r="I334" s="76"/>
      <c r="J334" s="76"/>
      <c r="K334" s="76"/>
      <c r="L334" s="76"/>
      <c r="M334" s="76"/>
      <c r="N334" s="76"/>
      <c r="O334" s="76"/>
      <c r="P334" s="419"/>
    </row>
    <row r="335" spans="1:16" s="82" customFormat="1" ht="18.75">
      <c r="A335" s="76"/>
      <c r="B335" s="76"/>
      <c r="C335" s="76"/>
      <c r="D335" s="76"/>
      <c r="E335" s="76"/>
      <c r="F335" s="76"/>
      <c r="G335" s="76"/>
      <c r="H335" s="76"/>
      <c r="I335" s="76"/>
      <c r="J335" s="76"/>
      <c r="K335" s="76"/>
      <c r="L335" s="76"/>
      <c r="M335" s="76"/>
      <c r="N335" s="76"/>
      <c r="O335" s="76"/>
      <c r="P335" s="419"/>
    </row>
    <row r="336" spans="1:16" s="82" customFormat="1" ht="18.75">
      <c r="A336" s="76"/>
      <c r="B336" s="76"/>
      <c r="C336" s="76"/>
      <c r="D336" s="76"/>
      <c r="E336" s="76"/>
      <c r="F336" s="76"/>
      <c r="G336" s="76"/>
      <c r="H336" s="76"/>
      <c r="I336" s="76"/>
      <c r="J336" s="76"/>
      <c r="K336" s="76"/>
      <c r="L336" s="76"/>
      <c r="M336" s="76"/>
      <c r="N336" s="76"/>
      <c r="O336" s="76"/>
      <c r="P336" s="419"/>
    </row>
    <row r="337" spans="1:16" s="82" customFormat="1" ht="18.75">
      <c r="A337" s="76"/>
      <c r="B337" s="76"/>
      <c r="C337" s="76"/>
      <c r="D337" s="76"/>
      <c r="E337" s="76"/>
      <c r="F337" s="76"/>
      <c r="G337" s="76"/>
      <c r="H337" s="76"/>
      <c r="I337" s="76"/>
      <c r="J337" s="76"/>
      <c r="K337" s="76"/>
      <c r="L337" s="76"/>
      <c r="M337" s="76"/>
      <c r="N337" s="76"/>
      <c r="O337" s="76"/>
      <c r="P337" s="419"/>
    </row>
    <row r="338" spans="1:16" s="82" customFormat="1" ht="18.75">
      <c r="A338" s="76"/>
      <c r="B338" s="76"/>
      <c r="C338" s="76"/>
      <c r="D338" s="76"/>
      <c r="E338" s="76"/>
      <c r="F338" s="76"/>
      <c r="G338" s="76"/>
      <c r="H338" s="76"/>
      <c r="I338" s="76"/>
      <c r="J338" s="76"/>
      <c r="K338" s="76"/>
      <c r="L338" s="76"/>
      <c r="M338" s="76"/>
      <c r="N338" s="76"/>
      <c r="O338" s="76"/>
      <c r="P338" s="419"/>
    </row>
    <row r="339" spans="1:16" s="82" customFormat="1" ht="18.75">
      <c r="A339" s="76"/>
      <c r="B339" s="76"/>
      <c r="C339" s="76"/>
      <c r="D339" s="76"/>
      <c r="E339" s="76"/>
      <c r="F339" s="76"/>
      <c r="G339" s="76"/>
      <c r="H339" s="76"/>
      <c r="I339" s="76"/>
      <c r="J339" s="76"/>
      <c r="K339" s="76"/>
      <c r="L339" s="76"/>
      <c r="M339" s="76"/>
      <c r="N339" s="76"/>
      <c r="O339" s="76"/>
      <c r="P339" s="419"/>
    </row>
    <row r="340" spans="1:16" s="82" customFormat="1" ht="18.75">
      <c r="A340" s="76"/>
      <c r="B340" s="76"/>
      <c r="C340" s="76"/>
      <c r="D340" s="76"/>
      <c r="E340" s="76"/>
      <c r="F340" s="76"/>
      <c r="G340" s="76"/>
      <c r="H340" s="76"/>
      <c r="I340" s="76"/>
      <c r="J340" s="76"/>
      <c r="K340" s="76"/>
      <c r="L340" s="76"/>
      <c r="M340" s="76"/>
      <c r="N340" s="76"/>
      <c r="O340" s="76"/>
      <c r="P340" s="419"/>
    </row>
    <row r="341" spans="1:16" s="82" customFormat="1" ht="18.75">
      <c r="A341" s="76"/>
      <c r="B341" s="76"/>
      <c r="C341" s="76"/>
      <c r="D341" s="76"/>
      <c r="E341" s="76"/>
      <c r="F341" s="76"/>
      <c r="G341" s="76"/>
      <c r="H341" s="76"/>
      <c r="I341" s="76"/>
      <c r="J341" s="76"/>
      <c r="K341" s="76"/>
      <c r="L341" s="76"/>
      <c r="M341" s="76"/>
      <c r="N341" s="76"/>
      <c r="O341" s="76"/>
      <c r="P341" s="419"/>
    </row>
    <row r="342" spans="1:16" s="82" customFormat="1" ht="18.75">
      <c r="A342" s="76"/>
      <c r="B342" s="76"/>
      <c r="C342" s="76"/>
      <c r="D342" s="76"/>
      <c r="E342" s="76"/>
      <c r="F342" s="76"/>
      <c r="G342" s="76"/>
      <c r="H342" s="76"/>
      <c r="I342" s="76"/>
      <c r="J342" s="76"/>
      <c r="K342" s="76"/>
      <c r="L342" s="76"/>
      <c r="M342" s="76"/>
      <c r="N342" s="76"/>
      <c r="O342" s="76"/>
      <c r="P342" s="419"/>
    </row>
    <row r="343" spans="1:16" s="82" customFormat="1" ht="18.75">
      <c r="A343" s="76"/>
      <c r="B343" s="76"/>
      <c r="C343" s="76"/>
      <c r="D343" s="76"/>
      <c r="E343" s="76"/>
      <c r="F343" s="76"/>
      <c r="G343" s="76"/>
      <c r="H343" s="76"/>
      <c r="I343" s="76"/>
      <c r="J343" s="76"/>
      <c r="K343" s="76"/>
      <c r="L343" s="76"/>
      <c r="M343" s="76"/>
      <c r="N343" s="76"/>
      <c r="O343" s="76"/>
      <c r="P343" s="419"/>
    </row>
    <row r="344" spans="1:16" s="82" customFormat="1" ht="18.75">
      <c r="A344" s="76"/>
      <c r="B344" s="76"/>
      <c r="C344" s="76"/>
      <c r="D344" s="76"/>
      <c r="E344" s="76"/>
      <c r="F344" s="76"/>
      <c r="G344" s="76"/>
      <c r="H344" s="76"/>
      <c r="I344" s="76"/>
      <c r="J344" s="76"/>
      <c r="K344" s="76"/>
      <c r="L344" s="76"/>
      <c r="M344" s="76"/>
      <c r="N344" s="76"/>
      <c r="O344" s="76"/>
      <c r="P344" s="419"/>
    </row>
    <row r="345" spans="1:16" s="82" customFormat="1" ht="18.75">
      <c r="A345" s="76"/>
      <c r="B345" s="76"/>
      <c r="C345" s="76"/>
      <c r="D345" s="76"/>
      <c r="E345" s="76"/>
      <c r="F345" s="76"/>
      <c r="G345" s="76"/>
      <c r="H345" s="76"/>
      <c r="I345" s="76"/>
      <c r="J345" s="76"/>
      <c r="K345" s="76"/>
      <c r="L345" s="76"/>
      <c r="M345" s="76"/>
      <c r="N345" s="76"/>
      <c r="O345" s="76"/>
      <c r="P345" s="419"/>
    </row>
    <row r="346" spans="1:16" s="82" customFormat="1" ht="18.75">
      <c r="A346" s="76"/>
      <c r="B346" s="76"/>
      <c r="C346" s="76"/>
      <c r="D346" s="76"/>
      <c r="E346" s="76"/>
      <c r="F346" s="76"/>
      <c r="G346" s="76"/>
      <c r="H346" s="76"/>
      <c r="I346" s="76"/>
      <c r="J346" s="76"/>
      <c r="K346" s="76"/>
      <c r="L346" s="76"/>
      <c r="M346" s="76"/>
      <c r="N346" s="76"/>
      <c r="O346" s="76"/>
      <c r="P346" s="419"/>
    </row>
    <row r="347" spans="1:16" s="82" customFormat="1" ht="18.75">
      <c r="A347" s="76"/>
      <c r="B347" s="76"/>
      <c r="C347" s="76"/>
      <c r="D347" s="76"/>
      <c r="E347" s="76"/>
      <c r="F347" s="76"/>
      <c r="G347" s="76"/>
      <c r="H347" s="76"/>
      <c r="I347" s="76"/>
      <c r="J347" s="76"/>
      <c r="K347" s="76"/>
      <c r="L347" s="76"/>
      <c r="M347" s="76"/>
      <c r="N347" s="76"/>
      <c r="O347" s="76"/>
      <c r="P347" s="419"/>
    </row>
    <row r="348" spans="1:16" s="82" customFormat="1" ht="18.75">
      <c r="A348" s="76"/>
      <c r="B348" s="76"/>
      <c r="C348" s="76"/>
      <c r="D348" s="76"/>
      <c r="E348" s="76"/>
      <c r="F348" s="76"/>
      <c r="G348" s="76"/>
      <c r="H348" s="76"/>
      <c r="I348" s="76"/>
      <c r="J348" s="76"/>
      <c r="K348" s="76"/>
      <c r="L348" s="76"/>
      <c r="M348" s="76"/>
      <c r="N348" s="76"/>
      <c r="O348" s="76"/>
      <c r="P348" s="419"/>
    </row>
    <row r="349" spans="1:16" s="82" customFormat="1" ht="18.75">
      <c r="A349" s="76"/>
      <c r="B349" s="76"/>
      <c r="C349" s="76"/>
      <c r="D349" s="76"/>
      <c r="E349" s="76"/>
      <c r="F349" s="76"/>
      <c r="G349" s="76"/>
      <c r="H349" s="76"/>
      <c r="I349" s="76"/>
      <c r="J349" s="76"/>
      <c r="K349" s="76"/>
      <c r="L349" s="76"/>
      <c r="M349" s="76"/>
      <c r="N349" s="76"/>
      <c r="O349" s="76"/>
      <c r="P349" s="419"/>
    </row>
    <row r="350" spans="1:16" s="82" customFormat="1" ht="18.75">
      <c r="A350" s="76"/>
      <c r="B350" s="76"/>
      <c r="C350" s="76"/>
      <c r="D350" s="76"/>
      <c r="E350" s="76"/>
      <c r="F350" s="76"/>
      <c r="G350" s="76"/>
      <c r="H350" s="76"/>
      <c r="I350" s="76"/>
      <c r="J350" s="76"/>
      <c r="K350" s="76"/>
      <c r="L350" s="76"/>
      <c r="M350" s="76"/>
      <c r="N350" s="76"/>
      <c r="O350" s="76"/>
      <c r="P350" s="419"/>
    </row>
    <row r="351" spans="1:16" s="82" customFormat="1" ht="18.75">
      <c r="A351" s="76"/>
      <c r="B351" s="76"/>
      <c r="C351" s="76"/>
      <c r="D351" s="76"/>
      <c r="E351" s="76"/>
      <c r="F351" s="76"/>
      <c r="G351" s="76"/>
      <c r="H351" s="76"/>
      <c r="I351" s="76"/>
      <c r="J351" s="76"/>
      <c r="K351" s="76"/>
      <c r="L351" s="76"/>
      <c r="M351" s="76"/>
      <c r="N351" s="76"/>
      <c r="O351" s="76"/>
      <c r="P351" s="419"/>
    </row>
    <row r="352" spans="1:16" s="82" customFormat="1" ht="18.75">
      <c r="A352" s="76"/>
      <c r="B352" s="76"/>
      <c r="C352" s="76"/>
      <c r="D352" s="76"/>
      <c r="E352" s="76"/>
      <c r="F352" s="76"/>
      <c r="G352" s="76"/>
      <c r="H352" s="76"/>
      <c r="I352" s="76"/>
      <c r="J352" s="76"/>
      <c r="K352" s="76"/>
      <c r="L352" s="76"/>
      <c r="M352" s="76"/>
      <c r="N352" s="76"/>
      <c r="O352" s="76"/>
      <c r="P352" s="419"/>
    </row>
    <row r="353" spans="1:16" s="82" customFormat="1" ht="18.75">
      <c r="A353" s="76"/>
      <c r="B353" s="76"/>
      <c r="C353" s="76"/>
      <c r="D353" s="76"/>
      <c r="E353" s="76"/>
      <c r="F353" s="76"/>
      <c r="G353" s="76"/>
      <c r="H353" s="76"/>
      <c r="I353" s="76"/>
      <c r="J353" s="76"/>
      <c r="K353" s="76"/>
      <c r="L353" s="76"/>
      <c r="M353" s="76"/>
      <c r="N353" s="76"/>
      <c r="O353" s="76"/>
      <c r="P353" s="419"/>
    </row>
  </sheetData>
  <sheetProtection/>
  <mergeCells count="51">
    <mergeCell ref="B127:B128"/>
    <mergeCell ref="B113:B114"/>
    <mergeCell ref="B115:B116"/>
    <mergeCell ref="B117:B118"/>
    <mergeCell ref="B119:B120"/>
    <mergeCell ref="B105:B106"/>
    <mergeCell ref="B107:B108"/>
    <mergeCell ref="B109:B110"/>
    <mergeCell ref="B111:B112"/>
    <mergeCell ref="B123:B124"/>
    <mergeCell ref="B125:B126"/>
    <mergeCell ref="A93:B94"/>
    <mergeCell ref="A95:B96"/>
    <mergeCell ref="A97:B98"/>
    <mergeCell ref="A99:B100"/>
    <mergeCell ref="B101:B102"/>
    <mergeCell ref="B103:B104"/>
    <mergeCell ref="B79:B80"/>
    <mergeCell ref="B83:B84"/>
    <mergeCell ref="A85:B86"/>
    <mergeCell ref="A87:B88"/>
    <mergeCell ref="A89:B90"/>
    <mergeCell ref="A91:B92"/>
    <mergeCell ref="B58:B59"/>
    <mergeCell ref="B60:B61"/>
    <mergeCell ref="B64:B65"/>
    <mergeCell ref="B71:B72"/>
    <mergeCell ref="B73:B74"/>
    <mergeCell ref="B75:B76"/>
    <mergeCell ref="A44:B45"/>
    <mergeCell ref="A46:B47"/>
    <mergeCell ref="A48:B49"/>
    <mergeCell ref="A50:B51"/>
    <mergeCell ref="A52:B53"/>
    <mergeCell ref="B54:B55"/>
    <mergeCell ref="B24:B25"/>
    <mergeCell ref="B28:B29"/>
    <mergeCell ref="B36:B37"/>
    <mergeCell ref="A38:B39"/>
    <mergeCell ref="A40:B41"/>
    <mergeCell ref="A42:B43"/>
    <mergeCell ref="B4:B5"/>
    <mergeCell ref="B8:B9"/>
    <mergeCell ref="A10:B11"/>
    <mergeCell ref="B12:B13"/>
    <mergeCell ref="B30:B31"/>
    <mergeCell ref="B32:B33"/>
    <mergeCell ref="B14:B15"/>
    <mergeCell ref="B16:B17"/>
    <mergeCell ref="B20:B21"/>
    <mergeCell ref="B22:B23"/>
  </mergeCells>
  <printOptions/>
  <pageMargins left="1.1811023622047245" right="0.7874015748031497" top="0.7874015748031497" bottom="0.7874015748031497" header="0.5118110236220472" footer="0.5118110236220472"/>
  <pageSetup firstPageNumber="45" useFirstPageNumber="1" horizontalDpi="600" verticalDpi="600" orientation="landscape" paperSize="12" scale="50" r:id="rId1"/>
  <rowBreaks count="1" manualBreakCount="1">
    <brk id="68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P138"/>
  <sheetViews>
    <sheetView zoomScale="50" zoomScaleNormal="50" zoomScaleSheetLayoutView="65" zoomScalePageLayoutView="0" workbookViewId="0" topLeftCell="A1">
      <pane xSplit="3" ySplit="3" topLeftCell="D4" activePane="bottomRight" state="frozen"/>
      <selection pane="topLeft" activeCell="D50" sqref="D50"/>
      <selection pane="topRight" activeCell="D50" sqref="D50"/>
      <selection pane="bottomLeft" activeCell="D50" sqref="D50"/>
      <selection pane="bottomRight" activeCell="A1" sqref="A1:P1"/>
    </sheetView>
  </sheetViews>
  <sheetFormatPr defaultColWidth="9.00390625" defaultRowHeight="13.5"/>
  <cols>
    <col min="1" max="1" width="5.875" style="11" customWidth="1"/>
    <col min="2" max="2" width="21.25390625" style="11" customWidth="1"/>
    <col min="3" max="3" width="11.25390625" style="11" customWidth="1"/>
    <col min="4" max="15" width="20.50390625" style="11" customWidth="1"/>
    <col min="16" max="16" width="23.00390625" style="533" customWidth="1"/>
    <col min="17" max="16384" width="9.00390625" style="85" customWidth="1"/>
  </cols>
  <sheetData>
    <row r="1" spans="1:16" ht="32.25">
      <c r="A1" s="599" t="s">
        <v>196</v>
      </c>
      <c r="B1" s="599"/>
      <c r="C1" s="599"/>
      <c r="D1" s="599"/>
      <c r="E1" s="599"/>
      <c r="F1" s="599"/>
      <c r="G1" s="599"/>
      <c r="H1" s="599"/>
      <c r="I1" s="599"/>
      <c r="J1" s="599"/>
      <c r="K1" s="599"/>
      <c r="L1" s="599"/>
      <c r="M1" s="599"/>
      <c r="N1" s="599"/>
      <c r="O1" s="599"/>
      <c r="P1" s="599"/>
    </row>
    <row r="2" spans="1:15" ht="19.5" thickBot="1">
      <c r="A2" s="12" t="s">
        <v>86</v>
      </c>
      <c r="B2" s="41"/>
      <c r="C2" s="12"/>
      <c r="O2" s="12" t="s">
        <v>197</v>
      </c>
    </row>
    <row r="3" spans="1:16" ht="18.75">
      <c r="A3" s="42"/>
      <c r="B3" s="43"/>
      <c r="C3" s="43"/>
      <c r="D3" s="45" t="s">
        <v>2</v>
      </c>
      <c r="E3" s="45" t="s">
        <v>3</v>
      </c>
      <c r="F3" s="45" t="s">
        <v>4</v>
      </c>
      <c r="G3" s="45" t="s">
        <v>5</v>
      </c>
      <c r="H3" s="45" t="s">
        <v>6</v>
      </c>
      <c r="I3" s="45" t="s">
        <v>7</v>
      </c>
      <c r="J3" s="45" t="s">
        <v>8</v>
      </c>
      <c r="K3" s="45" t="s">
        <v>9</v>
      </c>
      <c r="L3" s="45" t="s">
        <v>10</v>
      </c>
      <c r="M3" s="45" t="s">
        <v>11</v>
      </c>
      <c r="N3" s="45" t="s">
        <v>12</v>
      </c>
      <c r="O3" s="45" t="s">
        <v>13</v>
      </c>
      <c r="P3" s="534" t="s">
        <v>14</v>
      </c>
    </row>
    <row r="4" spans="1:16" ht="18.75">
      <c r="A4" s="48" t="s">
        <v>0</v>
      </c>
      <c r="B4" s="568" t="s">
        <v>15</v>
      </c>
      <c r="C4" s="59" t="s">
        <v>16</v>
      </c>
      <c r="D4" s="1">
        <f>SUM('㈱塩釜:牡鹿'!D4)</f>
        <v>2035.3597</v>
      </c>
      <c r="E4" s="1">
        <f>SUM('㈱塩釜:牡鹿'!E4)</f>
        <v>1177.2902000000001</v>
      </c>
      <c r="F4" s="1">
        <f>SUM('㈱塩釜:牡鹿'!F4)</f>
        <v>57.7496</v>
      </c>
      <c r="G4" s="1">
        <f>SUM('㈱塩釜:牡鹿'!G4)</f>
        <v>28.0104</v>
      </c>
      <c r="H4" s="1">
        <f>SUM('㈱塩釜:牡鹿'!H4)</f>
        <v>2635.7653000000005</v>
      </c>
      <c r="I4" s="1">
        <f>SUM('㈱塩釜:牡鹿'!I4)</f>
        <v>888.0311</v>
      </c>
      <c r="J4" s="1">
        <f>SUM('㈱塩釜:牡鹿'!J4)</f>
        <v>2160.3021</v>
      </c>
      <c r="K4" s="1">
        <f>SUM('㈱塩釜:牡鹿'!K4)</f>
        <v>58.086800000000004</v>
      </c>
      <c r="L4" s="1">
        <f>SUM('㈱塩釜:牡鹿'!L4)</f>
        <v>378.68339999999995</v>
      </c>
      <c r="M4" s="1">
        <f>SUM('㈱塩釜:牡鹿'!M4)</f>
        <v>179.1314</v>
      </c>
      <c r="N4" s="1">
        <f>SUM('㈱塩釜:牡鹿'!N4)</f>
        <v>307.86159999999995</v>
      </c>
      <c r="O4" s="1">
        <f>SUM('㈱塩釜:牡鹿'!O4)</f>
        <v>5523.4491</v>
      </c>
      <c r="P4" s="535">
        <f>SUM('㈱塩釜:牡鹿'!P4)</f>
        <v>15429.7207</v>
      </c>
    </row>
    <row r="5" spans="1:16" ht="18.75">
      <c r="A5" s="48" t="s">
        <v>17</v>
      </c>
      <c r="B5" s="569"/>
      <c r="C5" s="52" t="s">
        <v>18</v>
      </c>
      <c r="D5" s="2">
        <f>SUM('㈱塩釜:牡鹿'!D5)</f>
        <v>210905.90699990565</v>
      </c>
      <c r="E5" s="2">
        <f>SUM('㈱塩釜:牡鹿'!E5)</f>
        <v>72092.02</v>
      </c>
      <c r="F5" s="2">
        <f>SUM('㈱塩釜:牡鹿'!F5)</f>
        <v>3893.6099999951625</v>
      </c>
      <c r="G5" s="2">
        <f>SUM('㈱塩釜:牡鹿'!G5)</f>
        <v>2698.4990000000003</v>
      </c>
      <c r="H5" s="2">
        <f>SUM('㈱塩釜:牡鹿'!H5)</f>
        <v>290966.4952911971</v>
      </c>
      <c r="I5" s="2">
        <f>SUM('㈱塩釜:牡鹿'!I5)</f>
        <v>37154.670999999995</v>
      </c>
      <c r="J5" s="2">
        <f>SUM('㈱塩釜:牡鹿'!J5)</f>
        <v>97330.02191735507</v>
      </c>
      <c r="K5" s="2">
        <f>SUM('㈱塩釜:牡鹿'!K5)</f>
        <v>7399.344992741959</v>
      </c>
      <c r="L5" s="2">
        <f>SUM('㈱塩釜:牡鹿'!L5)</f>
        <v>23737.489999999998</v>
      </c>
      <c r="M5" s="2">
        <f>SUM('㈱塩釜:牡鹿'!M5)</f>
        <v>11073.611</v>
      </c>
      <c r="N5" s="2">
        <f>SUM('㈱塩釜:牡鹿'!N5)</f>
        <v>12640.833</v>
      </c>
      <c r="O5" s="2">
        <f>SUM('㈱塩釜:牡鹿'!O5)</f>
        <v>277360.959</v>
      </c>
      <c r="P5" s="536">
        <f>SUM('㈱塩釜:牡鹿'!P5)</f>
        <v>1047253.4622011948</v>
      </c>
    </row>
    <row r="6" spans="1:16" ht="18.75">
      <c r="A6" s="48" t="s">
        <v>19</v>
      </c>
      <c r="B6" s="50" t="s">
        <v>20</v>
      </c>
      <c r="C6" s="59" t="s">
        <v>16</v>
      </c>
      <c r="D6" s="1">
        <f>SUM('㈱塩釜:牡鹿'!D6)</f>
        <v>69.59</v>
      </c>
      <c r="E6" s="1">
        <f>SUM('㈱塩釜:牡鹿'!E6)</f>
        <v>6.2571</v>
      </c>
      <c r="F6" s="1">
        <f>SUM('㈱塩釜:牡鹿'!F6)</f>
        <v>5.06</v>
      </c>
      <c r="G6" s="1">
        <f>SUM('㈱塩釜:牡鹿'!G6)</f>
        <v>4.22</v>
      </c>
      <c r="H6" s="1">
        <f>SUM('㈱塩釜:牡鹿'!H6)</f>
        <v>68.8585</v>
      </c>
      <c r="I6" s="1">
        <f>SUM('㈱塩釜:牡鹿'!I6)</f>
        <v>46.633</v>
      </c>
      <c r="J6" s="1">
        <f>SUM('㈱塩釜:牡鹿'!J6)</f>
        <v>183.155</v>
      </c>
      <c r="K6" s="1">
        <f>SUM('㈱塩釜:牡鹿'!K6)</f>
        <v>71.5024</v>
      </c>
      <c r="L6" s="1">
        <f>SUM('㈱塩釜:牡鹿'!L6)</f>
        <v>79.10499999999999</v>
      </c>
      <c r="M6" s="1">
        <f>SUM('㈱塩釜:牡鹿'!M6)</f>
        <v>347.16749999999996</v>
      </c>
      <c r="N6" s="1">
        <f>SUM('㈱塩釜:牡鹿'!N6)</f>
        <v>403.3535</v>
      </c>
      <c r="O6" s="1">
        <f>SUM('㈱塩釜:牡鹿'!O6)</f>
        <v>501.7472</v>
      </c>
      <c r="P6" s="535">
        <f>SUM('㈱塩釜:牡鹿'!P6)</f>
        <v>1786.6492000000003</v>
      </c>
    </row>
    <row r="7" spans="1:16" ht="18.75">
      <c r="A7" s="48" t="s">
        <v>21</v>
      </c>
      <c r="B7" s="52" t="s">
        <v>153</v>
      </c>
      <c r="C7" s="52" t="s">
        <v>18</v>
      </c>
      <c r="D7" s="2">
        <f>SUM('㈱塩釜:牡鹿'!D7)</f>
        <v>2769.5699999999997</v>
      </c>
      <c r="E7" s="2">
        <f>SUM('㈱塩釜:牡鹿'!E7)</f>
        <v>179.60500000000002</v>
      </c>
      <c r="F7" s="2">
        <f>SUM('㈱塩釜:牡鹿'!F7)</f>
        <v>170.627</v>
      </c>
      <c r="G7" s="2">
        <f>SUM('㈱塩釜:牡鹿'!G7)</f>
        <v>245.923</v>
      </c>
      <c r="H7" s="2">
        <f>SUM('㈱塩釜:牡鹿'!H7)</f>
        <v>5492.428</v>
      </c>
      <c r="I7" s="2">
        <f>SUM('㈱塩釜:牡鹿'!I7)</f>
        <v>1900.1349999999998</v>
      </c>
      <c r="J7" s="2">
        <f>SUM('㈱塩釜:牡鹿'!J7)</f>
        <v>16679.489999999998</v>
      </c>
      <c r="K7" s="2">
        <f>SUM('㈱塩釜:牡鹿'!K7)</f>
        <v>1937.1659999999997</v>
      </c>
      <c r="L7" s="2">
        <f>SUM('㈱塩釜:牡鹿'!L7)</f>
        <v>2023.0579999999998</v>
      </c>
      <c r="M7" s="2">
        <f>SUM('㈱塩釜:牡鹿'!M7)</f>
        <v>12451.365999999998</v>
      </c>
      <c r="N7" s="2">
        <f>SUM('㈱塩釜:牡鹿'!N7)</f>
        <v>13229.283</v>
      </c>
      <c r="O7" s="2">
        <f>SUM('㈱塩釜:牡鹿'!O7)</f>
        <v>21470.343</v>
      </c>
      <c r="P7" s="536">
        <f>SUM('㈱塩釜:牡鹿'!P7)</f>
        <v>78548.99399999999</v>
      </c>
    </row>
    <row r="8" spans="1:16" s="546" customFormat="1" ht="18.75">
      <c r="A8" s="543" t="s">
        <v>23</v>
      </c>
      <c r="B8" s="593" t="s">
        <v>194</v>
      </c>
      <c r="C8" s="544" t="s">
        <v>16</v>
      </c>
      <c r="D8" s="545">
        <f>SUM('㈱塩釜:牡鹿'!D8)</f>
        <v>2104.9497</v>
      </c>
      <c r="E8" s="545">
        <f>SUM('㈱塩釜:牡鹿'!E8)</f>
        <v>1183.5473</v>
      </c>
      <c r="F8" s="545">
        <f>SUM('㈱塩釜:牡鹿'!F8)</f>
        <v>62.809599999999996</v>
      </c>
      <c r="G8" s="545">
        <f>SUM('㈱塩釜:牡鹿'!G8)</f>
        <v>32.230399999999996</v>
      </c>
      <c r="H8" s="545">
        <f>SUM('㈱塩釜:牡鹿'!H8)</f>
        <v>2704.6238000000003</v>
      </c>
      <c r="I8" s="545">
        <f>SUM('㈱塩釜:牡鹿'!I8)</f>
        <v>934.6641</v>
      </c>
      <c r="J8" s="545">
        <f>SUM('㈱塩釜:牡鹿'!J8)</f>
        <v>2343.4570999999996</v>
      </c>
      <c r="K8" s="545">
        <f>SUM('㈱塩釜:牡鹿'!K8)</f>
        <v>129.58919999999998</v>
      </c>
      <c r="L8" s="545">
        <f>SUM('㈱塩釜:牡鹿'!L8)</f>
        <v>457.7884</v>
      </c>
      <c r="M8" s="545">
        <f>SUM('㈱塩釜:牡鹿'!M8)</f>
        <v>526.2989</v>
      </c>
      <c r="N8" s="545">
        <f>SUM('㈱塩釜:牡鹿'!N8)</f>
        <v>711.2150999999999</v>
      </c>
      <c r="O8" s="545">
        <f>SUM('㈱塩釜:牡鹿'!O8)</f>
        <v>6025.1963</v>
      </c>
      <c r="P8" s="535">
        <f>SUM('㈱塩釜:牡鹿'!P8)</f>
        <v>17216.3699</v>
      </c>
    </row>
    <row r="9" spans="1:16" s="546" customFormat="1" ht="18.75">
      <c r="A9" s="547"/>
      <c r="B9" s="594"/>
      <c r="C9" s="548" t="s">
        <v>18</v>
      </c>
      <c r="D9" s="549">
        <f>SUM('㈱塩釜:牡鹿'!D9)</f>
        <v>213675.47699990566</v>
      </c>
      <c r="E9" s="549">
        <f>SUM('㈱塩釜:牡鹿'!E9)</f>
        <v>72271.625</v>
      </c>
      <c r="F9" s="549">
        <f>SUM('㈱塩釜:牡鹿'!F9)</f>
        <v>4064.2369999951625</v>
      </c>
      <c r="G9" s="549">
        <f>SUM('㈱塩釜:牡鹿'!G9)</f>
        <v>2944.422</v>
      </c>
      <c r="H9" s="549">
        <f>SUM('㈱塩釜:牡鹿'!H9)</f>
        <v>296458.92329119716</v>
      </c>
      <c r="I9" s="549">
        <f>SUM('㈱塩釜:牡鹿'!I9)</f>
        <v>39054.806</v>
      </c>
      <c r="J9" s="549">
        <f>SUM('㈱塩釜:牡鹿'!J9)</f>
        <v>114009.51191735506</v>
      </c>
      <c r="K9" s="549">
        <f>SUM('㈱塩釜:牡鹿'!K9)</f>
        <v>9336.510992741958</v>
      </c>
      <c r="L9" s="549">
        <f>SUM('㈱塩釜:牡鹿'!L9)</f>
        <v>25760.548</v>
      </c>
      <c r="M9" s="549">
        <f>SUM('㈱塩釜:牡鹿'!M9)</f>
        <v>23524.977000000003</v>
      </c>
      <c r="N9" s="549">
        <f>SUM('㈱塩釜:牡鹿'!N9)</f>
        <v>25870.115999999998</v>
      </c>
      <c r="O9" s="549">
        <f>SUM('㈱塩釜:牡鹿'!O9)</f>
        <v>298831.30199999997</v>
      </c>
      <c r="P9" s="536">
        <f>SUM('㈱塩釜:牡鹿'!P9)</f>
        <v>1125802.4562011953</v>
      </c>
    </row>
    <row r="10" spans="1:16" ht="18.75">
      <c r="A10" s="572" t="s">
        <v>198</v>
      </c>
      <c r="B10" s="573"/>
      <c r="C10" s="59" t="s">
        <v>16</v>
      </c>
      <c r="D10" s="1">
        <f>SUM('㈱塩釜:牡鹿'!D10)</f>
        <v>0.3721</v>
      </c>
      <c r="E10" s="1">
        <f>SUM('㈱塩釜:牡鹿'!E10)</f>
        <v>183.5927</v>
      </c>
      <c r="F10" s="1">
        <f>SUM('㈱塩釜:牡鹿'!F10)</f>
        <v>1.6566</v>
      </c>
      <c r="G10" s="1">
        <f>SUM('㈱塩釜:牡鹿'!G10)</f>
        <v>1.1695</v>
      </c>
      <c r="H10" s="1">
        <f>SUM('㈱塩釜:牡鹿'!H10)</f>
        <v>189.7903</v>
      </c>
      <c r="I10" s="1">
        <f>SUM('㈱塩釜:牡鹿'!I10)</f>
        <v>7136.8766</v>
      </c>
      <c r="J10" s="1">
        <f>SUM('㈱塩釜:牡鹿'!J10)</f>
        <v>16477.498900000002</v>
      </c>
      <c r="K10" s="1">
        <f>SUM('㈱塩釜:牡鹿'!K10)</f>
        <v>11149.272799999999</v>
      </c>
      <c r="L10" s="1">
        <f>SUM('㈱塩釜:牡鹿'!L10)</f>
        <v>4916.616800000001</v>
      </c>
      <c r="M10" s="1">
        <f>SUM('㈱塩釜:牡鹿'!M10)</f>
        <v>921.2048000000001</v>
      </c>
      <c r="N10" s="1">
        <f>SUM('㈱塩釜:牡鹿'!N10)</f>
        <v>3.158</v>
      </c>
      <c r="O10" s="1">
        <f>SUM('㈱塩釜:牡鹿'!O10)</f>
        <v>0.3314</v>
      </c>
      <c r="P10" s="535">
        <f>SUM('㈱塩釜:牡鹿'!P10)</f>
        <v>40981.5405</v>
      </c>
    </row>
    <row r="11" spans="1:16" ht="18.75">
      <c r="A11" s="574"/>
      <c r="B11" s="575"/>
      <c r="C11" s="52" t="s">
        <v>18</v>
      </c>
      <c r="D11" s="2">
        <f>SUM('㈱塩釜:牡鹿'!D11)</f>
        <v>102.16039990136625</v>
      </c>
      <c r="E11" s="2">
        <f>SUM('㈱塩釜:牡鹿'!E11)</f>
        <v>50432.85418507397</v>
      </c>
      <c r="F11" s="2">
        <f>SUM('㈱塩釜:牡鹿'!F11)</f>
        <v>236.150999624299</v>
      </c>
      <c r="G11" s="2">
        <f>SUM('㈱塩釜:牡鹿'!G11)</f>
        <v>591.7747619409224</v>
      </c>
      <c r="H11" s="2">
        <f>SUM('㈱塩釜:牡鹿'!H11)</f>
        <v>55524.26788584215</v>
      </c>
      <c r="I11" s="2">
        <f>SUM('㈱塩釜:牡鹿'!I11)</f>
        <v>1893539.4499109609</v>
      </c>
      <c r="J11" s="2">
        <f>SUM('㈱塩釜:牡鹿'!J11)</f>
        <v>3758589.2036703355</v>
      </c>
      <c r="K11" s="2">
        <f>SUM('㈱塩釜:牡鹿'!K11)</f>
        <v>3211889.6017280235</v>
      </c>
      <c r="L11" s="2">
        <f>SUM('㈱塩釜:牡鹿'!L11)</f>
        <v>1748757.9379520633</v>
      </c>
      <c r="M11" s="2">
        <f>SUM('㈱塩釜:牡鹿'!M11)</f>
        <v>535145.8778148354</v>
      </c>
      <c r="N11" s="2">
        <f>SUM('㈱塩釜:牡鹿'!N11)</f>
        <v>1129.5479998269159</v>
      </c>
      <c r="O11" s="2">
        <f>SUM('㈱塩釜:牡鹿'!O11)</f>
        <v>32.25096</v>
      </c>
      <c r="P11" s="536">
        <f>SUM('㈱塩釜:牡鹿'!P11)</f>
        <v>11255971.078268427</v>
      </c>
    </row>
    <row r="12" spans="1:16" ht="18.75">
      <c r="A12" s="54"/>
      <c r="B12" s="568" t="s">
        <v>26</v>
      </c>
      <c r="C12" s="59" t="s">
        <v>16</v>
      </c>
      <c r="D12" s="1">
        <f>SUM('㈱塩釜:牡鹿'!D12)</f>
        <v>8.6393</v>
      </c>
      <c r="E12" s="1">
        <f>SUM('㈱塩釜:牡鹿'!E12)</f>
        <v>7.618</v>
      </c>
      <c r="F12" s="1">
        <f>SUM('㈱塩釜:牡鹿'!F12)</f>
        <v>10.0566</v>
      </c>
      <c r="G12" s="1">
        <f>SUM('㈱塩釜:牡鹿'!G12)</f>
        <v>16.9694</v>
      </c>
      <c r="H12" s="1">
        <f>SUM('㈱塩釜:牡鹿'!H12)</f>
        <v>22.9292</v>
      </c>
      <c r="I12" s="1">
        <f>SUM('㈱塩釜:牡鹿'!I12)</f>
        <v>465.93139999999994</v>
      </c>
      <c r="J12" s="1">
        <f>SUM('㈱塩釜:牡鹿'!J12)</f>
        <v>203.7098</v>
      </c>
      <c r="K12" s="1">
        <f>SUM('㈱塩釜:牡鹿'!K12)</f>
        <v>150.4097</v>
      </c>
      <c r="L12" s="1">
        <f>SUM('㈱塩釜:牡鹿'!L12)</f>
        <v>10.3217</v>
      </c>
      <c r="M12" s="1">
        <f>SUM('㈱塩釜:牡鹿'!M12)</f>
        <v>8.9443</v>
      </c>
      <c r="N12" s="1">
        <f>SUM('㈱塩釜:牡鹿'!N12)</f>
        <v>6.5968</v>
      </c>
      <c r="O12" s="1">
        <f>SUM('㈱塩釜:牡鹿'!O12)</f>
        <v>19.9543</v>
      </c>
      <c r="P12" s="535">
        <f>SUM('㈱塩釜:牡鹿'!P12)</f>
        <v>932.0805</v>
      </c>
    </row>
    <row r="13" spans="1:16" ht="18.75">
      <c r="A13" s="47" t="s">
        <v>0</v>
      </c>
      <c r="B13" s="569"/>
      <c r="C13" s="52" t="s">
        <v>18</v>
      </c>
      <c r="D13" s="2">
        <f>SUM('㈱塩釜:牡鹿'!D13)</f>
        <v>26027.1491446513</v>
      </c>
      <c r="E13" s="2">
        <f>SUM('㈱塩釜:牡鹿'!E13)</f>
        <v>23660.195028441598</v>
      </c>
      <c r="F13" s="2">
        <f>SUM('㈱塩釜:牡鹿'!F13)</f>
        <v>38115.487561952956</v>
      </c>
      <c r="G13" s="2">
        <f>SUM('㈱塩釜:牡鹿'!G13)</f>
        <v>61208.69494342524</v>
      </c>
      <c r="H13" s="2">
        <f>SUM('㈱塩釜:牡鹿'!H13)</f>
        <v>76805.8822431195</v>
      </c>
      <c r="I13" s="2">
        <f>SUM('㈱塩釜:牡鹿'!I13)</f>
        <v>454898.6714837688</v>
      </c>
      <c r="J13" s="2">
        <f>SUM('㈱塩釜:牡鹿'!J13)</f>
        <v>289184.16680610477</v>
      </c>
      <c r="K13" s="2">
        <f>SUM('㈱塩釜:牡鹿'!K13)</f>
        <v>179993.24986965716</v>
      </c>
      <c r="L13" s="2">
        <f>SUM('㈱塩釜:牡鹿'!L13)</f>
        <v>34488.18826999149</v>
      </c>
      <c r="M13" s="2">
        <f>SUM('㈱塩釜:牡鹿'!M13)</f>
        <v>29398.549772501523</v>
      </c>
      <c r="N13" s="2">
        <f>SUM('㈱塩釜:牡鹿'!N13)</f>
        <v>23411.262969324718</v>
      </c>
      <c r="O13" s="2">
        <f>SUM('㈱塩釜:牡鹿'!O13)</f>
        <v>69182.9688</v>
      </c>
      <c r="P13" s="536">
        <f>SUM('㈱塩釜:牡鹿'!P13)</f>
        <v>1306374.466892939</v>
      </c>
    </row>
    <row r="14" spans="1:16" ht="18.75">
      <c r="A14" s="48" t="s">
        <v>27</v>
      </c>
      <c r="B14" s="568" t="s">
        <v>28</v>
      </c>
      <c r="C14" s="59" t="s">
        <v>16</v>
      </c>
      <c r="D14" s="1">
        <f>SUM('㈱塩釜:牡鹿'!D14)</f>
        <v>12.247199999999998</v>
      </c>
      <c r="E14" s="1">
        <f>SUM('㈱塩釜:牡鹿'!E14)</f>
        <v>17.1096</v>
      </c>
      <c r="F14" s="1">
        <f>SUM('㈱塩釜:牡鹿'!F14)</f>
        <v>21.6668</v>
      </c>
      <c r="G14" s="1">
        <f>SUM('㈱塩釜:牡鹿'!G14)</f>
        <v>11.1646</v>
      </c>
      <c r="H14" s="1">
        <f>SUM('㈱塩釜:牡鹿'!H14)</f>
        <v>16.4052</v>
      </c>
      <c r="I14" s="1">
        <f>SUM('㈱塩釜:牡鹿'!I14)</f>
        <v>73.6361</v>
      </c>
      <c r="J14" s="1">
        <f>SUM('㈱塩釜:牡鹿'!J14)</f>
        <v>8.9069</v>
      </c>
      <c r="K14" s="1">
        <f>SUM('㈱塩釜:牡鹿'!K14)</f>
        <v>0.472</v>
      </c>
      <c r="L14" s="1">
        <f>SUM('㈱塩釜:牡鹿'!L14)</f>
        <v>0.6048</v>
      </c>
      <c r="M14" s="1">
        <f>SUM('㈱塩釜:牡鹿'!M14)</f>
        <v>1.8598</v>
      </c>
      <c r="N14" s="1">
        <f>SUM('㈱塩釜:牡鹿'!N14)</f>
        <v>0.8580000000000001</v>
      </c>
      <c r="O14" s="1">
        <f>SUM('㈱塩釜:牡鹿'!O14)</f>
        <v>0.6966</v>
      </c>
      <c r="P14" s="535">
        <f>SUM('㈱塩釜:牡鹿'!P14)</f>
        <v>165.6276</v>
      </c>
    </row>
    <row r="15" spans="1:16" ht="18.75">
      <c r="A15" s="48" t="s">
        <v>0</v>
      </c>
      <c r="B15" s="569"/>
      <c r="C15" s="52" t="s">
        <v>18</v>
      </c>
      <c r="D15" s="2">
        <f>SUM('㈱塩釜:牡鹿'!D15)</f>
        <v>6595.965600405348</v>
      </c>
      <c r="E15" s="2">
        <f>SUM('㈱塩釜:牡鹿'!E15)</f>
        <v>5990.207803947657</v>
      </c>
      <c r="F15" s="2">
        <f>SUM('㈱塩釜:牡鹿'!F15)</f>
        <v>12705.780770301439</v>
      </c>
      <c r="G15" s="2">
        <f>SUM('㈱塩釜:牡鹿'!G15)</f>
        <v>8543.836326438824</v>
      </c>
      <c r="H15" s="2">
        <f>SUM('㈱塩釜:牡鹿'!H15)</f>
        <v>11858.840969659017</v>
      </c>
      <c r="I15" s="2">
        <f>SUM('㈱塩釜:牡鹿'!I15)</f>
        <v>55721.002205449084</v>
      </c>
      <c r="J15" s="2">
        <f>SUM('㈱塩釜:牡鹿'!J15)</f>
        <v>8842.162797733596</v>
      </c>
      <c r="K15" s="2">
        <f>SUM('㈱塩釜:牡鹿'!K15)</f>
        <v>874.0739996460375</v>
      </c>
      <c r="L15" s="2">
        <f>SUM('㈱塩釜:牡鹿'!L15)</f>
        <v>993.5305982813002</v>
      </c>
      <c r="M15" s="2">
        <f>SUM('㈱塩釜:牡鹿'!M15)</f>
        <v>2366.4400793078476</v>
      </c>
      <c r="N15" s="2">
        <f>SUM('㈱塩釜:牡鹿'!N15)</f>
        <v>1084.519399758479</v>
      </c>
      <c r="O15" s="2">
        <f>SUM('㈱塩釜:牡鹿'!O15)</f>
        <v>887.0624399999999</v>
      </c>
      <c r="P15" s="536">
        <f>SUM('㈱塩釜:牡鹿'!P15)</f>
        <v>116463.42299092867</v>
      </c>
    </row>
    <row r="16" spans="1:16" ht="18.75">
      <c r="A16" s="48" t="s">
        <v>29</v>
      </c>
      <c r="B16" s="568" t="s">
        <v>30</v>
      </c>
      <c r="C16" s="59" t="s">
        <v>16</v>
      </c>
      <c r="D16" s="1">
        <f>SUM('㈱塩釜:牡鹿'!D16)</f>
        <v>118.19509999999998</v>
      </c>
      <c r="E16" s="1">
        <f>SUM('㈱塩釜:牡鹿'!E16)</f>
        <v>88.35300000000001</v>
      </c>
      <c r="F16" s="1">
        <f>SUM('㈱塩釜:牡鹿'!F16)</f>
        <v>225.5319</v>
      </c>
      <c r="G16" s="1">
        <f>SUM('㈱塩釜:牡鹿'!G16)</f>
        <v>195.52804999999998</v>
      </c>
      <c r="H16" s="1">
        <f>SUM('㈱塩釜:牡鹿'!H16)</f>
        <v>219.92645</v>
      </c>
      <c r="I16" s="1">
        <f>SUM('㈱塩釜:牡鹿'!I16)</f>
        <v>207.99465</v>
      </c>
      <c r="J16" s="1">
        <f>SUM('㈱塩釜:牡鹿'!J16)</f>
        <v>204.4426</v>
      </c>
      <c r="K16" s="1">
        <f>SUM('㈱塩釜:牡鹿'!K16)</f>
        <v>270.66385</v>
      </c>
      <c r="L16" s="1">
        <f>SUM('㈱塩釜:牡鹿'!L16)</f>
        <v>319.68965000000003</v>
      </c>
      <c r="M16" s="1">
        <f>SUM('㈱塩釜:牡鹿'!M16)</f>
        <v>436.5754</v>
      </c>
      <c r="N16" s="1">
        <f>SUM('㈱塩釜:牡鹿'!N16)</f>
        <v>432.22139999999996</v>
      </c>
      <c r="O16" s="1">
        <f>SUM('㈱塩釜:牡鹿'!O16)</f>
        <v>275.2374</v>
      </c>
      <c r="P16" s="535">
        <f>SUM('㈱塩釜:牡鹿'!P16)</f>
        <v>2994.3594499999995</v>
      </c>
    </row>
    <row r="17" spans="1:16" ht="18.75">
      <c r="A17" s="48"/>
      <c r="B17" s="569"/>
      <c r="C17" s="52" t="s">
        <v>18</v>
      </c>
      <c r="D17" s="2">
        <f>SUM('㈱塩釜:牡鹿'!D17)</f>
        <v>148378.3002414088</v>
      </c>
      <c r="E17" s="2">
        <f>SUM('㈱塩釜:牡鹿'!E17)</f>
        <v>96446.11523330126</v>
      </c>
      <c r="F17" s="2">
        <f>SUM('㈱塩釜:牡鹿'!F17)</f>
        <v>261683.118204096</v>
      </c>
      <c r="G17" s="2">
        <f>SUM('㈱塩釜:牡鹿'!G17)</f>
        <v>288058.47300645517</v>
      </c>
      <c r="H17" s="2">
        <f>SUM('㈱塩釜:牡鹿'!H17)</f>
        <v>240284.06575726502</v>
      </c>
      <c r="I17" s="2">
        <f>SUM('㈱塩釜:牡鹿'!I17)</f>
        <v>177022.32601655644</v>
      </c>
      <c r="J17" s="2">
        <f>SUM('㈱塩釜:牡鹿'!J17)</f>
        <v>206060.1090060048</v>
      </c>
      <c r="K17" s="2">
        <f>SUM('㈱塩釜:牡鹿'!K17)</f>
        <v>310650.67953215545</v>
      </c>
      <c r="L17" s="2">
        <f>SUM('㈱塩釜:牡鹿'!L17)</f>
        <v>444503.3503118332</v>
      </c>
      <c r="M17" s="2">
        <f>SUM('㈱塩釜:牡鹿'!M17)</f>
        <v>660806.5561002595</v>
      </c>
      <c r="N17" s="2">
        <f>SUM('㈱塩釜:牡鹿'!N17)</f>
        <v>670852.1623620745</v>
      </c>
      <c r="O17" s="2">
        <f>SUM('㈱塩釜:牡鹿'!O17)</f>
        <v>473107.48884</v>
      </c>
      <c r="P17" s="536">
        <f>SUM('㈱塩釜:牡鹿'!P17)</f>
        <v>3977852.7446114095</v>
      </c>
    </row>
    <row r="18" spans="1:16" ht="18.75">
      <c r="A18" s="48" t="s">
        <v>31</v>
      </c>
      <c r="B18" s="50" t="s">
        <v>108</v>
      </c>
      <c r="C18" s="59" t="s">
        <v>16</v>
      </c>
      <c r="D18" s="1">
        <f>SUM('㈱塩釜:牡鹿'!D18)</f>
        <v>68.77520000000001</v>
      </c>
      <c r="E18" s="1">
        <f>SUM('㈱塩釜:牡鹿'!E18)</f>
        <v>89.0226</v>
      </c>
      <c r="F18" s="1">
        <f>SUM('㈱塩釜:牡鹿'!F18)</f>
        <v>142.8365</v>
      </c>
      <c r="G18" s="1">
        <f>SUM('㈱塩釜:牡鹿'!G18)</f>
        <v>36.264199999999995</v>
      </c>
      <c r="H18" s="1">
        <f>SUM('㈱塩釜:牡鹿'!H18)</f>
        <v>81.24115</v>
      </c>
      <c r="I18" s="1">
        <f>SUM('㈱塩釜:牡鹿'!I18)</f>
        <v>159.7133</v>
      </c>
      <c r="J18" s="1">
        <f>SUM('㈱塩釜:牡鹿'!J18)</f>
        <v>190.26620000000003</v>
      </c>
      <c r="K18" s="1">
        <f>SUM('㈱塩釜:牡鹿'!K18)</f>
        <v>387.5593</v>
      </c>
      <c r="L18" s="1">
        <f>SUM('㈱塩釜:牡鹿'!L18)</f>
        <v>613.7052</v>
      </c>
      <c r="M18" s="1">
        <f>SUM('㈱塩釜:牡鹿'!M18)</f>
        <v>19.7099</v>
      </c>
      <c r="N18" s="1">
        <f>SUM('㈱塩釜:牡鹿'!N18)</f>
        <v>9.8834</v>
      </c>
      <c r="O18" s="1">
        <f>SUM('㈱塩釜:牡鹿'!O18)</f>
        <v>11.132</v>
      </c>
      <c r="P18" s="535">
        <f>SUM('㈱塩釜:牡鹿'!P18)</f>
        <v>1810.1089499999998</v>
      </c>
    </row>
    <row r="19" spans="1:16" ht="18.75">
      <c r="A19" s="48"/>
      <c r="B19" s="52" t="s">
        <v>109</v>
      </c>
      <c r="C19" s="52" t="s">
        <v>18</v>
      </c>
      <c r="D19" s="2">
        <f>SUM('㈱塩釜:牡鹿'!D19)</f>
        <v>65401.91369177179</v>
      </c>
      <c r="E19" s="2">
        <f>SUM('㈱塩釜:牡鹿'!E19)</f>
        <v>68309.93676233997</v>
      </c>
      <c r="F19" s="2">
        <f>SUM('㈱塩釜:牡鹿'!F19)</f>
        <v>109901.20366426762</v>
      </c>
      <c r="G19" s="2">
        <f>SUM('㈱塩釜:牡鹿'!G19)</f>
        <v>33361.13685859938</v>
      </c>
      <c r="H19" s="2">
        <f>SUM('㈱塩釜:牡鹿'!H19)</f>
        <v>42095.3035372521</v>
      </c>
      <c r="I19" s="2">
        <f>SUM('㈱塩釜:牡鹿'!I19)</f>
        <v>82757.69153707623</v>
      </c>
      <c r="J19" s="2">
        <f>SUM('㈱塩釜:牡鹿'!J19)</f>
        <v>99955.88034637702</v>
      </c>
      <c r="K19" s="2">
        <f>SUM('㈱塩釜:牡鹿'!K19)</f>
        <v>196127.9255368236</v>
      </c>
      <c r="L19" s="2">
        <f>SUM('㈱塩釜:牡鹿'!L19)</f>
        <v>349188.639854617</v>
      </c>
      <c r="M19" s="2">
        <f>SUM('㈱塩釜:牡鹿'!M19)</f>
        <v>19874.01300518794</v>
      </c>
      <c r="N19" s="2">
        <f>SUM('㈱塩釜:牡鹿'!N19)</f>
        <v>12990.19576584258</v>
      </c>
      <c r="O19" s="2">
        <f>SUM('㈱塩釜:牡鹿'!O19)</f>
        <v>18497.033799999997</v>
      </c>
      <c r="P19" s="536">
        <f>SUM('㈱塩釜:牡鹿'!P19)</f>
        <v>1098460.874360155</v>
      </c>
    </row>
    <row r="20" spans="1:16" ht="18.75">
      <c r="A20" s="48" t="s">
        <v>23</v>
      </c>
      <c r="B20" s="568" t="s">
        <v>32</v>
      </c>
      <c r="C20" s="59" t="s">
        <v>16</v>
      </c>
      <c r="D20" s="1">
        <f>SUM('㈱塩釜:牡鹿'!D20)</f>
        <v>403.9394</v>
      </c>
      <c r="E20" s="1">
        <f>SUM('㈱塩釜:牡鹿'!E20)</f>
        <v>237.62990000000002</v>
      </c>
      <c r="F20" s="1">
        <f>SUM('㈱塩釜:牡鹿'!F20)</f>
        <v>298.11644999999993</v>
      </c>
      <c r="G20" s="1">
        <f>SUM('㈱塩釜:牡鹿'!G20)</f>
        <v>220.51455</v>
      </c>
      <c r="H20" s="1">
        <f>SUM('㈱塩釜:牡鹿'!H20)</f>
        <v>509.9388</v>
      </c>
      <c r="I20" s="1">
        <f>SUM('㈱塩釜:牡鹿'!I20)</f>
        <v>4638.0419</v>
      </c>
      <c r="J20" s="1">
        <f>SUM('㈱塩釜:牡鹿'!J20)</f>
        <v>6003.688400000001</v>
      </c>
      <c r="K20" s="1">
        <f>SUM('㈱塩釜:牡鹿'!K20)</f>
        <v>905.9369</v>
      </c>
      <c r="L20" s="1">
        <f>SUM('㈱塩釜:牡鹿'!L20)</f>
        <v>126.54839999999999</v>
      </c>
      <c r="M20" s="1">
        <f>SUM('㈱塩釜:牡鹿'!M20)</f>
        <v>139.9184</v>
      </c>
      <c r="N20" s="1">
        <f>SUM('㈱塩釜:牡鹿'!N20)</f>
        <v>222.84290000000001</v>
      </c>
      <c r="O20" s="1">
        <f>SUM('㈱塩釜:牡鹿'!O20)</f>
        <v>390.26239999999996</v>
      </c>
      <c r="P20" s="535">
        <f>SUM('㈱塩釜:牡鹿'!P20)</f>
        <v>14097.378400000001</v>
      </c>
    </row>
    <row r="21" spans="1:16" ht="18.75">
      <c r="A21" s="48"/>
      <c r="B21" s="569"/>
      <c r="C21" s="52" t="s">
        <v>18</v>
      </c>
      <c r="D21" s="2">
        <f>SUM('㈱塩釜:牡鹿'!D21)</f>
        <v>158321.48424143824</v>
      </c>
      <c r="E21" s="2">
        <f>SUM('㈱塩釜:牡鹿'!E21)</f>
        <v>118861.83952764623</v>
      </c>
      <c r="F21" s="2">
        <f>SUM('㈱塩釜:牡鹿'!F21)</f>
        <v>168878.92730133052</v>
      </c>
      <c r="G21" s="2">
        <f>SUM('㈱塩釜:牡鹿'!G21)</f>
        <v>96529.7673764756</v>
      </c>
      <c r="H21" s="2">
        <f>SUM('㈱塩釜:牡鹿'!H21)</f>
        <v>160963.57705353355</v>
      </c>
      <c r="I21" s="2">
        <f>SUM('㈱塩釜:牡鹿'!I21)</f>
        <v>1653660.3572411924</v>
      </c>
      <c r="J21" s="2">
        <f>SUM('㈱塩釜:牡鹿'!J21)</f>
        <v>2036524.4864896752</v>
      </c>
      <c r="K21" s="2">
        <f>SUM('㈱塩釜:牡鹿'!K21)</f>
        <v>338055.6932075703</v>
      </c>
      <c r="L21" s="2">
        <f>SUM('㈱塩釜:牡鹿'!L21)</f>
        <v>54240.63947675402</v>
      </c>
      <c r="M21" s="2">
        <f>SUM('㈱塩釜:牡鹿'!M21)</f>
        <v>83856.43664184237</v>
      </c>
      <c r="N21" s="2">
        <f>SUM('㈱塩釜:牡鹿'!N21)</f>
        <v>120433.74349836157</v>
      </c>
      <c r="O21" s="2">
        <f>SUM('㈱塩釜:牡鹿'!O21)</f>
        <v>161299.65544</v>
      </c>
      <c r="P21" s="536">
        <f>SUM('㈱塩釜:牡鹿'!P21)</f>
        <v>5151626.607495819</v>
      </c>
    </row>
    <row r="22" spans="1:16" s="546" customFormat="1" ht="18.75">
      <c r="A22" s="543"/>
      <c r="B22" s="593" t="s">
        <v>177</v>
      </c>
      <c r="C22" s="544" t="s">
        <v>16</v>
      </c>
      <c r="D22" s="545">
        <f>SUM('㈱塩釜:牡鹿'!D22)</f>
        <v>611.7961999999999</v>
      </c>
      <c r="E22" s="545">
        <f>SUM('㈱塩釜:牡鹿'!E22)</f>
        <v>439.73310000000004</v>
      </c>
      <c r="F22" s="545">
        <f>SUM('㈱塩釜:牡鹿'!F22)</f>
        <v>698.2082499999999</v>
      </c>
      <c r="G22" s="545">
        <f>SUM('㈱塩釜:牡鹿'!G22)</f>
        <v>480.44079999999997</v>
      </c>
      <c r="H22" s="545">
        <f>SUM('㈱塩釜:牡鹿'!H22)</f>
        <v>850.4408000000001</v>
      </c>
      <c r="I22" s="545">
        <f>SUM('㈱塩釜:牡鹿'!I22)</f>
        <v>5545.317350000001</v>
      </c>
      <c r="J22" s="545">
        <f>SUM('㈱塩釜:牡鹿'!J22)</f>
        <v>6611.0139</v>
      </c>
      <c r="K22" s="545">
        <f>SUM('㈱塩釜:牡鹿'!K22)</f>
        <v>1715.0417499999999</v>
      </c>
      <c r="L22" s="545">
        <f>SUM('㈱塩釜:牡鹿'!L22)</f>
        <v>1070.8697499999998</v>
      </c>
      <c r="M22" s="545">
        <f>SUM('㈱塩釜:牡鹿'!M22)</f>
        <v>607.0078000000001</v>
      </c>
      <c r="N22" s="545">
        <f>SUM('㈱塩釜:牡鹿'!N22)</f>
        <v>672.4025000000001</v>
      </c>
      <c r="O22" s="545">
        <f>SUM('㈱塩釜:牡鹿'!O22)</f>
        <v>697.2827</v>
      </c>
      <c r="P22" s="535">
        <f>SUM('㈱塩釜:牡鹿'!P22)</f>
        <v>19999.554899999996</v>
      </c>
    </row>
    <row r="23" spans="1:16" s="546" customFormat="1" ht="18.75">
      <c r="A23" s="550"/>
      <c r="B23" s="594"/>
      <c r="C23" s="548" t="s">
        <v>18</v>
      </c>
      <c r="D23" s="549">
        <f>SUM('㈱塩釜:牡鹿'!D23)</f>
        <v>404724.8129196755</v>
      </c>
      <c r="E23" s="549">
        <f>SUM('㈱塩釜:牡鹿'!E23)</f>
        <v>313268.29435567674</v>
      </c>
      <c r="F23" s="549">
        <f>SUM('㈱塩釜:牡鹿'!F23)</f>
        <v>591284.5175019485</v>
      </c>
      <c r="G23" s="549">
        <f>SUM('㈱塩釜:牡鹿'!G23)</f>
        <v>487701.9085113943</v>
      </c>
      <c r="H23" s="549">
        <f>SUM('㈱塩釜:牡鹿'!H23)</f>
        <v>532007.6695608291</v>
      </c>
      <c r="I23" s="549">
        <f>SUM('㈱塩釜:牡鹿'!I23)</f>
        <v>2424060.048484043</v>
      </c>
      <c r="J23" s="549">
        <f>SUM('㈱塩釜:牡鹿'!J23)</f>
        <v>2640566.805445896</v>
      </c>
      <c r="K23" s="549">
        <f>SUM('㈱塩釜:牡鹿'!K23)</f>
        <v>1025701.6221458527</v>
      </c>
      <c r="L23" s="549">
        <f>SUM('㈱塩釜:牡鹿'!L23)</f>
        <v>883414.348511477</v>
      </c>
      <c r="M23" s="549">
        <f>SUM('㈱塩釜:牡鹿'!M23)</f>
        <v>796301.9955990992</v>
      </c>
      <c r="N23" s="549">
        <f>SUM('㈱塩釜:牡鹿'!N23)</f>
        <v>828771.8839953616</v>
      </c>
      <c r="O23" s="549">
        <f>SUM('㈱塩釜:牡鹿'!O23)</f>
        <v>722974.20932</v>
      </c>
      <c r="P23" s="536">
        <f>SUM('㈱塩釜:牡鹿'!P23)</f>
        <v>11650778.116351256</v>
      </c>
    </row>
    <row r="24" spans="1:16" ht="18.75">
      <c r="A24" s="48" t="s">
        <v>0</v>
      </c>
      <c r="B24" s="568" t="s">
        <v>33</v>
      </c>
      <c r="C24" s="59" t="s">
        <v>16</v>
      </c>
      <c r="D24" s="1">
        <f>SUM('㈱塩釜:牡鹿'!D24)</f>
        <v>263.92199999999997</v>
      </c>
      <c r="E24" s="1">
        <f>SUM('㈱塩釜:牡鹿'!E24)</f>
        <v>279.5637</v>
      </c>
      <c r="F24" s="1">
        <f>SUM('㈱塩釜:牡鹿'!F24)</f>
        <v>295.95390000000003</v>
      </c>
      <c r="G24" s="1">
        <f>SUM('㈱塩釜:牡鹿'!G24)</f>
        <v>208.4143</v>
      </c>
      <c r="H24" s="1">
        <f>SUM('㈱塩釜:牡鹿'!H24)</f>
        <v>151.5735</v>
      </c>
      <c r="I24" s="1">
        <f>SUM('㈱塩釜:牡鹿'!I24)</f>
        <v>143.5936</v>
      </c>
      <c r="J24" s="1">
        <f>SUM('㈱塩釜:牡鹿'!J24)</f>
        <v>234.3955</v>
      </c>
      <c r="K24" s="1">
        <f>SUM('㈱塩釜:牡鹿'!K24)</f>
        <v>126.4347</v>
      </c>
      <c r="L24" s="1">
        <f>SUM('㈱塩釜:牡鹿'!L24)</f>
        <v>148.778</v>
      </c>
      <c r="M24" s="1">
        <f>SUM('㈱塩釜:牡鹿'!M24)</f>
        <v>280.3107</v>
      </c>
      <c r="N24" s="1">
        <f>SUM('㈱塩釜:牡鹿'!N24)</f>
        <v>401.0894</v>
      </c>
      <c r="O24" s="1">
        <f>SUM('㈱塩釜:牡鹿'!O24)</f>
        <v>309.4593</v>
      </c>
      <c r="P24" s="535">
        <f>SUM('㈱塩釜:牡鹿'!P24)</f>
        <v>2843.488599999999</v>
      </c>
    </row>
    <row r="25" spans="1:16" ht="18.75">
      <c r="A25" s="48" t="s">
        <v>34</v>
      </c>
      <c r="B25" s="569"/>
      <c r="C25" s="52" t="s">
        <v>18</v>
      </c>
      <c r="D25" s="2">
        <f>SUM('㈱塩釜:牡鹿'!D25)</f>
        <v>236157.88779479798</v>
      </c>
      <c r="E25" s="2">
        <f>SUM('㈱塩釜:牡鹿'!E25)</f>
        <v>251834.39708018556</v>
      </c>
      <c r="F25" s="2">
        <f>SUM('㈱塩釜:牡鹿'!F25)</f>
        <v>307597.7771269134</v>
      </c>
      <c r="G25" s="2">
        <f>SUM('㈱塩釜:牡鹿'!G25)</f>
        <v>230408.366680006</v>
      </c>
      <c r="H25" s="2">
        <f>SUM('㈱塩釜:牡鹿'!H25)</f>
        <v>145597.11912344687</v>
      </c>
      <c r="I25" s="2">
        <f>SUM('㈱塩釜:牡鹿'!I25)</f>
        <v>163709.82998369593</v>
      </c>
      <c r="J25" s="2">
        <f>SUM('㈱塩釜:牡鹿'!J25)</f>
        <v>235231.20897486116</v>
      </c>
      <c r="K25" s="2">
        <f>SUM('㈱塩釜:牡鹿'!K25)</f>
        <v>130493.08036809316</v>
      </c>
      <c r="L25" s="2">
        <f>SUM('㈱塩釜:牡鹿'!L25)</f>
        <v>163342.54773241663</v>
      </c>
      <c r="M25" s="2">
        <f>SUM('㈱塩釜:牡鹿'!M25)</f>
        <v>274890.31797043304</v>
      </c>
      <c r="N25" s="2">
        <f>SUM('㈱塩釜:牡鹿'!N25)</f>
        <v>357514.2269079028</v>
      </c>
      <c r="O25" s="2">
        <f>SUM('㈱塩釜:牡鹿'!O25)</f>
        <v>296674.0576</v>
      </c>
      <c r="P25" s="536">
        <f>SUM('㈱塩釜:牡鹿'!P25)</f>
        <v>2793450.817342752</v>
      </c>
    </row>
    <row r="26" spans="1:16" ht="18.75">
      <c r="A26" s="48" t="s">
        <v>35</v>
      </c>
      <c r="B26" s="50" t="s">
        <v>20</v>
      </c>
      <c r="C26" s="59" t="s">
        <v>16</v>
      </c>
      <c r="D26" s="1">
        <f>SUM('㈱塩釜:牡鹿'!D26)</f>
        <v>26.743199999999998</v>
      </c>
      <c r="E26" s="1">
        <f>SUM('㈱塩釜:牡鹿'!E26)</f>
        <v>23.7548</v>
      </c>
      <c r="F26" s="1">
        <f>SUM('㈱塩釜:牡鹿'!F26)</f>
        <v>35.155699999999996</v>
      </c>
      <c r="G26" s="1">
        <f>SUM('㈱塩釜:牡鹿'!G26)</f>
        <v>17.412</v>
      </c>
      <c r="H26" s="1">
        <f>SUM('㈱塩釜:牡鹿'!H26)</f>
        <v>38.9692</v>
      </c>
      <c r="I26" s="1">
        <f>SUM('㈱塩釜:牡鹿'!I26)</f>
        <v>64.51350000000001</v>
      </c>
      <c r="J26" s="1">
        <f>SUM('㈱塩釜:牡鹿'!J26)</f>
        <v>141.72899999999998</v>
      </c>
      <c r="K26" s="1">
        <f>SUM('㈱塩釜:牡鹿'!K26)</f>
        <v>62.095</v>
      </c>
      <c r="L26" s="1">
        <f>SUM('㈱塩釜:牡鹿'!L26)</f>
        <v>72.6443</v>
      </c>
      <c r="M26" s="1">
        <f>SUM('㈱塩釜:牡鹿'!M26)</f>
        <v>55.6584</v>
      </c>
      <c r="N26" s="1">
        <f>SUM('㈱塩釜:牡鹿'!N26)</f>
        <v>31.8177</v>
      </c>
      <c r="O26" s="1">
        <f>SUM('㈱塩釜:牡鹿'!O26)</f>
        <v>17.4796</v>
      </c>
      <c r="P26" s="535">
        <f>SUM('㈱塩釜:牡鹿'!P26)</f>
        <v>587.9724</v>
      </c>
    </row>
    <row r="27" spans="1:16" ht="18.75">
      <c r="A27" s="48" t="s">
        <v>36</v>
      </c>
      <c r="B27" s="52" t="s">
        <v>110</v>
      </c>
      <c r="C27" s="52" t="s">
        <v>18</v>
      </c>
      <c r="D27" s="2">
        <f>SUM('㈱塩釜:牡鹿'!D27)</f>
        <v>11426.104756352464</v>
      </c>
      <c r="E27" s="2">
        <f>SUM('㈱塩釜:牡鹿'!E27)</f>
        <v>8892.37685990873</v>
      </c>
      <c r="F27" s="2">
        <f>SUM('㈱塩釜:牡鹿'!F27)</f>
        <v>16941.243157843448</v>
      </c>
      <c r="G27" s="2">
        <f>SUM('㈱塩釜:牡鹿'!G27)</f>
        <v>12431.705825820558</v>
      </c>
      <c r="H27" s="2">
        <f>SUM('㈱塩釜:牡鹿'!H27)</f>
        <v>20645.622249425414</v>
      </c>
      <c r="I27" s="2">
        <f>SUM('㈱塩釜:牡鹿'!I27)</f>
        <v>22863.094173397072</v>
      </c>
      <c r="J27" s="2">
        <f>SUM('㈱塩釜:牡鹿'!J27)</f>
        <v>50434.03394121625</v>
      </c>
      <c r="K27" s="2">
        <f>SUM('㈱塩釜:牡鹿'!K27)</f>
        <v>22770.783186490906</v>
      </c>
      <c r="L27" s="2">
        <f>SUM('㈱塩釜:牡鹿'!L27)</f>
        <v>38941.08455520177</v>
      </c>
      <c r="M27" s="2">
        <f>SUM('㈱塩釜:牡鹿'!M27)</f>
        <v>37695.98216725554</v>
      </c>
      <c r="N27" s="2">
        <f>SUM('㈱塩釜:牡鹿'!N27)</f>
        <v>20472.18973963074</v>
      </c>
      <c r="O27" s="2">
        <f>SUM('㈱塩釜:牡鹿'!O27)</f>
        <v>14224.0752</v>
      </c>
      <c r="P27" s="536">
        <f>SUM('㈱塩釜:牡鹿'!P27)</f>
        <v>277738.2958125429</v>
      </c>
    </row>
    <row r="28" spans="1:16" s="546" customFormat="1" ht="18.75">
      <c r="A28" s="543" t="s">
        <v>23</v>
      </c>
      <c r="B28" s="593" t="s">
        <v>194</v>
      </c>
      <c r="C28" s="544" t="s">
        <v>16</v>
      </c>
      <c r="D28" s="545">
        <f>SUM('㈱塩釜:牡鹿'!D28)</f>
        <v>290.66519999999997</v>
      </c>
      <c r="E28" s="545">
        <f>SUM('㈱塩釜:牡鹿'!E28)</f>
        <v>303.31850000000003</v>
      </c>
      <c r="F28" s="545">
        <f>SUM('㈱塩釜:牡鹿'!F28)</f>
        <v>331.1096</v>
      </c>
      <c r="G28" s="545">
        <f>SUM('㈱塩釜:牡鹿'!G28)</f>
        <v>225.82629999999997</v>
      </c>
      <c r="H28" s="545">
        <f>SUM('㈱塩釜:牡鹿'!H28)</f>
        <v>190.5427</v>
      </c>
      <c r="I28" s="545">
        <f>SUM('㈱塩釜:牡鹿'!I28)</f>
        <v>208.1071</v>
      </c>
      <c r="J28" s="545">
        <f>SUM('㈱塩釜:牡鹿'!J28)</f>
        <v>376.1245</v>
      </c>
      <c r="K28" s="545">
        <f>SUM('㈱塩釜:牡鹿'!K28)</f>
        <v>188.52970000000002</v>
      </c>
      <c r="L28" s="545">
        <f>SUM('㈱塩釜:牡鹿'!L28)</f>
        <v>221.4223</v>
      </c>
      <c r="M28" s="545">
        <f>SUM('㈱塩釜:牡鹿'!M28)</f>
        <v>335.96909999999997</v>
      </c>
      <c r="N28" s="545">
        <f>SUM('㈱塩釜:牡鹿'!N28)</f>
        <v>432.9071</v>
      </c>
      <c r="O28" s="545">
        <f>SUM('㈱塩釜:牡鹿'!O28)</f>
        <v>326.9389</v>
      </c>
      <c r="P28" s="535">
        <f>SUM('㈱塩釜:牡鹿'!P28)</f>
        <v>3431.4610000000007</v>
      </c>
    </row>
    <row r="29" spans="1:16" s="546" customFormat="1" ht="18.75">
      <c r="A29" s="550"/>
      <c r="B29" s="594"/>
      <c r="C29" s="548" t="s">
        <v>18</v>
      </c>
      <c r="D29" s="549">
        <f>SUM('㈱塩釜:牡鹿'!D29)</f>
        <v>247583.9925511504</v>
      </c>
      <c r="E29" s="549">
        <f>SUM('㈱塩釜:牡鹿'!E29)</f>
        <v>260726.77394009428</v>
      </c>
      <c r="F29" s="549">
        <f>SUM('㈱塩釜:牡鹿'!F29)</f>
        <v>324539.02028475684</v>
      </c>
      <c r="G29" s="549">
        <f>SUM('㈱塩釜:牡鹿'!G29)</f>
        <v>242840.07250582657</v>
      </c>
      <c r="H29" s="549">
        <f>SUM('㈱塩釜:牡鹿'!H29)</f>
        <v>166242.74137287226</v>
      </c>
      <c r="I29" s="549">
        <f>SUM('㈱塩釜:牡鹿'!I29)</f>
        <v>186572.92415709305</v>
      </c>
      <c r="J29" s="549">
        <f>SUM('㈱塩釜:牡鹿'!J29)</f>
        <v>285665.24291607743</v>
      </c>
      <c r="K29" s="549">
        <f>SUM('㈱塩釜:牡鹿'!K29)</f>
        <v>153263.86355458407</v>
      </c>
      <c r="L29" s="549">
        <f>SUM('㈱塩釜:牡鹿'!L29)</f>
        <v>202283.63228761838</v>
      </c>
      <c r="M29" s="549">
        <f>SUM('㈱塩釜:牡鹿'!M29)</f>
        <v>312586.30013768864</v>
      </c>
      <c r="N29" s="549">
        <f>SUM('㈱塩釜:牡鹿'!N29)</f>
        <v>377986.4166475336</v>
      </c>
      <c r="O29" s="549">
        <f>SUM('㈱塩釜:牡鹿'!O29)</f>
        <v>310898.1328</v>
      </c>
      <c r="P29" s="536">
        <f>SUM('㈱塩釜:牡鹿'!P29)</f>
        <v>3071189.113155296</v>
      </c>
    </row>
    <row r="30" spans="1:16" ht="18.75">
      <c r="A30" s="48" t="s">
        <v>0</v>
      </c>
      <c r="B30" s="568" t="s">
        <v>37</v>
      </c>
      <c r="C30" s="59" t="s">
        <v>16</v>
      </c>
      <c r="D30" s="1">
        <f>SUM('㈱塩釜:牡鹿'!D30)</f>
        <v>1929.4594000000002</v>
      </c>
      <c r="E30" s="1">
        <f>SUM('㈱塩釜:牡鹿'!E30)</f>
        <v>832.8126000000001</v>
      </c>
      <c r="F30" s="1">
        <f>SUM('㈱塩釜:牡鹿'!F30)</f>
        <v>575.0307</v>
      </c>
      <c r="G30" s="1">
        <f>SUM('㈱塩釜:牡鹿'!G30)</f>
        <v>494.6835</v>
      </c>
      <c r="H30" s="1">
        <f>SUM('㈱塩釜:牡鹿'!H30)</f>
        <v>842.7027699999999</v>
      </c>
      <c r="I30" s="1">
        <f>SUM('㈱塩釜:牡鹿'!I30)</f>
        <v>1298.6698</v>
      </c>
      <c r="J30" s="1">
        <f>SUM('㈱塩釜:牡鹿'!J30)</f>
        <v>500.2132</v>
      </c>
      <c r="K30" s="1">
        <f>SUM('㈱塩釜:牡鹿'!K30)</f>
        <v>348.9171</v>
      </c>
      <c r="L30" s="1">
        <f>SUM('㈱塩釜:牡鹿'!L30)</f>
        <v>300.0891</v>
      </c>
      <c r="M30" s="1">
        <f>SUM('㈱塩釜:牡鹿'!M30)</f>
        <v>232.06480000000002</v>
      </c>
      <c r="N30" s="1">
        <f>SUM('㈱塩釜:牡鹿'!N30)</f>
        <v>379.8772</v>
      </c>
      <c r="O30" s="1">
        <f>SUM('㈱塩釜:牡鹿'!O30)</f>
        <v>611.0734</v>
      </c>
      <c r="P30" s="535">
        <f>SUM('㈱塩釜:牡鹿'!P30)</f>
        <v>8345.593569999999</v>
      </c>
    </row>
    <row r="31" spans="1:16" ht="18.75">
      <c r="A31" s="48" t="s">
        <v>38</v>
      </c>
      <c r="B31" s="569"/>
      <c r="C31" s="52" t="s">
        <v>18</v>
      </c>
      <c r="D31" s="2">
        <f>SUM('㈱塩釜:牡鹿'!D31)</f>
        <v>547778.3537462214</v>
      </c>
      <c r="E31" s="2">
        <f>SUM('㈱塩釜:牡鹿'!E31)</f>
        <v>269433.0584333097</v>
      </c>
      <c r="F31" s="2">
        <f>SUM('㈱塩釜:牡鹿'!F31)</f>
        <v>174205.18618437025</v>
      </c>
      <c r="G31" s="2">
        <f>SUM('㈱塩釜:牡鹿'!G31)</f>
        <v>152192.56308967838</v>
      </c>
      <c r="H31" s="2">
        <f>SUM('㈱塩釜:牡鹿'!H31)</f>
        <v>181103.10443773872</v>
      </c>
      <c r="I31" s="2">
        <f>SUM('㈱塩釜:牡鹿'!I31)</f>
        <v>248523.9875199634</v>
      </c>
      <c r="J31" s="2">
        <f>SUM('㈱塩釜:牡鹿'!J31)</f>
        <v>149304.0811999997</v>
      </c>
      <c r="K31" s="2">
        <f>SUM('㈱塩釜:牡鹿'!K31)</f>
        <v>102996.19799998916</v>
      </c>
      <c r="L31" s="2">
        <f>SUM('㈱塩釜:牡鹿'!L31)</f>
        <v>87618.894</v>
      </c>
      <c r="M31" s="2">
        <f>SUM('㈱塩釜:牡鹿'!M31)</f>
        <v>79065.529</v>
      </c>
      <c r="N31" s="2">
        <f>SUM('㈱塩釜:牡鹿'!N31)</f>
        <v>144319.24599997874</v>
      </c>
      <c r="O31" s="2">
        <f>SUM('㈱塩釜:牡鹿'!O31)</f>
        <v>251705.0778</v>
      </c>
      <c r="P31" s="536">
        <f>SUM('㈱塩釜:牡鹿'!P31)</f>
        <v>2388245.27941125</v>
      </c>
    </row>
    <row r="32" spans="1:16" ht="18.75">
      <c r="A32" s="48" t="s">
        <v>0</v>
      </c>
      <c r="B32" s="568" t="s">
        <v>39</v>
      </c>
      <c r="C32" s="59" t="s">
        <v>16</v>
      </c>
      <c r="D32" s="1">
        <f>SUM('㈱塩釜:牡鹿'!D32)</f>
        <v>338.43030000000005</v>
      </c>
      <c r="E32" s="1">
        <f>SUM('㈱塩釜:牡鹿'!E32)</f>
        <v>382.72950000000003</v>
      </c>
      <c r="F32" s="1">
        <f>SUM('㈱塩釜:牡鹿'!F32)</f>
        <v>1149.3301000000001</v>
      </c>
      <c r="G32" s="1">
        <f>SUM('㈱塩釜:牡鹿'!G32)</f>
        <v>609.6904</v>
      </c>
      <c r="H32" s="1">
        <f>SUM('㈱塩釜:牡鹿'!H32)</f>
        <v>215.93759999999997</v>
      </c>
      <c r="I32" s="1">
        <f>SUM('㈱塩釜:牡鹿'!I32)</f>
        <v>90.3726</v>
      </c>
      <c r="J32" s="1">
        <f>SUM('㈱塩釜:牡鹿'!J32)</f>
        <v>45.6935</v>
      </c>
      <c r="K32" s="1">
        <f>SUM('㈱塩釜:牡鹿'!K32)</f>
        <v>31.004499999999997</v>
      </c>
      <c r="L32" s="1">
        <f>SUM('㈱塩釜:牡鹿'!L32)</f>
        <v>11.0245</v>
      </c>
      <c r="M32" s="1">
        <f>SUM('㈱塩釜:牡鹿'!M32)</f>
        <v>9.5735</v>
      </c>
      <c r="N32" s="1">
        <f>SUM('㈱塩釜:牡鹿'!N32)</f>
        <v>44.434999999999995</v>
      </c>
      <c r="O32" s="1">
        <f>SUM('㈱塩釜:牡鹿'!O32)</f>
        <v>141.0179</v>
      </c>
      <c r="P32" s="535">
        <f>SUM('㈱塩釜:牡鹿'!P32)</f>
        <v>3069.2394000000004</v>
      </c>
    </row>
    <row r="33" spans="1:16" ht="18.75">
      <c r="A33" s="48" t="s">
        <v>40</v>
      </c>
      <c r="B33" s="569"/>
      <c r="C33" s="52" t="s">
        <v>18</v>
      </c>
      <c r="D33" s="2">
        <f>SUM('㈱塩釜:牡鹿'!D33)</f>
        <v>30691.80455949381</v>
      </c>
      <c r="E33" s="2">
        <f>SUM('㈱塩釜:牡鹿'!E33)</f>
        <v>28501.081518366365</v>
      </c>
      <c r="F33" s="2">
        <f>SUM('㈱塩釜:牡鹿'!F33)</f>
        <v>83801.96479983497</v>
      </c>
      <c r="G33" s="2">
        <f>SUM('㈱塩釜:牡鹿'!G33)</f>
        <v>47344.12928005045</v>
      </c>
      <c r="H33" s="2">
        <f>SUM('㈱塩釜:牡鹿'!H33)</f>
        <v>17379.19759982357</v>
      </c>
      <c r="I33" s="2">
        <f>SUM('㈱塩釜:牡鹿'!I33)</f>
        <v>7854.731999994771</v>
      </c>
      <c r="J33" s="2">
        <f>SUM('㈱塩釜:牡鹿'!J33)</f>
        <v>4956.628999998084</v>
      </c>
      <c r="K33" s="2">
        <f>SUM('㈱塩釜:牡鹿'!K33)</f>
        <v>2624.1789999995485</v>
      </c>
      <c r="L33" s="2">
        <f>SUM('㈱塩釜:牡鹿'!L33)</f>
        <v>4091.302399992286</v>
      </c>
      <c r="M33" s="2">
        <f>SUM('㈱塩釜:牡鹿'!M33)</f>
        <v>2173.812</v>
      </c>
      <c r="N33" s="2">
        <f>SUM('㈱塩釜:牡鹿'!N33)</f>
        <v>5573.278999601597</v>
      </c>
      <c r="O33" s="2">
        <f>SUM('㈱塩釜:牡鹿'!O33)</f>
        <v>13137.325120000001</v>
      </c>
      <c r="P33" s="536">
        <f>SUM('㈱塩釜:牡鹿'!P33)</f>
        <v>248129.43627715544</v>
      </c>
    </row>
    <row r="34" spans="1:16" ht="18.75">
      <c r="A34" s="48"/>
      <c r="B34" s="50" t="s">
        <v>20</v>
      </c>
      <c r="C34" s="59" t="s">
        <v>16</v>
      </c>
      <c r="D34" s="1">
        <f>SUM('㈱塩釜:牡鹿'!D34)</f>
        <v>501.5394</v>
      </c>
      <c r="E34" s="1">
        <f>SUM('㈱塩釜:牡鹿'!E34)</f>
        <v>368.9732</v>
      </c>
      <c r="F34" s="1">
        <f>SUM('㈱塩釜:牡鹿'!F34)</f>
        <v>789.1401</v>
      </c>
      <c r="G34" s="1">
        <f>SUM('㈱塩釜:牡鹿'!G34)</f>
        <v>941.216</v>
      </c>
      <c r="H34" s="1">
        <f>SUM('㈱塩釜:牡鹿'!H34)</f>
        <v>1022.5772999999999</v>
      </c>
      <c r="I34" s="1">
        <f>SUM('㈱塩釜:牡鹿'!I34)</f>
        <v>1013.3842000000001</v>
      </c>
      <c r="J34" s="1">
        <f>SUM('㈱塩釜:牡鹿'!J34)</f>
        <v>1.8277</v>
      </c>
      <c r="K34" s="1">
        <f>SUM('㈱塩釜:牡鹿'!K34)</f>
        <v>0.496</v>
      </c>
      <c r="L34" s="1">
        <f>SUM('㈱塩釜:牡鹿'!L34)</f>
        <v>16.57</v>
      </c>
      <c r="M34" s="1">
        <f>SUM('㈱塩釜:牡鹿'!M34)</f>
        <v>62.4685</v>
      </c>
      <c r="N34" s="1">
        <f>SUM('㈱塩釜:牡鹿'!N34)</f>
        <v>422.9766</v>
      </c>
      <c r="O34" s="1">
        <f>SUM('㈱塩釜:牡鹿'!O34)</f>
        <v>686.1744</v>
      </c>
      <c r="P34" s="535">
        <f>SUM('㈱塩釜:牡鹿'!P34)</f>
        <v>5827.343400000001</v>
      </c>
    </row>
    <row r="35" spans="1:16" ht="18.75">
      <c r="A35" s="48" t="s">
        <v>23</v>
      </c>
      <c r="B35" s="52" t="s">
        <v>111</v>
      </c>
      <c r="C35" s="52" t="s">
        <v>18</v>
      </c>
      <c r="D35" s="2">
        <f>SUM('㈱塩釜:牡鹿'!D35)</f>
        <v>41228.81599999999</v>
      </c>
      <c r="E35" s="2">
        <f>SUM('㈱塩釜:牡鹿'!E35)</f>
        <v>32887.86</v>
      </c>
      <c r="F35" s="2">
        <f>SUM('㈱塩釜:牡鹿'!F35)</f>
        <v>77636.298</v>
      </c>
      <c r="G35" s="2">
        <f>SUM('㈱塩釜:牡鹿'!G35)</f>
        <v>85758.22799999999</v>
      </c>
      <c r="H35" s="2">
        <f>SUM('㈱塩釜:牡鹿'!H35)</f>
        <v>72904.78</v>
      </c>
      <c r="I35" s="2">
        <f>SUM('㈱塩釜:牡鹿'!I35)</f>
        <v>67204.518</v>
      </c>
      <c r="J35" s="2">
        <f>SUM('㈱塩釜:牡鹿'!J35)</f>
        <v>53.145</v>
      </c>
      <c r="K35" s="2">
        <f>SUM('㈱塩釜:牡鹿'!K35)</f>
        <v>15.86</v>
      </c>
      <c r="L35" s="2">
        <f>SUM('㈱塩釜:牡鹿'!L35)</f>
        <v>2909.9230000000002</v>
      </c>
      <c r="M35" s="2">
        <f>SUM('㈱塩釜:牡鹿'!M35)</f>
        <v>5597.6849999999995</v>
      </c>
      <c r="N35" s="2">
        <f>SUM('㈱塩釜:牡鹿'!N35)</f>
        <v>39515.079999999994</v>
      </c>
      <c r="O35" s="2">
        <f>SUM('㈱塩釜:牡鹿'!O35)</f>
        <v>56193.651</v>
      </c>
      <c r="P35" s="536">
        <f>SUM('㈱塩釜:牡鹿'!P35)</f>
        <v>481905.84400000004</v>
      </c>
    </row>
    <row r="36" spans="1:16" s="546" customFormat="1" ht="18.75">
      <c r="A36" s="551"/>
      <c r="B36" s="593" t="s">
        <v>177</v>
      </c>
      <c r="C36" s="544" t="s">
        <v>16</v>
      </c>
      <c r="D36" s="545">
        <f>SUM('㈱塩釜:牡鹿'!D36)</f>
        <v>2769.4291</v>
      </c>
      <c r="E36" s="545">
        <f>SUM('㈱塩釜:牡鹿'!E36)</f>
        <v>1584.5153</v>
      </c>
      <c r="F36" s="545">
        <f>SUM('㈱塩釜:牡鹿'!F36)</f>
        <v>2513.5009</v>
      </c>
      <c r="G36" s="545">
        <f>SUM('㈱塩釜:牡鹿'!G36)</f>
        <v>2045.5899000000002</v>
      </c>
      <c r="H36" s="545">
        <f>SUM('㈱塩釜:牡鹿'!H36)</f>
        <v>2081.21767</v>
      </c>
      <c r="I36" s="545">
        <f>SUM('㈱塩釜:牡鹿'!I36)</f>
        <v>2402.4266</v>
      </c>
      <c r="J36" s="545">
        <f>SUM('㈱塩釜:牡鹿'!J36)</f>
        <v>547.7343999999999</v>
      </c>
      <c r="K36" s="545">
        <f>SUM('㈱塩釜:牡鹿'!K36)</f>
        <v>380.41759999999994</v>
      </c>
      <c r="L36" s="545">
        <f>SUM('㈱塩釜:牡鹿'!L36)</f>
        <v>327.6835999999999</v>
      </c>
      <c r="M36" s="545">
        <f>SUM('㈱塩釜:牡鹿'!M36)</f>
        <v>304.10679999999996</v>
      </c>
      <c r="N36" s="545">
        <f>SUM('㈱塩釜:牡鹿'!N36)</f>
        <v>847.2888</v>
      </c>
      <c r="O36" s="545">
        <f>SUM('㈱塩釜:牡鹿'!O36)</f>
        <v>1438.2657000000002</v>
      </c>
      <c r="P36" s="535">
        <f>SUM('㈱塩釜:牡鹿'!P36)</f>
        <v>17242.176369999997</v>
      </c>
    </row>
    <row r="37" spans="1:16" s="546" customFormat="1" ht="18.75">
      <c r="A37" s="547"/>
      <c r="B37" s="594"/>
      <c r="C37" s="548" t="s">
        <v>18</v>
      </c>
      <c r="D37" s="549">
        <f>SUM('㈱塩釜:牡鹿'!D37)</f>
        <v>619698.9743057151</v>
      </c>
      <c r="E37" s="549">
        <f>SUM('㈱塩釜:牡鹿'!E37)</f>
        <v>330821.9999516762</v>
      </c>
      <c r="F37" s="549">
        <f>SUM('㈱塩釜:牡鹿'!F37)</f>
        <v>335643.44898420526</v>
      </c>
      <c r="G37" s="549">
        <f>SUM('㈱塩釜:牡鹿'!G37)</f>
        <v>285294.9203697288</v>
      </c>
      <c r="H37" s="549">
        <f>SUM('㈱塩釜:牡鹿'!H37)</f>
        <v>271387.0820375623</v>
      </c>
      <c r="I37" s="549">
        <f>SUM('㈱塩釜:牡鹿'!I37)</f>
        <v>323583.2375199583</v>
      </c>
      <c r="J37" s="549">
        <f>SUM('㈱塩釜:牡鹿'!J37)</f>
        <v>154313.8551999978</v>
      </c>
      <c r="K37" s="549">
        <f>SUM('㈱塩釜:牡鹿'!K37)</f>
        <v>105636.23699998872</v>
      </c>
      <c r="L37" s="549">
        <f>SUM('㈱塩釜:牡鹿'!L37)</f>
        <v>94620.11939999227</v>
      </c>
      <c r="M37" s="549">
        <f>SUM('㈱塩釜:牡鹿'!M37)</f>
        <v>86837.026</v>
      </c>
      <c r="N37" s="549">
        <f>SUM('㈱塩釜:牡鹿'!N37)</f>
        <v>189407.60499958036</v>
      </c>
      <c r="O37" s="549">
        <f>SUM('㈱塩釜:牡鹿'!O37)</f>
        <v>321036.05392</v>
      </c>
      <c r="P37" s="536">
        <f>SUM('㈱塩釜:牡鹿'!P37)</f>
        <v>3118280.5596884056</v>
      </c>
    </row>
    <row r="38" spans="1:16" ht="18.75">
      <c r="A38" s="572" t="s">
        <v>199</v>
      </c>
      <c r="B38" s="573"/>
      <c r="C38" s="59" t="s">
        <v>16</v>
      </c>
      <c r="D38" s="1">
        <f>SUM('㈱塩釜:牡鹿'!D38)</f>
        <v>0.5266000000000001</v>
      </c>
      <c r="E38" s="1">
        <f>SUM('㈱塩釜:牡鹿'!E38)</f>
        <v>0.038</v>
      </c>
      <c r="F38" s="1">
        <f>SUM('㈱塩釜:牡鹿'!F38)</f>
        <v>0.0892</v>
      </c>
      <c r="G38" s="1">
        <f>SUM('㈱塩釜:牡鹿'!G38)</f>
        <v>0.10170000000000001</v>
      </c>
      <c r="H38" s="1">
        <f>SUM('㈱塩釜:牡鹿'!H38)</f>
        <v>0.5933999999999999</v>
      </c>
      <c r="I38" s="1">
        <f>SUM('㈱塩釜:牡鹿'!I38)</f>
        <v>91.1126</v>
      </c>
      <c r="J38" s="1">
        <f>SUM('㈱塩釜:牡鹿'!J38)</f>
        <v>193.49500000000006</v>
      </c>
      <c r="K38" s="1">
        <f>SUM('㈱塩釜:牡鹿'!K38)</f>
        <v>322.02060000000006</v>
      </c>
      <c r="L38" s="1">
        <f>SUM('㈱塩釜:牡鹿'!L38)</f>
        <v>233.6592</v>
      </c>
      <c r="M38" s="1">
        <f>SUM('㈱塩釜:牡鹿'!M38)</f>
        <v>93.63719999999999</v>
      </c>
      <c r="N38" s="1">
        <f>SUM('㈱塩釜:牡鹿'!N38)</f>
        <v>100.43149999999999</v>
      </c>
      <c r="O38" s="1">
        <f>SUM('㈱塩釜:牡鹿'!O38)</f>
        <v>43.1278</v>
      </c>
      <c r="P38" s="535">
        <f>SUM('㈱塩釜:牡鹿'!P38)</f>
        <v>1078.8328</v>
      </c>
    </row>
    <row r="39" spans="1:16" ht="18.75">
      <c r="A39" s="574"/>
      <c r="B39" s="575"/>
      <c r="C39" s="52" t="s">
        <v>18</v>
      </c>
      <c r="D39" s="2">
        <f>SUM('㈱塩釜:牡鹿'!D39)</f>
        <v>305.57779931253856</v>
      </c>
      <c r="E39" s="2">
        <f>SUM('㈱塩釜:牡鹿'!E39)</f>
        <v>71.81999621066934</v>
      </c>
      <c r="F39" s="2">
        <f>SUM('㈱塩釜:牡鹿'!F39)</f>
        <v>115.60299889385887</v>
      </c>
      <c r="G39" s="2">
        <f>SUM('㈱塩釜:牡鹿'!G39)</f>
        <v>139.99500103956234</v>
      </c>
      <c r="H39" s="2">
        <f>SUM('㈱塩釜:牡鹿'!H39)</f>
        <v>359.84999827776505</v>
      </c>
      <c r="I39" s="2">
        <f>SUM('㈱塩釜:牡鹿'!I39)</f>
        <v>25071.448599362117</v>
      </c>
      <c r="J39" s="2">
        <f>SUM('㈱塩釜:牡鹿'!J39)</f>
        <v>97377.229398614</v>
      </c>
      <c r="K39" s="2">
        <f>SUM('㈱塩釜:牡鹿'!K39)</f>
        <v>131567.05079884495</v>
      </c>
      <c r="L39" s="2">
        <f>SUM('㈱塩釜:牡鹿'!L39)</f>
        <v>49621.44995769551</v>
      </c>
      <c r="M39" s="2">
        <f>SUM('㈱塩釜:牡鹿'!M39)</f>
        <v>14427.145959346</v>
      </c>
      <c r="N39" s="2">
        <f>SUM('㈱塩釜:牡鹿'!N39)</f>
        <v>8949.690599020194</v>
      </c>
      <c r="O39" s="2">
        <f>SUM('㈱塩釜:牡鹿'!O39)</f>
        <v>7073.3322</v>
      </c>
      <c r="P39" s="536">
        <f>SUM('㈱塩釜:牡鹿'!P39)</f>
        <v>335080.19330661715</v>
      </c>
    </row>
    <row r="40" spans="1:16" ht="18.75">
      <c r="A40" s="572" t="s">
        <v>200</v>
      </c>
      <c r="B40" s="573"/>
      <c r="C40" s="59" t="s">
        <v>16</v>
      </c>
      <c r="D40" s="1">
        <f>SUM('㈱塩釜:牡鹿'!D40)</f>
        <v>3.6654999999999993</v>
      </c>
      <c r="E40" s="1">
        <f>SUM('㈱塩釜:牡鹿'!E40)</f>
        <v>1.7126</v>
      </c>
      <c r="F40" s="1">
        <f>SUM('㈱塩釜:牡鹿'!F40)</f>
        <v>2.4039</v>
      </c>
      <c r="G40" s="1">
        <f>SUM('㈱塩釜:牡鹿'!G40)</f>
        <v>1.4163</v>
      </c>
      <c r="H40" s="1">
        <f>SUM('㈱塩釜:牡鹿'!H40)</f>
        <v>35.958600000000004</v>
      </c>
      <c r="I40" s="1">
        <f>SUM('㈱塩釜:牡鹿'!I40)</f>
        <v>383.86299999999994</v>
      </c>
      <c r="J40" s="1">
        <f>SUM('㈱塩釜:牡鹿'!J40)</f>
        <v>311.6802</v>
      </c>
      <c r="K40" s="1">
        <f>SUM('㈱塩釜:牡鹿'!K40)</f>
        <v>87.144</v>
      </c>
      <c r="L40" s="1">
        <f>SUM('㈱塩釜:牡鹿'!L40)</f>
        <v>132.8874</v>
      </c>
      <c r="M40" s="1">
        <f>SUM('㈱塩釜:牡鹿'!M40)</f>
        <v>1539.3963000000003</v>
      </c>
      <c r="N40" s="1">
        <f>SUM('㈱塩釜:牡鹿'!N40)</f>
        <v>1062.8523999999998</v>
      </c>
      <c r="O40" s="1">
        <f>SUM('㈱塩釜:牡鹿'!O40)</f>
        <v>1375.0593999999996</v>
      </c>
      <c r="P40" s="535">
        <f>SUM('㈱塩釜:牡鹿'!P40)</f>
        <v>4938.039599999999</v>
      </c>
    </row>
    <row r="41" spans="1:16" ht="18.75">
      <c r="A41" s="574"/>
      <c r="B41" s="575"/>
      <c r="C41" s="52" t="s">
        <v>18</v>
      </c>
      <c r="D41" s="2">
        <f>SUM('㈱塩釜:牡鹿'!D41)</f>
        <v>2214.196186842403</v>
      </c>
      <c r="E41" s="2">
        <f>SUM('㈱塩釜:牡鹿'!E41)</f>
        <v>1497.220324520807</v>
      </c>
      <c r="F41" s="2">
        <f>SUM('㈱塩釜:牡鹿'!F41)</f>
        <v>1715.227415532787</v>
      </c>
      <c r="G41" s="2">
        <f>SUM('㈱塩釜:牡鹿'!G41)</f>
        <v>938.8772493221999</v>
      </c>
      <c r="H41" s="2">
        <f>SUM('㈱塩釜:牡鹿'!H41)</f>
        <v>8965.89818705481</v>
      </c>
      <c r="I41" s="2">
        <f>SUM('㈱塩釜:牡鹿'!I41)</f>
        <v>99709.34139838365</v>
      </c>
      <c r="J41" s="2">
        <f>SUM('㈱塩釜:牡鹿'!J41)</f>
        <v>51430.154512760644</v>
      </c>
      <c r="K41" s="2">
        <f>SUM('㈱塩釜:牡鹿'!K41)</f>
        <v>13886.952352502816</v>
      </c>
      <c r="L41" s="2">
        <f>SUM('㈱塩釜:牡鹿'!L41)</f>
        <v>25126.006155026433</v>
      </c>
      <c r="M41" s="2">
        <f>SUM('㈱塩釜:牡鹿'!M41)</f>
        <v>346588.9293159486</v>
      </c>
      <c r="N41" s="2">
        <f>SUM('㈱塩釜:牡鹿'!N41)</f>
        <v>335732.44936905586</v>
      </c>
      <c r="O41" s="2">
        <f>SUM('㈱塩釜:牡鹿'!O41)</f>
        <v>373120.49812</v>
      </c>
      <c r="P41" s="536">
        <f>SUM('㈱塩釜:牡鹿'!P41)</f>
        <v>1260925.7505869514</v>
      </c>
    </row>
    <row r="42" spans="1:16" ht="18.75">
      <c r="A42" s="572" t="s">
        <v>201</v>
      </c>
      <c r="B42" s="573"/>
      <c r="C42" s="59" t="s">
        <v>16</v>
      </c>
      <c r="D42" s="1"/>
      <c r="E42" s="1">
        <f>SUM('㈱塩釜:牡鹿'!E42)</f>
        <v>0</v>
      </c>
      <c r="F42" s="1">
        <f>SUM('㈱塩釜:牡鹿'!F42)</f>
        <v>0</v>
      </c>
      <c r="G42" s="1">
        <f>SUM('㈱塩釜:牡鹿'!G42)</f>
        <v>0.0012</v>
      </c>
      <c r="H42" s="1">
        <f>SUM('㈱塩釜:牡鹿'!H42)</f>
        <v>0.0046</v>
      </c>
      <c r="I42" s="1">
        <f>SUM('㈱塩釜:牡鹿'!I42)</f>
        <v>0.0028</v>
      </c>
      <c r="J42" s="1">
        <f>SUM('㈱塩釜:牡鹿'!J42)</f>
        <v>0</v>
      </c>
      <c r="K42" s="1">
        <f>SUM('㈱塩釜:牡鹿'!K42)</f>
        <v>0</v>
      </c>
      <c r="L42" s="1">
        <f>SUM('㈱塩釜:牡鹿'!L42)</f>
        <v>0</v>
      </c>
      <c r="M42" s="1">
        <f>SUM('㈱塩釜:牡鹿'!M42)</f>
        <v>0</v>
      </c>
      <c r="N42" s="1">
        <f>SUM('㈱塩釜:牡鹿'!N42)</f>
        <v>0</v>
      </c>
      <c r="O42" s="1">
        <f>SUM('㈱塩釜:牡鹿'!O42)</f>
        <v>0</v>
      </c>
      <c r="P42" s="535">
        <f>SUM('㈱塩釜:牡鹿'!P42)</f>
        <v>0.0086</v>
      </c>
    </row>
    <row r="43" spans="1:16" ht="18.75">
      <c r="A43" s="574"/>
      <c r="B43" s="575"/>
      <c r="C43" s="52" t="s">
        <v>18</v>
      </c>
      <c r="D43" s="2"/>
      <c r="E43" s="2">
        <f>SUM('㈱塩釜:牡鹿'!E43)</f>
        <v>0</v>
      </c>
      <c r="F43" s="2">
        <f>SUM('㈱塩釜:牡鹿'!F43)</f>
        <v>0</v>
      </c>
      <c r="G43" s="2">
        <f>SUM('㈱塩釜:牡鹿'!G43)</f>
        <v>2.592</v>
      </c>
      <c r="H43" s="2">
        <f>SUM('㈱塩釜:牡鹿'!H43)</f>
        <v>14.904</v>
      </c>
      <c r="I43" s="2">
        <f>SUM('㈱塩釜:牡鹿'!I43)</f>
        <v>9.979</v>
      </c>
      <c r="J43" s="2">
        <f>SUM('㈱塩釜:牡鹿'!J43)</f>
        <v>0</v>
      </c>
      <c r="K43" s="2">
        <f>SUM('㈱塩釜:牡鹿'!K43)</f>
        <v>0</v>
      </c>
      <c r="L43" s="2">
        <f>SUM('㈱塩釜:牡鹿'!L43)</f>
        <v>0</v>
      </c>
      <c r="M43" s="2">
        <f>SUM('㈱塩釜:牡鹿'!M43)</f>
        <v>0</v>
      </c>
      <c r="N43" s="2">
        <f>SUM('㈱塩釜:牡鹿'!N43)</f>
        <v>0</v>
      </c>
      <c r="O43" s="2">
        <f>SUM('㈱塩釜:牡鹿'!O43)</f>
        <v>0</v>
      </c>
      <c r="P43" s="536">
        <f>SUM('㈱塩釜:牡鹿'!P43)</f>
        <v>27.474999999999998</v>
      </c>
    </row>
    <row r="44" spans="1:16" ht="18.75">
      <c r="A44" s="572" t="s">
        <v>202</v>
      </c>
      <c r="B44" s="573"/>
      <c r="C44" s="59" t="s">
        <v>16</v>
      </c>
      <c r="D44" s="1">
        <f>SUM('㈱塩釜:牡鹿'!D44)</f>
        <v>0.0039</v>
      </c>
      <c r="E44" s="1">
        <f>SUM('㈱塩釜:牡鹿'!E44)</f>
        <v>0.0083</v>
      </c>
      <c r="F44" s="1">
        <f>SUM('㈱塩釜:牡鹿'!F44)</f>
        <v>0.0083</v>
      </c>
      <c r="G44" s="1">
        <f>SUM('㈱塩釜:牡鹿'!G44)</f>
        <v>0.0033</v>
      </c>
      <c r="H44" s="1">
        <f>SUM('㈱塩釜:牡鹿'!H44)</f>
        <v>0.0062</v>
      </c>
      <c r="I44" s="1">
        <f>SUM('㈱塩釜:牡鹿'!I44)</f>
        <v>0.0012</v>
      </c>
      <c r="J44" s="1">
        <f>SUM('㈱塩釜:牡鹿'!J44)</f>
        <v>0</v>
      </c>
      <c r="K44" s="1">
        <f>SUM('㈱塩釜:牡鹿'!K44)</f>
        <v>0</v>
      </c>
      <c r="L44" s="1">
        <f>SUM('㈱塩釜:牡鹿'!L44)</f>
        <v>0.0014</v>
      </c>
      <c r="M44" s="1">
        <f>SUM('㈱塩釜:牡鹿'!M44)</f>
        <v>0.0006</v>
      </c>
      <c r="N44" s="1">
        <f>SUM('㈱塩釜:牡鹿'!N44)</f>
        <v>0.047099999999999996</v>
      </c>
      <c r="O44" s="1">
        <f>SUM('㈱塩釜:牡鹿'!O44)</f>
        <v>0.049</v>
      </c>
      <c r="P44" s="535">
        <f>SUM('㈱塩釜:牡鹿'!P44)</f>
        <v>0.1293</v>
      </c>
    </row>
    <row r="45" spans="1:16" ht="18.75">
      <c r="A45" s="574"/>
      <c r="B45" s="575"/>
      <c r="C45" s="52" t="s">
        <v>18</v>
      </c>
      <c r="D45" s="2">
        <f>SUM('㈱塩釜:牡鹿'!D45)</f>
        <v>5.427</v>
      </c>
      <c r="E45" s="2">
        <f>SUM('㈱塩釜:牡鹿'!E45)</f>
        <v>14.635</v>
      </c>
      <c r="F45" s="2">
        <f>SUM('㈱塩釜:牡鹿'!F45)</f>
        <v>21.385</v>
      </c>
      <c r="G45" s="2">
        <f>SUM('㈱塩釜:牡鹿'!G45)</f>
        <v>6.087</v>
      </c>
      <c r="H45" s="2">
        <f>SUM('㈱塩釜:牡鹿'!H45)</f>
        <v>9.331</v>
      </c>
      <c r="I45" s="2">
        <f>SUM('㈱塩釜:牡鹿'!I45)</f>
        <v>1.08</v>
      </c>
      <c r="J45" s="2">
        <f>SUM('㈱塩釜:牡鹿'!J45)</f>
        <v>0</v>
      </c>
      <c r="K45" s="2">
        <f>SUM('㈱塩釜:牡鹿'!K45)</f>
        <v>0</v>
      </c>
      <c r="L45" s="2">
        <f>SUM('㈱塩釜:牡鹿'!L45)</f>
        <v>2.052</v>
      </c>
      <c r="M45" s="2">
        <f>SUM('㈱塩釜:牡鹿'!M45)</f>
        <v>0.454</v>
      </c>
      <c r="N45" s="2">
        <f>SUM('㈱塩釜:牡鹿'!N45)</f>
        <v>31.675399797434036</v>
      </c>
      <c r="O45" s="2">
        <f>SUM('㈱塩釜:牡鹿'!O45)</f>
        <v>24.797</v>
      </c>
      <c r="P45" s="536">
        <f>SUM('㈱塩釜:牡鹿'!P45)</f>
        <v>116.92339979743404</v>
      </c>
    </row>
    <row r="46" spans="1:16" ht="18.75">
      <c r="A46" s="572" t="s">
        <v>203</v>
      </c>
      <c r="B46" s="573"/>
      <c r="C46" s="59" t="s">
        <v>16</v>
      </c>
      <c r="D46" s="1">
        <f>SUM('㈱塩釜:牡鹿'!D46)</f>
        <v>0.2152</v>
      </c>
      <c r="E46" s="1">
        <f>SUM('㈱塩釜:牡鹿'!E46)</f>
        <v>0.11</v>
      </c>
      <c r="F46" s="1">
        <f>SUM('㈱塩釜:牡鹿'!F46)</f>
        <v>0.0276</v>
      </c>
      <c r="G46" s="1">
        <f>SUM('㈱塩釜:牡鹿'!G46)</f>
        <v>0.20770000000000002</v>
      </c>
      <c r="H46" s="1">
        <f>SUM('㈱塩釜:牡鹿'!H46)</f>
        <v>0.38889999999999997</v>
      </c>
      <c r="I46" s="1">
        <f>SUM('㈱塩釜:牡鹿'!I46)</f>
        <v>0.2903</v>
      </c>
      <c r="J46" s="1">
        <f>SUM('㈱塩釜:牡鹿'!J46)</f>
        <v>0</v>
      </c>
      <c r="K46" s="1">
        <f>SUM('㈱塩釜:牡鹿'!K46)</f>
        <v>0</v>
      </c>
      <c r="L46" s="1">
        <f>SUM('㈱塩釜:牡鹿'!L46)</f>
        <v>0.0028</v>
      </c>
      <c r="M46" s="1">
        <f>SUM('㈱塩釜:牡鹿'!M46)</f>
        <v>0.0016</v>
      </c>
      <c r="N46" s="1">
        <f>SUM('㈱塩釜:牡鹿'!N46)</f>
        <v>0.0028</v>
      </c>
      <c r="O46" s="1">
        <f>SUM('㈱塩釜:牡鹿'!O46)</f>
        <v>0.3096</v>
      </c>
      <c r="P46" s="535">
        <f>SUM('㈱塩釜:牡鹿'!P46)</f>
        <v>1.5565</v>
      </c>
    </row>
    <row r="47" spans="1:16" ht="18.75">
      <c r="A47" s="574"/>
      <c r="B47" s="575"/>
      <c r="C47" s="52" t="s">
        <v>18</v>
      </c>
      <c r="D47" s="2">
        <f>SUM('㈱塩釜:牡鹿'!D47)</f>
        <v>191.52599973482356</v>
      </c>
      <c r="E47" s="2">
        <f>SUM('㈱塩釜:牡鹿'!E47)</f>
        <v>138.89599825633806</v>
      </c>
      <c r="F47" s="2">
        <f>SUM('㈱塩釜:牡鹿'!F47)</f>
        <v>53.105000000000004</v>
      </c>
      <c r="G47" s="2">
        <f>SUM('㈱塩釜:牡鹿'!G47)</f>
        <v>174.4840004320259</v>
      </c>
      <c r="H47" s="2">
        <f>SUM('㈱塩釜:牡鹿'!H47)</f>
        <v>337.644</v>
      </c>
      <c r="I47" s="2">
        <f>SUM('㈱塩釜:牡鹿'!I47)</f>
        <v>116.857</v>
      </c>
      <c r="J47" s="2">
        <f>SUM('㈱塩釜:牡鹿'!J47)</f>
        <v>0</v>
      </c>
      <c r="K47" s="2">
        <f>SUM('㈱塩釜:牡鹿'!K47)</f>
        <v>0</v>
      </c>
      <c r="L47" s="2">
        <f>SUM('㈱塩釜:牡鹿'!L47)</f>
        <v>1.043</v>
      </c>
      <c r="M47" s="2">
        <f>SUM('㈱塩釜:牡鹿'!M47)</f>
        <v>0.972</v>
      </c>
      <c r="N47" s="2">
        <f>SUM('㈱塩釜:牡鹿'!N47)</f>
        <v>1.944</v>
      </c>
      <c r="O47" s="2">
        <f>SUM('㈱塩釜:牡鹿'!O47)</f>
        <v>50.94199999999999</v>
      </c>
      <c r="P47" s="536">
        <f>SUM('㈱塩釜:牡鹿'!P47)</f>
        <v>1067.4129984231874</v>
      </c>
    </row>
    <row r="48" spans="1:16" ht="18.75">
      <c r="A48" s="572" t="s">
        <v>204</v>
      </c>
      <c r="B48" s="573"/>
      <c r="C48" s="59" t="s">
        <v>16</v>
      </c>
      <c r="D48" s="1">
        <f>SUM('㈱塩釜:牡鹿'!D48)</f>
        <v>8202.307799999999</v>
      </c>
      <c r="E48" s="1">
        <f>SUM('㈱塩釜:牡鹿'!E48)</f>
        <v>4279.405600000001</v>
      </c>
      <c r="F48" s="1">
        <f>SUM('㈱塩釜:牡鹿'!F48)</f>
        <v>1522.4940000000001</v>
      </c>
      <c r="G48" s="1">
        <f>SUM('㈱塩釜:牡鹿'!G48)</f>
        <v>586.7617</v>
      </c>
      <c r="H48" s="1">
        <f>SUM('㈱塩釜:牡鹿'!H48)</f>
        <v>5053.943900000001</v>
      </c>
      <c r="I48" s="1">
        <f>SUM('㈱塩釜:牡鹿'!I48)</f>
        <v>3914.9984000000004</v>
      </c>
      <c r="J48" s="1">
        <f>SUM('㈱塩釜:牡鹿'!J48)</f>
        <v>3154.0448</v>
      </c>
      <c r="K48" s="1">
        <f>SUM('㈱塩釜:牡鹿'!K48)</f>
        <v>1424.3982</v>
      </c>
      <c r="L48" s="1">
        <f>SUM('㈱塩釜:牡鹿'!L48)</f>
        <v>744.7618900000001</v>
      </c>
      <c r="M48" s="1">
        <f>SUM('㈱塩釜:牡鹿'!M48)</f>
        <v>2567.2006000000006</v>
      </c>
      <c r="N48" s="1">
        <f>SUM('㈱塩釜:牡鹿'!N48)</f>
        <v>10586.933800000003</v>
      </c>
      <c r="O48" s="1">
        <f>SUM('㈱塩釜:牡鹿'!O48)</f>
        <v>14464.8463</v>
      </c>
      <c r="P48" s="535">
        <f>SUM('㈱塩釜:牡鹿'!P48)</f>
        <v>56502.09698999999</v>
      </c>
    </row>
    <row r="49" spans="1:16" ht="18.75">
      <c r="A49" s="574"/>
      <c r="B49" s="575"/>
      <c r="C49" s="52" t="s">
        <v>18</v>
      </c>
      <c r="D49" s="2">
        <f>SUM('㈱塩釜:牡鹿'!D49)</f>
        <v>669751.8073540728</v>
      </c>
      <c r="E49" s="2">
        <f>SUM('㈱塩釜:牡鹿'!E49)</f>
        <v>236546.956</v>
      </c>
      <c r="F49" s="2">
        <f>SUM('㈱塩釜:牡鹿'!F49)</f>
        <v>88299.72644206778</v>
      </c>
      <c r="G49" s="2">
        <f>SUM('㈱塩釜:牡鹿'!G49)</f>
        <v>29825.699</v>
      </c>
      <c r="H49" s="2">
        <f>SUM('㈱塩釜:牡鹿'!H49)</f>
        <v>299556.7681193692</v>
      </c>
      <c r="I49" s="2">
        <f>SUM('㈱塩釜:牡鹿'!I49)</f>
        <v>308350.049319831</v>
      </c>
      <c r="J49" s="2">
        <f>SUM('㈱塩釜:牡鹿'!J49)</f>
        <v>298246.20130705496</v>
      </c>
      <c r="K49" s="2">
        <f>SUM('㈱塩釜:牡鹿'!K49)</f>
        <v>115985.29979979125</v>
      </c>
      <c r="L49" s="2">
        <f>SUM('㈱塩釜:牡鹿'!L49)</f>
        <v>64522.339599603045</v>
      </c>
      <c r="M49" s="2">
        <f>SUM('㈱塩釜:牡鹿'!M49)</f>
        <v>246693.70507992525</v>
      </c>
      <c r="N49" s="2">
        <f>SUM('㈱塩釜:牡鹿'!N49)</f>
        <v>757206.1453275363</v>
      </c>
      <c r="O49" s="2">
        <f>SUM('㈱塩釜:牡鹿'!O49)</f>
        <v>994266.9242</v>
      </c>
      <c r="P49" s="536">
        <f>SUM('㈱塩釜:牡鹿'!P49)</f>
        <v>4109251.621549251</v>
      </c>
    </row>
    <row r="50" spans="1:16" ht="18.75">
      <c r="A50" s="572" t="s">
        <v>205</v>
      </c>
      <c r="B50" s="573"/>
      <c r="C50" s="59" t="s">
        <v>16</v>
      </c>
      <c r="D50" s="1">
        <f>SUM('㈱塩釜:牡鹿'!D50)</f>
        <v>173.39100000000002</v>
      </c>
      <c r="E50" s="1">
        <f>SUM('㈱塩釜:牡鹿'!E50)</f>
        <v>12.135</v>
      </c>
      <c r="F50" s="1">
        <f>SUM('㈱塩釜:牡鹿'!F50)</f>
        <v>0.7410000000000001</v>
      </c>
      <c r="G50" s="1">
        <f>SUM('㈱塩釜:牡鹿'!G50)</f>
        <v>15.5535</v>
      </c>
      <c r="H50" s="1">
        <f>SUM('㈱塩釜:牡鹿'!H50)</f>
        <v>0.1964</v>
      </c>
      <c r="I50" s="1">
        <f>SUM('㈱塩釜:牡鹿'!I50)</f>
        <v>15.773</v>
      </c>
      <c r="J50" s="1">
        <f>SUM('㈱塩釜:牡鹿'!J50)</f>
        <v>0.17500000000000002</v>
      </c>
      <c r="K50" s="1">
        <f>SUM('㈱塩釜:牡鹿'!K50)</f>
        <v>184.39999999999998</v>
      </c>
      <c r="L50" s="1">
        <f>SUM('㈱塩釜:牡鹿'!L50)</f>
        <v>3051.8545</v>
      </c>
      <c r="M50" s="1">
        <f>SUM('㈱塩釜:牡鹿'!M50)</f>
        <v>9841.751999999999</v>
      </c>
      <c r="N50" s="1">
        <f>SUM('㈱塩釜:牡鹿'!N50)</f>
        <v>9070.045699999999</v>
      </c>
      <c r="O50" s="1">
        <f>SUM('㈱塩釜:牡鹿'!O50)</f>
        <v>248.07899999999998</v>
      </c>
      <c r="P50" s="535">
        <f>SUM('㈱塩釜:牡鹿'!P50)</f>
        <v>22614.096100000002</v>
      </c>
    </row>
    <row r="51" spans="1:16" ht="18.75">
      <c r="A51" s="574"/>
      <c r="B51" s="575"/>
      <c r="C51" s="52" t="s">
        <v>18</v>
      </c>
      <c r="D51" s="2">
        <f>SUM('㈱塩釜:牡鹿'!D51)</f>
        <v>12248.429</v>
      </c>
      <c r="E51" s="2">
        <f>SUM('㈱塩釜:牡鹿'!E51)</f>
        <v>2199.366</v>
      </c>
      <c r="F51" s="2">
        <f>SUM('㈱塩釜:牡鹿'!F51)</f>
        <v>291.622</v>
      </c>
      <c r="G51" s="2">
        <f>SUM('㈱塩釜:牡鹿'!G51)</f>
        <v>2661.7459999999996</v>
      </c>
      <c r="H51" s="2">
        <f>SUM('㈱塩釜:牡鹿'!H51)</f>
        <v>124.546</v>
      </c>
      <c r="I51" s="2">
        <f>SUM('㈱塩釜:牡鹿'!I51)</f>
        <v>2654.986</v>
      </c>
      <c r="J51" s="2">
        <f>SUM('㈱塩釜:牡鹿'!J51)</f>
        <v>118.314</v>
      </c>
      <c r="K51" s="2">
        <f>SUM('㈱塩釜:牡鹿'!K51)</f>
        <v>84088.59875783673</v>
      </c>
      <c r="L51" s="2">
        <f>SUM('㈱塩釜:牡鹿'!L51)</f>
        <v>976755.0631475275</v>
      </c>
      <c r="M51" s="2">
        <f>SUM('㈱塩釜:牡鹿'!M51)</f>
        <v>1897621.026189701</v>
      </c>
      <c r="N51" s="2">
        <f>SUM('㈱塩釜:牡鹿'!N51)</f>
        <v>1529863.8469967083</v>
      </c>
      <c r="O51" s="2">
        <f>SUM('㈱塩釜:牡鹿'!O51)</f>
        <v>32792.35</v>
      </c>
      <c r="P51" s="536">
        <f>SUM('㈱塩釜:牡鹿'!P51)</f>
        <v>4541419.894091774</v>
      </c>
    </row>
    <row r="52" spans="1:16" ht="18.75">
      <c r="A52" s="572" t="s">
        <v>206</v>
      </c>
      <c r="B52" s="573"/>
      <c r="C52" s="59" t="s">
        <v>16</v>
      </c>
      <c r="D52" s="1">
        <f>SUM('㈱塩釜:牡鹿'!D52)</f>
        <v>9.554200000000002</v>
      </c>
      <c r="E52" s="1">
        <f>SUM('㈱塩釜:牡鹿'!E52)</f>
        <v>0.675</v>
      </c>
      <c r="F52" s="1">
        <f>SUM('㈱塩釜:牡鹿'!F52)</f>
        <v>41.7271</v>
      </c>
      <c r="G52" s="1">
        <f>SUM('㈱塩釜:牡鹿'!G52)</f>
        <v>382.82849999999996</v>
      </c>
      <c r="H52" s="1">
        <f>SUM('㈱塩釜:牡鹿'!H52)</f>
        <v>838.4339000000001</v>
      </c>
      <c r="I52" s="1">
        <f>SUM('㈱塩釜:牡鹿'!I52)</f>
        <v>2015.32</v>
      </c>
      <c r="J52" s="1">
        <f>SUM('㈱塩釜:牡鹿'!J52)</f>
        <v>3010.9704999999994</v>
      </c>
      <c r="K52" s="1">
        <f>SUM('㈱塩釜:牡鹿'!K52)</f>
        <v>16.2878</v>
      </c>
      <c r="L52" s="1">
        <f>SUM('㈱塩釜:牡鹿'!L52)</f>
        <v>380.8078</v>
      </c>
      <c r="M52" s="1">
        <f>SUM('㈱塩釜:牡鹿'!M52)</f>
        <v>2562.7461999999996</v>
      </c>
      <c r="N52" s="1">
        <f>SUM('㈱塩釜:牡鹿'!N52)</f>
        <v>1194.2086</v>
      </c>
      <c r="O52" s="1">
        <f>SUM('㈱塩釜:牡鹿'!O52)</f>
        <v>150.0639</v>
      </c>
      <c r="P52" s="535">
        <f>SUM('㈱塩釜:牡鹿'!P52)</f>
        <v>10603.6235</v>
      </c>
    </row>
    <row r="53" spans="1:16" ht="18.75">
      <c r="A53" s="574"/>
      <c r="B53" s="575"/>
      <c r="C53" s="52" t="s">
        <v>18</v>
      </c>
      <c r="D53" s="2">
        <f>SUM('㈱塩釜:牡鹿'!D53)</f>
        <v>2209.02</v>
      </c>
      <c r="E53" s="2">
        <f>SUM('㈱塩釜:牡鹿'!E53)</f>
        <v>872.4649999999999</v>
      </c>
      <c r="F53" s="2">
        <f>SUM('㈱塩釜:牡鹿'!F53)</f>
        <v>29093.325</v>
      </c>
      <c r="G53" s="2">
        <f>SUM('㈱塩釜:牡鹿'!G53)</f>
        <v>248491.77660017315</v>
      </c>
      <c r="H53" s="2">
        <f>SUM('㈱塩釜:牡鹿'!H53)</f>
        <v>406515.679</v>
      </c>
      <c r="I53" s="2">
        <f>SUM('㈱塩釜:牡鹿'!I53)</f>
        <v>864205.4489999785</v>
      </c>
      <c r="J53" s="2">
        <f>SUM('㈱塩釜:牡鹿'!J53)</f>
        <v>1453367.651</v>
      </c>
      <c r="K53" s="2">
        <f>SUM('㈱塩釜:牡鹿'!K53)</f>
        <v>8855.133999962076</v>
      </c>
      <c r="L53" s="2">
        <f>SUM('㈱塩釜:牡鹿'!L53)</f>
        <v>139821.235</v>
      </c>
      <c r="M53" s="2">
        <f>SUM('㈱塩釜:牡鹿'!M53)</f>
        <v>1169650.7043987305</v>
      </c>
      <c r="N53" s="2">
        <f>SUM('㈱塩釜:牡鹿'!N53)</f>
        <v>674442.8677987191</v>
      </c>
      <c r="O53" s="2">
        <f>SUM('㈱塩釜:牡鹿'!O53)</f>
        <v>89933.09</v>
      </c>
      <c r="P53" s="536">
        <f>SUM('㈱塩釜:牡鹿'!P53)</f>
        <v>5087458.396797564</v>
      </c>
    </row>
    <row r="54" spans="1:16" ht="18.75">
      <c r="A54" s="47" t="s">
        <v>0</v>
      </c>
      <c r="B54" s="568" t="s">
        <v>132</v>
      </c>
      <c r="C54" s="59" t="s">
        <v>16</v>
      </c>
      <c r="D54" s="1">
        <f>SUM('㈱塩釜:牡鹿'!D54)</f>
        <v>0.6047</v>
      </c>
      <c r="E54" s="1">
        <f>SUM('㈱塩釜:牡鹿'!E54)</f>
        <v>0.5921</v>
      </c>
      <c r="F54" s="1">
        <f>SUM('㈱塩釜:牡鹿'!F54)</f>
        <v>0.8356</v>
      </c>
      <c r="G54" s="1">
        <f>SUM('㈱塩釜:牡鹿'!G54)</f>
        <v>0.8340000000000001</v>
      </c>
      <c r="H54" s="1">
        <f>SUM('㈱塩釜:牡鹿'!H54)</f>
        <v>7.1499999999999995</v>
      </c>
      <c r="I54" s="1">
        <f>SUM('㈱塩釜:牡鹿'!I54)</f>
        <v>10.703900000000003</v>
      </c>
      <c r="J54" s="1">
        <f>SUM('㈱塩釜:牡鹿'!J54)</f>
        <v>61.381</v>
      </c>
      <c r="K54" s="1">
        <f>SUM('㈱塩釜:牡鹿'!K54)</f>
        <v>56.6419</v>
      </c>
      <c r="L54" s="1">
        <f>SUM('㈱塩釜:牡鹿'!L54)</f>
        <v>41.8585</v>
      </c>
      <c r="M54" s="1">
        <f>SUM('㈱塩釜:牡鹿'!M54)</f>
        <v>40.7944</v>
      </c>
      <c r="N54" s="1">
        <f>SUM('㈱塩釜:牡鹿'!N54)</f>
        <v>26.260800000000003</v>
      </c>
      <c r="O54" s="1">
        <f>SUM('㈱塩釜:牡鹿'!O54)</f>
        <v>11.668800000000001</v>
      </c>
      <c r="P54" s="535">
        <f>SUM('㈱塩釜:牡鹿'!P54)</f>
        <v>259.32570000000004</v>
      </c>
    </row>
    <row r="55" spans="1:16" ht="18.75">
      <c r="A55" s="48" t="s">
        <v>207</v>
      </c>
      <c r="B55" s="569"/>
      <c r="C55" s="52" t="s">
        <v>18</v>
      </c>
      <c r="D55" s="2">
        <f>SUM('㈱塩釜:牡鹿'!D55)</f>
        <v>527.2531959076982</v>
      </c>
      <c r="E55" s="2">
        <f>SUM('㈱塩釜:牡鹿'!E55)</f>
        <v>512.9997732091474</v>
      </c>
      <c r="F55" s="2">
        <f>SUM('㈱塩釜:牡鹿'!F55)</f>
        <v>728.2547894447371</v>
      </c>
      <c r="G55" s="2">
        <f>SUM('㈱塩釜:牡鹿'!G55)</f>
        <v>721.1588076496162</v>
      </c>
      <c r="H55" s="2">
        <f>SUM('㈱塩釜:牡鹿'!H55)</f>
        <v>6609.949182489804</v>
      </c>
      <c r="I55" s="2">
        <f>SUM('㈱塩釜:牡鹿'!I55)</f>
        <v>8991.519796891325</v>
      </c>
      <c r="J55" s="2">
        <f>SUM('㈱塩釜:牡鹿'!J55)</f>
        <v>38289.976988732655</v>
      </c>
      <c r="K55" s="2">
        <f>SUM('㈱塩釜:牡鹿'!K55)</f>
        <v>30817.505988379726</v>
      </c>
      <c r="L55" s="2">
        <f>SUM('㈱塩釜:牡鹿'!L55)</f>
        <v>18102.37055313834</v>
      </c>
      <c r="M55" s="2">
        <f>SUM('㈱塩釜:牡鹿'!M55)</f>
        <v>19665.532157589445</v>
      </c>
      <c r="N55" s="2">
        <f>SUM('㈱塩釜:牡鹿'!N55)</f>
        <v>17367.190154657397</v>
      </c>
      <c r="O55" s="2">
        <f>SUM('㈱塩釜:牡鹿'!O55)</f>
        <v>10179.541439999999</v>
      </c>
      <c r="P55" s="536">
        <f>SUM('㈱塩釜:牡鹿'!P55)</f>
        <v>152513.2528280899</v>
      </c>
    </row>
    <row r="56" spans="1:16" ht="18.75">
      <c r="A56" s="48" t="s">
        <v>17</v>
      </c>
      <c r="B56" s="50" t="s">
        <v>20</v>
      </c>
      <c r="C56" s="59" t="s">
        <v>16</v>
      </c>
      <c r="D56" s="1">
        <f>SUM('㈱塩釜:牡鹿'!D56)</f>
        <v>1.0676</v>
      </c>
      <c r="E56" s="1">
        <f>SUM('㈱塩釜:牡鹿'!E56)</f>
        <v>0.0265</v>
      </c>
      <c r="F56" s="1">
        <f>SUM('㈱塩釜:牡鹿'!F56)</f>
        <v>0.31178</v>
      </c>
      <c r="G56" s="1">
        <f>SUM('㈱塩釜:牡鹿'!G56)</f>
        <v>1.0372000000000001</v>
      </c>
      <c r="H56" s="1">
        <f>SUM('㈱塩釜:牡鹿'!H56)</f>
        <v>1.3011</v>
      </c>
      <c r="I56" s="1">
        <f>SUM('㈱塩釜:牡鹿'!I56)</f>
        <v>3.9555000000000002</v>
      </c>
      <c r="J56" s="1">
        <f>SUM('㈱塩釜:牡鹿'!J56)</f>
        <v>4.7401</v>
      </c>
      <c r="K56" s="1">
        <f>SUM('㈱塩釜:牡鹿'!K56)</f>
        <v>3.9604</v>
      </c>
      <c r="L56" s="1">
        <f>SUM('㈱塩釜:牡鹿'!L56)</f>
        <v>7.056699999999999</v>
      </c>
      <c r="M56" s="1">
        <f>SUM('㈱塩釜:牡鹿'!M56)</f>
        <v>93.0507</v>
      </c>
      <c r="N56" s="1">
        <f>SUM('㈱塩釜:牡鹿'!N56)</f>
        <v>3.8666000000000005</v>
      </c>
      <c r="O56" s="1">
        <f>SUM('㈱塩釜:牡鹿'!O56)</f>
        <v>4.9056</v>
      </c>
      <c r="P56" s="535">
        <f>SUM('㈱塩釜:牡鹿'!P56)</f>
        <v>125.27977999999999</v>
      </c>
    </row>
    <row r="57" spans="1:16" ht="18.75">
      <c r="A57" s="48" t="s">
        <v>23</v>
      </c>
      <c r="B57" s="52" t="s">
        <v>113</v>
      </c>
      <c r="C57" s="52" t="s">
        <v>18</v>
      </c>
      <c r="D57" s="2">
        <f>SUM('㈱塩釜:牡鹿'!D57)</f>
        <v>439.873999988951</v>
      </c>
      <c r="E57" s="2">
        <f>SUM('㈱塩釜:牡鹿'!E57)</f>
        <v>15.646599933330574</v>
      </c>
      <c r="F57" s="2">
        <f>SUM('㈱塩釜:牡鹿'!F57)</f>
        <v>59.245999421936446</v>
      </c>
      <c r="G57" s="2">
        <f>SUM('㈱塩釜:牡鹿'!G57)</f>
        <v>194.04020152174232</v>
      </c>
      <c r="H57" s="2">
        <f>SUM('㈱塩釜:牡鹿'!H57)</f>
        <v>505.41459610247125</v>
      </c>
      <c r="I57" s="2">
        <f>SUM('㈱塩釜:牡鹿'!I57)</f>
        <v>1195.7276787184735</v>
      </c>
      <c r="J57" s="2">
        <f>SUM('㈱塩釜:牡鹿'!J57)</f>
        <v>1910.1129951653884</v>
      </c>
      <c r="K57" s="2">
        <f>SUM('㈱塩釜:牡鹿'!K57)</f>
        <v>1755.7387964091752</v>
      </c>
      <c r="L57" s="2">
        <f>SUM('㈱塩釜:牡鹿'!L57)</f>
        <v>1676.4081133066088</v>
      </c>
      <c r="M57" s="2">
        <f>SUM('㈱塩釜:牡鹿'!M57)</f>
        <v>5855.113558528531</v>
      </c>
      <c r="N57" s="2">
        <f>SUM('㈱塩釜:牡鹿'!N57)</f>
        <v>767.150197819937</v>
      </c>
      <c r="O57" s="2">
        <f>SUM('㈱塩釜:牡鹿'!O57)</f>
        <v>1154.45656</v>
      </c>
      <c r="P57" s="536">
        <f>SUM('㈱塩釜:牡鹿'!P57)</f>
        <v>15528.929296916544</v>
      </c>
    </row>
    <row r="58" spans="1:16" s="546" customFormat="1" ht="18.75">
      <c r="A58" s="543"/>
      <c r="B58" s="593" t="s">
        <v>194</v>
      </c>
      <c r="C58" s="544" t="s">
        <v>16</v>
      </c>
      <c r="D58" s="545">
        <f>SUM('㈱塩釜:牡鹿'!D58)</f>
        <v>1.6723</v>
      </c>
      <c r="E58" s="545">
        <f>SUM('㈱塩釜:牡鹿'!E58)</f>
        <v>0.6185999999999999</v>
      </c>
      <c r="F58" s="545">
        <f>SUM('㈱塩釜:牡鹿'!F58)</f>
        <v>1.14738</v>
      </c>
      <c r="G58" s="545">
        <f>SUM('㈱塩釜:牡鹿'!G58)</f>
        <v>1.8712</v>
      </c>
      <c r="H58" s="545">
        <f>SUM('㈱塩釜:牡鹿'!H58)</f>
        <v>8.451099999999999</v>
      </c>
      <c r="I58" s="545">
        <f>SUM('㈱塩釜:牡鹿'!I58)</f>
        <v>14.659400000000003</v>
      </c>
      <c r="J58" s="545">
        <f>SUM('㈱塩釜:牡鹿'!J58)</f>
        <v>66.12109999999998</v>
      </c>
      <c r="K58" s="545">
        <f>SUM('㈱塩釜:牡鹿'!K58)</f>
        <v>60.6023</v>
      </c>
      <c r="L58" s="545">
        <f>SUM('㈱塩釜:牡鹿'!L58)</f>
        <v>48.915200000000006</v>
      </c>
      <c r="M58" s="545">
        <f>SUM('㈱塩釜:牡鹿'!M58)</f>
        <v>133.84510000000003</v>
      </c>
      <c r="N58" s="545">
        <f>SUM('㈱塩釜:牡鹿'!N58)</f>
        <v>30.1274</v>
      </c>
      <c r="O58" s="545">
        <f>SUM('㈱塩釜:牡鹿'!O58)</f>
        <v>16.574399999999997</v>
      </c>
      <c r="P58" s="535">
        <f>SUM('㈱塩釜:牡鹿'!P58)</f>
        <v>384.60548</v>
      </c>
    </row>
    <row r="59" spans="1:16" s="546" customFormat="1" ht="18.75">
      <c r="A59" s="550"/>
      <c r="B59" s="594"/>
      <c r="C59" s="548" t="s">
        <v>18</v>
      </c>
      <c r="D59" s="549">
        <f>SUM('㈱塩釜:牡鹿'!D59)</f>
        <v>967.1271958966493</v>
      </c>
      <c r="E59" s="549">
        <f>SUM('㈱塩釜:牡鹿'!E59)</f>
        <v>528.6463731424781</v>
      </c>
      <c r="F59" s="549">
        <f>SUM('㈱塩釜:牡鹿'!F59)</f>
        <v>787.5007888666736</v>
      </c>
      <c r="G59" s="549">
        <f>SUM('㈱塩釜:牡鹿'!G59)</f>
        <v>915.1990091713585</v>
      </c>
      <c r="H59" s="549">
        <f>SUM('㈱塩釜:牡鹿'!H59)</f>
        <v>7115.363778592276</v>
      </c>
      <c r="I59" s="549">
        <f>SUM('㈱塩釜:牡鹿'!I59)</f>
        <v>10187.247475609796</v>
      </c>
      <c r="J59" s="549">
        <f>SUM('㈱塩釜:牡鹿'!J59)</f>
        <v>40200.08998389803</v>
      </c>
      <c r="K59" s="549">
        <f>SUM('㈱塩釜:牡鹿'!K59)</f>
        <v>32573.244784788905</v>
      </c>
      <c r="L59" s="549">
        <f>SUM('㈱塩釜:牡鹿'!L59)</f>
        <v>19778.778666444945</v>
      </c>
      <c r="M59" s="549">
        <f>SUM('㈱塩釜:牡鹿'!M59)</f>
        <v>25520.64571611797</v>
      </c>
      <c r="N59" s="549">
        <f>SUM('㈱塩釜:牡鹿'!N59)</f>
        <v>18134.34035247733</v>
      </c>
      <c r="O59" s="549">
        <f>SUM('㈱塩釜:牡鹿'!O59)</f>
        <v>11333.997999999998</v>
      </c>
      <c r="P59" s="536">
        <f>SUM('㈱塩釜:牡鹿'!P59)</f>
        <v>168042.18212500642</v>
      </c>
    </row>
    <row r="60" spans="1:16" ht="18.75">
      <c r="A60" s="48" t="s">
        <v>0</v>
      </c>
      <c r="B60" s="568" t="s">
        <v>115</v>
      </c>
      <c r="C60" s="59" t="s">
        <v>16</v>
      </c>
      <c r="D60" s="1">
        <f>SUM('㈱塩釜:牡鹿'!D60)</f>
        <v>73.46979999999999</v>
      </c>
      <c r="E60" s="1">
        <f>SUM('㈱塩釜:牡鹿'!E60)</f>
        <v>10.1813</v>
      </c>
      <c r="F60" s="1">
        <f>SUM('㈱塩釜:牡鹿'!F60)</f>
        <v>10.1055</v>
      </c>
      <c r="G60" s="1">
        <f>SUM('㈱塩釜:牡鹿'!G60)</f>
        <v>6.3389</v>
      </c>
      <c r="H60" s="1">
        <f>SUM('㈱塩釜:牡鹿'!H60)</f>
        <v>14.4575</v>
      </c>
      <c r="I60" s="1">
        <f>SUM('㈱塩釜:牡鹿'!I60)</f>
        <v>2.3912000000000004</v>
      </c>
      <c r="J60" s="1">
        <f>SUM('㈱塩釜:牡鹿'!J60)</f>
        <v>1.0979999999999999</v>
      </c>
      <c r="K60" s="1">
        <f>SUM('㈱塩釜:牡鹿'!K60)</f>
        <v>4.775</v>
      </c>
      <c r="L60" s="1">
        <f>SUM('㈱塩釜:牡鹿'!L60)</f>
        <v>25.892400000000002</v>
      </c>
      <c r="M60" s="1">
        <f>SUM('㈱塩釜:牡鹿'!M60)</f>
        <v>6.3805</v>
      </c>
      <c r="N60" s="1">
        <f>SUM('㈱塩釜:牡鹿'!N60)</f>
        <v>11.293</v>
      </c>
      <c r="O60" s="1">
        <f>SUM('㈱塩釜:牡鹿'!O60)</f>
        <v>17.503</v>
      </c>
      <c r="P60" s="535">
        <f>SUM('㈱塩釜:牡鹿'!P60)</f>
        <v>183.8861</v>
      </c>
    </row>
    <row r="61" spans="1:16" ht="18.75">
      <c r="A61" s="48" t="s">
        <v>49</v>
      </c>
      <c r="B61" s="569"/>
      <c r="C61" s="52" t="s">
        <v>18</v>
      </c>
      <c r="D61" s="2">
        <f>SUM('㈱塩釜:牡鹿'!D61)</f>
        <v>5543.770479873735</v>
      </c>
      <c r="E61" s="2">
        <f>SUM('㈱塩釜:牡鹿'!E61)</f>
        <v>757.6497996518374</v>
      </c>
      <c r="F61" s="2">
        <f>SUM('㈱塩釜:牡鹿'!F61)</f>
        <v>696.1362349106544</v>
      </c>
      <c r="G61" s="2">
        <f>SUM('㈱塩釜:牡鹿'!G61)</f>
        <v>184.5450000097665</v>
      </c>
      <c r="H61" s="2">
        <f>SUM('㈱塩釜:牡鹿'!H61)</f>
        <v>370.61479950066655</v>
      </c>
      <c r="I61" s="2">
        <f>SUM('㈱塩釜:牡鹿'!I61)</f>
        <v>123.52659953902177</v>
      </c>
      <c r="J61" s="2">
        <f>SUM('㈱塩釜:牡鹿'!J61)</f>
        <v>83.13859853658626</v>
      </c>
      <c r="K61" s="2">
        <f>SUM('㈱塩釜:牡鹿'!K61)</f>
        <v>184.53979881241912</v>
      </c>
      <c r="L61" s="2">
        <f>SUM('㈱塩釜:牡鹿'!L61)</f>
        <v>871.3507992869668</v>
      </c>
      <c r="M61" s="2">
        <f>SUM('㈱塩釜:牡鹿'!M61)</f>
        <v>283.53899991551646</v>
      </c>
      <c r="N61" s="2">
        <f>SUM('㈱塩釜:牡鹿'!N61)</f>
        <v>822.4687954786976</v>
      </c>
      <c r="O61" s="2">
        <f>SUM('㈱塩釜:牡鹿'!O61)</f>
        <v>3264.5485999999996</v>
      </c>
      <c r="P61" s="536">
        <f>SUM('㈱塩釜:牡鹿'!P61)</f>
        <v>13185.828505515865</v>
      </c>
    </row>
    <row r="62" spans="1:16" ht="18.75">
      <c r="A62" s="48" t="s">
        <v>0</v>
      </c>
      <c r="B62" s="50" t="s">
        <v>50</v>
      </c>
      <c r="C62" s="59" t="s">
        <v>16</v>
      </c>
      <c r="D62" s="1">
        <f>SUM('㈱塩釜:牡鹿'!D62)</f>
        <v>243.495</v>
      </c>
      <c r="E62" s="1">
        <f>SUM('㈱塩釜:牡鹿'!E62)</f>
        <v>189.213</v>
      </c>
      <c r="F62" s="1">
        <f>SUM('㈱塩釜:牡鹿'!F62)</f>
        <v>590.82</v>
      </c>
      <c r="G62" s="1">
        <f>SUM('㈱塩釜:牡鹿'!G62)</f>
        <v>295.406</v>
      </c>
      <c r="H62" s="1">
        <f>SUM('㈱塩釜:牡鹿'!H62)</f>
        <v>412.88</v>
      </c>
      <c r="I62" s="1">
        <f>SUM('㈱塩釜:牡鹿'!I62)</f>
        <v>1127.7069999999999</v>
      </c>
      <c r="J62" s="1">
        <f>SUM('㈱塩釜:牡鹿'!J62)</f>
        <v>485.748</v>
      </c>
      <c r="K62" s="1">
        <f>SUM('㈱塩釜:牡鹿'!K62)</f>
        <v>256.252</v>
      </c>
      <c r="L62" s="1">
        <f>SUM('㈱塩釜:牡鹿'!L62)</f>
        <v>850.5208</v>
      </c>
      <c r="M62" s="1">
        <f>SUM('㈱塩釜:牡鹿'!M62)</f>
        <v>579.9440000000001</v>
      </c>
      <c r="N62" s="1">
        <f>SUM('㈱塩釜:牡鹿'!N62)</f>
        <v>226.40200000000002</v>
      </c>
      <c r="O62" s="1">
        <f>SUM('㈱塩釜:牡鹿'!O62)</f>
        <v>330.884</v>
      </c>
      <c r="P62" s="535">
        <f>SUM('㈱塩釜:牡鹿'!P62)</f>
        <v>5589.2717999999995</v>
      </c>
    </row>
    <row r="63" spans="1:16" ht="18.75">
      <c r="A63" s="48" t="s">
        <v>51</v>
      </c>
      <c r="B63" s="52" t="s">
        <v>116</v>
      </c>
      <c r="C63" s="52" t="s">
        <v>18</v>
      </c>
      <c r="D63" s="2">
        <f>SUM('㈱塩釜:牡鹿'!D63)</f>
        <v>32490.61299937276</v>
      </c>
      <c r="E63" s="2">
        <f>SUM('㈱塩釜:牡鹿'!E63)</f>
        <v>27963.137997093894</v>
      </c>
      <c r="F63" s="2">
        <f>SUM('㈱塩釜:牡鹿'!F63)</f>
        <v>101292.4149955061</v>
      </c>
      <c r="G63" s="2">
        <f>SUM('㈱塩釜:牡鹿'!G63)</f>
        <v>49504.6970048534</v>
      </c>
      <c r="H63" s="2">
        <f>SUM('㈱塩釜:牡鹿'!H63)</f>
        <v>79129.93799920964</v>
      </c>
      <c r="I63" s="2">
        <f>SUM('㈱塩釜:牡鹿'!I63)</f>
        <v>186971.88599942485</v>
      </c>
      <c r="J63" s="2">
        <f>SUM('㈱塩釜:牡鹿'!J63)</f>
        <v>83626.63898794125</v>
      </c>
      <c r="K63" s="2">
        <f>SUM('㈱塩釜:牡鹿'!K63)</f>
        <v>43171.9039965001</v>
      </c>
      <c r="L63" s="2">
        <f>SUM('㈱塩釜:牡鹿'!L63)</f>
        <v>159401.7503727388</v>
      </c>
      <c r="M63" s="2">
        <f>SUM('㈱塩釜:牡鹿'!M63)</f>
        <v>97565.28999543491</v>
      </c>
      <c r="N63" s="2">
        <f>SUM('㈱塩釜:牡鹿'!N63)</f>
        <v>34204.87558859663</v>
      </c>
      <c r="O63" s="2">
        <f>SUM('㈱塩釜:牡鹿'!O63)</f>
        <v>59112.6344</v>
      </c>
      <c r="P63" s="536">
        <f>SUM('㈱塩釜:牡鹿'!P63)</f>
        <v>954435.7803366723</v>
      </c>
    </row>
    <row r="64" spans="1:16" ht="18.75">
      <c r="A64" s="48" t="s">
        <v>0</v>
      </c>
      <c r="B64" s="568" t="s">
        <v>53</v>
      </c>
      <c r="C64" s="59" t="s">
        <v>16</v>
      </c>
      <c r="D64" s="1">
        <f>SUM('㈱塩釜:牡鹿'!D64)</f>
        <v>122.748</v>
      </c>
      <c r="E64" s="1">
        <f>SUM('㈱塩釜:牡鹿'!E64)</f>
        <v>109.149</v>
      </c>
      <c r="F64" s="1">
        <f>SUM('㈱塩釜:牡鹿'!F64)</f>
        <v>344.262</v>
      </c>
      <c r="G64" s="1">
        <f>SUM('㈱塩釜:牡鹿'!G64)</f>
        <v>526.1553</v>
      </c>
      <c r="H64" s="1">
        <f>SUM('㈱塩釜:牡鹿'!H64)</f>
        <v>640.3639999999999</v>
      </c>
      <c r="I64" s="1">
        <f>SUM('㈱塩釜:牡鹿'!I64)</f>
        <v>522.7760000000001</v>
      </c>
      <c r="J64" s="1">
        <f>SUM('㈱塩釜:牡鹿'!J64)</f>
        <v>116.97000000000001</v>
      </c>
      <c r="K64" s="1">
        <f>SUM('㈱塩釜:牡鹿'!K64)</f>
        <v>196.829</v>
      </c>
      <c r="L64" s="1">
        <f>SUM('㈱塩釜:牡鹿'!L64)</f>
        <v>190.76600000000002</v>
      </c>
      <c r="M64" s="1">
        <f>SUM('㈱塩釜:牡鹿'!M64)</f>
        <v>213.27</v>
      </c>
      <c r="N64" s="1">
        <f>SUM('㈱塩釜:牡鹿'!N64)</f>
        <v>251.09</v>
      </c>
      <c r="O64" s="1">
        <f>SUM('㈱塩釜:牡鹿'!O64)</f>
        <v>300.108</v>
      </c>
      <c r="P64" s="535">
        <f>SUM('㈱塩釜:牡鹿'!P64)</f>
        <v>3534.4873</v>
      </c>
    </row>
    <row r="65" spans="1:16" ht="18.75">
      <c r="A65" s="48" t="s">
        <v>23</v>
      </c>
      <c r="B65" s="569"/>
      <c r="C65" s="52" t="s">
        <v>18</v>
      </c>
      <c r="D65" s="2">
        <f>SUM('㈱塩釜:牡鹿'!D65)</f>
        <v>22805.485999999997</v>
      </c>
      <c r="E65" s="2">
        <f>SUM('㈱塩釜:牡鹿'!E65)</f>
        <v>25927.605</v>
      </c>
      <c r="F65" s="2">
        <f>SUM('㈱塩釜:牡鹿'!F65)</f>
        <v>48297.227</v>
      </c>
      <c r="G65" s="2">
        <f>SUM('㈱塩釜:牡鹿'!G65)</f>
        <v>66368.45300000001</v>
      </c>
      <c r="H65" s="2">
        <f>SUM('㈱塩釜:牡鹿'!H65)</f>
        <v>77809.08399999999</v>
      </c>
      <c r="I65" s="2">
        <f>SUM('㈱塩釜:牡鹿'!I65)</f>
        <v>50708.91300000001</v>
      </c>
      <c r="J65" s="2">
        <f>SUM('㈱塩釜:牡鹿'!J65)</f>
        <v>25408.326999999997</v>
      </c>
      <c r="K65" s="2">
        <f>SUM('㈱塩釜:牡鹿'!K65)</f>
        <v>28850.59</v>
      </c>
      <c r="L65" s="2">
        <f>SUM('㈱塩釜:牡鹿'!L65)</f>
        <v>31390.788999999997</v>
      </c>
      <c r="M65" s="2">
        <f>SUM('㈱塩釜:牡鹿'!M65)</f>
        <v>29318.812</v>
      </c>
      <c r="N65" s="2">
        <f>SUM('㈱塩釜:牡鹿'!N65)</f>
        <v>29196.170000000002</v>
      </c>
      <c r="O65" s="2">
        <f>SUM('㈱塩釜:牡鹿'!O65)</f>
        <v>29158.594</v>
      </c>
      <c r="P65" s="536">
        <f>SUM('㈱塩釜:牡鹿'!P65)</f>
        <v>465240.0500000001</v>
      </c>
    </row>
    <row r="66" spans="1:16" ht="18.75">
      <c r="A66" s="54"/>
      <c r="B66" s="50" t="s">
        <v>20</v>
      </c>
      <c r="C66" s="59" t="s">
        <v>16</v>
      </c>
      <c r="D66" s="1">
        <f>SUM('㈱塩釜:牡鹿'!D66)</f>
        <v>54.9269</v>
      </c>
      <c r="E66" s="1">
        <f>SUM('㈱塩釜:牡鹿'!E66)</f>
        <v>38.34740000000001</v>
      </c>
      <c r="F66" s="1">
        <f>SUM('㈱塩釜:牡鹿'!F66)</f>
        <v>46.3311</v>
      </c>
      <c r="G66" s="1">
        <f>SUM('㈱塩釜:牡鹿'!G66)</f>
        <v>37.1968</v>
      </c>
      <c r="H66" s="1">
        <f>SUM('㈱塩釜:牡鹿'!H66)</f>
        <v>44.8593</v>
      </c>
      <c r="I66" s="1">
        <f>SUM('㈱塩釜:牡鹿'!I66)</f>
        <v>88.0446</v>
      </c>
      <c r="J66" s="1">
        <f>SUM('㈱塩釜:牡鹿'!J66)</f>
        <v>150.23220000000003</v>
      </c>
      <c r="K66" s="1">
        <f>SUM('㈱塩釜:牡鹿'!K66)</f>
        <v>50.435300000000005</v>
      </c>
      <c r="L66" s="1">
        <f>SUM('㈱塩釜:牡鹿'!L66)</f>
        <v>90.99669999999999</v>
      </c>
      <c r="M66" s="1">
        <f>SUM('㈱塩釜:牡鹿'!M66)</f>
        <v>100.14789999999999</v>
      </c>
      <c r="N66" s="1">
        <f>SUM('㈱塩釜:牡鹿'!N66)</f>
        <v>32.8166</v>
      </c>
      <c r="O66" s="1">
        <f>SUM('㈱塩釜:牡鹿'!O66)</f>
        <v>24.2775</v>
      </c>
      <c r="P66" s="535">
        <f>SUM('㈱塩釜:牡鹿'!P66)</f>
        <v>758.6123</v>
      </c>
    </row>
    <row r="67" spans="1:16" ht="19.5" thickBot="1">
      <c r="A67" s="55" t="s">
        <v>0</v>
      </c>
      <c r="B67" s="56" t="s">
        <v>116</v>
      </c>
      <c r="C67" s="56" t="s">
        <v>18</v>
      </c>
      <c r="D67" s="16">
        <f>SUM('㈱塩釜:牡鹿'!D67)</f>
        <v>6563.254997853091</v>
      </c>
      <c r="E67" s="16">
        <f>SUM('㈱塩釜:牡鹿'!E67)</f>
        <v>4521.611000000001</v>
      </c>
      <c r="F67" s="16">
        <f>SUM('㈱塩釜:牡鹿'!F67)</f>
        <v>7434.613</v>
      </c>
      <c r="G67" s="16">
        <f>SUM('㈱塩釜:牡鹿'!G67)</f>
        <v>8107.921000643443</v>
      </c>
      <c r="H67" s="16">
        <f>SUM('㈱塩釜:牡鹿'!H67)</f>
        <v>8179.499998560767</v>
      </c>
      <c r="I67" s="16">
        <f>SUM('㈱塩釜:牡鹿'!I67)</f>
        <v>12272.584599873662</v>
      </c>
      <c r="J67" s="16">
        <f>SUM('㈱塩釜:牡鹿'!J67)</f>
        <v>16885.8249997279</v>
      </c>
      <c r="K67" s="16">
        <f>SUM('㈱塩釜:牡鹿'!K67)</f>
        <v>7963.439397947468</v>
      </c>
      <c r="L67" s="16">
        <f>SUM('㈱塩釜:牡鹿'!L67)</f>
        <v>14252.437399374572</v>
      </c>
      <c r="M67" s="16">
        <f>SUM('㈱塩釜:牡鹿'!M67)</f>
        <v>15399.721199888532</v>
      </c>
      <c r="N67" s="16">
        <f>SUM('㈱塩釜:牡鹿'!N67)</f>
        <v>6644.1443982682285</v>
      </c>
      <c r="O67" s="16">
        <f>SUM('㈱塩釜:牡鹿'!O67)</f>
        <v>6820.8364</v>
      </c>
      <c r="P67" s="537">
        <f>SUM('㈱塩釜:牡鹿'!P67)</f>
        <v>115045.88839213764</v>
      </c>
    </row>
    <row r="68" ht="18.75">
      <c r="P68" s="538"/>
    </row>
    <row r="69" spans="1:16" ht="19.5" thickBot="1">
      <c r="A69" s="12" t="s">
        <v>86</v>
      </c>
      <c r="B69" s="41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 t="s">
        <v>197</v>
      </c>
      <c r="P69" s="539"/>
    </row>
    <row r="70" spans="1:16" ht="18.75">
      <c r="A70" s="53"/>
      <c r="B70" s="58"/>
      <c r="C70" s="58"/>
      <c r="D70" s="45" t="s">
        <v>2</v>
      </c>
      <c r="E70" s="45" t="s">
        <v>3</v>
      </c>
      <c r="F70" s="45" t="s">
        <v>4</v>
      </c>
      <c r="G70" s="45" t="s">
        <v>5</v>
      </c>
      <c r="H70" s="45" t="s">
        <v>6</v>
      </c>
      <c r="I70" s="45" t="s">
        <v>7</v>
      </c>
      <c r="J70" s="45" t="s">
        <v>8</v>
      </c>
      <c r="K70" s="45" t="s">
        <v>9</v>
      </c>
      <c r="L70" s="45" t="s">
        <v>10</v>
      </c>
      <c r="M70" s="45" t="s">
        <v>11</v>
      </c>
      <c r="N70" s="45" t="s">
        <v>12</v>
      </c>
      <c r="O70" s="45" t="s">
        <v>13</v>
      </c>
      <c r="P70" s="534" t="s">
        <v>14</v>
      </c>
    </row>
    <row r="71" spans="1:16" s="546" customFormat="1" ht="18.75">
      <c r="A71" s="543" t="s">
        <v>49</v>
      </c>
      <c r="B71" s="593" t="s">
        <v>208</v>
      </c>
      <c r="C71" s="544" t="s">
        <v>16</v>
      </c>
      <c r="D71" s="545">
        <f>SUM('㈱塩釜:牡鹿'!D71)</f>
        <v>494.6397</v>
      </c>
      <c r="E71" s="545">
        <f>SUM('㈱塩釜:牡鹿'!E71)</f>
        <v>346.89070000000004</v>
      </c>
      <c r="F71" s="545">
        <f>SUM('㈱塩釜:牡鹿'!F71)</f>
        <v>991.5186000000002</v>
      </c>
      <c r="G71" s="545">
        <f>SUM('㈱塩釜:牡鹿'!G71)</f>
        <v>865.0969999999999</v>
      </c>
      <c r="H71" s="545">
        <f>SUM('㈱塩釜:牡鹿'!H71)</f>
        <v>1112.5608</v>
      </c>
      <c r="I71" s="545">
        <f>SUM('㈱塩釜:牡鹿'!I71)</f>
        <v>1740.9188</v>
      </c>
      <c r="J71" s="545">
        <f>SUM('㈱塩釜:牡鹿'!J71)</f>
        <v>754.0482</v>
      </c>
      <c r="K71" s="545">
        <f>SUM('㈱塩釜:牡鹿'!K71)</f>
        <v>508.2913</v>
      </c>
      <c r="L71" s="545">
        <f>SUM('㈱塩釜:牡鹿'!L71)</f>
        <v>1158.1759</v>
      </c>
      <c r="M71" s="545">
        <f>SUM('㈱塩釜:牡鹿'!M71)</f>
        <v>899.7423999999999</v>
      </c>
      <c r="N71" s="545">
        <f>SUM('㈱塩釜:牡鹿'!N71)</f>
        <v>521.6015999999998</v>
      </c>
      <c r="O71" s="545">
        <f>SUM('㈱塩釜:牡鹿'!O71)</f>
        <v>672.7725000000002</v>
      </c>
      <c r="P71" s="535">
        <f>SUM('㈱塩釜:牡鹿'!P71)</f>
        <v>10066.257499999998</v>
      </c>
    </row>
    <row r="72" spans="1:16" s="546" customFormat="1" ht="18.75">
      <c r="A72" s="550" t="s">
        <v>51</v>
      </c>
      <c r="B72" s="594"/>
      <c r="C72" s="548" t="s">
        <v>18</v>
      </c>
      <c r="D72" s="549">
        <f>SUM('㈱塩釜:牡鹿'!D72)</f>
        <v>67403.12447709958</v>
      </c>
      <c r="E72" s="549">
        <f>SUM('㈱塩釜:牡鹿'!E72)</f>
        <v>59170.00379674574</v>
      </c>
      <c r="F72" s="549">
        <f>SUM('㈱塩釜:牡鹿'!F72)</f>
        <v>157720.39123041675</v>
      </c>
      <c r="G72" s="549">
        <f>SUM('㈱塩釜:牡鹿'!G72)</f>
        <v>124165.61600550661</v>
      </c>
      <c r="H72" s="549">
        <f>SUM('㈱塩釜:牡鹿'!H72)</f>
        <v>165489.13679727106</v>
      </c>
      <c r="I72" s="549">
        <f>SUM('㈱塩釜:牡鹿'!I72)</f>
        <v>250076.91019883755</v>
      </c>
      <c r="J72" s="549">
        <f>SUM('㈱塩釜:牡鹿'!J72)</f>
        <v>126003.92958620575</v>
      </c>
      <c r="K72" s="549">
        <f>SUM('㈱塩釜:牡鹿'!K72)</f>
        <v>80170.47319325998</v>
      </c>
      <c r="L72" s="549">
        <f>SUM('㈱塩釜:牡鹿'!L72)</f>
        <v>205916.32757140032</v>
      </c>
      <c r="M72" s="549">
        <f>SUM('㈱塩釜:牡鹿'!M72)</f>
        <v>142567.362195239</v>
      </c>
      <c r="N72" s="549">
        <f>SUM('㈱塩釜:牡鹿'!N72)</f>
        <v>70867.65878234357</v>
      </c>
      <c r="O72" s="549">
        <f>SUM('㈱塩釜:牡鹿'!O72)</f>
        <v>98356.61339999999</v>
      </c>
      <c r="P72" s="536">
        <f>SUM('㈱塩釜:牡鹿'!P72)</f>
        <v>1547907.547234326</v>
      </c>
    </row>
    <row r="73" spans="1:16" ht="18.75">
      <c r="A73" s="48" t="s">
        <v>0</v>
      </c>
      <c r="B73" s="568" t="s">
        <v>54</v>
      </c>
      <c r="C73" s="59" t="s">
        <v>16</v>
      </c>
      <c r="D73" s="1">
        <f>SUM('㈱塩釜:牡鹿'!D73)</f>
        <v>49.122600000000006</v>
      </c>
      <c r="E73" s="1">
        <f>SUM('㈱塩釜:牡鹿'!E73)</f>
        <v>62.45119999999999</v>
      </c>
      <c r="F73" s="1">
        <f>SUM('㈱塩釜:牡鹿'!F73)</f>
        <v>36.7562</v>
      </c>
      <c r="G73" s="1">
        <f>SUM('㈱塩釜:牡鹿'!G73)</f>
        <v>29.936299999999996</v>
      </c>
      <c r="H73" s="1">
        <f>SUM('㈱塩釜:牡鹿'!H73)</f>
        <v>90.4632</v>
      </c>
      <c r="I73" s="1">
        <f>SUM('㈱塩釜:牡鹿'!I73)</f>
        <v>431.48113</v>
      </c>
      <c r="J73" s="1">
        <f>SUM('㈱塩釜:牡鹿'!J73)</f>
        <v>362.18889999999993</v>
      </c>
      <c r="K73" s="1">
        <f>SUM('㈱塩釜:牡鹿'!K73)</f>
        <v>105.49349999999998</v>
      </c>
      <c r="L73" s="1">
        <f>SUM('㈱塩釜:牡鹿'!L73)</f>
        <v>66.121</v>
      </c>
      <c r="M73" s="1">
        <f>SUM('㈱塩釜:牡鹿'!M73)</f>
        <v>218.30400000000003</v>
      </c>
      <c r="N73" s="1">
        <f>SUM('㈱塩釜:牡鹿'!N73)</f>
        <v>186.90030000000004</v>
      </c>
      <c r="O73" s="1">
        <f>SUM('㈱塩釜:牡鹿'!O73)</f>
        <v>85.5386</v>
      </c>
      <c r="P73" s="535">
        <f>SUM('㈱塩釜:牡鹿'!P73)</f>
        <v>1724.75693</v>
      </c>
    </row>
    <row r="74" spans="1:16" ht="18.75">
      <c r="A74" s="48" t="s">
        <v>34</v>
      </c>
      <c r="B74" s="569"/>
      <c r="C74" s="52" t="s">
        <v>18</v>
      </c>
      <c r="D74" s="2">
        <f>SUM('㈱塩釜:牡鹿'!D74)</f>
        <v>40692.87094793245</v>
      </c>
      <c r="E74" s="2">
        <f>SUM('㈱塩釜:牡鹿'!E74)</f>
        <v>53601.33654376194</v>
      </c>
      <c r="F74" s="2">
        <f>SUM('㈱塩釜:牡鹿'!F74)</f>
        <v>45894.4596383811</v>
      </c>
      <c r="G74" s="2">
        <f>SUM('㈱塩釜:牡鹿'!G74)</f>
        <v>39183.644200872135</v>
      </c>
      <c r="H74" s="2">
        <f>SUM('㈱塩釜:牡鹿'!H74)</f>
        <v>64845.90867851515</v>
      </c>
      <c r="I74" s="2">
        <f>SUM('㈱塩釜:牡鹿'!I74)</f>
        <v>165417.27737107704</v>
      </c>
      <c r="J74" s="2">
        <f>SUM('㈱塩釜:牡鹿'!J74)</f>
        <v>228246.10920500435</v>
      </c>
      <c r="K74" s="2">
        <f>SUM('㈱塩釜:牡鹿'!K74)</f>
        <v>127820.72616779977</v>
      </c>
      <c r="L74" s="2">
        <f>SUM('㈱塩釜:牡鹿'!L74)</f>
        <v>82862.41499011536</v>
      </c>
      <c r="M74" s="2">
        <f>SUM('㈱塩釜:牡鹿'!M74)</f>
        <v>109242.11655019443</v>
      </c>
      <c r="N74" s="2">
        <f>SUM('㈱塩釜:牡鹿'!N74)</f>
        <v>110613.6299284158</v>
      </c>
      <c r="O74" s="2">
        <f>SUM('㈱塩釜:牡鹿'!O74)</f>
        <v>81356.7526</v>
      </c>
      <c r="P74" s="536">
        <f>SUM('㈱塩釜:牡鹿'!P74)</f>
        <v>1149777.2468220696</v>
      </c>
    </row>
    <row r="75" spans="1:16" ht="18.75">
      <c r="A75" s="48" t="s">
        <v>0</v>
      </c>
      <c r="B75" s="568" t="s">
        <v>55</v>
      </c>
      <c r="C75" s="59" t="s">
        <v>16</v>
      </c>
      <c r="D75" s="1">
        <f>SUM('㈱塩釜:牡鹿'!D75)</f>
        <v>0.2591</v>
      </c>
      <c r="E75" s="1">
        <f>SUM('㈱塩釜:牡鹿'!E75)</f>
        <v>2.1754</v>
      </c>
      <c r="F75" s="1">
        <f>SUM('㈱塩釜:牡鹿'!F75)</f>
        <v>4.9998</v>
      </c>
      <c r="G75" s="1">
        <f>SUM('㈱塩釜:牡鹿'!G75)</f>
        <v>1.2906</v>
      </c>
      <c r="H75" s="1">
        <f>SUM('㈱塩釜:牡鹿'!H75)</f>
        <v>3.2685</v>
      </c>
      <c r="I75" s="1">
        <f>SUM('㈱塩釜:牡鹿'!I75)</f>
        <v>3.1203000000000003</v>
      </c>
      <c r="J75" s="1">
        <f>SUM('㈱塩釜:牡鹿'!J75)</f>
        <v>0.054400000000000004</v>
      </c>
      <c r="K75" s="1">
        <f>SUM('㈱塩釜:牡鹿'!K75)</f>
        <v>0.0434</v>
      </c>
      <c r="L75" s="1">
        <f>SUM('㈱塩釜:牡鹿'!L75)</f>
        <v>0.0276</v>
      </c>
      <c r="M75" s="1">
        <f>SUM('㈱塩釜:牡鹿'!M75)</f>
        <v>0.0394</v>
      </c>
      <c r="N75" s="1">
        <f>SUM('㈱塩釜:牡鹿'!N75)</f>
        <v>0.117</v>
      </c>
      <c r="O75" s="1">
        <f>SUM('㈱塩釜:牡鹿'!O75)</f>
        <v>0.0712</v>
      </c>
      <c r="P75" s="535">
        <f>SUM('㈱塩釜:牡鹿'!P75)</f>
        <v>15.466700000000001</v>
      </c>
    </row>
    <row r="76" spans="1:16" ht="18.75">
      <c r="A76" s="48" t="s">
        <v>0</v>
      </c>
      <c r="B76" s="569"/>
      <c r="C76" s="52" t="s">
        <v>18</v>
      </c>
      <c r="D76" s="2">
        <f>SUM('㈱塩釜:牡鹿'!D76)</f>
        <v>25.458</v>
      </c>
      <c r="E76" s="2">
        <f>SUM('㈱塩釜:牡鹿'!E76)</f>
        <v>397.928</v>
      </c>
      <c r="F76" s="2">
        <f>SUM('㈱塩釜:牡鹿'!F76)</f>
        <v>1316.625</v>
      </c>
      <c r="G76" s="2">
        <f>SUM('㈱塩釜:牡鹿'!G76)</f>
        <v>336.788</v>
      </c>
      <c r="H76" s="2">
        <f>SUM('㈱塩釜:牡鹿'!H76)</f>
        <v>876.6510000000001</v>
      </c>
      <c r="I76" s="2">
        <f>SUM('㈱塩釜:牡鹿'!I76)</f>
        <v>687.751</v>
      </c>
      <c r="J76" s="2">
        <f>SUM('㈱塩釜:牡鹿'!J76)</f>
        <v>4.713</v>
      </c>
      <c r="K76" s="2">
        <f>SUM('㈱塩釜:牡鹿'!K76)</f>
        <v>3.942</v>
      </c>
      <c r="L76" s="2">
        <f>SUM('㈱塩釜:牡鹿'!L76)</f>
        <v>2.804</v>
      </c>
      <c r="M76" s="2">
        <f>SUM('㈱塩釜:牡鹿'!M76)</f>
        <v>2.008</v>
      </c>
      <c r="N76" s="2">
        <f>SUM('㈱塩釜:牡鹿'!N76)</f>
        <v>8.793</v>
      </c>
      <c r="O76" s="2">
        <f>SUM('㈱塩釜:牡鹿'!O76)</f>
        <v>7.01</v>
      </c>
      <c r="P76" s="536">
        <f>SUM('㈱塩釜:牡鹿'!P76)</f>
        <v>3670.471</v>
      </c>
    </row>
    <row r="77" spans="1:16" ht="18.75">
      <c r="A77" s="48" t="s">
        <v>56</v>
      </c>
      <c r="B77" s="50" t="s">
        <v>182</v>
      </c>
      <c r="C77" s="59" t="s">
        <v>16</v>
      </c>
      <c r="D77" s="1"/>
      <c r="E77" s="1">
        <f>SUM('㈱塩釜:牡鹿'!E77)</f>
        <v>0.0004</v>
      </c>
      <c r="F77" s="1">
        <f>SUM('㈱塩釜:牡鹿'!F77)</f>
        <v>0</v>
      </c>
      <c r="G77" s="1">
        <f>SUM('㈱塩釜:牡鹿'!G77)</f>
        <v>0</v>
      </c>
      <c r="H77" s="1">
        <f>SUM('㈱塩釜:牡鹿'!H77)</f>
        <v>0.0006</v>
      </c>
      <c r="I77" s="1">
        <f>SUM('㈱塩釜:牡鹿'!I77)</f>
        <v>0</v>
      </c>
      <c r="J77" s="1">
        <f>SUM('㈱塩釜:牡鹿'!J77)</f>
        <v>0</v>
      </c>
      <c r="K77" s="1">
        <f>SUM('㈱塩釜:牡鹿'!K77)</f>
        <v>0.96</v>
      </c>
      <c r="L77" s="1">
        <f>SUM('㈱塩釜:牡鹿'!L77)</f>
        <v>0</v>
      </c>
      <c r="M77" s="1">
        <f>SUM('㈱塩釜:牡鹿'!M77)</f>
        <v>14.544</v>
      </c>
      <c r="N77" s="1">
        <f>SUM('㈱塩釜:牡鹿'!N77)</f>
        <v>0</v>
      </c>
      <c r="O77" s="1">
        <f>SUM('㈱塩釜:牡鹿'!O77)</f>
        <v>0</v>
      </c>
      <c r="P77" s="535">
        <f>SUM('㈱塩釜:牡鹿'!P77)</f>
        <v>15.505</v>
      </c>
    </row>
    <row r="78" spans="1:16" ht="18.75">
      <c r="A78" s="48"/>
      <c r="B78" s="52" t="s">
        <v>164</v>
      </c>
      <c r="C78" s="52" t="s">
        <v>18</v>
      </c>
      <c r="D78" s="2"/>
      <c r="E78" s="2">
        <f>SUM('㈱塩釜:牡鹿'!E78)</f>
        <v>0.043</v>
      </c>
      <c r="F78" s="2">
        <f>SUM('㈱塩釜:牡鹿'!F78)</f>
        <v>0</v>
      </c>
      <c r="G78" s="2">
        <f>SUM('㈱塩釜:牡鹿'!G78)</f>
        <v>0</v>
      </c>
      <c r="H78" s="2">
        <f>SUM('㈱塩釜:牡鹿'!H78)</f>
        <v>0.032</v>
      </c>
      <c r="I78" s="2">
        <f>SUM('㈱塩釜:牡鹿'!I78)</f>
        <v>0</v>
      </c>
      <c r="J78" s="2">
        <f>SUM('㈱塩釜:牡鹿'!J78)</f>
        <v>0</v>
      </c>
      <c r="K78" s="2">
        <f>SUM('㈱塩釜:牡鹿'!K78)</f>
        <v>785.376</v>
      </c>
      <c r="L78" s="2">
        <f>SUM('㈱塩釜:牡鹿'!L78)</f>
        <v>0</v>
      </c>
      <c r="M78" s="2">
        <f>SUM('㈱塩釜:牡鹿'!M78)</f>
        <v>13682.018</v>
      </c>
      <c r="N78" s="2">
        <f>SUM('㈱塩釜:牡鹿'!N78)</f>
        <v>0</v>
      </c>
      <c r="O78" s="2">
        <f>SUM('㈱塩釜:牡鹿'!O78)</f>
        <v>0</v>
      </c>
      <c r="P78" s="536">
        <f>SUM('㈱塩釜:牡鹿'!P78)</f>
        <v>14467.469000000001</v>
      </c>
    </row>
    <row r="79" spans="1:16" ht="18.75">
      <c r="A79" s="48"/>
      <c r="B79" s="568" t="s">
        <v>59</v>
      </c>
      <c r="C79" s="59" t="s">
        <v>16</v>
      </c>
      <c r="D79" s="1"/>
      <c r="E79" s="1">
        <f>SUM('㈱塩釜:牡鹿'!E79)</f>
        <v>0</v>
      </c>
      <c r="F79" s="1">
        <f>SUM('㈱塩釜:牡鹿'!F79)</f>
        <v>0.073</v>
      </c>
      <c r="G79" s="1">
        <f>SUM('㈱塩釜:牡鹿'!G79)</f>
        <v>0.004</v>
      </c>
      <c r="H79" s="1">
        <f>SUM('㈱塩釜:牡鹿'!H79)</f>
        <v>0.004</v>
      </c>
      <c r="I79" s="1">
        <f>SUM('㈱塩釜:牡鹿'!I79)</f>
        <v>0.0042</v>
      </c>
      <c r="J79" s="1">
        <f>SUM('㈱塩釜:牡鹿'!J79)</f>
        <v>0</v>
      </c>
      <c r="K79" s="1">
        <f>SUM('㈱塩釜:牡鹿'!K79)</f>
        <v>0</v>
      </c>
      <c r="L79" s="1">
        <f>SUM('㈱塩釜:牡鹿'!L79)</f>
        <v>0</v>
      </c>
      <c r="M79" s="1">
        <f>SUM('㈱塩釜:牡鹿'!M79)</f>
        <v>0</v>
      </c>
      <c r="N79" s="1">
        <f>SUM('㈱塩釜:牡鹿'!N79)</f>
        <v>0</v>
      </c>
      <c r="O79" s="1">
        <f>SUM('㈱塩釜:牡鹿'!O79)</f>
        <v>0</v>
      </c>
      <c r="P79" s="535">
        <f>SUM('㈱塩釜:牡鹿'!P79)</f>
        <v>0.0852</v>
      </c>
    </row>
    <row r="80" spans="1:16" ht="18.75">
      <c r="A80" s="48" t="s">
        <v>17</v>
      </c>
      <c r="B80" s="569"/>
      <c r="C80" s="52" t="s">
        <v>18</v>
      </c>
      <c r="D80" s="2"/>
      <c r="E80" s="2">
        <f>SUM('㈱塩釜:牡鹿'!E80)</f>
        <v>0</v>
      </c>
      <c r="F80" s="2">
        <f>SUM('㈱塩釜:牡鹿'!F80)</f>
        <v>55.188</v>
      </c>
      <c r="G80" s="2">
        <f>SUM('㈱塩釜:牡鹿'!G80)</f>
        <v>3.024</v>
      </c>
      <c r="H80" s="2">
        <f>SUM('㈱塩釜:牡鹿'!H80)</f>
        <v>1.944</v>
      </c>
      <c r="I80" s="2">
        <f>SUM('㈱塩釜:牡鹿'!I80)</f>
        <v>1.815</v>
      </c>
      <c r="J80" s="2">
        <f>SUM('㈱塩釜:牡鹿'!J80)</f>
        <v>0</v>
      </c>
      <c r="K80" s="2">
        <f>SUM('㈱塩釜:牡鹿'!K80)</f>
        <v>0</v>
      </c>
      <c r="L80" s="2">
        <f>SUM('㈱塩釜:牡鹿'!L80)</f>
        <v>0</v>
      </c>
      <c r="M80" s="2">
        <f>SUM('㈱塩釜:牡鹿'!M80)</f>
        <v>0</v>
      </c>
      <c r="N80" s="2">
        <f>SUM('㈱塩釜:牡鹿'!N80)</f>
        <v>0</v>
      </c>
      <c r="O80" s="2">
        <f>SUM('㈱塩釜:牡鹿'!O80)</f>
        <v>0</v>
      </c>
      <c r="P80" s="536">
        <f>SUM('㈱塩釜:牡鹿'!P80)</f>
        <v>61.971000000000004</v>
      </c>
    </row>
    <row r="81" spans="1:16" ht="18.75">
      <c r="A81" s="48"/>
      <c r="B81" s="50" t="s">
        <v>20</v>
      </c>
      <c r="C81" s="59" t="s">
        <v>16</v>
      </c>
      <c r="D81" s="1">
        <f>SUM('㈱塩釜:牡鹿'!D81)</f>
        <v>193.51129999999998</v>
      </c>
      <c r="E81" s="1">
        <f>SUM('㈱塩釜:牡鹿'!E81)</f>
        <v>165.4808</v>
      </c>
      <c r="F81" s="1">
        <f>SUM('㈱塩釜:牡鹿'!F81)</f>
        <v>159.9679</v>
      </c>
      <c r="G81" s="1">
        <f>SUM('㈱塩釜:牡鹿'!G81)</f>
        <v>217.13604999999995</v>
      </c>
      <c r="H81" s="1">
        <f>SUM('㈱塩釜:牡鹿'!H81)</f>
        <v>264.95046</v>
      </c>
      <c r="I81" s="1">
        <f>SUM('㈱塩釜:牡鹿'!I81)</f>
        <v>235.45950000000002</v>
      </c>
      <c r="J81" s="1">
        <f>SUM('㈱塩釜:牡鹿'!J81)</f>
        <v>142.63485999999997</v>
      </c>
      <c r="K81" s="1">
        <f>SUM('㈱塩釜:牡鹿'!K81)</f>
        <v>99.8902</v>
      </c>
      <c r="L81" s="1">
        <f>SUM('㈱塩釜:牡鹿'!L81)</f>
        <v>156.48749999999998</v>
      </c>
      <c r="M81" s="1">
        <f>SUM('㈱塩釜:牡鹿'!M81)</f>
        <v>158.08900000000006</v>
      </c>
      <c r="N81" s="1">
        <f>SUM('㈱塩釜:牡鹿'!N81)</f>
        <v>124.8457</v>
      </c>
      <c r="O81" s="1">
        <f>SUM('㈱塩釜:牡鹿'!O81)</f>
        <v>160.6307</v>
      </c>
      <c r="P81" s="535">
        <f>SUM('㈱塩釜:牡鹿'!P81)</f>
        <v>2079.08397</v>
      </c>
    </row>
    <row r="82" spans="1:16" ht="18.75">
      <c r="A82" s="48"/>
      <c r="B82" s="52" t="s">
        <v>155</v>
      </c>
      <c r="C82" s="52" t="s">
        <v>18</v>
      </c>
      <c r="D82" s="2">
        <f>SUM('㈱塩釜:牡鹿'!D82)</f>
        <v>72600.63241841368</v>
      </c>
      <c r="E82" s="2">
        <f>SUM('㈱塩釜:牡鹿'!E82)</f>
        <v>69652.03224484567</v>
      </c>
      <c r="F82" s="2">
        <f>SUM('㈱塩釜:牡鹿'!F82)</f>
        <v>78306.19189425281</v>
      </c>
      <c r="G82" s="2">
        <f>SUM('㈱塩釜:牡鹿'!G82)</f>
        <v>88880.14446602575</v>
      </c>
      <c r="H82" s="2">
        <f>SUM('㈱塩釜:牡鹿'!H82)</f>
        <v>83160.00046868631</v>
      </c>
      <c r="I82" s="2">
        <f>SUM('㈱塩釜:牡鹿'!I82)</f>
        <v>80174.27129174546</v>
      </c>
      <c r="J82" s="2">
        <f>SUM('㈱塩釜:牡鹿'!J82)</f>
        <v>75205.50224078358</v>
      </c>
      <c r="K82" s="2">
        <f>SUM('㈱塩釜:牡鹿'!K82)</f>
        <v>59192.72335449494</v>
      </c>
      <c r="L82" s="2">
        <f>SUM('㈱塩釜:牡鹿'!L82)</f>
        <v>67209.92711352088</v>
      </c>
      <c r="M82" s="2">
        <f>SUM('㈱塩釜:牡鹿'!M82)</f>
        <v>48647.40847465144</v>
      </c>
      <c r="N82" s="2">
        <f>SUM('㈱塩釜:牡鹿'!N82)</f>
        <v>45261.48717815298</v>
      </c>
      <c r="O82" s="2">
        <f>SUM('㈱塩釜:牡鹿'!O82)</f>
        <v>68666.84715999999</v>
      </c>
      <c r="P82" s="536">
        <f>SUM('㈱塩釜:牡鹿'!P82)</f>
        <v>836957.1683055734</v>
      </c>
    </row>
    <row r="83" spans="1:16" s="546" customFormat="1" ht="18.75">
      <c r="A83" s="543" t="s">
        <v>23</v>
      </c>
      <c r="B83" s="593" t="s">
        <v>194</v>
      </c>
      <c r="C83" s="544" t="s">
        <v>16</v>
      </c>
      <c r="D83" s="545">
        <f>SUM('㈱塩釜:牡鹿'!D83)</f>
        <v>242.893</v>
      </c>
      <c r="E83" s="545">
        <f>SUM('㈱塩釜:牡鹿'!E83)</f>
        <v>230.10779999999997</v>
      </c>
      <c r="F83" s="545">
        <f>SUM('㈱塩釜:牡鹿'!F83)</f>
        <v>201.79690000000002</v>
      </c>
      <c r="G83" s="545">
        <f>SUM('㈱塩釜:牡鹿'!G83)</f>
        <v>248.36694999999997</v>
      </c>
      <c r="H83" s="545">
        <f>SUM('㈱塩釜:牡鹿'!H83)</f>
        <v>358.68676</v>
      </c>
      <c r="I83" s="545">
        <f>SUM('㈱塩釜:牡鹿'!I83)</f>
        <v>670.06513</v>
      </c>
      <c r="J83" s="545">
        <f>SUM('㈱塩釜:牡鹿'!J83)</f>
        <v>504.87816</v>
      </c>
      <c r="K83" s="545">
        <f>SUM('㈱塩釜:牡鹿'!K83)</f>
        <v>206.38709999999998</v>
      </c>
      <c r="L83" s="545">
        <f>SUM('㈱塩釜:牡鹿'!L83)</f>
        <v>222.6361</v>
      </c>
      <c r="M83" s="545">
        <f>SUM('㈱塩釜:牡鹿'!M83)</f>
        <v>390.97640000000007</v>
      </c>
      <c r="N83" s="545">
        <f>SUM('㈱塩釜:牡鹿'!N83)</f>
        <v>311.863</v>
      </c>
      <c r="O83" s="545">
        <f>SUM('㈱塩釜:牡鹿'!O83)</f>
        <v>246.2405</v>
      </c>
      <c r="P83" s="535">
        <f>SUM('㈱塩釜:牡鹿'!P83)</f>
        <v>3834.8977999999997</v>
      </c>
    </row>
    <row r="84" spans="1:16" s="546" customFormat="1" ht="18.75">
      <c r="A84" s="550"/>
      <c r="B84" s="594"/>
      <c r="C84" s="548" t="s">
        <v>18</v>
      </c>
      <c r="D84" s="549">
        <f>SUM('㈱塩釜:牡鹿'!D84)</f>
        <v>113318.96136634612</v>
      </c>
      <c r="E84" s="549">
        <f>SUM('㈱塩釜:牡鹿'!E84)</f>
        <v>123651.33978860761</v>
      </c>
      <c r="F84" s="549">
        <f>SUM('㈱塩釜:牡鹿'!F84)</f>
        <v>125572.46453263391</v>
      </c>
      <c r="G84" s="549">
        <f>SUM('㈱塩釜:牡鹿'!G84)</f>
        <v>128403.60066689787</v>
      </c>
      <c r="H84" s="549">
        <f>SUM('㈱塩釜:牡鹿'!H84)</f>
        <v>148884.53614720143</v>
      </c>
      <c r="I84" s="549">
        <f>SUM('㈱塩釜:牡鹿'!I84)</f>
        <v>246281.1146628225</v>
      </c>
      <c r="J84" s="549">
        <f>SUM('㈱塩釜:牡鹿'!J84)</f>
        <v>303456.32444578793</v>
      </c>
      <c r="K84" s="549">
        <f>SUM('㈱塩釜:牡鹿'!K84)</f>
        <v>187802.76752229471</v>
      </c>
      <c r="L84" s="549">
        <f>SUM('㈱塩釜:牡鹿'!L84)</f>
        <v>150075.14610363622</v>
      </c>
      <c r="M84" s="549">
        <f>SUM('㈱塩釜:牡鹿'!M84)</f>
        <v>171573.55102484595</v>
      </c>
      <c r="N84" s="549">
        <f>SUM('㈱塩釜:牡鹿'!N84)</f>
        <v>155883.9101065688</v>
      </c>
      <c r="O84" s="549">
        <f>SUM('㈱塩釜:牡鹿'!O84)</f>
        <v>150030.60976</v>
      </c>
      <c r="P84" s="536">
        <f>SUM('㈱塩釜:牡鹿'!P84)</f>
        <v>2004934.326127643</v>
      </c>
    </row>
    <row r="85" spans="1:16" ht="18.75">
      <c r="A85" s="572" t="s">
        <v>184</v>
      </c>
      <c r="B85" s="573"/>
      <c r="C85" s="59" t="s">
        <v>16</v>
      </c>
      <c r="D85" s="1">
        <f>SUM('㈱塩釜:牡鹿'!D85)</f>
        <v>13.624</v>
      </c>
      <c r="E85" s="1">
        <f>SUM('㈱塩釜:牡鹿'!E85)</f>
        <v>8.298999999999998</v>
      </c>
      <c r="F85" s="1">
        <f>SUM('㈱塩釜:牡鹿'!F85)</f>
        <v>4.401</v>
      </c>
      <c r="G85" s="1">
        <f>SUM('㈱塩釜:牡鹿'!G85)</f>
        <v>2.5637000000000003</v>
      </c>
      <c r="H85" s="1">
        <f>SUM('㈱塩釜:牡鹿'!H85)</f>
        <v>8.138300000000001</v>
      </c>
      <c r="I85" s="1">
        <f>SUM('㈱塩釜:牡鹿'!I85)</f>
        <v>43.86280000000001</v>
      </c>
      <c r="J85" s="1">
        <f>SUM('㈱塩釜:牡鹿'!J85)</f>
        <v>40.439</v>
      </c>
      <c r="K85" s="1">
        <f>SUM('㈱塩釜:牡鹿'!K85)</f>
        <v>26.4916</v>
      </c>
      <c r="L85" s="1">
        <f>SUM('㈱塩釜:牡鹿'!L85)</f>
        <v>34.992799999999995</v>
      </c>
      <c r="M85" s="1">
        <f>SUM('㈱塩釜:牡鹿'!M85)</f>
        <v>57.5251</v>
      </c>
      <c r="N85" s="1">
        <f>SUM('㈱塩釜:牡鹿'!N85)</f>
        <v>43.7147</v>
      </c>
      <c r="O85" s="1">
        <f>SUM('㈱塩釜:牡鹿'!O85)</f>
        <v>43.4107</v>
      </c>
      <c r="P85" s="535">
        <f>SUM('㈱塩釜:牡鹿'!P85)</f>
        <v>327.46270000000004</v>
      </c>
    </row>
    <row r="86" spans="1:16" ht="18.75">
      <c r="A86" s="574"/>
      <c r="B86" s="575"/>
      <c r="C86" s="52" t="s">
        <v>18</v>
      </c>
      <c r="D86" s="2">
        <f>SUM('㈱塩釜:牡鹿'!D86)</f>
        <v>16383.228394856425</v>
      </c>
      <c r="E86" s="2">
        <f>SUM('㈱塩釜:牡鹿'!E86)</f>
        <v>12598.474585793141</v>
      </c>
      <c r="F86" s="2">
        <f>SUM('㈱塩釜:牡鹿'!F86)</f>
        <v>7100.737198768248</v>
      </c>
      <c r="G86" s="2">
        <f>SUM('㈱塩釜:牡鹿'!G86)</f>
        <v>5157.551600388594</v>
      </c>
      <c r="H86" s="2">
        <f>SUM('㈱塩釜:牡鹿'!H86)</f>
        <v>13159.388194310888</v>
      </c>
      <c r="I86" s="2">
        <f>SUM('㈱塩釜:牡鹿'!I86)</f>
        <v>48700.36599551172</v>
      </c>
      <c r="J86" s="2">
        <f>SUM('㈱塩釜:牡鹿'!J86)</f>
        <v>45618.49979175626</v>
      </c>
      <c r="K86" s="2">
        <f>SUM('㈱塩釜:牡鹿'!K86)</f>
        <v>35537.526397454</v>
      </c>
      <c r="L86" s="2">
        <f>SUM('㈱塩釜:牡鹿'!L86)</f>
        <v>38915.53379849264</v>
      </c>
      <c r="M86" s="2">
        <f>SUM('㈱塩釜:牡鹿'!M86)</f>
        <v>55677.86579761633</v>
      </c>
      <c r="N86" s="2">
        <f>SUM('㈱塩釜:牡鹿'!N86)</f>
        <v>42044.82179460554</v>
      </c>
      <c r="O86" s="2">
        <f>SUM('㈱塩釜:牡鹿'!O86)</f>
        <v>46976.04480000001</v>
      </c>
      <c r="P86" s="536">
        <f>SUM('㈱塩釜:牡鹿'!P86)</f>
        <v>367870.03834955377</v>
      </c>
    </row>
    <row r="87" spans="1:16" ht="18.75">
      <c r="A87" s="572" t="s">
        <v>185</v>
      </c>
      <c r="B87" s="573"/>
      <c r="C87" s="59" t="s">
        <v>16</v>
      </c>
      <c r="D87" s="1">
        <f>SUM('㈱塩釜:牡鹿'!D87)</f>
        <v>13.9974</v>
      </c>
      <c r="E87" s="1">
        <f>SUM('㈱塩釜:牡鹿'!E87)</f>
        <v>40.9325</v>
      </c>
      <c r="F87" s="1">
        <f>SUM('㈱塩釜:牡鹿'!F87)</f>
        <v>825.8204999999999</v>
      </c>
      <c r="G87" s="1">
        <f>SUM('㈱塩釜:牡鹿'!G87)</f>
        <v>1664.89</v>
      </c>
      <c r="H87" s="1">
        <f>SUM('㈱塩釜:牡鹿'!H87)</f>
        <v>1027.7362999999998</v>
      </c>
      <c r="I87" s="1">
        <f>SUM('㈱塩釜:牡鹿'!I87)</f>
        <v>129.59</v>
      </c>
      <c r="J87" s="1">
        <f>SUM('㈱塩釜:牡鹿'!J87)</f>
        <v>0.1</v>
      </c>
      <c r="K87" s="1">
        <f>SUM('㈱塩釜:牡鹿'!K87)</f>
        <v>0.21</v>
      </c>
      <c r="L87" s="1">
        <f>SUM('㈱塩釜:牡鹿'!L87)</f>
        <v>0</v>
      </c>
      <c r="M87" s="1">
        <f>SUM('㈱塩釜:牡鹿'!M87)</f>
        <v>0.215</v>
      </c>
      <c r="N87" s="1">
        <f>SUM('㈱塩釜:牡鹿'!N87)</f>
        <v>0.1</v>
      </c>
      <c r="O87" s="1">
        <f>SUM('㈱塩釜:牡鹿'!O87)</f>
        <v>0.115</v>
      </c>
      <c r="P87" s="535">
        <f>SUM('㈱塩釜:牡鹿'!P87)</f>
        <v>3703.7067</v>
      </c>
    </row>
    <row r="88" spans="1:16" ht="18.75">
      <c r="A88" s="574"/>
      <c r="B88" s="575"/>
      <c r="C88" s="52" t="s">
        <v>18</v>
      </c>
      <c r="D88" s="2">
        <f>SUM('㈱塩釜:牡鹿'!D88)</f>
        <v>670.388</v>
      </c>
      <c r="E88" s="2">
        <f>SUM('㈱塩釜:牡鹿'!E88)</f>
        <v>2024.2920000000001</v>
      </c>
      <c r="F88" s="2">
        <f>SUM('㈱塩釜:牡鹿'!F88)</f>
        <v>144915.54799999998</v>
      </c>
      <c r="G88" s="2">
        <f>SUM('㈱塩釜:牡鹿'!G88)</f>
        <v>455375.3399999999</v>
      </c>
      <c r="H88" s="2">
        <f>SUM('㈱塩釜:牡鹿'!H88)</f>
        <v>157802.48099999747</v>
      </c>
      <c r="I88" s="2">
        <f>SUM('㈱塩釜:牡鹿'!I88)</f>
        <v>12926.037000000002</v>
      </c>
      <c r="J88" s="2">
        <f>SUM('㈱塩釜:牡鹿'!J88)</f>
        <v>32.4</v>
      </c>
      <c r="K88" s="2">
        <f>SUM('㈱塩釜:牡鹿'!K88)</f>
        <v>86.4</v>
      </c>
      <c r="L88" s="2">
        <f>SUM('㈱塩釜:牡鹿'!L88)</f>
        <v>0</v>
      </c>
      <c r="M88" s="2">
        <f>SUM('㈱塩釜:牡鹿'!M88)</f>
        <v>90.72</v>
      </c>
      <c r="N88" s="2">
        <f>SUM('㈱塩釜:牡鹿'!N88)</f>
        <v>32.4</v>
      </c>
      <c r="O88" s="2">
        <f>SUM('㈱塩釜:牡鹿'!O88)</f>
        <v>38.88</v>
      </c>
      <c r="P88" s="536">
        <f>SUM('㈱塩釜:牡鹿'!P88)</f>
        <v>773994.8859999974</v>
      </c>
    </row>
    <row r="89" spans="1:16" ht="18.75">
      <c r="A89" s="572" t="s">
        <v>62</v>
      </c>
      <c r="B89" s="573"/>
      <c r="C89" s="59" t="s">
        <v>16</v>
      </c>
      <c r="D89" s="1">
        <f>SUM('㈱塩釜:牡鹿'!D89)</f>
        <v>0.0132</v>
      </c>
      <c r="E89" s="1">
        <f>SUM('㈱塩釜:牡鹿'!E89)</f>
        <v>0.0166</v>
      </c>
      <c r="F89" s="1">
        <f>SUM('㈱塩釜:牡鹿'!F89)</f>
        <v>1.0245000000000002</v>
      </c>
      <c r="G89" s="1">
        <f>SUM('㈱塩釜:牡鹿'!G89)</f>
        <v>0.0975</v>
      </c>
      <c r="H89" s="1">
        <f>SUM('㈱塩釜:牡鹿'!H89)</f>
        <v>1.5878999999999999</v>
      </c>
      <c r="I89" s="1">
        <f>SUM('㈱塩釜:牡鹿'!I89)</f>
        <v>0.0384</v>
      </c>
      <c r="J89" s="1">
        <f>SUM('㈱塩釜:牡鹿'!J89)</f>
        <v>0.0082</v>
      </c>
      <c r="K89" s="1">
        <f>SUM('㈱塩釜:牡鹿'!K89)</f>
        <v>0.1772</v>
      </c>
      <c r="L89" s="1">
        <f>SUM('㈱塩釜:牡鹿'!L89)</f>
        <v>0.09999999999999999</v>
      </c>
      <c r="M89" s="1">
        <f>SUM('㈱塩釜:牡鹿'!M89)</f>
        <v>0.0024</v>
      </c>
      <c r="N89" s="1">
        <f>SUM('㈱塩釜:牡鹿'!N89)</f>
        <v>1.9774</v>
      </c>
      <c r="O89" s="1">
        <f>SUM('㈱塩釜:牡鹿'!O89)</f>
        <v>0.0047</v>
      </c>
      <c r="P89" s="535">
        <f>SUM('㈱塩釜:牡鹿'!P89)</f>
        <v>5.048</v>
      </c>
    </row>
    <row r="90" spans="1:16" ht="18.75">
      <c r="A90" s="574"/>
      <c r="B90" s="575"/>
      <c r="C90" s="52" t="s">
        <v>18</v>
      </c>
      <c r="D90" s="2">
        <f>SUM('㈱塩釜:牡鹿'!D90)</f>
        <v>40.47</v>
      </c>
      <c r="E90" s="2">
        <f>SUM('㈱塩釜:牡鹿'!E90)</f>
        <v>43.968</v>
      </c>
      <c r="F90" s="2">
        <f>SUM('㈱塩釜:牡鹿'!F90)</f>
        <v>553.7</v>
      </c>
      <c r="G90" s="2">
        <f>SUM('㈱塩釜:牡鹿'!G90)</f>
        <v>128.148</v>
      </c>
      <c r="H90" s="2">
        <f>SUM('㈱塩釜:牡鹿'!H90)</f>
        <v>769.414</v>
      </c>
      <c r="I90" s="2">
        <f>SUM('㈱塩釜:牡鹿'!I90)</f>
        <v>84.673</v>
      </c>
      <c r="J90" s="2">
        <f>SUM('㈱塩釜:牡鹿'!J90)</f>
        <v>21.967</v>
      </c>
      <c r="K90" s="2">
        <f>SUM('㈱塩釜:牡鹿'!K90)</f>
        <v>135.075</v>
      </c>
      <c r="L90" s="2">
        <f>SUM('㈱塩釜:牡鹿'!L90)</f>
        <v>69.27099999999999</v>
      </c>
      <c r="M90" s="2">
        <f>SUM('㈱塩釜:牡鹿'!M90)</f>
        <v>4.471</v>
      </c>
      <c r="N90" s="2">
        <f>SUM('㈱塩釜:牡鹿'!N90)</f>
        <v>1013.548</v>
      </c>
      <c r="O90" s="2">
        <f>SUM('㈱塩釜:牡鹿'!O90)</f>
        <v>11.966</v>
      </c>
      <c r="P90" s="536">
        <f>SUM('㈱塩釜:牡鹿'!P90)</f>
        <v>2876.6710000000003</v>
      </c>
    </row>
    <row r="91" spans="1:16" ht="18.75">
      <c r="A91" s="572" t="s">
        <v>187</v>
      </c>
      <c r="B91" s="573"/>
      <c r="C91" s="59" t="s">
        <v>16</v>
      </c>
      <c r="D91" s="1">
        <f>SUM('㈱塩釜:牡鹿'!D91)</f>
        <v>3.0488</v>
      </c>
      <c r="E91" s="1">
        <f>SUM('㈱塩釜:牡鹿'!E91)</f>
        <v>8.7455</v>
      </c>
      <c r="F91" s="1">
        <f>SUM('㈱塩釜:牡鹿'!F91)</f>
        <v>37.0774</v>
      </c>
      <c r="G91" s="1">
        <f>SUM('㈱塩釜:牡鹿'!G91)</f>
        <v>9.3183</v>
      </c>
      <c r="H91" s="1">
        <f>SUM('㈱塩釜:牡鹿'!H91)</f>
        <v>20.4168</v>
      </c>
      <c r="I91" s="1">
        <f>SUM('㈱塩釜:牡鹿'!I91)</f>
        <v>14.2161</v>
      </c>
      <c r="J91" s="1">
        <f>SUM('㈱塩釜:牡鹿'!J91)</f>
        <v>0.8696</v>
      </c>
      <c r="K91" s="1">
        <f>SUM('㈱塩釜:牡鹿'!K91)</f>
        <v>1.238</v>
      </c>
      <c r="L91" s="1">
        <f>SUM('㈱塩釜:牡鹿'!L91)</f>
        <v>1.83</v>
      </c>
      <c r="M91" s="1">
        <f>SUM('㈱塩釜:牡鹿'!M91)</f>
        <v>2.6312</v>
      </c>
      <c r="N91" s="1">
        <f>SUM('㈱塩釜:牡鹿'!N91)</f>
        <v>4.4806</v>
      </c>
      <c r="O91" s="1">
        <f>SUM('㈱塩釜:牡鹿'!O91)</f>
        <v>2.956</v>
      </c>
      <c r="P91" s="535">
        <f>SUM('㈱塩釜:牡鹿'!P91)</f>
        <v>106.8283</v>
      </c>
    </row>
    <row r="92" spans="1:16" ht="18.75">
      <c r="A92" s="574"/>
      <c r="B92" s="575"/>
      <c r="C92" s="52" t="s">
        <v>18</v>
      </c>
      <c r="D92" s="2">
        <f>SUM('㈱塩釜:牡鹿'!D92)</f>
        <v>5962.777</v>
      </c>
      <c r="E92" s="2">
        <f>SUM('㈱塩釜:牡鹿'!E92)</f>
        <v>23174.826</v>
      </c>
      <c r="F92" s="2">
        <f>SUM('㈱塩釜:牡鹿'!F92)</f>
        <v>70773.87499593664</v>
      </c>
      <c r="G92" s="2">
        <f>SUM('㈱塩釜:牡鹿'!G92)</f>
        <v>17914.89200276336</v>
      </c>
      <c r="H92" s="2">
        <f>SUM('㈱塩釜:牡鹿'!H92)</f>
        <v>25706.49199745043</v>
      </c>
      <c r="I92" s="2">
        <f>SUM('㈱塩釜:牡鹿'!I92)</f>
        <v>19299.43</v>
      </c>
      <c r="J92" s="2">
        <f>SUM('㈱塩釜:牡鹿'!J92)</f>
        <v>1146.5389999999998</v>
      </c>
      <c r="K92" s="2">
        <f>SUM('㈱塩釜:牡鹿'!K92)</f>
        <v>1616.112</v>
      </c>
      <c r="L92" s="2">
        <f>SUM('㈱塩釜:牡鹿'!L92)</f>
        <v>2572.06</v>
      </c>
      <c r="M92" s="2">
        <f>SUM('㈱塩釜:牡鹿'!M92)</f>
        <v>4966.853</v>
      </c>
      <c r="N92" s="2">
        <f>SUM('㈱塩釜:牡鹿'!N92)</f>
        <v>9059.915</v>
      </c>
      <c r="O92" s="2">
        <f>SUM('㈱塩釜:牡鹿'!O92)</f>
        <v>6453.467000000001</v>
      </c>
      <c r="P92" s="536">
        <f>SUM('㈱塩釜:牡鹿'!P92)</f>
        <v>188647.2379961504</v>
      </c>
    </row>
    <row r="93" spans="1:16" ht="18.75">
      <c r="A93" s="572" t="s">
        <v>165</v>
      </c>
      <c r="B93" s="573"/>
      <c r="C93" s="59" t="s">
        <v>16</v>
      </c>
      <c r="D93" s="1"/>
      <c r="E93" s="1">
        <f>SUM('㈱塩釜:牡鹿'!E93)</f>
        <v>0.0028</v>
      </c>
      <c r="F93" s="1">
        <f>SUM('㈱塩釜:牡鹿'!F93)</f>
        <v>0.0093</v>
      </c>
      <c r="G93" s="1">
        <f>SUM('㈱塩釜:牡鹿'!G93)</f>
        <v>0.0014</v>
      </c>
      <c r="H93" s="1">
        <f>SUM('㈱塩釜:牡鹿'!H93)</f>
        <v>0.0014</v>
      </c>
      <c r="I93" s="1">
        <f>SUM('㈱塩釜:牡鹿'!I93)</f>
        <v>0.0016</v>
      </c>
      <c r="J93" s="1">
        <f>SUM('㈱塩釜:牡鹿'!J93)</f>
        <v>0.0018999999999999998</v>
      </c>
      <c r="K93" s="1">
        <f>SUM('㈱塩釜:牡鹿'!K93)</f>
        <v>0.0012</v>
      </c>
      <c r="L93" s="1">
        <f>SUM('㈱塩釜:牡鹿'!L93)</f>
        <v>0</v>
      </c>
      <c r="M93" s="1">
        <f>SUM('㈱塩釜:牡鹿'!M93)</f>
        <v>0</v>
      </c>
      <c r="N93" s="1">
        <f>SUM('㈱塩釜:牡鹿'!N93)</f>
        <v>0.0006</v>
      </c>
      <c r="O93" s="1">
        <f>SUM('㈱塩釜:牡鹿'!O93)</f>
        <v>0.658</v>
      </c>
      <c r="P93" s="535">
        <f>SUM('㈱塩釜:牡鹿'!P93)</f>
        <v>0.6798</v>
      </c>
    </row>
    <row r="94" spans="1:16" ht="18.75">
      <c r="A94" s="574"/>
      <c r="B94" s="575"/>
      <c r="C94" s="52" t="s">
        <v>18</v>
      </c>
      <c r="D94" s="2"/>
      <c r="E94" s="2">
        <f>SUM('㈱塩釜:牡鹿'!E94)</f>
        <v>3.24</v>
      </c>
      <c r="F94" s="2">
        <f>SUM('㈱塩釜:牡鹿'!F94)</f>
        <v>9.849</v>
      </c>
      <c r="G94" s="2">
        <f>SUM('㈱塩釜:牡鹿'!G94)</f>
        <v>1.512</v>
      </c>
      <c r="H94" s="2">
        <f>SUM('㈱塩釜:牡鹿'!H94)</f>
        <v>1.382</v>
      </c>
      <c r="I94" s="2">
        <f>SUM('㈱塩釜:牡鹿'!I94)</f>
        <v>1.598</v>
      </c>
      <c r="J94" s="2">
        <f>SUM('㈱塩釜:牡鹿'!J94)</f>
        <v>2.182</v>
      </c>
      <c r="K94" s="2">
        <f>SUM('㈱塩釜:牡鹿'!K94)</f>
        <v>3.37</v>
      </c>
      <c r="L94" s="2">
        <f>SUM('㈱塩釜:牡鹿'!L94)</f>
        <v>0</v>
      </c>
      <c r="M94" s="2">
        <f>SUM('㈱塩釜:牡鹿'!M94)</f>
        <v>0</v>
      </c>
      <c r="N94" s="2">
        <f>SUM('㈱塩釜:牡鹿'!N94)</f>
        <v>0.324</v>
      </c>
      <c r="O94" s="2">
        <f>SUM('㈱塩釜:牡鹿'!O94)</f>
        <v>540.691</v>
      </c>
      <c r="P94" s="536">
        <f>SUM('㈱塩釜:牡鹿'!P94)</f>
        <v>798.249</v>
      </c>
    </row>
    <row r="95" spans="1:16" ht="18.75">
      <c r="A95" s="572" t="s">
        <v>166</v>
      </c>
      <c r="B95" s="573"/>
      <c r="C95" s="59" t="s">
        <v>16</v>
      </c>
      <c r="D95" s="1"/>
      <c r="E95" s="1">
        <f>SUM('㈱塩釜:牡鹿'!E95)</f>
        <v>0</v>
      </c>
      <c r="F95" s="1">
        <f>SUM('㈱塩釜:牡鹿'!F95)</f>
        <v>0</v>
      </c>
      <c r="G95" s="1">
        <f>SUM('㈱塩釜:牡鹿'!G95)</f>
        <v>0.015</v>
      </c>
      <c r="H95" s="1">
        <f>SUM('㈱塩釜:牡鹿'!H95)</f>
        <v>0</v>
      </c>
      <c r="I95" s="1">
        <f>SUM('㈱塩釜:牡鹿'!I95)</f>
        <v>0</v>
      </c>
      <c r="J95" s="1">
        <f>SUM('㈱塩釜:牡鹿'!J95)</f>
        <v>0</v>
      </c>
      <c r="K95" s="1">
        <f>SUM('㈱塩釜:牡鹿'!K95)</f>
        <v>0</v>
      </c>
      <c r="L95" s="1">
        <f>SUM('㈱塩釜:牡鹿'!L95)</f>
        <v>0</v>
      </c>
      <c r="M95" s="1">
        <f>SUM('㈱塩釜:牡鹿'!M95)</f>
        <v>0</v>
      </c>
      <c r="N95" s="1">
        <f>SUM('㈱塩釜:牡鹿'!N95)</f>
        <v>9.1381</v>
      </c>
      <c r="O95" s="1">
        <f>SUM('㈱塩釜:牡鹿'!O95)</f>
        <v>18.5863</v>
      </c>
      <c r="P95" s="535">
        <f>SUM('㈱塩釜:牡鹿'!P95)</f>
        <v>27.7394</v>
      </c>
    </row>
    <row r="96" spans="1:16" ht="18.75">
      <c r="A96" s="574"/>
      <c r="B96" s="575"/>
      <c r="C96" s="52" t="s">
        <v>18</v>
      </c>
      <c r="D96" s="2"/>
      <c r="E96" s="2">
        <f>SUM('㈱塩釜:牡鹿'!E96)</f>
        <v>0</v>
      </c>
      <c r="F96" s="2">
        <f>SUM('㈱塩釜:牡鹿'!F96)</f>
        <v>0.456</v>
      </c>
      <c r="G96" s="2">
        <f>SUM('㈱塩釜:牡鹿'!G96)</f>
        <v>16.2</v>
      </c>
      <c r="H96" s="2">
        <f>SUM('㈱塩釜:牡鹿'!H96)</f>
        <v>0</v>
      </c>
      <c r="I96" s="2">
        <f>SUM('㈱塩釜:牡鹿'!I96)</f>
        <v>0</v>
      </c>
      <c r="J96" s="2">
        <f>SUM('㈱塩釜:牡鹿'!J96)</f>
        <v>0</v>
      </c>
      <c r="K96" s="2">
        <f>SUM('㈱塩釜:牡鹿'!K96)</f>
        <v>0</v>
      </c>
      <c r="L96" s="2">
        <f>SUM('㈱塩釜:牡鹿'!L96)</f>
        <v>0</v>
      </c>
      <c r="M96" s="2">
        <f>SUM('㈱塩釜:牡鹿'!M96)</f>
        <v>0</v>
      </c>
      <c r="N96" s="2">
        <f>SUM('㈱塩釜:牡鹿'!N96)</f>
        <v>2827.1255999011073</v>
      </c>
      <c r="O96" s="2">
        <f>SUM('㈱塩釜:牡鹿'!O96)</f>
        <v>4460.262</v>
      </c>
      <c r="P96" s="536">
        <f>SUM('㈱塩釜:牡鹿'!P96)</f>
        <v>7304.043599901107</v>
      </c>
    </row>
    <row r="97" spans="1:16" ht="18.75">
      <c r="A97" s="572" t="s">
        <v>64</v>
      </c>
      <c r="B97" s="573"/>
      <c r="C97" s="59" t="s">
        <v>16</v>
      </c>
      <c r="D97" s="1">
        <f>SUM('㈱塩釜:牡鹿'!D97)</f>
        <v>116.42185</v>
      </c>
      <c r="E97" s="1">
        <f>SUM('㈱塩釜:牡鹿'!E97)</f>
        <v>685.217</v>
      </c>
      <c r="F97" s="1">
        <f>SUM('㈱塩釜:牡鹿'!F97)</f>
        <v>786.9879000000001</v>
      </c>
      <c r="G97" s="1">
        <f>SUM('㈱塩釜:牡鹿'!G97)</f>
        <v>1711.0301000000002</v>
      </c>
      <c r="H97" s="1">
        <f>SUM('㈱塩釜:牡鹿'!H97)</f>
        <v>2484.8139399999995</v>
      </c>
      <c r="I97" s="1">
        <f>SUM('㈱塩釜:牡鹿'!I97)</f>
        <v>3286.9096</v>
      </c>
      <c r="J97" s="1">
        <f>SUM('㈱塩釜:牡鹿'!J97)</f>
        <v>2843.9254</v>
      </c>
      <c r="K97" s="1">
        <f>SUM('㈱塩釜:牡鹿'!K97)</f>
        <v>1338.8693</v>
      </c>
      <c r="L97" s="1">
        <f>SUM('㈱塩釜:牡鹿'!L97)</f>
        <v>1572.45805</v>
      </c>
      <c r="M97" s="1">
        <f>SUM('㈱塩釜:牡鹿'!M97)</f>
        <v>433.58610000000004</v>
      </c>
      <c r="N97" s="1">
        <f>SUM('㈱塩釜:牡鹿'!N97)</f>
        <v>1399.6193999999998</v>
      </c>
      <c r="O97" s="1">
        <f>SUM('㈱塩釜:牡鹿'!O97)</f>
        <v>235.54024999999993</v>
      </c>
      <c r="P97" s="535">
        <f>SUM('㈱塩釜:牡鹿'!P97)</f>
        <v>16895.37889</v>
      </c>
    </row>
    <row r="98" spans="1:16" ht="18.75">
      <c r="A98" s="574"/>
      <c r="B98" s="575"/>
      <c r="C98" s="52" t="s">
        <v>18</v>
      </c>
      <c r="D98" s="2">
        <f>SUM('㈱塩釜:牡鹿'!D98)</f>
        <v>69762.42206493179</v>
      </c>
      <c r="E98" s="2">
        <f>SUM('㈱塩釜:牡鹿'!E98)</f>
        <v>90353.28321395678</v>
      </c>
      <c r="F98" s="2">
        <f>SUM('㈱塩釜:牡鹿'!F98)</f>
        <v>251665.55857618523</v>
      </c>
      <c r="G98" s="2">
        <f>SUM('㈱塩釜:牡鹿'!G98)</f>
        <v>569210.8829084537</v>
      </c>
      <c r="H98" s="2">
        <f>SUM('㈱塩釜:牡鹿'!H98)</f>
        <v>954301.8730178876</v>
      </c>
      <c r="I98" s="2">
        <f>SUM('㈱塩釜:牡鹿'!I98)</f>
        <v>1322421.1351645368</v>
      </c>
      <c r="J98" s="2">
        <f>SUM('㈱塩釜:牡鹿'!J98)</f>
        <v>1149806.1737640265</v>
      </c>
      <c r="K98" s="2">
        <f>SUM('㈱塩釜:牡鹿'!K98)</f>
        <v>353999.1137291819</v>
      </c>
      <c r="L98" s="2">
        <f>SUM('㈱塩釜:牡鹿'!L98)</f>
        <v>492521.1339157451</v>
      </c>
      <c r="M98" s="2">
        <f>SUM('㈱塩釜:牡鹿'!M98)</f>
        <v>181009.70732661837</v>
      </c>
      <c r="N98" s="2">
        <f>SUM('㈱塩釜:牡鹿'!N98)</f>
        <v>536768.0328127058</v>
      </c>
      <c r="O98" s="2">
        <f>SUM('㈱塩釜:牡鹿'!O98)</f>
        <v>119756.30872</v>
      </c>
      <c r="P98" s="536">
        <f>SUM('㈱塩釜:牡鹿'!P98)</f>
        <v>6091575.625214228</v>
      </c>
    </row>
    <row r="99" spans="1:16" s="546" customFormat="1" ht="18.75">
      <c r="A99" s="595" t="s">
        <v>65</v>
      </c>
      <c r="B99" s="596"/>
      <c r="C99" s="544" t="s">
        <v>16</v>
      </c>
      <c r="D99" s="545">
        <f>SUM('㈱塩釜:牡鹿'!D99)</f>
        <v>15053.188349999997</v>
      </c>
      <c r="E99" s="545">
        <f>SUM('㈱塩釜:牡鹿'!E99)</f>
        <v>9309.6219</v>
      </c>
      <c r="F99" s="545">
        <f>SUM('㈱塩釜:牡鹿'!F99)</f>
        <v>8024.5595299999995</v>
      </c>
      <c r="G99" s="545">
        <f>SUM('㈱塩釜:牡鹿'!G99)</f>
        <v>8275.38195</v>
      </c>
      <c r="H99" s="545">
        <f>SUM('㈱塩釜:牡鹿'!H99)</f>
        <v>16968.53447</v>
      </c>
      <c r="I99" s="545">
        <f>SUM('㈱塩釜:牡鹿'!I99)</f>
        <v>28549.01488</v>
      </c>
      <c r="J99" s="545">
        <f>SUM('㈱塩釜:牡鹿'!J99)</f>
        <v>37236.58586</v>
      </c>
      <c r="K99" s="545">
        <f>SUM('㈱塩釜:牡鹿'!K99)</f>
        <v>17739.369650000004</v>
      </c>
      <c r="L99" s="545">
        <f>SUM('㈱塩釜:牡鹿'!L99)</f>
        <v>14577.463890000003</v>
      </c>
      <c r="M99" s="545">
        <f>SUM('㈱塩釜:牡鹿'!M99)</f>
        <v>21217.845599999997</v>
      </c>
      <c r="N99" s="545">
        <f>SUM('㈱塩釜:牡鹿'!N99)</f>
        <v>27004.116199999997</v>
      </c>
      <c r="O99" s="545">
        <f>SUM('㈱塩釜:牡鹿'!O99)</f>
        <v>26006.408349999994</v>
      </c>
      <c r="P99" s="535">
        <f>SUM('㈱塩釜:牡鹿'!P99)</f>
        <v>229962.09063000002</v>
      </c>
    </row>
    <row r="100" spans="1:16" s="546" customFormat="1" ht="18.75">
      <c r="A100" s="597"/>
      <c r="B100" s="598"/>
      <c r="C100" s="548" t="s">
        <v>18</v>
      </c>
      <c r="D100" s="549">
        <f>SUM('㈱塩釜:牡鹿'!D100)</f>
        <v>2447454.0000154413</v>
      </c>
      <c r="E100" s="549">
        <f>SUM('㈱塩釜:牡鹿'!E100)</f>
        <v>1580410.9795097543</v>
      </c>
      <c r="F100" s="549">
        <f>SUM('㈱塩釜:牡鹿'!F100)</f>
        <v>2134457.448949832</v>
      </c>
      <c r="G100" s="549">
        <f>SUM('㈱塩釜:牡鹿'!G100)</f>
        <v>2602903.2971930383</v>
      </c>
      <c r="H100" s="549">
        <f>SUM('㈱塩釜:牡鹿'!H100)</f>
        <v>3510735.3713857154</v>
      </c>
      <c r="I100" s="549">
        <f>SUM('㈱塩釜:牡鹿'!I100)</f>
        <v>8076908.1678869305</v>
      </c>
      <c r="J100" s="549">
        <f>SUM('㈱塩釜:牡鹿'!J100)</f>
        <v>10519972.274939762</v>
      </c>
      <c r="K100" s="549">
        <f>SUM('㈱塩釜:牡鹿'!K100)</f>
        <v>5552134.953757107</v>
      </c>
      <c r="L100" s="549">
        <f>SUM('㈱塩釜:牡鹿'!L100)</f>
        <v>5120534.026066722</v>
      </c>
      <c r="M100" s="549">
        <f>SUM('㈱塩釜:牡鹿'!M100)</f>
        <v>6010790.289555712</v>
      </c>
      <c r="N100" s="549">
        <f>SUM('㈱塩釜:牡鹿'!N100)</f>
        <v>5566026.265581741</v>
      </c>
      <c r="O100" s="549">
        <f>SUM('㈱塩釜:牡鹿'!O100)</f>
        <v>3588992.7232000004</v>
      </c>
      <c r="P100" s="536">
        <f>SUM('㈱塩釜:牡鹿'!P100)</f>
        <v>56711319.79804175</v>
      </c>
    </row>
    <row r="101" spans="1:16" ht="18.75">
      <c r="A101" s="47" t="s">
        <v>0</v>
      </c>
      <c r="B101" s="568" t="s">
        <v>167</v>
      </c>
      <c r="C101" s="59" t="s">
        <v>16</v>
      </c>
      <c r="D101" s="1">
        <f>SUM('㈱塩釜:牡鹿'!D101)</f>
        <v>0.6104999999999999</v>
      </c>
      <c r="E101" s="1">
        <f>SUM('㈱塩釜:牡鹿'!E101)</f>
        <v>0.993</v>
      </c>
      <c r="F101" s="1">
        <f>SUM('㈱塩釜:牡鹿'!F101)</f>
        <v>0.944</v>
      </c>
      <c r="G101" s="1">
        <f>SUM('㈱塩釜:牡鹿'!G101)</f>
        <v>2.5452</v>
      </c>
      <c r="H101" s="1">
        <f>SUM('㈱塩釜:牡鹿'!H101)</f>
        <v>1.0987</v>
      </c>
      <c r="I101" s="1">
        <f>SUM('㈱塩釜:牡鹿'!I101)</f>
        <v>0.7974</v>
      </c>
      <c r="J101" s="1">
        <f>SUM('㈱塩釜:牡鹿'!J101)</f>
        <v>0.0525</v>
      </c>
      <c r="K101" s="1">
        <f>SUM('㈱塩釜:牡鹿'!K101)</f>
        <v>0</v>
      </c>
      <c r="L101" s="1">
        <f>SUM('㈱塩釜:牡鹿'!L101)</f>
        <v>0.8053</v>
      </c>
      <c r="M101" s="1">
        <f>SUM('㈱塩釜:牡鹿'!M101)</f>
        <v>0.4086</v>
      </c>
      <c r="N101" s="1">
        <f>SUM('㈱塩釜:牡鹿'!N101)</f>
        <v>0.5794</v>
      </c>
      <c r="O101" s="1">
        <f>SUM('㈱塩釜:牡鹿'!O101)</f>
        <v>0.7913</v>
      </c>
      <c r="P101" s="535">
        <f>SUM('㈱塩釜:牡鹿'!P101)</f>
        <v>9.6259</v>
      </c>
    </row>
    <row r="102" spans="1:16" ht="18.75">
      <c r="A102" s="47" t="s">
        <v>0</v>
      </c>
      <c r="B102" s="569"/>
      <c r="C102" s="52" t="s">
        <v>18</v>
      </c>
      <c r="D102" s="2">
        <f>SUM('㈱塩釜:牡鹿'!D102)</f>
        <v>3753.657</v>
      </c>
      <c r="E102" s="2">
        <f>SUM('㈱塩釜:牡鹿'!E102)</f>
        <v>163.755</v>
      </c>
      <c r="F102" s="2">
        <f>SUM('㈱塩釜:牡鹿'!F102)</f>
        <v>177.196</v>
      </c>
      <c r="G102" s="2">
        <f>SUM('㈱塩釜:牡鹿'!G102)</f>
        <v>6880.441999999999</v>
      </c>
      <c r="H102" s="2">
        <f>SUM('㈱塩釜:牡鹿'!H102)</f>
        <v>7789.6990000000005</v>
      </c>
      <c r="I102" s="2">
        <f>SUM('㈱塩釜:牡鹿'!I102)</f>
        <v>4661.589</v>
      </c>
      <c r="J102" s="2">
        <f>SUM('㈱塩釜:牡鹿'!J102)</f>
        <v>1461.25</v>
      </c>
      <c r="K102" s="2">
        <f>SUM('㈱塩釜:牡鹿'!K102)</f>
        <v>0</v>
      </c>
      <c r="L102" s="2">
        <f>SUM('㈱塩釜:牡鹿'!L102)</f>
        <v>4427.125</v>
      </c>
      <c r="M102" s="2">
        <f>SUM('㈱塩釜:牡鹿'!M102)</f>
        <v>2304.1499999999996</v>
      </c>
      <c r="N102" s="2">
        <f>SUM('㈱塩釜:牡鹿'!N102)</f>
        <v>3636.559</v>
      </c>
      <c r="O102" s="2">
        <f>SUM('㈱塩釜:牡鹿'!O102)</f>
        <v>4074.697</v>
      </c>
      <c r="P102" s="536">
        <f>SUM('㈱塩釜:牡鹿'!P102)</f>
        <v>39330.119</v>
      </c>
    </row>
    <row r="103" spans="1:16" ht="18.75">
      <c r="A103" s="48" t="s">
        <v>66</v>
      </c>
      <c r="B103" s="568" t="s">
        <v>188</v>
      </c>
      <c r="C103" s="59" t="s">
        <v>16</v>
      </c>
      <c r="D103" s="1">
        <f>SUM('㈱塩釜:牡鹿'!D103)</f>
        <v>38.267399999999995</v>
      </c>
      <c r="E103" s="1">
        <f>SUM('㈱塩釜:牡鹿'!E103)</f>
        <v>25.4048</v>
      </c>
      <c r="F103" s="1">
        <f>SUM('㈱塩釜:牡鹿'!F103)</f>
        <v>21.23555</v>
      </c>
      <c r="G103" s="1">
        <f>SUM('㈱塩釜:牡鹿'!G103)</f>
        <v>32.9007</v>
      </c>
      <c r="H103" s="1">
        <f>SUM('㈱塩釜:牡鹿'!H103)</f>
        <v>78.73909999999998</v>
      </c>
      <c r="I103" s="1">
        <f>SUM('㈱塩釜:牡鹿'!I103)</f>
        <v>150.78480000000002</v>
      </c>
      <c r="J103" s="1">
        <f>SUM('㈱塩釜:牡鹿'!J103)</f>
        <v>110.7843</v>
      </c>
      <c r="K103" s="1">
        <f>SUM('㈱塩釜:牡鹿'!K103)</f>
        <v>52.6721</v>
      </c>
      <c r="L103" s="1">
        <f>SUM('㈱塩釜:牡鹿'!L103)</f>
        <v>60.670500000000004</v>
      </c>
      <c r="M103" s="1">
        <f>SUM('㈱塩釜:牡鹿'!M103)</f>
        <v>60.91510000000001</v>
      </c>
      <c r="N103" s="1">
        <f>SUM('㈱塩釜:牡鹿'!N103)</f>
        <v>114.0342</v>
      </c>
      <c r="O103" s="1">
        <f>SUM('㈱塩釜:牡鹿'!O103)</f>
        <v>126.55489999999999</v>
      </c>
      <c r="P103" s="535">
        <f>SUM('㈱塩釜:牡鹿'!P103)</f>
        <v>872.9634500000001</v>
      </c>
    </row>
    <row r="104" spans="1:16" ht="18.75">
      <c r="A104" s="48" t="s">
        <v>0</v>
      </c>
      <c r="B104" s="569"/>
      <c r="C104" s="52" t="s">
        <v>18</v>
      </c>
      <c r="D104" s="2">
        <f>SUM('㈱塩釜:牡鹿'!D104)</f>
        <v>21195.607188251368</v>
      </c>
      <c r="E104" s="2">
        <f>SUM('㈱塩釜:牡鹿'!E104)</f>
        <v>14141.720793319148</v>
      </c>
      <c r="F104" s="2">
        <f>SUM('㈱塩釜:牡鹿'!F104)</f>
        <v>14396.298173626516</v>
      </c>
      <c r="G104" s="2">
        <f>SUM('㈱塩釜:牡鹿'!G104)</f>
        <v>22128.362910943983</v>
      </c>
      <c r="H104" s="2">
        <f>SUM('㈱塩釜:牡鹿'!H104)</f>
        <v>38461.950997311564</v>
      </c>
      <c r="I104" s="2">
        <f>SUM('㈱塩釜:牡鹿'!I104)</f>
        <v>67747.21890972198</v>
      </c>
      <c r="J104" s="2">
        <f>SUM('㈱塩釜:牡鹿'!J104)</f>
        <v>64145.21671484378</v>
      </c>
      <c r="K104" s="2">
        <f>SUM('㈱塩釜:牡鹿'!K104)</f>
        <v>32037.50519707457</v>
      </c>
      <c r="L104" s="2">
        <f>SUM('㈱塩釜:牡鹿'!L104)</f>
        <v>20370.566795312847</v>
      </c>
      <c r="M104" s="2">
        <f>SUM('㈱塩釜:牡鹿'!M104)</f>
        <v>30310.95827062343</v>
      </c>
      <c r="N104" s="2">
        <f>SUM('㈱塩釜:牡鹿'!N104)</f>
        <v>63270.82586655446</v>
      </c>
      <c r="O104" s="2">
        <f>SUM('㈱塩釜:牡鹿'!O104)</f>
        <v>69285.93888</v>
      </c>
      <c r="P104" s="536">
        <f>SUM('㈱塩釜:牡鹿'!P104)</f>
        <v>457492.17069758364</v>
      </c>
    </row>
    <row r="105" spans="1:16" ht="18.75">
      <c r="A105" s="48" t="s">
        <v>0</v>
      </c>
      <c r="B105" s="568" t="s">
        <v>169</v>
      </c>
      <c r="C105" s="59" t="s">
        <v>16</v>
      </c>
      <c r="D105" s="1">
        <f>SUM('㈱塩釜:牡鹿'!D105)</f>
        <v>355.58880000000005</v>
      </c>
      <c r="E105" s="1">
        <f>SUM('㈱塩釜:牡鹿'!E105)</f>
        <v>100.35740000000001</v>
      </c>
      <c r="F105" s="1">
        <f>SUM('㈱塩釜:牡鹿'!F105)</f>
        <v>23.321299999999997</v>
      </c>
      <c r="G105" s="1">
        <f>SUM('㈱塩釜:牡鹿'!G105)</f>
        <v>85.87089999999999</v>
      </c>
      <c r="H105" s="1">
        <f>SUM('㈱塩釜:牡鹿'!H105)</f>
        <v>22.1341</v>
      </c>
      <c r="I105" s="1">
        <f>SUM('㈱塩釜:牡鹿'!I105)</f>
        <v>35.112</v>
      </c>
      <c r="J105" s="1">
        <f>SUM('㈱塩釜:牡鹿'!J105)</f>
        <v>61.7066</v>
      </c>
      <c r="K105" s="1">
        <f>SUM('㈱塩釜:牡鹿'!K105)</f>
        <v>8.0651</v>
      </c>
      <c r="L105" s="1">
        <f>SUM('㈱塩釜:牡鹿'!L105)</f>
        <v>1795.6355</v>
      </c>
      <c r="M105" s="1">
        <f>SUM('㈱塩釜:牡鹿'!M105)</f>
        <v>1710.2107</v>
      </c>
      <c r="N105" s="1">
        <f>SUM('㈱塩釜:牡鹿'!N105)</f>
        <v>1119.74455</v>
      </c>
      <c r="O105" s="1">
        <f>SUM('㈱塩釜:牡鹿'!O105)</f>
        <v>1621.3544</v>
      </c>
      <c r="P105" s="535">
        <f>SUM('㈱塩釜:牡鹿'!P105)</f>
        <v>6939.101349999999</v>
      </c>
    </row>
    <row r="106" spans="1:16" ht="18.75">
      <c r="A106" s="48"/>
      <c r="B106" s="569"/>
      <c r="C106" s="52" t="s">
        <v>18</v>
      </c>
      <c r="D106" s="2">
        <f>SUM('㈱塩釜:牡鹿'!D106)</f>
        <v>108013.74903409547</v>
      </c>
      <c r="E106" s="2">
        <f>SUM('㈱塩釜:牡鹿'!E106)</f>
        <v>44463.3119761785</v>
      </c>
      <c r="F106" s="2">
        <f>SUM('㈱塩釜:牡鹿'!F106)</f>
        <v>11703.959395611231</v>
      </c>
      <c r="G106" s="2">
        <f>SUM('㈱塩釜:牡鹿'!G106)</f>
        <v>40592.49860229392</v>
      </c>
      <c r="H106" s="2">
        <f>SUM('㈱塩釜:牡鹿'!H106)</f>
        <v>9474.707999493909</v>
      </c>
      <c r="I106" s="2">
        <f>SUM('㈱塩釜:牡鹿'!I106)</f>
        <v>12104.71879918451</v>
      </c>
      <c r="J106" s="2">
        <f>SUM('㈱塩釜:牡鹿'!J106)</f>
        <v>13759.529993568221</v>
      </c>
      <c r="K106" s="2">
        <f>SUM('㈱塩釜:牡鹿'!K106)</f>
        <v>2325.864999340835</v>
      </c>
      <c r="L106" s="2">
        <f>SUM('㈱塩釜:牡鹿'!L106)</f>
        <v>248298.4345929</v>
      </c>
      <c r="M106" s="2">
        <f>SUM('㈱塩釜:牡鹿'!M106)</f>
        <v>265508.03479572723</v>
      </c>
      <c r="N106" s="2">
        <f>SUM('㈱塩釜:牡鹿'!N106)</f>
        <v>276135.8607882072</v>
      </c>
      <c r="O106" s="2">
        <f>SUM('㈱塩釜:牡鹿'!O106)</f>
        <v>466372.03640000004</v>
      </c>
      <c r="P106" s="536">
        <f>SUM('㈱塩釜:牡鹿'!P106)</f>
        <v>1498752.7073766012</v>
      </c>
    </row>
    <row r="107" spans="1:16" ht="18.75">
      <c r="A107" s="48" t="s">
        <v>67</v>
      </c>
      <c r="B107" s="568" t="s">
        <v>189</v>
      </c>
      <c r="C107" s="59" t="s">
        <v>16</v>
      </c>
      <c r="D107" s="1">
        <f>SUM('㈱塩釜:牡鹿'!D107)</f>
        <v>0.6826</v>
      </c>
      <c r="E107" s="1">
        <f>SUM('㈱塩釜:牡鹿'!E107)</f>
        <v>0.2689</v>
      </c>
      <c r="F107" s="1">
        <f>SUM('㈱塩釜:牡鹿'!F107)</f>
        <v>0.5650000000000001</v>
      </c>
      <c r="G107" s="1">
        <f>SUM('㈱塩釜:牡鹿'!G107)</f>
        <v>2.8646</v>
      </c>
      <c r="H107" s="1">
        <f>SUM('㈱塩釜:牡鹿'!H107)</f>
        <v>9.437399999999997</v>
      </c>
      <c r="I107" s="1">
        <f>SUM('㈱塩釜:牡鹿'!I107)</f>
        <v>11.427299999999999</v>
      </c>
      <c r="J107" s="1">
        <f>SUM('㈱塩釜:牡鹿'!J107)</f>
        <v>3.2655</v>
      </c>
      <c r="K107" s="1">
        <f>SUM('㈱塩釜:牡鹿'!K107)</f>
        <v>0.7572000000000001</v>
      </c>
      <c r="L107" s="1">
        <f>SUM('㈱塩釜:牡鹿'!L107)</f>
        <v>1.4202</v>
      </c>
      <c r="M107" s="1">
        <f>SUM('㈱塩釜:牡鹿'!M107)</f>
        <v>8.4785</v>
      </c>
      <c r="N107" s="1">
        <f>SUM('㈱塩釜:牡鹿'!N107)</f>
        <v>6.643000000000001</v>
      </c>
      <c r="O107" s="1">
        <f>SUM('㈱塩釜:牡鹿'!O107)</f>
        <v>5.7288</v>
      </c>
      <c r="P107" s="535">
        <f>SUM('㈱塩釜:牡鹿'!P107)</f>
        <v>51.539</v>
      </c>
    </row>
    <row r="108" spans="1:16" ht="18.75">
      <c r="A108" s="48"/>
      <c r="B108" s="569"/>
      <c r="C108" s="52" t="s">
        <v>18</v>
      </c>
      <c r="D108" s="2">
        <f>SUM('㈱塩釜:牡鹿'!D108)</f>
        <v>622.406</v>
      </c>
      <c r="E108" s="2">
        <f>SUM('㈱塩釜:牡鹿'!E108)</f>
        <v>910.6059951735893</v>
      </c>
      <c r="F108" s="2">
        <f>SUM('㈱塩釜:牡鹿'!F108)</f>
        <v>2993.468999192968</v>
      </c>
      <c r="G108" s="2">
        <f>SUM('㈱塩釜:牡鹿'!G108)</f>
        <v>7353.476000000001</v>
      </c>
      <c r="H108" s="2">
        <f>SUM('㈱塩釜:牡鹿'!H108)</f>
        <v>19142.45</v>
      </c>
      <c r="I108" s="2">
        <f>SUM('㈱塩釜:牡鹿'!I108)</f>
        <v>15879.556</v>
      </c>
      <c r="J108" s="2">
        <f>SUM('㈱塩釜:牡鹿'!J108)</f>
        <v>3681.5049995247787</v>
      </c>
      <c r="K108" s="2">
        <f>SUM('㈱塩釜:牡鹿'!K108)</f>
        <v>731.894599911148</v>
      </c>
      <c r="L108" s="2">
        <f>SUM('㈱塩釜:牡鹿'!L108)</f>
        <v>1319.6100000000001</v>
      </c>
      <c r="M108" s="2">
        <f>SUM('㈱塩釜:牡鹿'!M108)</f>
        <v>3150.405399902407</v>
      </c>
      <c r="N108" s="2">
        <f>SUM('㈱塩釜:牡鹿'!N108)</f>
        <v>4782.142199729174</v>
      </c>
      <c r="O108" s="2">
        <f>SUM('㈱塩釜:牡鹿'!O108)</f>
        <v>4503.277</v>
      </c>
      <c r="P108" s="536">
        <f>SUM('㈱塩釜:牡鹿'!P108)</f>
        <v>65070.79719343406</v>
      </c>
    </row>
    <row r="109" spans="1:16" ht="18.75">
      <c r="A109" s="48"/>
      <c r="B109" s="568" t="s">
        <v>171</v>
      </c>
      <c r="C109" s="59" t="s">
        <v>16</v>
      </c>
      <c r="D109" s="1">
        <f>SUM('㈱塩釜:牡鹿'!D109)</f>
        <v>3.8607000000000005</v>
      </c>
      <c r="E109" s="1">
        <f>SUM('㈱塩釜:牡鹿'!E109)</f>
        <v>4.7903</v>
      </c>
      <c r="F109" s="1">
        <f>SUM('㈱塩釜:牡鹿'!F109)</f>
        <v>12.114299999999998</v>
      </c>
      <c r="G109" s="1">
        <f>SUM('㈱塩釜:牡鹿'!G109)</f>
        <v>16.289099999999998</v>
      </c>
      <c r="H109" s="1">
        <f>SUM('㈱塩釜:牡鹿'!H109)</f>
        <v>23.001499999999997</v>
      </c>
      <c r="I109" s="1">
        <f>SUM('㈱塩釜:牡鹿'!I109)</f>
        <v>32.8585</v>
      </c>
      <c r="J109" s="1">
        <f>SUM('㈱塩釜:牡鹿'!J109)</f>
        <v>33.225379999999994</v>
      </c>
      <c r="K109" s="1">
        <f>SUM('㈱塩釜:牡鹿'!K109)</f>
        <v>21.7283</v>
      </c>
      <c r="L109" s="1">
        <f>SUM('㈱塩釜:牡鹿'!L109)</f>
        <v>137.1976</v>
      </c>
      <c r="M109" s="1">
        <f>SUM('㈱塩釜:牡鹿'!M109)</f>
        <v>161.08991000000003</v>
      </c>
      <c r="N109" s="1">
        <f>SUM('㈱塩釜:牡鹿'!N109)</f>
        <v>100.82490000000001</v>
      </c>
      <c r="O109" s="1">
        <f>SUM('㈱塩釜:牡鹿'!O109)</f>
        <v>36.687740000000005</v>
      </c>
      <c r="P109" s="535">
        <f>SUM('㈱塩釜:牡鹿'!P109)</f>
        <v>583.66823</v>
      </c>
    </row>
    <row r="110" spans="1:16" ht="18.75">
      <c r="A110" s="48"/>
      <c r="B110" s="569"/>
      <c r="C110" s="52" t="s">
        <v>18</v>
      </c>
      <c r="D110" s="2">
        <f>SUM('㈱塩釜:牡鹿'!D110)</f>
        <v>3665.500198364831</v>
      </c>
      <c r="E110" s="2">
        <f>SUM('㈱塩釜:牡鹿'!E110)</f>
        <v>4896.964592129588</v>
      </c>
      <c r="F110" s="2">
        <f>SUM('㈱塩釜:牡鹿'!F110)</f>
        <v>16474.752394237425</v>
      </c>
      <c r="G110" s="2">
        <f>SUM('㈱塩釜:牡鹿'!G110)</f>
        <v>20827.323213534593</v>
      </c>
      <c r="H110" s="2">
        <f>SUM('㈱塩釜:牡鹿'!H110)</f>
        <v>24950.521754209454</v>
      </c>
      <c r="I110" s="2">
        <f>SUM('㈱塩釜:牡鹿'!I110)</f>
        <v>26994.54551322193</v>
      </c>
      <c r="J110" s="2">
        <f>SUM('㈱塩釜:牡鹿'!J110)</f>
        <v>17347.16605994104</v>
      </c>
      <c r="K110" s="2">
        <f>SUM('㈱塩釜:牡鹿'!K110)</f>
        <v>10931.792785127518</v>
      </c>
      <c r="L110" s="2">
        <f>SUM('㈱塩釜:牡鹿'!L110)</f>
        <v>82910.06799770425</v>
      </c>
      <c r="M110" s="2">
        <f>SUM('㈱塩釜:牡鹿'!M110)</f>
        <v>91300.02039940433</v>
      </c>
      <c r="N110" s="2">
        <f>SUM('㈱塩釜:牡鹿'!N110)</f>
        <v>57207.31579914069</v>
      </c>
      <c r="O110" s="2">
        <f>SUM('㈱塩釜:牡鹿'!O110)</f>
        <v>33392.84592</v>
      </c>
      <c r="P110" s="536">
        <f>SUM('㈱塩釜:牡鹿'!P110)</f>
        <v>390898.8166270156</v>
      </c>
    </row>
    <row r="111" spans="1:16" ht="18.75">
      <c r="A111" s="48" t="s">
        <v>68</v>
      </c>
      <c r="B111" s="568" t="s">
        <v>190</v>
      </c>
      <c r="C111" s="59" t="s">
        <v>16</v>
      </c>
      <c r="D111" s="1"/>
      <c r="E111" s="1">
        <f>SUM('㈱塩釜:牡鹿'!E111)</f>
        <v>0</v>
      </c>
      <c r="F111" s="1">
        <f>SUM('㈱塩釜:牡鹿'!F111)</f>
        <v>6714.24</v>
      </c>
      <c r="G111" s="1">
        <f>SUM('㈱塩釜:牡鹿'!G111)</f>
        <v>6716.16</v>
      </c>
      <c r="H111" s="1">
        <f>SUM('㈱塩釜:牡鹿'!H111)</f>
        <v>69.016</v>
      </c>
      <c r="I111" s="1">
        <f>SUM('㈱塩釜:牡鹿'!I111)</f>
        <v>0.35</v>
      </c>
      <c r="J111" s="1">
        <f>SUM('㈱塩釜:牡鹿'!J111)</f>
        <v>0</v>
      </c>
      <c r="K111" s="1">
        <f>SUM('㈱塩釜:牡鹿'!K111)</f>
        <v>0</v>
      </c>
      <c r="L111" s="1">
        <f>SUM('㈱塩釜:牡鹿'!L111)</f>
        <v>0</v>
      </c>
      <c r="M111" s="1">
        <f>SUM('㈱塩釜:牡鹿'!M111)</f>
        <v>0</v>
      </c>
      <c r="N111" s="1">
        <f>SUM('㈱塩釜:牡鹿'!N111)</f>
        <v>0</v>
      </c>
      <c r="O111" s="1">
        <f>SUM('㈱塩釜:牡鹿'!O111)</f>
        <v>21</v>
      </c>
      <c r="P111" s="535">
        <f>SUM('㈱塩釜:牡鹿'!P111)</f>
        <v>13520.766</v>
      </c>
    </row>
    <row r="112" spans="1:16" ht="18.75">
      <c r="A112" s="48"/>
      <c r="B112" s="569"/>
      <c r="C112" s="52" t="s">
        <v>18</v>
      </c>
      <c r="D112" s="2"/>
      <c r="E112" s="2">
        <f>SUM('㈱塩釜:牡鹿'!E112)</f>
        <v>0</v>
      </c>
      <c r="F112" s="2">
        <f>SUM('㈱塩釜:牡鹿'!F112)</f>
        <v>322551.02300000004</v>
      </c>
      <c r="G112" s="2">
        <f>SUM('㈱塩釜:牡鹿'!G112)</f>
        <v>233076.939</v>
      </c>
      <c r="H112" s="2">
        <f>SUM('㈱塩釜:牡鹿'!H112)</f>
        <v>3964.275</v>
      </c>
      <c r="I112" s="2">
        <f>SUM('㈱塩釜:牡鹿'!I112)</f>
        <v>1.888</v>
      </c>
      <c r="J112" s="2">
        <f>SUM('㈱塩釜:牡鹿'!J112)</f>
        <v>0</v>
      </c>
      <c r="K112" s="2">
        <f>SUM('㈱塩釜:牡鹿'!K112)</f>
        <v>0</v>
      </c>
      <c r="L112" s="2">
        <f>SUM('㈱塩釜:牡鹿'!L112)</f>
        <v>0</v>
      </c>
      <c r="M112" s="2">
        <f>SUM('㈱塩釜:牡鹿'!M112)</f>
        <v>0</v>
      </c>
      <c r="N112" s="2">
        <f>SUM('㈱塩釜:牡鹿'!N112)</f>
        <v>0</v>
      </c>
      <c r="O112" s="2">
        <f>SUM('㈱塩釜:牡鹿'!O112)</f>
        <v>975.24</v>
      </c>
      <c r="P112" s="536">
        <f>SUM('㈱塩釜:牡鹿'!P112)</f>
        <v>560569.365</v>
      </c>
    </row>
    <row r="113" spans="1:16" ht="18.75">
      <c r="A113" s="48"/>
      <c r="B113" s="568" t="s">
        <v>69</v>
      </c>
      <c r="C113" s="59" t="s">
        <v>16</v>
      </c>
      <c r="D113" s="1">
        <f>SUM('㈱塩釜:牡鹿'!D113)</f>
        <v>12.6502</v>
      </c>
      <c r="E113" s="1">
        <f>SUM('㈱塩釜:牡鹿'!E113)</f>
        <v>8.7185</v>
      </c>
      <c r="F113" s="1">
        <f>SUM('㈱塩釜:牡鹿'!F113)</f>
        <v>7.0786</v>
      </c>
      <c r="G113" s="1">
        <f>SUM('㈱塩釜:牡鹿'!G113)</f>
        <v>0.3578</v>
      </c>
      <c r="H113" s="1">
        <f>SUM('㈱塩釜:牡鹿'!H113)</f>
        <v>0.1416</v>
      </c>
      <c r="I113" s="1">
        <f>SUM('㈱塩釜:牡鹿'!I113)</f>
        <v>0.0396</v>
      </c>
      <c r="J113" s="1">
        <f>SUM('㈱塩釜:牡鹿'!J113)</f>
        <v>0.0143</v>
      </c>
      <c r="K113" s="1">
        <f>SUM('㈱塩釜:牡鹿'!K113)</f>
        <v>0.018</v>
      </c>
      <c r="L113" s="1">
        <f>SUM('㈱塩釜:牡鹿'!L113)</f>
        <v>0</v>
      </c>
      <c r="M113" s="1">
        <f>SUM('㈱塩釜:牡鹿'!M113)</f>
        <v>0.002</v>
      </c>
      <c r="N113" s="1">
        <f>SUM('㈱塩釜:牡鹿'!N113)</f>
        <v>5.4838000000000005</v>
      </c>
      <c r="O113" s="1">
        <f>SUM('㈱塩釜:牡鹿'!O113)</f>
        <v>19.066799999999997</v>
      </c>
      <c r="P113" s="535">
        <f>SUM('㈱塩釜:牡鹿'!P113)</f>
        <v>53.571200000000005</v>
      </c>
    </row>
    <row r="114" spans="1:16" ht="18.75">
      <c r="A114" s="48"/>
      <c r="B114" s="569"/>
      <c r="C114" s="52" t="s">
        <v>18</v>
      </c>
      <c r="D114" s="2">
        <f>SUM('㈱塩釜:牡鹿'!D114)</f>
        <v>30766.847999999998</v>
      </c>
      <c r="E114" s="2">
        <f>SUM('㈱塩釜:牡鹿'!E114)</f>
        <v>19770.425999960116</v>
      </c>
      <c r="F114" s="2">
        <f>SUM('㈱塩釜:牡鹿'!F114)</f>
        <v>14073.208999979037</v>
      </c>
      <c r="G114" s="2">
        <f>SUM('㈱塩釜:牡鹿'!G114)</f>
        <v>770.39</v>
      </c>
      <c r="H114" s="2">
        <f>SUM('㈱塩釜:牡鹿'!H114)</f>
        <v>96.65499985849883</v>
      </c>
      <c r="I114" s="2">
        <f>SUM('㈱塩釜:牡鹿'!I114)</f>
        <v>20.648999991534374</v>
      </c>
      <c r="J114" s="2">
        <f>SUM('㈱塩釜:牡鹿'!J114)</f>
        <v>10.96199995784326</v>
      </c>
      <c r="K114" s="2">
        <f>SUM('㈱塩釜:牡鹿'!K114)</f>
        <v>5.3999999783288155</v>
      </c>
      <c r="L114" s="2">
        <f>SUM('㈱塩釜:牡鹿'!L114)</f>
        <v>0</v>
      </c>
      <c r="M114" s="2">
        <f>SUM('㈱塩釜:牡鹿'!M114)</f>
        <v>1.08</v>
      </c>
      <c r="N114" s="2">
        <f>SUM('㈱塩釜:牡鹿'!N114)</f>
        <v>10119.917</v>
      </c>
      <c r="O114" s="2">
        <f>SUM('㈱塩釜:牡鹿'!O114)</f>
        <v>37191.339</v>
      </c>
      <c r="P114" s="536">
        <f>SUM('㈱塩釜:牡鹿'!P114)</f>
        <v>112826.87499972536</v>
      </c>
    </row>
    <row r="115" spans="1:16" ht="18.75">
      <c r="A115" s="48" t="s">
        <v>70</v>
      </c>
      <c r="B115" s="568" t="s">
        <v>174</v>
      </c>
      <c r="C115" s="59" t="s">
        <v>16</v>
      </c>
      <c r="D115" s="1">
        <f>SUM('㈱塩釜:牡鹿'!D115)</f>
        <v>3.2060000000000004</v>
      </c>
      <c r="E115" s="1">
        <f>SUM('㈱塩釜:牡鹿'!E115)</f>
        <v>1.9946</v>
      </c>
      <c r="F115" s="1">
        <f>SUM('㈱塩釜:牡鹿'!F115)</f>
        <v>1.4284</v>
      </c>
      <c r="G115" s="1">
        <f>SUM('㈱塩釜:牡鹿'!G115)</f>
        <v>0.5723</v>
      </c>
      <c r="H115" s="1">
        <f>SUM('㈱塩釜:牡鹿'!H115)</f>
        <v>0.72</v>
      </c>
      <c r="I115" s="1">
        <f>SUM('㈱塩釜:牡鹿'!I115)</f>
        <v>0.63</v>
      </c>
      <c r="J115" s="1">
        <f>SUM('㈱塩釜:牡鹿'!J115)</f>
        <v>0.74</v>
      </c>
      <c r="K115" s="1">
        <f>SUM('㈱塩釜:牡鹿'!K115)</f>
        <v>1.545</v>
      </c>
      <c r="L115" s="1">
        <f>SUM('㈱塩釜:牡鹿'!L115)</f>
        <v>0.06</v>
      </c>
      <c r="M115" s="1">
        <f>SUM('㈱塩釜:牡鹿'!M115)</f>
        <v>2.1305</v>
      </c>
      <c r="N115" s="1">
        <f>SUM('㈱塩釜:牡鹿'!N115)</f>
        <v>3.708</v>
      </c>
      <c r="O115" s="1">
        <f>SUM('㈱塩釜:牡鹿'!O115)</f>
        <v>3.5282999999999998</v>
      </c>
      <c r="P115" s="535">
        <f>SUM('㈱塩釜:牡鹿'!P115)</f>
        <v>20.263099999999998</v>
      </c>
    </row>
    <row r="116" spans="1:16" ht="18.75">
      <c r="A116" s="48"/>
      <c r="B116" s="569"/>
      <c r="C116" s="52" t="s">
        <v>18</v>
      </c>
      <c r="D116" s="2">
        <f>SUM('㈱塩釜:牡鹿'!D116)</f>
        <v>2051.649</v>
      </c>
      <c r="E116" s="2">
        <f>SUM('㈱塩釜:牡鹿'!E116)</f>
        <v>1150.6789865635462</v>
      </c>
      <c r="F116" s="2">
        <f>SUM('㈱塩釜:牡鹿'!F116)</f>
        <v>989.9129972644776</v>
      </c>
      <c r="G116" s="2">
        <f>SUM('㈱塩釜:牡鹿'!G116)</f>
        <v>117.2180001568392</v>
      </c>
      <c r="H116" s="2">
        <f>SUM('㈱塩釜:牡鹿'!H116)</f>
        <v>68.04</v>
      </c>
      <c r="I116" s="2">
        <f>SUM('㈱塩釜:牡鹿'!I116)</f>
        <v>68.04</v>
      </c>
      <c r="J116" s="2">
        <f>SUM('㈱塩釜:牡鹿'!J116)</f>
        <v>251.85599627870954</v>
      </c>
      <c r="K116" s="2">
        <f>SUM('㈱塩釜:牡鹿'!K116)</f>
        <v>678.1319895544891</v>
      </c>
      <c r="L116" s="2">
        <f>SUM('㈱塩釜:牡鹿'!L116)</f>
        <v>6.48</v>
      </c>
      <c r="M116" s="2">
        <f>SUM('㈱塩釜:牡鹿'!M116)</f>
        <v>2527.163</v>
      </c>
      <c r="N116" s="2">
        <f>SUM('㈱塩釜:牡鹿'!N116)</f>
        <v>3726.054</v>
      </c>
      <c r="O116" s="2">
        <f>SUM('㈱塩釜:牡鹿'!O116)</f>
        <v>4667.6086000000005</v>
      </c>
      <c r="P116" s="536">
        <f>SUM('㈱塩釜:牡鹿'!P116)</f>
        <v>16302.832569818063</v>
      </c>
    </row>
    <row r="117" spans="1:16" ht="18.75">
      <c r="A117" s="48"/>
      <c r="B117" s="568" t="s">
        <v>72</v>
      </c>
      <c r="C117" s="59" t="s">
        <v>16</v>
      </c>
      <c r="D117" s="1">
        <f>SUM('㈱塩釜:牡鹿'!D117)</f>
        <v>21.0964</v>
      </c>
      <c r="E117" s="1">
        <f>SUM('㈱塩釜:牡鹿'!E117)</f>
        <v>19.3994</v>
      </c>
      <c r="F117" s="1">
        <f>SUM('㈱塩釜:牡鹿'!F117)</f>
        <v>25.0524</v>
      </c>
      <c r="G117" s="1">
        <f>SUM('㈱塩釜:牡鹿'!G117)</f>
        <v>28.4351</v>
      </c>
      <c r="H117" s="1">
        <f>SUM('㈱塩釜:牡鹿'!H117)</f>
        <v>20.392599999999998</v>
      </c>
      <c r="I117" s="1">
        <f>SUM('㈱塩釜:牡鹿'!I117)</f>
        <v>31.39765</v>
      </c>
      <c r="J117" s="1">
        <f>SUM('㈱塩釜:牡鹿'!J117)</f>
        <v>25.974299999999996</v>
      </c>
      <c r="K117" s="1">
        <f>SUM('㈱塩釜:牡鹿'!K117)</f>
        <v>21.7118</v>
      </c>
      <c r="L117" s="1">
        <f>SUM('㈱塩釜:牡鹿'!L117)</f>
        <v>26.8884</v>
      </c>
      <c r="M117" s="1">
        <f>SUM('㈱塩釜:牡鹿'!M117)</f>
        <v>24.856700000000004</v>
      </c>
      <c r="N117" s="1">
        <f>SUM('㈱塩釜:牡鹿'!N117)</f>
        <v>21.7958</v>
      </c>
      <c r="O117" s="1">
        <f>SUM('㈱塩釜:牡鹿'!O117)</f>
        <v>39.0267</v>
      </c>
      <c r="P117" s="535">
        <f>SUM('㈱塩釜:牡鹿'!P117)</f>
        <v>306.02725</v>
      </c>
    </row>
    <row r="118" spans="1:16" ht="18.75">
      <c r="A118" s="48"/>
      <c r="B118" s="569"/>
      <c r="C118" s="52" t="s">
        <v>18</v>
      </c>
      <c r="D118" s="2">
        <f>SUM('㈱塩釜:牡鹿'!D118)</f>
        <v>25480.638380588956</v>
      </c>
      <c r="E118" s="2">
        <f>SUM('㈱塩釜:牡鹿'!E118)</f>
        <v>23077.212059108697</v>
      </c>
      <c r="F118" s="2">
        <f>SUM('㈱塩釜:牡鹿'!F118)</f>
        <v>31108.930134470975</v>
      </c>
      <c r="G118" s="2">
        <f>SUM('㈱塩釜:牡鹿'!G118)</f>
        <v>32656.96284665518</v>
      </c>
      <c r="H118" s="2">
        <f>SUM('㈱塩釜:牡鹿'!H118)</f>
        <v>19655.386151371746</v>
      </c>
      <c r="I118" s="2">
        <f>SUM('㈱塩釜:牡鹿'!I118)</f>
        <v>35842.21130232425</v>
      </c>
      <c r="J118" s="2">
        <f>SUM('㈱塩釜:牡鹿'!J118)</f>
        <v>20098.728332912717</v>
      </c>
      <c r="K118" s="2">
        <f>SUM('㈱塩釜:牡鹿'!K118)</f>
        <v>16708.8091163774</v>
      </c>
      <c r="L118" s="2">
        <f>SUM('㈱塩釜:牡鹿'!L118)</f>
        <v>29269.170764731145</v>
      </c>
      <c r="M118" s="2">
        <f>SUM('㈱塩釜:牡鹿'!M118)</f>
        <v>27462.15178506648</v>
      </c>
      <c r="N118" s="2">
        <f>SUM('㈱塩釜:牡鹿'!N118)</f>
        <v>24999.394376869765</v>
      </c>
      <c r="O118" s="2">
        <f>SUM('㈱塩釜:牡鹿'!O118)</f>
        <v>38082.3926</v>
      </c>
      <c r="P118" s="536">
        <f>SUM('㈱塩釜:牡鹿'!P118)</f>
        <v>324441.98785047734</v>
      </c>
    </row>
    <row r="119" spans="1:16" ht="18.75">
      <c r="A119" s="48" t="s">
        <v>23</v>
      </c>
      <c r="B119" s="568" t="s">
        <v>193</v>
      </c>
      <c r="C119" s="59" t="s">
        <v>16</v>
      </c>
      <c r="D119" s="1">
        <f>SUM('㈱塩釜:牡鹿'!D119)</f>
        <v>8.7455</v>
      </c>
      <c r="E119" s="1">
        <f>SUM('㈱塩釜:牡鹿'!E119)</f>
        <v>7.0007</v>
      </c>
      <c r="F119" s="1">
        <f>SUM('㈱塩釜:牡鹿'!F119)</f>
        <v>7.116700000000001</v>
      </c>
      <c r="G119" s="1">
        <f>SUM('㈱塩釜:牡鹿'!G119)</f>
        <v>6.040799999999999</v>
      </c>
      <c r="H119" s="1">
        <f>SUM('㈱塩釜:牡鹿'!H119)</f>
        <v>9.6407</v>
      </c>
      <c r="I119" s="1">
        <f>SUM('㈱塩釜:牡鹿'!I119)</f>
        <v>9.0126</v>
      </c>
      <c r="J119" s="1">
        <f>SUM('㈱塩釜:牡鹿'!J119)</f>
        <v>37.0175</v>
      </c>
      <c r="K119" s="1">
        <f>SUM('㈱塩釜:牡鹿'!K119)</f>
        <v>36.702</v>
      </c>
      <c r="L119" s="1">
        <f>SUM('㈱塩釜:牡鹿'!L119)</f>
        <v>2.4360500000000003</v>
      </c>
      <c r="M119" s="1">
        <f>SUM('㈱塩釜:牡鹿'!M119)</f>
        <v>2.8641999999999994</v>
      </c>
      <c r="N119" s="1">
        <f>SUM('㈱塩釜:牡鹿'!N119)</f>
        <v>9.346700000000002</v>
      </c>
      <c r="O119" s="1">
        <f>SUM('㈱塩釜:牡鹿'!O119)</f>
        <v>10.595200000000002</v>
      </c>
      <c r="P119" s="535">
        <f>SUM('㈱塩釜:牡鹿'!P119)</f>
        <v>146.51865000000004</v>
      </c>
    </row>
    <row r="120" spans="1:16" ht="18.75">
      <c r="A120" s="54"/>
      <c r="B120" s="569"/>
      <c r="C120" s="52" t="s">
        <v>18</v>
      </c>
      <c r="D120" s="2">
        <f>SUM('㈱塩釜:牡鹿'!D120)</f>
        <v>15150.75218473905</v>
      </c>
      <c r="E120" s="2">
        <f>SUM('㈱塩釜:牡鹿'!E120)</f>
        <v>8101.684712812061</v>
      </c>
      <c r="F120" s="2">
        <f>SUM('㈱塩釜:牡鹿'!F120)</f>
        <v>5295.8097690347395</v>
      </c>
      <c r="G120" s="2">
        <f>SUM('㈱塩釜:牡鹿'!G120)</f>
        <v>5049.283621374884</v>
      </c>
      <c r="H120" s="2">
        <f>SUM('㈱塩釜:牡鹿'!H120)</f>
        <v>31378.957151276045</v>
      </c>
      <c r="I120" s="2">
        <f>SUM('㈱塩釜:牡鹿'!I120)</f>
        <v>29497.051592697553</v>
      </c>
      <c r="J120" s="2">
        <f>SUM('㈱塩釜:牡鹿'!J120)</f>
        <v>40038.0169700898</v>
      </c>
      <c r="K120" s="2">
        <f>SUM('㈱塩釜:牡鹿'!K120)</f>
        <v>15698.06915949493</v>
      </c>
      <c r="L120" s="2">
        <f>SUM('㈱塩釜:牡鹿'!L120)</f>
        <v>2753.4341836570457</v>
      </c>
      <c r="M120" s="2">
        <f>SUM('㈱塩釜:牡鹿'!M120)</f>
        <v>3143.506593650668</v>
      </c>
      <c r="N120" s="2">
        <f>SUM('㈱塩釜:牡鹿'!N120)</f>
        <v>19445.07338782763</v>
      </c>
      <c r="O120" s="2">
        <f>SUM('㈱塩釜:牡鹿'!O120)</f>
        <v>26858.9684</v>
      </c>
      <c r="P120" s="536">
        <f>SUM('㈱塩釜:牡鹿'!P120)</f>
        <v>202410.6077266544</v>
      </c>
    </row>
    <row r="121" spans="1:16" ht="18.75">
      <c r="A121" s="54"/>
      <c r="B121" s="50" t="s">
        <v>20</v>
      </c>
      <c r="C121" s="59" t="s">
        <v>16</v>
      </c>
      <c r="D121" s="1">
        <f>SUM('㈱塩釜:牡鹿'!D121)</f>
        <v>1.5626000000000002</v>
      </c>
      <c r="E121" s="1">
        <f>SUM('㈱塩釜:牡鹿'!E121)</f>
        <v>4.172</v>
      </c>
      <c r="F121" s="1">
        <f>SUM('㈱塩釜:牡鹿'!F121)</f>
        <v>25.491</v>
      </c>
      <c r="G121" s="1">
        <f>SUM('㈱塩釜:牡鹿'!G121)</f>
        <v>32.808899999999994</v>
      </c>
      <c r="H121" s="1">
        <f>SUM('㈱塩釜:牡鹿'!H121)</f>
        <v>33.6868</v>
      </c>
      <c r="I121" s="1">
        <f>SUM('㈱塩釜:牡鹿'!I121)</f>
        <v>54.208</v>
      </c>
      <c r="J121" s="1">
        <f>SUM('㈱塩釜:牡鹿'!J121)</f>
        <v>57.775299999999994</v>
      </c>
      <c r="K121" s="1">
        <f>SUM('㈱塩釜:牡鹿'!K121)</f>
        <v>18.8227</v>
      </c>
      <c r="L121" s="1">
        <f>SUM('㈱塩釜:牡鹿'!L121)</f>
        <v>10.9655</v>
      </c>
      <c r="M121" s="1">
        <f>SUM('㈱塩釜:牡鹿'!M121)</f>
        <v>2.7776</v>
      </c>
      <c r="N121" s="1">
        <f>SUM('㈱塩釜:牡鹿'!N121)</f>
        <v>0.088</v>
      </c>
      <c r="O121" s="1">
        <f>SUM('㈱塩釜:牡鹿'!O121)</f>
        <v>0.20789999999999997</v>
      </c>
      <c r="P121" s="535">
        <f>SUM('㈱塩釜:牡鹿'!P121)</f>
        <v>242.5663</v>
      </c>
    </row>
    <row r="122" spans="1:16" ht="18.75">
      <c r="A122" s="54"/>
      <c r="B122" s="52" t="s">
        <v>73</v>
      </c>
      <c r="C122" s="52" t="s">
        <v>18</v>
      </c>
      <c r="D122" s="2">
        <f>SUM('㈱塩釜:牡鹿'!D122)</f>
        <v>1182.6340000000002</v>
      </c>
      <c r="E122" s="2">
        <f>SUM('㈱塩釜:牡鹿'!E122)</f>
        <v>2065.9693982289864</v>
      </c>
      <c r="F122" s="2">
        <f>SUM('㈱塩釜:牡鹿'!F122)</f>
        <v>8255.671188461465</v>
      </c>
      <c r="G122" s="2">
        <f>SUM('㈱塩釜:牡鹿'!G122)</f>
        <v>10084.981611978608</v>
      </c>
      <c r="H122" s="2">
        <f>SUM('㈱塩釜:牡鹿'!H122)</f>
        <v>13422.523564204794</v>
      </c>
      <c r="I122" s="2">
        <f>SUM('㈱塩釜:牡鹿'!I122)</f>
        <v>16668.40799592903</v>
      </c>
      <c r="J122" s="2">
        <f>SUM('㈱塩釜:牡鹿'!J122)</f>
        <v>16441.373993118872</v>
      </c>
      <c r="K122" s="2">
        <f>SUM('㈱塩釜:牡鹿'!K122)</f>
        <v>7637.067396032729</v>
      </c>
      <c r="L122" s="2">
        <f>SUM('㈱塩釜:牡鹿'!L122)</f>
        <v>1952.3555989718657</v>
      </c>
      <c r="M122" s="2">
        <f>SUM('㈱塩釜:牡鹿'!M122)</f>
        <v>439.32219991343095</v>
      </c>
      <c r="N122" s="2">
        <f>SUM('㈱塩釜:牡鹿'!N122)</f>
        <v>242.13599992917273</v>
      </c>
      <c r="O122" s="2">
        <f>SUM('㈱塩釜:牡鹿'!O122)</f>
        <v>442.395</v>
      </c>
      <c r="P122" s="536">
        <f>SUM('㈱塩釜:牡鹿'!P122)</f>
        <v>78834.83794676897</v>
      </c>
    </row>
    <row r="123" spans="1:16" s="546" customFormat="1" ht="18.75">
      <c r="A123" s="551"/>
      <c r="B123" s="593" t="s">
        <v>194</v>
      </c>
      <c r="C123" s="544" t="s">
        <v>16</v>
      </c>
      <c r="D123" s="545">
        <f>SUM('㈱塩釜:牡鹿'!D123)</f>
        <v>446.2707</v>
      </c>
      <c r="E123" s="545">
        <f>SUM('㈱塩釜:牡鹿'!E123)</f>
        <v>173.0996</v>
      </c>
      <c r="F123" s="545">
        <f>SUM('㈱塩釜:牡鹿'!F123)</f>
        <v>6838.58725</v>
      </c>
      <c r="G123" s="545">
        <f>SUM('㈱塩釜:牡鹿'!G123)</f>
        <v>6924.845399999999</v>
      </c>
      <c r="H123" s="545">
        <f>SUM('㈱塩釜:牡鹿'!H123)</f>
        <v>268.0085</v>
      </c>
      <c r="I123" s="545">
        <f>SUM('㈱塩釜:牡鹿'!I123)</f>
        <v>326.61785000000003</v>
      </c>
      <c r="J123" s="545">
        <f>SUM('㈱塩釜:牡鹿'!J123)</f>
        <v>330.55568</v>
      </c>
      <c r="K123" s="545">
        <f>SUM('㈱塩釜:牡鹿'!K123)</f>
        <v>162.0222</v>
      </c>
      <c r="L123" s="545">
        <f>SUM('㈱塩釜:牡鹿'!L123)</f>
        <v>2036.0790499999998</v>
      </c>
      <c r="M123" s="545">
        <f>SUM('㈱塩釜:牡鹿'!M123)</f>
        <v>1973.7338100000002</v>
      </c>
      <c r="N123" s="545">
        <f>SUM('㈱塩釜:牡鹿'!N123)</f>
        <v>1382.2483499999998</v>
      </c>
      <c r="O123" s="545">
        <f>SUM('㈱塩釜:牡鹿'!O123)</f>
        <v>1884.54204</v>
      </c>
      <c r="P123" s="535">
        <f>SUM('㈱塩釜:牡鹿'!P123)</f>
        <v>22746.61043</v>
      </c>
    </row>
    <row r="124" spans="1:16" s="546" customFormat="1" ht="18.75">
      <c r="A124" s="547"/>
      <c r="B124" s="594"/>
      <c r="C124" s="548" t="s">
        <v>18</v>
      </c>
      <c r="D124" s="549">
        <f>SUM('㈱塩釜:牡鹿'!D124)</f>
        <v>211883.44098603967</v>
      </c>
      <c r="E124" s="549">
        <f>SUM('㈱塩釜:牡鹿'!E124)</f>
        <v>118742.32951347424</v>
      </c>
      <c r="F124" s="549">
        <f>SUM('㈱塩釜:牡鹿'!F124)</f>
        <v>428020.2310518787</v>
      </c>
      <c r="G124" s="549">
        <f>SUM('㈱塩釜:牡鹿'!G124)</f>
        <v>379537.877806938</v>
      </c>
      <c r="H124" s="549">
        <f>SUM('㈱塩釜:牡鹿'!H124)</f>
        <v>168405.166617726</v>
      </c>
      <c r="I124" s="549">
        <f>SUM('㈱塩釜:牡鹿'!I124)</f>
        <v>209485.87611307082</v>
      </c>
      <c r="J124" s="549">
        <f>SUM('㈱塩釜:牡鹿'!J124)</f>
        <v>177235.60506023574</v>
      </c>
      <c r="K124" s="549">
        <f>SUM('㈱塩釜:牡鹿'!K124)</f>
        <v>86754.53524289194</v>
      </c>
      <c r="L124" s="549">
        <f>SUM('㈱塩釜:牡鹿'!L124)</f>
        <v>391307.2449332772</v>
      </c>
      <c r="M124" s="549">
        <f>SUM('㈱塩釜:牡鹿'!M124)</f>
        <v>426146.7924442879</v>
      </c>
      <c r="N124" s="549">
        <f>SUM('㈱塩釜:牡鹿'!N124)</f>
        <v>463565.2784182581</v>
      </c>
      <c r="O124" s="549">
        <f>SUM('㈱塩釜:牡鹿'!O124)</f>
        <v>685846.7388</v>
      </c>
      <c r="P124" s="536">
        <f>SUM('㈱塩釜:牡鹿'!P124)</f>
        <v>3746931.1169880787</v>
      </c>
    </row>
    <row r="125" spans="1:16" ht="18.75">
      <c r="A125" s="47" t="s">
        <v>0</v>
      </c>
      <c r="B125" s="568" t="s">
        <v>74</v>
      </c>
      <c r="C125" s="59" t="s">
        <v>16</v>
      </c>
      <c r="D125" s="1"/>
      <c r="E125" s="1">
        <f>SUM('㈱塩釜:牡鹿'!E125)</f>
        <v>0</v>
      </c>
      <c r="F125" s="1">
        <f>SUM('㈱塩釜:牡鹿'!F125)</f>
        <v>0</v>
      </c>
      <c r="G125" s="1">
        <f>SUM('㈱塩釜:牡鹿'!G125)</f>
        <v>0</v>
      </c>
      <c r="H125" s="1">
        <f>SUM('㈱塩釜:牡鹿'!H125)</f>
        <v>0</v>
      </c>
      <c r="I125" s="1">
        <f>SUM('㈱塩釜:牡鹿'!I125)</f>
        <v>0</v>
      </c>
      <c r="J125" s="1">
        <f>SUM('㈱塩釜:牡鹿'!J125)</f>
        <v>0</v>
      </c>
      <c r="K125" s="1">
        <f>SUM('㈱塩釜:牡鹿'!K125)</f>
        <v>0</v>
      </c>
      <c r="L125" s="1">
        <f>SUM('㈱塩釜:牡鹿'!L125)</f>
        <v>0</v>
      </c>
      <c r="M125" s="1">
        <f>SUM('㈱塩釜:牡鹿'!M125)</f>
        <v>0</v>
      </c>
      <c r="N125" s="1">
        <f>SUM('㈱塩釜:牡鹿'!N125)</f>
        <v>0.05</v>
      </c>
      <c r="O125" s="1">
        <f>SUM('㈱塩釜:牡鹿'!O125)</f>
        <v>0.068</v>
      </c>
      <c r="P125" s="535">
        <f>SUM('㈱塩釜:牡鹿'!P125)</f>
        <v>0.11800000000000001</v>
      </c>
    </row>
    <row r="126" spans="1:16" ht="18.75">
      <c r="A126" s="47" t="s">
        <v>0</v>
      </c>
      <c r="B126" s="569"/>
      <c r="C126" s="52" t="s">
        <v>18</v>
      </c>
      <c r="D126" s="2"/>
      <c r="E126" s="2">
        <f>SUM('㈱塩釜:牡鹿'!E126)</f>
        <v>0</v>
      </c>
      <c r="F126" s="2">
        <f>SUM('㈱塩釜:牡鹿'!F126)</f>
        <v>0</v>
      </c>
      <c r="G126" s="2">
        <f>SUM('㈱塩釜:牡鹿'!G126)</f>
        <v>0</v>
      </c>
      <c r="H126" s="2">
        <f>SUM('㈱塩釜:牡鹿'!H126)</f>
        <v>0</v>
      </c>
      <c r="I126" s="2">
        <f>SUM('㈱塩釜:牡鹿'!I126)</f>
        <v>0</v>
      </c>
      <c r="J126" s="2">
        <f>SUM('㈱塩釜:牡鹿'!J126)</f>
        <v>0</v>
      </c>
      <c r="K126" s="2">
        <f>SUM('㈱塩釜:牡鹿'!K126)</f>
        <v>0</v>
      </c>
      <c r="L126" s="2">
        <f>SUM('㈱塩釜:牡鹿'!L126)</f>
        <v>0</v>
      </c>
      <c r="M126" s="2">
        <f>SUM('㈱塩釜:牡鹿'!M126)</f>
        <v>0</v>
      </c>
      <c r="N126" s="2">
        <f>SUM('㈱塩釜:牡鹿'!N126)</f>
        <v>14.202</v>
      </c>
      <c r="O126" s="2">
        <f>SUM('㈱塩釜:牡鹿'!O126)</f>
        <v>18.232</v>
      </c>
      <c r="P126" s="536">
        <f>SUM('㈱塩釜:牡鹿'!P126)</f>
        <v>32.434</v>
      </c>
    </row>
    <row r="127" spans="1:16" ht="18.75">
      <c r="A127" s="48" t="s">
        <v>75</v>
      </c>
      <c r="B127" s="568" t="s">
        <v>76</v>
      </c>
      <c r="C127" s="59" t="s">
        <v>16</v>
      </c>
      <c r="D127" s="1">
        <f>SUM('㈱塩釜:牡鹿'!D127)</f>
        <v>40.6365</v>
      </c>
      <c r="E127" s="1">
        <f>SUM('㈱塩釜:牡鹿'!E127)</f>
        <v>54.2824</v>
      </c>
      <c r="F127" s="1">
        <f>SUM('㈱塩釜:牡鹿'!F127)</f>
        <v>48.1045</v>
      </c>
      <c r="G127" s="1">
        <f>SUM('㈱塩釜:牡鹿'!G127)</f>
        <v>18.178</v>
      </c>
      <c r="H127" s="1">
        <f>SUM('㈱塩釜:牡鹿'!H127)</f>
        <v>0.44</v>
      </c>
      <c r="I127" s="1">
        <f>SUM('㈱塩釜:牡鹿'!I127)</f>
        <v>1.8097</v>
      </c>
      <c r="J127" s="1">
        <f>SUM('㈱塩釜:牡鹿'!J127)</f>
        <v>0.1</v>
      </c>
      <c r="K127" s="1">
        <f>SUM('㈱塩釜:牡鹿'!K127)</f>
        <v>0</v>
      </c>
      <c r="L127" s="1">
        <f>SUM('㈱塩釜:牡鹿'!L127)</f>
        <v>0.0013</v>
      </c>
      <c r="M127" s="1">
        <f>SUM('㈱塩釜:牡鹿'!M127)</f>
        <v>0</v>
      </c>
      <c r="N127" s="1">
        <f>SUM('㈱塩釜:牡鹿'!N127)</f>
        <v>0.5785</v>
      </c>
      <c r="O127" s="1">
        <f>SUM('㈱塩釜:牡鹿'!O127)</f>
        <v>8.4322</v>
      </c>
      <c r="P127" s="535">
        <f>SUM('㈱塩釜:牡鹿'!P127)</f>
        <v>172.56309999999996</v>
      </c>
    </row>
    <row r="128" spans="1:16" ht="18.75">
      <c r="A128" s="48"/>
      <c r="B128" s="569"/>
      <c r="C128" s="52" t="s">
        <v>18</v>
      </c>
      <c r="D128" s="2">
        <f>SUM('㈱塩釜:牡鹿'!D128)</f>
        <v>8414.557999634531</v>
      </c>
      <c r="E128" s="2">
        <f>SUM('㈱塩釜:牡鹿'!E128)</f>
        <v>7425.784597124098</v>
      </c>
      <c r="F128" s="2">
        <f>SUM('㈱塩釜:牡鹿'!F128)</f>
        <v>7629.244999812956</v>
      </c>
      <c r="G128" s="2">
        <f>SUM('㈱塩釜:牡鹿'!G128)</f>
        <v>3532.69600002298</v>
      </c>
      <c r="H128" s="2">
        <f>SUM('㈱塩釜:牡鹿'!H128)</f>
        <v>193.91399655807953</v>
      </c>
      <c r="I128" s="2">
        <f>SUM('㈱塩釜:牡鹿'!I128)</f>
        <v>24.187</v>
      </c>
      <c r="J128" s="2">
        <f>SUM('㈱塩釜:牡鹿'!J128)</f>
        <v>30.78</v>
      </c>
      <c r="K128" s="2">
        <f>SUM('㈱塩釜:牡鹿'!K128)</f>
        <v>30.78</v>
      </c>
      <c r="L128" s="2">
        <f>SUM('㈱塩釜:牡鹿'!L128)</f>
        <v>22.356</v>
      </c>
      <c r="M128" s="2">
        <f>SUM('㈱塩釜:牡鹿'!M128)</f>
        <v>16.092</v>
      </c>
      <c r="N128" s="2">
        <f>SUM('㈱塩釜:牡鹿'!N128)</f>
        <v>250.457</v>
      </c>
      <c r="O128" s="2">
        <f>SUM('㈱塩釜:牡鹿'!O128)</f>
        <v>1800.467</v>
      </c>
      <c r="P128" s="536">
        <f>SUM('㈱塩釜:牡鹿'!P128)</f>
        <v>29371.316593152646</v>
      </c>
    </row>
    <row r="129" spans="1:16" ht="18.75">
      <c r="A129" s="48" t="s">
        <v>77</v>
      </c>
      <c r="B129" s="50" t="s">
        <v>20</v>
      </c>
      <c r="C129" s="352" t="s">
        <v>16</v>
      </c>
      <c r="D129" s="501">
        <f>SUM('㈱塩釜:牡鹿'!D129)</f>
        <v>8.6074</v>
      </c>
      <c r="E129" s="501">
        <f>SUM('㈱塩釜:牡鹿'!E129)</f>
        <v>37.8238</v>
      </c>
      <c r="F129" s="501">
        <f>SUM('㈱塩釜:牡鹿'!F129)</f>
        <v>20.58185</v>
      </c>
      <c r="G129" s="501">
        <f>SUM('㈱塩釜:牡鹿'!G129)</f>
        <v>3.5185000000000004</v>
      </c>
      <c r="H129" s="501">
        <f>SUM('㈱塩釜:牡鹿'!H129)</f>
        <v>0.1735</v>
      </c>
      <c r="I129" s="501">
        <f>SUM('㈱塩釜:牡鹿'!I129)</f>
        <v>0.024</v>
      </c>
      <c r="J129" s="501"/>
      <c r="K129" s="501">
        <f>SUM('㈱塩釜:牡鹿'!K129)</f>
        <v>5.007</v>
      </c>
      <c r="L129" s="501">
        <f>SUM('㈱塩釜:牡鹿'!L129)</f>
        <v>0.030600000000000002</v>
      </c>
      <c r="M129" s="501">
        <f>SUM('㈱塩釜:牡鹿'!M129)</f>
        <v>0.5089</v>
      </c>
      <c r="N129" s="501">
        <f>SUM('㈱塩釜:牡鹿'!N129)</f>
        <v>1.8880000000000001</v>
      </c>
      <c r="O129" s="501">
        <f>SUM('㈱塩釜:牡鹿'!O129)</f>
        <v>2.2384</v>
      </c>
      <c r="P129" s="540">
        <f>SUM('㈱塩釜:牡鹿'!P129)</f>
        <v>80.41244999999999</v>
      </c>
    </row>
    <row r="130" spans="1:16" ht="18.75">
      <c r="A130" s="48"/>
      <c r="B130" s="50" t="s">
        <v>178</v>
      </c>
      <c r="C130" s="59" t="s">
        <v>79</v>
      </c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535"/>
    </row>
    <row r="131" spans="1:16" ht="18.75">
      <c r="A131" s="48" t="s">
        <v>23</v>
      </c>
      <c r="B131" s="2"/>
      <c r="C131" s="52" t="s">
        <v>18</v>
      </c>
      <c r="D131" s="2">
        <f>SUM('㈱塩釜:牡鹿'!D131)</f>
        <v>4615.948998884474</v>
      </c>
      <c r="E131" s="2">
        <f>SUM('㈱塩釜:牡鹿'!E131)</f>
        <v>9936.55337964702</v>
      </c>
      <c r="F131" s="2">
        <f>SUM('㈱塩釜:牡鹿'!F131)</f>
        <v>8019.899998476234</v>
      </c>
      <c r="G131" s="2">
        <f>SUM('㈱塩釜:牡鹿'!G131)</f>
        <v>1609.0300000000002</v>
      </c>
      <c r="H131" s="2">
        <f>SUM('㈱塩釜:牡鹿'!H131)</f>
        <v>294.703</v>
      </c>
      <c r="I131" s="2">
        <f>SUM('㈱塩釜:牡鹿'!I131)</f>
        <v>30.078</v>
      </c>
      <c r="J131" s="2">
        <f>SUM('㈱塩釜:牡鹿'!J131)</f>
        <v>12.379</v>
      </c>
      <c r="K131" s="2">
        <f>SUM('㈱塩釜:牡鹿'!K131)</f>
        <v>1360.535</v>
      </c>
      <c r="L131" s="2">
        <f>SUM('㈱塩釜:牡鹿'!L131)</f>
        <v>38.394</v>
      </c>
      <c r="M131" s="2">
        <f>SUM('㈱塩釜:牡鹿'!M131)</f>
        <v>159.339</v>
      </c>
      <c r="N131" s="2">
        <f>SUM('㈱塩釜:牡鹿'!N131)</f>
        <v>459.93100000000004</v>
      </c>
      <c r="O131" s="2">
        <f>SUM('㈱塩釜:牡鹿'!O131)</f>
        <v>576.94</v>
      </c>
      <c r="P131" s="536">
        <f>SUM('㈱塩釜:牡鹿'!P131)</f>
        <v>27113.731377007723</v>
      </c>
    </row>
    <row r="132" spans="1:16" s="546" customFormat="1" ht="18.75">
      <c r="A132" s="543"/>
      <c r="B132" s="552" t="s">
        <v>0</v>
      </c>
      <c r="C132" s="553" t="s">
        <v>16</v>
      </c>
      <c r="D132" s="554">
        <f>SUM('㈱塩釜:牡鹿'!D132)</f>
        <v>49.243900000000004</v>
      </c>
      <c r="E132" s="554">
        <f>SUM('㈱塩釜:牡鹿'!E132)</f>
        <v>92.1062</v>
      </c>
      <c r="F132" s="554">
        <f>SUM('㈱塩釜:牡鹿'!F132)</f>
        <v>68.68635</v>
      </c>
      <c r="G132" s="554">
        <f>SUM('㈱塩釜:牡鹿'!G132)</f>
        <v>21.6965</v>
      </c>
      <c r="H132" s="554">
        <f>SUM('㈱塩釜:牡鹿'!H132)</f>
        <v>0.6134999999999999</v>
      </c>
      <c r="I132" s="554">
        <f>SUM('㈱塩釜:牡鹿'!I132)</f>
        <v>1.8336999999999999</v>
      </c>
      <c r="J132" s="554">
        <f>SUM('㈱塩釜:牡鹿'!J132)</f>
        <v>0.1105</v>
      </c>
      <c r="K132" s="554">
        <f>SUM('㈱塩釜:牡鹿'!K132)</f>
        <v>5.007</v>
      </c>
      <c r="L132" s="554">
        <f>SUM('㈱塩釜:牡鹿'!L132)</f>
        <v>0.0319</v>
      </c>
      <c r="M132" s="554">
        <f>SUM('㈱塩釜:牡鹿'!M132)</f>
        <v>0.5089</v>
      </c>
      <c r="N132" s="554">
        <f>SUM('㈱塩釜:牡鹿'!N132)</f>
        <v>2.5165</v>
      </c>
      <c r="O132" s="554">
        <f>SUM('㈱塩釜:牡鹿'!O132)</f>
        <v>10.7386</v>
      </c>
      <c r="P132" s="540">
        <f>SUM('㈱塩釜:牡鹿'!P132)</f>
        <v>253.09355000000002</v>
      </c>
    </row>
    <row r="133" spans="1:16" s="546" customFormat="1" ht="18.75">
      <c r="A133" s="551"/>
      <c r="B133" s="555" t="s">
        <v>195</v>
      </c>
      <c r="C133" s="544" t="s">
        <v>79</v>
      </c>
      <c r="D133" s="545"/>
      <c r="E133" s="545"/>
      <c r="F133" s="545"/>
      <c r="G133" s="545"/>
      <c r="H133" s="545"/>
      <c r="I133" s="545"/>
      <c r="J133" s="545"/>
      <c r="K133" s="545"/>
      <c r="L133" s="545"/>
      <c r="M133" s="545"/>
      <c r="N133" s="545"/>
      <c r="O133" s="545"/>
      <c r="P133" s="535"/>
    </row>
    <row r="134" spans="1:16" s="546" customFormat="1" ht="18.75">
      <c r="A134" s="547"/>
      <c r="B134" s="549"/>
      <c r="C134" s="556" t="s">
        <v>18</v>
      </c>
      <c r="D134" s="557">
        <f>SUM('㈱塩釜:牡鹿'!D134)</f>
        <v>13030.506998519008</v>
      </c>
      <c r="E134" s="557">
        <f>SUM('㈱塩釜:牡鹿'!E134)</f>
        <v>17362.337976771116</v>
      </c>
      <c r="F134" s="557">
        <f>SUM('㈱塩釜:牡鹿'!F134)</f>
        <v>15649.144998289192</v>
      </c>
      <c r="G134" s="557">
        <f>SUM('㈱塩釜:牡鹿'!G134)</f>
        <v>5141.726000022981</v>
      </c>
      <c r="H134" s="557">
        <f>SUM('㈱塩釜:牡鹿'!H134)</f>
        <v>488.6169965580795</v>
      </c>
      <c r="I134" s="557">
        <f>SUM('㈱塩釜:牡鹿'!I134)</f>
        <v>54.265</v>
      </c>
      <c r="J134" s="557">
        <f>SUM('㈱塩釜:牡鹿'!J134)</f>
        <v>43.159</v>
      </c>
      <c r="K134" s="557">
        <f>SUM('㈱塩釜:牡鹿'!K134)</f>
        <v>1391.315</v>
      </c>
      <c r="L134" s="557">
        <f>SUM('㈱塩釜:牡鹿'!L134)</f>
        <v>60.75</v>
      </c>
      <c r="M134" s="557">
        <f>SUM('㈱塩釜:牡鹿'!M134)</f>
        <v>175.43099999999998</v>
      </c>
      <c r="N134" s="557">
        <f>SUM('㈱塩釜:牡鹿'!N134)</f>
        <v>724.59</v>
      </c>
      <c r="O134" s="557">
        <f>SUM('㈱塩釜:牡鹿'!O134)</f>
        <v>2395.639</v>
      </c>
      <c r="P134" s="541">
        <f>SUM('㈱塩釜:牡鹿'!P134)</f>
        <v>56517.48197016037</v>
      </c>
    </row>
    <row r="135" spans="1:16" s="546" customFormat="1" ht="18.75">
      <c r="A135" s="551"/>
      <c r="B135" s="558" t="s">
        <v>0</v>
      </c>
      <c r="C135" s="544" t="s">
        <v>16</v>
      </c>
      <c r="D135" s="545">
        <f>SUM('㈱塩釜:牡鹿'!D135)</f>
        <v>15548.702949999997</v>
      </c>
      <c r="E135" s="545">
        <f>SUM('㈱塩釜:牡鹿'!E135)</f>
        <v>9574.827699999998</v>
      </c>
      <c r="F135" s="545">
        <f>SUM('㈱塩釜:牡鹿'!F135)</f>
        <v>14931.833129999999</v>
      </c>
      <c r="G135" s="545">
        <f>SUM('㈱塩釜:牡鹿'!G135)</f>
        <v>15221.923850000001</v>
      </c>
      <c r="H135" s="545">
        <f>SUM('㈱塩釜:牡鹿'!H135)</f>
        <v>17237.156469999998</v>
      </c>
      <c r="I135" s="545">
        <f>SUM('㈱塩釜:牡鹿'!I135)</f>
        <v>28877.466429999997</v>
      </c>
      <c r="J135" s="545">
        <f>SUM('㈱塩釜:牡鹿'!J135)</f>
        <v>37567.25204</v>
      </c>
      <c r="K135" s="545">
        <f>SUM('㈱塩釜:牡鹿'!K135)</f>
        <v>17906.39885</v>
      </c>
      <c r="L135" s="545">
        <f>SUM('㈱塩釜:牡鹿'!L135)</f>
        <v>16613.57484</v>
      </c>
      <c r="M135" s="545">
        <f>SUM('㈱塩釜:牡鹿'!M135)</f>
        <v>23192.088309999996</v>
      </c>
      <c r="N135" s="545">
        <f>SUM('㈱塩釜:牡鹿'!N135)</f>
        <v>28388.881049999996</v>
      </c>
      <c r="O135" s="545">
        <f>SUM('㈱塩釜:牡鹿'!O135)</f>
        <v>27901.68899</v>
      </c>
      <c r="P135" s="540">
        <f>SUM('㈱塩釜:牡鹿'!P135)</f>
        <v>252961.79460999998</v>
      </c>
    </row>
    <row r="136" spans="1:16" s="546" customFormat="1" ht="18.75">
      <c r="A136" s="551"/>
      <c r="B136" s="559" t="s">
        <v>131</v>
      </c>
      <c r="C136" s="544" t="s">
        <v>79</v>
      </c>
      <c r="D136" s="545"/>
      <c r="E136" s="545"/>
      <c r="F136" s="545"/>
      <c r="G136" s="545"/>
      <c r="H136" s="545"/>
      <c r="I136" s="545"/>
      <c r="J136" s="545"/>
      <c r="K136" s="545"/>
      <c r="L136" s="545"/>
      <c r="M136" s="545"/>
      <c r="N136" s="545"/>
      <c r="O136" s="545"/>
      <c r="P136" s="535"/>
    </row>
    <row r="137" spans="1:16" s="546" customFormat="1" ht="19.5" thickBot="1">
      <c r="A137" s="560"/>
      <c r="B137" s="539"/>
      <c r="C137" s="561" t="s">
        <v>18</v>
      </c>
      <c r="D137" s="562">
        <f>SUM('㈱塩釜:牡鹿'!D137)</f>
        <v>2672367.9480000003</v>
      </c>
      <c r="E137" s="562">
        <f>SUM('㈱塩釜:牡鹿'!E137)</f>
        <v>1716515.6469999999</v>
      </c>
      <c r="F137" s="562">
        <f>SUM('㈱塩釜:牡鹿'!F137)</f>
        <v>2578126.8249999997</v>
      </c>
      <c r="G137" s="562">
        <f>SUM('㈱塩釜:牡鹿'!G137)</f>
        <v>2987582.901</v>
      </c>
      <c r="H137" s="562">
        <f>SUM('㈱塩釜:牡鹿'!H137)</f>
        <v>3679629.1550000003</v>
      </c>
      <c r="I137" s="562">
        <f>SUM('㈱塩釜:牡鹿'!I137)</f>
        <v>8286448.309</v>
      </c>
      <c r="J137" s="562">
        <f>SUM('㈱塩釜:牡鹿'!J137)</f>
        <v>10697251.038999997</v>
      </c>
      <c r="K137" s="562">
        <f>SUM('㈱塩釜:牡鹿'!K137)</f>
        <v>5640280.804000001</v>
      </c>
      <c r="L137" s="562">
        <f>SUM('㈱塩釜:牡鹿'!L137)</f>
        <v>5511902.020999998</v>
      </c>
      <c r="M137" s="562">
        <f>SUM('㈱塩釜:牡鹿'!M137)</f>
        <v>6437112.512999999</v>
      </c>
      <c r="N137" s="562">
        <f>SUM('㈱塩釜:牡鹿'!N137)</f>
        <v>6030316.134</v>
      </c>
      <c r="O137" s="562">
        <f>SUM('㈱塩釜:牡鹿'!O137)</f>
        <v>4277235.101000001</v>
      </c>
      <c r="P137" s="537">
        <f>SUM('㈱塩釜:牡鹿'!P137)</f>
        <v>60514768.39700001</v>
      </c>
    </row>
    <row r="138" ht="18.75">
      <c r="P138" s="542" t="s">
        <v>92</v>
      </c>
    </row>
  </sheetData>
  <sheetProtection/>
  <mergeCells count="52">
    <mergeCell ref="A1:P1"/>
    <mergeCell ref="B123:B124"/>
    <mergeCell ref="B125:B126"/>
    <mergeCell ref="B127:B128"/>
    <mergeCell ref="B113:B114"/>
    <mergeCell ref="B115:B116"/>
    <mergeCell ref="B117:B118"/>
    <mergeCell ref="B119:B120"/>
    <mergeCell ref="B105:B106"/>
    <mergeCell ref="B107:B108"/>
    <mergeCell ref="A93:B94"/>
    <mergeCell ref="A95:B96"/>
    <mergeCell ref="B109:B110"/>
    <mergeCell ref="B111:B112"/>
    <mergeCell ref="A97:B98"/>
    <mergeCell ref="A99:B100"/>
    <mergeCell ref="B101:B102"/>
    <mergeCell ref="B103:B104"/>
    <mergeCell ref="B79:B80"/>
    <mergeCell ref="B83:B84"/>
    <mergeCell ref="A85:B86"/>
    <mergeCell ref="A87:B88"/>
    <mergeCell ref="A89:B90"/>
    <mergeCell ref="A91:B92"/>
    <mergeCell ref="B58:B59"/>
    <mergeCell ref="B60:B61"/>
    <mergeCell ref="B64:B65"/>
    <mergeCell ref="B71:B72"/>
    <mergeCell ref="B73:B74"/>
    <mergeCell ref="B75:B76"/>
    <mergeCell ref="A44:B45"/>
    <mergeCell ref="A46:B47"/>
    <mergeCell ref="A48:B49"/>
    <mergeCell ref="A50:B51"/>
    <mergeCell ref="A52:B53"/>
    <mergeCell ref="B54:B55"/>
    <mergeCell ref="B24:B25"/>
    <mergeCell ref="B28:B29"/>
    <mergeCell ref="B36:B37"/>
    <mergeCell ref="A38:B39"/>
    <mergeCell ref="A40:B41"/>
    <mergeCell ref="A42:B43"/>
    <mergeCell ref="B4:B5"/>
    <mergeCell ref="B8:B9"/>
    <mergeCell ref="A10:B11"/>
    <mergeCell ref="B12:B13"/>
    <mergeCell ref="B30:B31"/>
    <mergeCell ref="B32:B33"/>
    <mergeCell ref="B14:B15"/>
    <mergeCell ref="B16:B17"/>
    <mergeCell ref="B20:B21"/>
    <mergeCell ref="B22:B23"/>
  </mergeCells>
  <printOptions/>
  <pageMargins left="1.1811023622047245" right="0.7874015748031497" top="0.7874015748031497" bottom="0.7874015748031497" header="0.5118110236220472" footer="0.5118110236220472"/>
  <pageSetup firstPageNumber="45" useFirstPageNumber="1" horizontalDpi="600" verticalDpi="600" orientation="landscape" paperSize="12" scale="50" r:id="rId1"/>
  <rowBreaks count="1" manualBreakCount="1">
    <brk id="68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P138"/>
  <sheetViews>
    <sheetView zoomScale="50" zoomScaleNormal="50" zoomScalePageLayoutView="0" workbookViewId="0" topLeftCell="A1">
      <selection activeCell="A1" sqref="A1"/>
    </sheetView>
  </sheetViews>
  <sheetFormatPr defaultColWidth="9.00390625" defaultRowHeight="13.5"/>
  <cols>
    <col min="1" max="1" width="5.875" style="11" customWidth="1"/>
    <col min="2" max="2" width="21.25390625" style="11" customWidth="1"/>
    <col min="3" max="3" width="11.25390625" style="11" customWidth="1"/>
    <col min="4" max="15" width="20.50390625" style="11" customWidth="1"/>
    <col min="16" max="16" width="23.00390625" style="39" customWidth="1"/>
    <col min="17" max="16384" width="9.00390625" style="11" customWidth="1"/>
  </cols>
  <sheetData>
    <row r="1" ht="18.75">
      <c r="B1" s="38" t="s">
        <v>0</v>
      </c>
    </row>
    <row r="2" spans="1:15" ht="19.5" thickBot="1">
      <c r="A2" s="12" t="s">
        <v>87</v>
      </c>
      <c r="B2" s="41"/>
      <c r="C2" s="12"/>
      <c r="O2" s="12" t="s">
        <v>90</v>
      </c>
    </row>
    <row r="3" spans="1:16" ht="18.75">
      <c r="A3" s="42"/>
      <c r="B3" s="43"/>
      <c r="C3" s="43"/>
      <c r="D3" s="45" t="s">
        <v>2</v>
      </c>
      <c r="E3" s="45" t="s">
        <v>3</v>
      </c>
      <c r="F3" s="45" t="s">
        <v>4</v>
      </c>
      <c r="G3" s="45" t="s">
        <v>5</v>
      </c>
      <c r="H3" s="45" t="s">
        <v>6</v>
      </c>
      <c r="I3" s="45" t="s">
        <v>7</v>
      </c>
      <c r="J3" s="45" t="s">
        <v>8</v>
      </c>
      <c r="K3" s="45" t="s">
        <v>9</v>
      </c>
      <c r="L3" s="45" t="s">
        <v>10</v>
      </c>
      <c r="M3" s="45" t="s">
        <v>11</v>
      </c>
      <c r="N3" s="45" t="s">
        <v>12</v>
      </c>
      <c r="O3" s="45" t="s">
        <v>13</v>
      </c>
      <c r="P3" s="46" t="s">
        <v>14</v>
      </c>
    </row>
    <row r="4" spans="1:16" ht="18.75">
      <c r="A4" s="48" t="s">
        <v>0</v>
      </c>
      <c r="B4" s="568" t="s">
        <v>15</v>
      </c>
      <c r="C4" s="59" t="s">
        <v>16</v>
      </c>
      <c r="D4" s="21">
        <f>+'㈱塩釜'!D4+'機船'!D4</f>
        <v>0.0215</v>
      </c>
      <c r="E4" s="21"/>
      <c r="F4" s="21">
        <f>+'㈱塩釜'!F4+'機船'!F4</f>
        <v>0.001</v>
      </c>
      <c r="G4" s="21">
        <f>+'㈱塩釜'!G4+'機船'!G4</f>
        <v>0</v>
      </c>
      <c r="H4" s="21">
        <f>+'㈱塩釜'!H4+'機船'!H4</f>
        <v>179.383</v>
      </c>
      <c r="I4" s="21">
        <f>+'㈱塩釜'!I4+'機船'!I4</f>
        <v>0</v>
      </c>
      <c r="J4" s="21">
        <f>+'㈱塩釜'!J4+'機船'!J4</f>
        <v>110.999</v>
      </c>
      <c r="K4" s="21">
        <f>+'㈱塩釜'!K4+'機船'!K4</f>
        <v>0.522</v>
      </c>
      <c r="L4" s="21">
        <f>+'㈱塩釜'!L4+'機船'!L4</f>
        <v>0</v>
      </c>
      <c r="M4" s="21">
        <f>+'㈱塩釜'!M4+'機船'!M4</f>
        <v>0</v>
      </c>
      <c r="N4" s="21">
        <f>+'㈱塩釜'!N4+'機船'!N4</f>
        <v>0</v>
      </c>
      <c r="O4" s="21">
        <f>+'㈱塩釜'!O4+'機船'!O4</f>
        <v>0</v>
      </c>
      <c r="P4" s="8">
        <f aca="true" t="shared" si="0" ref="P4:P67">SUM(D4:O4)</f>
        <v>290.9265</v>
      </c>
    </row>
    <row r="5" spans="1:16" ht="18.75">
      <c r="A5" s="48" t="s">
        <v>17</v>
      </c>
      <c r="B5" s="569"/>
      <c r="C5" s="52" t="s">
        <v>18</v>
      </c>
      <c r="D5" s="27">
        <f>+'㈱塩釜'!D5+'機船'!D5</f>
        <v>11.987999905658375</v>
      </c>
      <c r="E5" s="27"/>
      <c r="F5" s="27">
        <f>+'㈱塩釜'!F5+'機船'!F5</f>
        <v>0.3239999951626481</v>
      </c>
      <c r="G5" s="27">
        <f>+'㈱塩釜'!G5+'機船'!G5</f>
        <v>0</v>
      </c>
      <c r="H5" s="27">
        <f>+'㈱塩釜'!H5+'機船'!H5</f>
        <v>7997.703291197125</v>
      </c>
      <c r="I5" s="27">
        <f>+'㈱塩釜'!I5+'機船'!I5</f>
        <v>0</v>
      </c>
      <c r="J5" s="27">
        <f>+'㈱塩釜'!J5+'機船'!J5</f>
        <v>4657.958917355064</v>
      </c>
      <c r="K5" s="27">
        <f>+'㈱塩釜'!K5+'機船'!K5</f>
        <v>434.0519927419591</v>
      </c>
      <c r="L5" s="27">
        <f>+'㈱塩釜'!L5+'機船'!L5</f>
        <v>0</v>
      </c>
      <c r="M5" s="27">
        <f>+'㈱塩釜'!M5+'機船'!M5</f>
        <v>0</v>
      </c>
      <c r="N5" s="27">
        <f>+'㈱塩釜'!N5+'機船'!N5</f>
        <v>0</v>
      </c>
      <c r="O5" s="27">
        <f>+'㈱塩釜'!O5+'機船'!O5</f>
        <v>0</v>
      </c>
      <c r="P5" s="17">
        <f>SUM(D5:O5)</f>
        <v>13102.026201194969</v>
      </c>
    </row>
    <row r="6" spans="1:16" ht="18.75">
      <c r="A6" s="48" t="s">
        <v>19</v>
      </c>
      <c r="B6" s="50" t="s">
        <v>20</v>
      </c>
      <c r="C6" s="59" t="s">
        <v>16</v>
      </c>
      <c r="D6" s="28">
        <f>+'㈱塩釜'!D6+'機船'!D6</f>
        <v>0.192</v>
      </c>
      <c r="E6" s="28">
        <f>+'㈱塩釜'!E6+'機船'!E6</f>
        <v>0.0275</v>
      </c>
      <c r="F6" s="28">
        <f>+'㈱塩釜'!F6+'機船'!F6</f>
        <v>0.014</v>
      </c>
      <c r="G6" s="28">
        <f>+'㈱塩釜'!G6+'機船'!G6</f>
        <v>0.26</v>
      </c>
      <c r="H6" s="28">
        <f>+'㈱塩釜'!H6+'機船'!H6</f>
        <v>0.499</v>
      </c>
      <c r="I6" s="28">
        <f>+'㈱塩釜'!I6+'機船'!I6</f>
        <v>0</v>
      </c>
      <c r="J6" s="28">
        <f>+'㈱塩釜'!J6+'機船'!J6</f>
        <v>0</v>
      </c>
      <c r="K6" s="28">
        <f>+'㈱塩釜'!K6+'機船'!K6</f>
        <v>0</v>
      </c>
      <c r="L6" s="28">
        <f>+'㈱塩釜'!L6+'機船'!L6</f>
        <v>0</v>
      </c>
      <c r="M6" s="28">
        <f>+'㈱塩釜'!M6+'機船'!M6</f>
        <v>0</v>
      </c>
      <c r="N6" s="28">
        <f>+'㈱塩釜'!N6+'機船'!N6</f>
        <v>0.048</v>
      </c>
      <c r="O6" s="28">
        <f>+'㈱塩釜'!O6+'機船'!O6</f>
        <v>0.112</v>
      </c>
      <c r="P6" s="8">
        <f t="shared" si="0"/>
        <v>1.1525</v>
      </c>
    </row>
    <row r="7" spans="1:16" ht="18.75">
      <c r="A7" s="48" t="s">
        <v>21</v>
      </c>
      <c r="B7" s="52" t="s">
        <v>153</v>
      </c>
      <c r="C7" s="52" t="s">
        <v>18</v>
      </c>
      <c r="D7" s="27">
        <f>+'㈱塩釜'!D7+'機船'!D7</f>
        <v>96.714</v>
      </c>
      <c r="E7" s="27">
        <f>+'㈱塩釜'!E7+'機船'!E7</f>
        <v>13.5</v>
      </c>
      <c r="F7" s="27">
        <f>+'㈱塩釜'!F7+'機船'!F7</f>
        <v>7.56</v>
      </c>
      <c r="G7" s="27">
        <f>+'㈱塩釜'!G7+'機船'!G7</f>
        <v>65.34</v>
      </c>
      <c r="H7" s="27">
        <f>+'㈱塩釜'!H7+'機船'!H7</f>
        <v>131.652</v>
      </c>
      <c r="I7" s="27">
        <f>+'㈱塩釜'!I7+'機船'!I7</f>
        <v>0</v>
      </c>
      <c r="J7" s="27">
        <f>+'㈱塩釜'!J7+'機船'!J7</f>
        <v>0</v>
      </c>
      <c r="K7" s="27">
        <f>+'㈱塩釜'!K7+'機船'!K7</f>
        <v>0</v>
      </c>
      <c r="L7" s="27">
        <f>+'㈱塩釜'!L7+'機船'!L7</f>
        <v>0</v>
      </c>
      <c r="M7" s="27">
        <f>+'㈱塩釜'!M7+'機船'!M7</f>
        <v>0</v>
      </c>
      <c r="N7" s="27">
        <f>+'㈱塩釜'!N7+'機船'!N7</f>
        <v>24.084</v>
      </c>
      <c r="O7" s="27">
        <f>+'㈱塩釜'!O7+'機船'!O7</f>
        <v>48.384</v>
      </c>
      <c r="P7" s="9">
        <f>SUM(D7:O7)</f>
        <v>387.234</v>
      </c>
    </row>
    <row r="8" spans="1:16" ht="18.75">
      <c r="A8" s="48" t="s">
        <v>23</v>
      </c>
      <c r="B8" s="570" t="s">
        <v>24</v>
      </c>
      <c r="C8" s="59" t="s">
        <v>16</v>
      </c>
      <c r="D8" s="28">
        <f>+'㈱塩釜'!D8+'機船'!D8</f>
        <v>0.2135</v>
      </c>
      <c r="E8" s="28">
        <f>+'㈱塩釜'!E8+'機船'!E8</f>
        <v>0.0275</v>
      </c>
      <c r="F8" s="28">
        <f>+'㈱塩釜'!F8+'機船'!F8</f>
        <v>0.015</v>
      </c>
      <c r="G8" s="28">
        <f>+'㈱塩釜'!G8+'機船'!G8</f>
        <v>0.26</v>
      </c>
      <c r="H8" s="28">
        <f>+'㈱塩釜'!H8+'機船'!H8</f>
        <v>179.882</v>
      </c>
      <c r="I8" s="28">
        <f>+'㈱塩釜'!I8+'機船'!I8</f>
        <v>0</v>
      </c>
      <c r="J8" s="28">
        <f>+'㈱塩釜'!J8+'機船'!J8</f>
        <v>110.999</v>
      </c>
      <c r="K8" s="28">
        <f>+'㈱塩釜'!K8+'機船'!K8</f>
        <v>0.522</v>
      </c>
      <c r="L8" s="28">
        <f>+'㈱塩釜'!L8+'機船'!L8</f>
        <v>0</v>
      </c>
      <c r="M8" s="28">
        <f>+'㈱塩釜'!M8+'機船'!M8</f>
        <v>0</v>
      </c>
      <c r="N8" s="28">
        <f>+'㈱塩釜'!N8+'機船'!N8</f>
        <v>0.048</v>
      </c>
      <c r="O8" s="28">
        <f>+'㈱塩釜'!O8+'機船'!O8</f>
        <v>0.112</v>
      </c>
      <c r="P8" s="8">
        <f t="shared" si="0"/>
        <v>292.079</v>
      </c>
    </row>
    <row r="9" spans="1:16" ht="18.75">
      <c r="A9" s="53"/>
      <c r="B9" s="571"/>
      <c r="C9" s="52" t="s">
        <v>18</v>
      </c>
      <c r="D9" s="27">
        <f>+'㈱塩釜'!D9+'機船'!D9</f>
        <v>108.70199990565837</v>
      </c>
      <c r="E9" s="27">
        <f>+'㈱塩釜'!E9+'機船'!E9</f>
        <v>13.5</v>
      </c>
      <c r="F9" s="27">
        <f>+'㈱塩釜'!F9+'機船'!F9</f>
        <v>7.883999995162648</v>
      </c>
      <c r="G9" s="27">
        <f>+'㈱塩釜'!G9+'機船'!G9</f>
        <v>65.34</v>
      </c>
      <c r="H9" s="27">
        <f>+'㈱塩釜'!H9+'機船'!H9</f>
        <v>8129.355291197125</v>
      </c>
      <c r="I9" s="27">
        <f>+'㈱塩釜'!I9+'機船'!I9</f>
        <v>0</v>
      </c>
      <c r="J9" s="27">
        <f>+'㈱塩釜'!J9+'機船'!J9</f>
        <v>4657.958917355064</v>
      </c>
      <c r="K9" s="27">
        <f>+'㈱塩釜'!K9+'機船'!K9</f>
        <v>434.0519927419591</v>
      </c>
      <c r="L9" s="27">
        <f>+'㈱塩釜'!L9+'機船'!L9</f>
        <v>0</v>
      </c>
      <c r="M9" s="27">
        <f>+'㈱塩釜'!M9+'機船'!M9</f>
        <v>0</v>
      </c>
      <c r="N9" s="27">
        <f>+'㈱塩釜'!N9+'機船'!N9</f>
        <v>24.084</v>
      </c>
      <c r="O9" s="27">
        <f>+'㈱塩釜'!O9+'機船'!O9</f>
        <v>48.384</v>
      </c>
      <c r="P9" s="9">
        <f t="shared" si="0"/>
        <v>13489.260201194971</v>
      </c>
    </row>
    <row r="10" spans="1:16" ht="18.75">
      <c r="A10" s="572" t="s">
        <v>25</v>
      </c>
      <c r="B10" s="573"/>
      <c r="C10" s="59" t="s">
        <v>16</v>
      </c>
      <c r="D10" s="28">
        <f>+'㈱塩釜'!D10+'機船'!D10</f>
        <v>0.3721</v>
      </c>
      <c r="E10" s="28">
        <f>+'㈱塩釜'!E10+'機船'!E10</f>
        <v>183.2562</v>
      </c>
      <c r="F10" s="28">
        <f>+'㈱塩釜'!F10+'機船'!F10</f>
        <v>0.334</v>
      </c>
      <c r="G10" s="28">
        <f>+'㈱塩釜'!G10+'機船'!G10</f>
        <v>0.3981</v>
      </c>
      <c r="H10" s="28">
        <f>+'㈱塩釜'!H10+'機船'!H10</f>
        <v>2.7241</v>
      </c>
      <c r="I10" s="28">
        <f>+'㈱塩釜'!I10+'機船'!I10</f>
        <v>135.193</v>
      </c>
      <c r="J10" s="28">
        <f>+'㈱塩釜'!J10+'機船'!J10</f>
        <v>147.2234</v>
      </c>
      <c r="K10" s="28">
        <f>+'㈱塩釜'!K10+'機船'!K10</f>
        <v>175.5145</v>
      </c>
      <c r="L10" s="28">
        <f>+'㈱塩釜'!L10+'機船'!L10</f>
        <v>6.8002</v>
      </c>
      <c r="M10" s="28">
        <f>+'㈱塩釜'!M10+'機船'!M10</f>
        <v>412.0519</v>
      </c>
      <c r="N10" s="28">
        <f>+'㈱塩釜'!N10+'機船'!N10</f>
        <v>0.068</v>
      </c>
      <c r="O10" s="28">
        <f>+'㈱塩釜'!O10+'機船'!O10</f>
        <v>0.31579999999999997</v>
      </c>
      <c r="P10" s="8">
        <f>SUM(D10:O10)</f>
        <v>1064.2513000000001</v>
      </c>
    </row>
    <row r="11" spans="1:16" ht="18.75">
      <c r="A11" s="574"/>
      <c r="B11" s="575"/>
      <c r="C11" s="52" t="s">
        <v>18</v>
      </c>
      <c r="D11" s="27">
        <f>+'㈱塩釜'!D11+'機船'!D11</f>
        <v>102.16039990136625</v>
      </c>
      <c r="E11" s="27">
        <f>+'㈱塩釜'!E11+'機船'!E11</f>
        <v>50319.38218507397</v>
      </c>
      <c r="F11" s="27">
        <f>+'㈱塩釜'!F11+'機船'!F11</f>
        <v>25.163999624299006</v>
      </c>
      <c r="G11" s="27">
        <f>+'㈱塩釜'!G11+'機船'!G11</f>
        <v>190.96776194092234</v>
      </c>
      <c r="H11" s="27">
        <f>+'㈱塩釜'!H11+'機船'!H11</f>
        <v>1600.1428858421518</v>
      </c>
      <c r="I11" s="27">
        <f>+'㈱塩釜'!I11+'機船'!I11</f>
        <v>37932.70691096087</v>
      </c>
      <c r="J11" s="27">
        <f>+'㈱塩釜'!J11+'機船'!J11</f>
        <v>28078.064670334858</v>
      </c>
      <c r="K11" s="27">
        <f>+'㈱塩釜'!K11+'機船'!K11</f>
        <v>40526.41672802343</v>
      </c>
      <c r="L11" s="27">
        <f>+'㈱塩釜'!L11+'機船'!L11</f>
        <v>2308.085952063248</v>
      </c>
      <c r="M11" s="27">
        <f>+'㈱塩釜'!M11+'機船'!M11</f>
        <v>107894.40581483541</v>
      </c>
      <c r="N11" s="27">
        <f>+'㈱塩釜'!N11+'機船'!N11</f>
        <v>21.113999826915887</v>
      </c>
      <c r="O11" s="27">
        <f>+'㈱塩釜'!O11+'機船'!O11</f>
        <v>28.26596</v>
      </c>
      <c r="P11" s="9">
        <f t="shared" si="0"/>
        <v>269026.8772684274</v>
      </c>
    </row>
    <row r="12" spans="1:16" ht="18.75">
      <c r="A12" s="54"/>
      <c r="B12" s="568" t="s">
        <v>209</v>
      </c>
      <c r="C12" s="59" t="s">
        <v>16</v>
      </c>
      <c r="D12" s="28">
        <f>+'㈱塩釜'!D12+'機船'!D12</f>
        <v>8.3792</v>
      </c>
      <c r="E12" s="28">
        <f>+'㈱塩釜'!E12+'機船'!E12</f>
        <v>7.3977</v>
      </c>
      <c r="F12" s="28">
        <f>+'㈱塩釜'!F12+'機船'!F12</f>
        <v>9.3895</v>
      </c>
      <c r="G12" s="28">
        <f>+'㈱塩釜'!G12+'機船'!G12</f>
        <v>13.4963</v>
      </c>
      <c r="H12" s="28">
        <f>+'㈱塩釜'!H12+'機船'!H12</f>
        <v>16.8973</v>
      </c>
      <c r="I12" s="28">
        <f>+'㈱塩釜'!I12+'機船'!I12</f>
        <v>448.4842</v>
      </c>
      <c r="J12" s="28">
        <f>+'㈱塩釜'!J12+'機船'!J12</f>
        <v>196.8262</v>
      </c>
      <c r="K12" s="28">
        <f>+'㈱塩釜'!K12+'機船'!K12</f>
        <v>149.44819999999999</v>
      </c>
      <c r="L12" s="28">
        <f>+'㈱塩釜'!L12+'機船'!L12</f>
        <v>9.453299999999999</v>
      </c>
      <c r="M12" s="28">
        <f>+'㈱塩釜'!M12+'機船'!M12</f>
        <v>6.9921</v>
      </c>
      <c r="N12" s="28">
        <f>+'㈱塩釜'!N12+'機船'!N12</f>
        <v>5.2716</v>
      </c>
      <c r="O12" s="28">
        <f>+'㈱塩釜'!O12+'機船'!O12</f>
        <v>18.6165</v>
      </c>
      <c r="P12" s="8">
        <f t="shared" si="0"/>
        <v>890.6521000000001</v>
      </c>
    </row>
    <row r="13" spans="1:16" ht="18.75">
      <c r="A13" s="47" t="s">
        <v>0</v>
      </c>
      <c r="B13" s="569"/>
      <c r="C13" s="52" t="s">
        <v>18</v>
      </c>
      <c r="D13" s="27">
        <f>+'㈱塩釜'!D13+'機船'!D13</f>
        <v>25371.375144651298</v>
      </c>
      <c r="E13" s="27">
        <f>+'㈱塩釜'!E13+'機船'!E13</f>
        <v>22395.2710284416</v>
      </c>
      <c r="F13" s="27">
        <f>+'㈱塩釜'!F13+'機船'!F13</f>
        <v>36102.57556195295</v>
      </c>
      <c r="G13" s="27">
        <f>+'㈱塩釜'!G13+'機船'!G13</f>
        <v>50042.68994342525</v>
      </c>
      <c r="H13" s="27">
        <f>+'㈱塩釜'!H13+'機船'!H13</f>
        <v>62260.1042431195</v>
      </c>
      <c r="I13" s="27">
        <f>+'㈱塩釜'!I13+'機船'!I13</f>
        <v>434623.2194837688</v>
      </c>
      <c r="J13" s="27">
        <f>+'㈱塩釜'!J13+'機船'!J13</f>
        <v>279304.6848061047</v>
      </c>
      <c r="K13" s="27">
        <f>+'㈱塩釜'!K13+'機船'!K13</f>
        <v>178022.22886965715</v>
      </c>
      <c r="L13" s="27">
        <f>+'㈱塩釜'!L13+'機船'!L13</f>
        <v>31945.838269991502</v>
      </c>
      <c r="M13" s="27">
        <f>+'㈱塩釜'!M13+'機船'!M13</f>
        <v>25101.229772501523</v>
      </c>
      <c r="N13" s="27">
        <f>+'㈱塩釜'!N13+'機船'!N13</f>
        <v>19113.893969324716</v>
      </c>
      <c r="O13" s="27">
        <f>+'㈱塩釜'!O13+'機船'!O13</f>
        <v>64943.4958</v>
      </c>
      <c r="P13" s="9">
        <f t="shared" si="0"/>
        <v>1229226.606892939</v>
      </c>
    </row>
    <row r="14" spans="1:16" ht="18.75">
      <c r="A14" s="48" t="s">
        <v>27</v>
      </c>
      <c r="B14" s="568" t="s">
        <v>28</v>
      </c>
      <c r="C14" s="59" t="s">
        <v>16</v>
      </c>
      <c r="D14" s="28">
        <f>+'㈱塩釜'!D14+'機船'!D14</f>
        <v>11.4264</v>
      </c>
      <c r="E14" s="28">
        <f>+'㈱塩釜'!E14+'機船'!E14</f>
        <v>17.1096</v>
      </c>
      <c r="F14" s="28">
        <f>+'㈱塩釜'!F14+'機船'!F14</f>
        <v>21.6668</v>
      </c>
      <c r="G14" s="28">
        <f>+'㈱塩釜'!G14+'機船'!G14</f>
        <v>10.8542</v>
      </c>
      <c r="H14" s="28">
        <f>+'㈱塩釜'!H14+'機船'!H14</f>
        <v>11.3372</v>
      </c>
      <c r="I14" s="28">
        <f>+'㈱塩釜'!I14+'機船'!I14</f>
        <v>53.7835</v>
      </c>
      <c r="J14" s="28">
        <f>+'㈱塩釜'!J14+'機船'!J14</f>
        <v>4.5109</v>
      </c>
      <c r="K14" s="28">
        <f>+'㈱塩釜'!K14+'機船'!K14</f>
        <v>0.0196</v>
      </c>
      <c r="L14" s="28">
        <f>+'㈱塩釜'!L14+'機船'!L14</f>
        <v>0.1959</v>
      </c>
      <c r="M14" s="28">
        <f>+'㈱塩釜'!M14+'機船'!M14</f>
        <v>0.4198</v>
      </c>
      <c r="N14" s="28">
        <f>+'㈱塩釜'!N14+'機船'!N14</f>
        <v>0.0986</v>
      </c>
      <c r="O14" s="28">
        <f>+'㈱塩釜'!O14+'機船'!O14</f>
        <v>0.1802</v>
      </c>
      <c r="P14" s="8">
        <f t="shared" si="0"/>
        <v>131.6027</v>
      </c>
    </row>
    <row r="15" spans="1:16" ht="18.75">
      <c r="A15" s="48" t="s">
        <v>0</v>
      </c>
      <c r="B15" s="569"/>
      <c r="C15" s="52" t="s">
        <v>18</v>
      </c>
      <c r="D15" s="27">
        <f>+'㈱塩釜'!D15+'機船'!D15</f>
        <v>5031.296600405348</v>
      </c>
      <c r="E15" s="27">
        <f>+'㈱塩釜'!E15+'機船'!E15</f>
        <v>5990.207803947657</v>
      </c>
      <c r="F15" s="27">
        <f>+'㈱塩釜'!F15+'機船'!F15</f>
        <v>12705.780770301439</v>
      </c>
      <c r="G15" s="27">
        <f>+'㈱塩釜'!G15+'機船'!G15</f>
        <v>8124.762326438824</v>
      </c>
      <c r="H15" s="27">
        <f>+'㈱塩釜'!H15+'機船'!H15</f>
        <v>4843.028969659015</v>
      </c>
      <c r="I15" s="27">
        <f>+'㈱塩釜'!I15+'機船'!I15</f>
        <v>33524.703205449085</v>
      </c>
      <c r="J15" s="27">
        <f>+'㈱塩釜'!J15+'機船'!J15</f>
        <v>2472.382797733595</v>
      </c>
      <c r="K15" s="27">
        <f>+'㈱塩釜'!K15+'機船'!K15</f>
        <v>21.167999646037323</v>
      </c>
      <c r="L15" s="27">
        <f>+'㈱塩釜'!L15+'機船'!L15</f>
        <v>151.59959828130013</v>
      </c>
      <c r="M15" s="27">
        <f>+'㈱塩釜'!M15+'機船'!M15</f>
        <v>182.72107930784784</v>
      </c>
      <c r="N15" s="27">
        <f>+'㈱塩釜'!N15+'機船'!N15</f>
        <v>29.462399758479044</v>
      </c>
      <c r="O15" s="27">
        <f>+'㈱塩釜'!O15+'機船'!O15</f>
        <v>124.92144</v>
      </c>
      <c r="P15" s="9">
        <f t="shared" si="0"/>
        <v>73202.03499092865</v>
      </c>
    </row>
    <row r="16" spans="1:16" ht="18.75">
      <c r="A16" s="48" t="s">
        <v>29</v>
      </c>
      <c r="B16" s="568" t="s">
        <v>30</v>
      </c>
      <c r="C16" s="59" t="s">
        <v>16</v>
      </c>
      <c r="D16" s="28">
        <f>+'㈱塩釜'!D16+'機船'!D16</f>
        <v>81.03729999999999</v>
      </c>
      <c r="E16" s="28">
        <f>+'㈱塩釜'!E16+'機船'!E16</f>
        <v>61.354600000000005</v>
      </c>
      <c r="F16" s="28">
        <f>+'㈱塩釜'!F16+'機船'!F16</f>
        <v>82.90379999999999</v>
      </c>
      <c r="G16" s="28">
        <f>+'㈱塩釜'!G16+'機船'!G16</f>
        <v>154.879</v>
      </c>
      <c r="H16" s="28">
        <f>+'㈱塩釜'!H16+'機船'!H16</f>
        <v>157.0268</v>
      </c>
      <c r="I16" s="28">
        <f>+'㈱塩釜'!I16+'機船'!I16</f>
        <v>106.1918</v>
      </c>
      <c r="J16" s="28">
        <f>+'㈱塩釜'!J16+'機船'!J16</f>
        <v>85.0036</v>
      </c>
      <c r="K16" s="28">
        <f>+'㈱塩釜'!K16+'機船'!K16</f>
        <v>123.019</v>
      </c>
      <c r="L16" s="28">
        <f>+'㈱塩釜'!L16+'機船'!L16</f>
        <v>266.4344</v>
      </c>
      <c r="M16" s="28">
        <f>+'㈱塩釜'!M16+'機船'!M16</f>
        <v>404.0548</v>
      </c>
      <c r="N16" s="28">
        <f>+'㈱塩釜'!N16+'機船'!N16</f>
        <v>383.2564</v>
      </c>
      <c r="O16" s="28">
        <f>+'㈱塩釜'!O16+'機船'!O16</f>
        <v>225.4822</v>
      </c>
      <c r="P16" s="8">
        <f t="shared" si="0"/>
        <v>2130.6437</v>
      </c>
    </row>
    <row r="17" spans="1:16" ht="18.75">
      <c r="A17" s="48"/>
      <c r="B17" s="569"/>
      <c r="C17" s="52" t="s">
        <v>18</v>
      </c>
      <c r="D17" s="27">
        <f>+'㈱塩釜'!D17+'機船'!D17</f>
        <v>102486.5372414088</v>
      </c>
      <c r="E17" s="27">
        <f>+'㈱塩釜'!E17+'機船'!E17</f>
        <v>61950.77523330126</v>
      </c>
      <c r="F17" s="27">
        <f>+'㈱塩釜'!F17+'機船'!F17</f>
        <v>124404.08420409598</v>
      </c>
      <c r="G17" s="27">
        <f>+'㈱塩釜'!G17+'機船'!G17</f>
        <v>235366.15100645518</v>
      </c>
      <c r="H17" s="27">
        <f>+'㈱塩釜'!H17+'機船'!H17</f>
        <v>195653.10075726503</v>
      </c>
      <c r="I17" s="27">
        <f>+'㈱塩釜'!I17+'機船'!I17</f>
        <v>115655.54801655647</v>
      </c>
      <c r="J17" s="27">
        <f>+'㈱塩釜'!J17+'機船'!J17</f>
        <v>110559.1080060048</v>
      </c>
      <c r="K17" s="27">
        <f>+'㈱塩釜'!K17+'機船'!K17</f>
        <v>203422.84453215546</v>
      </c>
      <c r="L17" s="27">
        <f>+'㈱塩釜'!L17+'機船'!L17</f>
        <v>387931.0023118332</v>
      </c>
      <c r="M17" s="27">
        <f>+'㈱塩釜'!M17+'機船'!M17</f>
        <v>614604.2791002595</v>
      </c>
      <c r="N17" s="27">
        <f>+'㈱塩釜'!N17+'機船'!N17</f>
        <v>612383.0333620745</v>
      </c>
      <c r="O17" s="27">
        <f>+'㈱塩釜'!O17+'機船'!O17</f>
        <v>400850.77784</v>
      </c>
      <c r="P17" s="9">
        <f t="shared" si="0"/>
        <v>3165267.2416114104</v>
      </c>
    </row>
    <row r="18" spans="1:16" ht="18.75">
      <c r="A18" s="48" t="s">
        <v>31</v>
      </c>
      <c r="B18" s="50" t="s">
        <v>108</v>
      </c>
      <c r="C18" s="59" t="s">
        <v>16</v>
      </c>
      <c r="D18" s="28">
        <f>+'㈱塩釜'!D18+'機船'!D18</f>
        <v>66.23060000000001</v>
      </c>
      <c r="E18" s="28">
        <f>+'㈱塩釜'!E18+'機船'!E18</f>
        <v>83.6708</v>
      </c>
      <c r="F18" s="28">
        <f>+'㈱塩釜'!F18+'機船'!F18</f>
        <v>83.42139999999999</v>
      </c>
      <c r="G18" s="28">
        <f>+'㈱塩釜'!G18+'機船'!G18</f>
        <v>32.986999999999995</v>
      </c>
      <c r="H18" s="28">
        <f>+'㈱塩釜'!H18+'機船'!H18</f>
        <v>17.273400000000002</v>
      </c>
      <c r="I18" s="28">
        <f>+'㈱塩釜'!I18+'機船'!I18</f>
        <v>64.0727</v>
      </c>
      <c r="J18" s="28">
        <f>+'㈱塩釜'!J18+'機船'!J18</f>
        <v>10.185</v>
      </c>
      <c r="K18" s="28">
        <f>+'㈱塩釜'!K18+'機船'!K18</f>
        <v>7.5534</v>
      </c>
      <c r="L18" s="28">
        <f>+'㈱塩釜'!L18+'機船'!L18</f>
        <v>23.8476</v>
      </c>
      <c r="M18" s="28">
        <f>+'㈱塩釜'!M18+'機船'!M18</f>
        <v>12.126000000000001</v>
      </c>
      <c r="N18" s="28">
        <f>+'㈱塩釜'!N18+'機船'!N18</f>
        <v>7.0536</v>
      </c>
      <c r="O18" s="28">
        <f>+'㈱塩釜'!O18+'機船'!O18</f>
        <v>8.279</v>
      </c>
      <c r="P18" s="8">
        <f t="shared" si="0"/>
        <v>416.7005</v>
      </c>
    </row>
    <row r="19" spans="1:16" ht="18.75">
      <c r="A19" s="48"/>
      <c r="B19" s="52" t="s">
        <v>109</v>
      </c>
      <c r="C19" s="52" t="s">
        <v>18</v>
      </c>
      <c r="D19" s="27">
        <f>+'㈱塩釜'!D19+'機船'!D19</f>
        <v>63569.63869177179</v>
      </c>
      <c r="E19" s="27">
        <f>+'㈱塩釜'!E19+'機船'!E19</f>
        <v>65577.03276233998</v>
      </c>
      <c r="F19" s="27">
        <f>+'㈱塩釜'!F19+'機船'!F19</f>
        <v>74207.23766426762</v>
      </c>
      <c r="G19" s="27">
        <f>+'㈱塩釜'!G19+'機船'!G19</f>
        <v>30470.983858599375</v>
      </c>
      <c r="H19" s="27">
        <f>+'㈱塩釜'!H19+'機船'!H19</f>
        <v>14097.323537252098</v>
      </c>
      <c r="I19" s="27">
        <f>+'㈱塩釜'!I19+'機船'!I19</f>
        <v>37222.98653707623</v>
      </c>
      <c r="J19" s="27">
        <f>+'㈱塩釜'!J19+'機船'!J19</f>
        <v>8171.924346377009</v>
      </c>
      <c r="K19" s="27">
        <f>+'㈱塩釜'!K19+'機船'!K19</f>
        <v>5708.222536823621</v>
      </c>
      <c r="L19" s="27">
        <f>+'㈱塩釜'!L19+'機船'!L19</f>
        <v>19762.09685461699</v>
      </c>
      <c r="M19" s="27">
        <f>+'㈱塩釜'!M19+'機船'!M19</f>
        <v>14818.902005187938</v>
      </c>
      <c r="N19" s="27">
        <f>+'㈱塩釜'!N19+'機船'!N19</f>
        <v>10777.65276584258</v>
      </c>
      <c r="O19" s="27">
        <f>+'㈱塩釜'!O19+'機船'!O19</f>
        <v>14887.2258</v>
      </c>
      <c r="P19" s="9">
        <f t="shared" si="0"/>
        <v>359271.22736015526</v>
      </c>
    </row>
    <row r="20" spans="1:16" ht="18.75">
      <c r="A20" s="48" t="s">
        <v>23</v>
      </c>
      <c r="B20" s="568" t="s">
        <v>32</v>
      </c>
      <c r="C20" s="59" t="s">
        <v>16</v>
      </c>
      <c r="D20" s="28">
        <f>+'㈱塩釜'!D20+'機船'!D20</f>
        <v>335.6694</v>
      </c>
      <c r="E20" s="28">
        <f>+'㈱塩釜'!E20+'機船'!E20</f>
        <v>206.48450000000003</v>
      </c>
      <c r="F20" s="28">
        <f>+'㈱塩釜'!F20+'機船'!F20</f>
        <v>284.4675</v>
      </c>
      <c r="G20" s="28">
        <f>+'㈱塩釜'!G20+'機船'!G20</f>
        <v>212.71620000000001</v>
      </c>
      <c r="H20" s="28">
        <f>+'㈱塩釜'!H20+'機船'!H20</f>
        <v>468.2026</v>
      </c>
      <c r="I20" s="28">
        <f>+'㈱塩釜'!I20+'機船'!I20</f>
        <v>660.4204</v>
      </c>
      <c r="J20" s="28">
        <f>+'㈱塩釜'!J20+'機船'!J20</f>
        <v>136.1778</v>
      </c>
      <c r="K20" s="28">
        <f>+'㈱塩釜'!K20+'機船'!K20</f>
        <v>148.8648</v>
      </c>
      <c r="L20" s="28">
        <f>+'㈱塩釜'!L20+'機船'!L20</f>
        <v>55.4124</v>
      </c>
      <c r="M20" s="28">
        <f>+'㈱塩釜'!M20+'機船'!M20</f>
        <v>134.724</v>
      </c>
      <c r="N20" s="28">
        <f>+'㈱塩釜'!N20+'機船'!N20</f>
        <v>175.40120000000002</v>
      </c>
      <c r="O20" s="28">
        <f>+'㈱塩釜'!O20+'機船'!O20</f>
        <v>354.12699999999995</v>
      </c>
      <c r="P20" s="8">
        <f t="shared" si="0"/>
        <v>3172.6678000000006</v>
      </c>
    </row>
    <row r="21" spans="1:16" ht="18.75">
      <c r="A21" s="48"/>
      <c r="B21" s="569"/>
      <c r="C21" s="52" t="s">
        <v>18</v>
      </c>
      <c r="D21" s="27">
        <f>+'㈱塩釜'!D21+'機船'!D21</f>
        <v>136322.41124143824</v>
      </c>
      <c r="E21" s="27">
        <f>+'㈱塩釜'!E21+'機船'!E21</f>
        <v>104444.78252764622</v>
      </c>
      <c r="F21" s="27">
        <f>+'㈱塩釜'!F21+'機船'!F21</f>
        <v>163616.5423013305</v>
      </c>
      <c r="G21" s="27">
        <f>+'㈱塩釜'!G21+'機船'!G21</f>
        <v>92924.3363764756</v>
      </c>
      <c r="H21" s="27">
        <f>+'㈱塩釜'!H21+'機船'!H21</f>
        <v>145834.67805353354</v>
      </c>
      <c r="I21" s="27">
        <f>+'㈱塩釜'!I21+'機船'!I21</f>
        <v>233904.68024119252</v>
      </c>
      <c r="J21" s="27">
        <f>+'㈱塩釜'!J21+'機船'!J21</f>
        <v>52717.846489675125</v>
      </c>
      <c r="K21" s="27">
        <f>+'㈱塩釜'!K21+'機船'!K21</f>
        <v>60925.73320757031</v>
      </c>
      <c r="L21" s="27">
        <f>+'㈱塩釜'!L21+'機船'!L21</f>
        <v>26288.186476754025</v>
      </c>
      <c r="M21" s="27">
        <f>+'㈱塩釜'!M21+'機船'!M21</f>
        <v>80776.97864184238</v>
      </c>
      <c r="N21" s="27">
        <f>+'㈱塩釜'!N21+'機船'!N21</f>
        <v>102261.69049836157</v>
      </c>
      <c r="O21" s="27">
        <f>+'㈱塩釜'!O21+'機船'!O21</f>
        <v>149191.72644</v>
      </c>
      <c r="P21" s="9">
        <f t="shared" si="0"/>
        <v>1349209.59249582</v>
      </c>
    </row>
    <row r="22" spans="1:16" ht="18.75">
      <c r="A22" s="48"/>
      <c r="B22" s="570" t="s">
        <v>194</v>
      </c>
      <c r="C22" s="59" t="s">
        <v>16</v>
      </c>
      <c r="D22" s="28">
        <f>+'㈱塩釜'!D22+'機船'!D22</f>
        <v>502.74289999999996</v>
      </c>
      <c r="E22" s="28">
        <f>+'㈱塩釜'!E22+'機船'!E22</f>
        <v>376.0172</v>
      </c>
      <c r="F22" s="28">
        <f>+'㈱塩釜'!F22+'機船'!F22</f>
        <v>481.84899999999993</v>
      </c>
      <c r="G22" s="28">
        <f>+'㈱塩釜'!G22+'機船'!G22</f>
        <v>424.93269999999995</v>
      </c>
      <c r="H22" s="28">
        <f>+'㈱塩釜'!H22+'機船'!H22</f>
        <v>670.7373</v>
      </c>
      <c r="I22" s="28">
        <f>+'㈱塩釜'!I22+'機船'!I22</f>
        <v>1332.9526</v>
      </c>
      <c r="J22" s="28">
        <f>+'㈱塩釜'!J22+'機船'!J22</f>
        <v>432.70349999999996</v>
      </c>
      <c r="K22" s="28">
        <f>+'㈱塩釜'!K22+'機船'!K22</f>
        <v>428.905</v>
      </c>
      <c r="L22" s="28">
        <f>+'㈱塩釜'!L22+'機船'!L22</f>
        <v>355.3436</v>
      </c>
      <c r="M22" s="28">
        <f>+'㈱塩釜'!M22+'機船'!M22</f>
        <v>558.3167000000001</v>
      </c>
      <c r="N22" s="28">
        <f>+'㈱塩釜'!N22+'機船'!N22</f>
        <v>571.0814</v>
      </c>
      <c r="O22" s="28">
        <f>+'㈱塩釜'!O22+'機船'!O22</f>
        <v>606.6849</v>
      </c>
      <c r="P22" s="8">
        <f t="shared" si="0"/>
        <v>6742.2668</v>
      </c>
    </row>
    <row r="23" spans="1:16" ht="18.75">
      <c r="A23" s="42"/>
      <c r="B23" s="571"/>
      <c r="C23" s="52" t="s">
        <v>18</v>
      </c>
      <c r="D23" s="27">
        <f>+'㈱塩釜'!D23+'機船'!D23</f>
        <v>332781.2589196755</v>
      </c>
      <c r="E23" s="27">
        <f>+'㈱塩釜'!E23+'機船'!E23</f>
        <v>260358.06935567674</v>
      </c>
      <c r="F23" s="27">
        <f>+'㈱塩釜'!F23+'機船'!F23</f>
        <v>411036.2205019485</v>
      </c>
      <c r="G23" s="27">
        <f>+'㈱塩釜'!G23+'機船'!G23</f>
        <v>416928.92351139424</v>
      </c>
      <c r="H23" s="27">
        <f>+'㈱塩釜'!H23+'機船'!H23</f>
        <v>422688.2355608291</v>
      </c>
      <c r="I23" s="27">
        <f>+'㈱塩釜'!I23+'機船'!I23</f>
        <v>854931.1374840431</v>
      </c>
      <c r="J23" s="27">
        <f>+'㈱塩釜'!J23+'機船'!J23</f>
        <v>453225.94644589524</v>
      </c>
      <c r="K23" s="27">
        <f>+'㈱塩釜'!K23+'機船'!K23</f>
        <v>448100.1971458526</v>
      </c>
      <c r="L23" s="27">
        <f>+'㈱塩釜'!L23+'機船'!L23</f>
        <v>466078.723511477</v>
      </c>
      <c r="M23" s="27">
        <f>+'㈱塩釜'!M23+'機船'!M23</f>
        <v>735484.1105990992</v>
      </c>
      <c r="N23" s="27">
        <f>+'㈱塩釜'!N23+'機船'!N23</f>
        <v>744565.7329953618</v>
      </c>
      <c r="O23" s="27">
        <f>+'㈱塩釜'!O23+'機船'!O23</f>
        <v>629998.14732</v>
      </c>
      <c r="P23" s="9">
        <f t="shared" si="0"/>
        <v>6176176.703351254</v>
      </c>
    </row>
    <row r="24" spans="1:16" ht="18.75">
      <c r="A24" s="48" t="s">
        <v>0</v>
      </c>
      <c r="B24" s="568" t="s">
        <v>33</v>
      </c>
      <c r="C24" s="59" t="s">
        <v>16</v>
      </c>
      <c r="D24" s="28">
        <f>+'㈱塩釜'!D24+'機船'!D24</f>
        <v>1.9975999999999998</v>
      </c>
      <c r="E24" s="28">
        <f>+'㈱塩釜'!E24+'機船'!E24</f>
        <v>1.3916</v>
      </c>
      <c r="F24" s="28">
        <f>+'㈱塩釜'!F24+'機船'!F24</f>
        <v>12.458</v>
      </c>
      <c r="G24" s="28">
        <f>+'㈱塩釜'!G24+'機船'!G24</f>
        <v>27.567</v>
      </c>
      <c r="H24" s="28">
        <f>+'㈱塩釜'!H24+'機船'!H24</f>
        <v>8.335</v>
      </c>
      <c r="I24" s="28">
        <f>+'㈱塩釜'!I24+'機船'!I24</f>
        <v>4.404</v>
      </c>
      <c r="J24" s="28">
        <f>+'㈱塩釜'!J24+'機船'!J24</f>
        <v>2.679</v>
      </c>
      <c r="K24" s="28">
        <f>+'㈱塩釜'!K24+'機船'!K24</f>
        <v>9.953299999999999</v>
      </c>
      <c r="L24" s="28">
        <f>+'㈱塩釜'!L24+'機船'!L24</f>
        <v>14.1845</v>
      </c>
      <c r="M24" s="28">
        <f>+'㈱塩釜'!M24+'機船'!M24</f>
        <v>15.206500000000002</v>
      </c>
      <c r="N24" s="28">
        <f>+'㈱塩釜'!N24+'機船'!N24</f>
        <v>27.302500000000002</v>
      </c>
      <c r="O24" s="28">
        <f>+'㈱塩釜'!O24+'機船'!O24</f>
        <v>33.5655</v>
      </c>
      <c r="P24" s="8">
        <f t="shared" si="0"/>
        <v>159.04450000000003</v>
      </c>
    </row>
    <row r="25" spans="1:16" ht="18.75">
      <c r="A25" s="48" t="s">
        <v>34</v>
      </c>
      <c r="B25" s="569"/>
      <c r="C25" s="52" t="s">
        <v>18</v>
      </c>
      <c r="D25" s="27">
        <f>+'㈱塩釜'!D25+'機船'!D25</f>
        <v>1169.812794797952</v>
      </c>
      <c r="E25" s="27">
        <f>+'㈱塩釜'!E25+'機船'!E25</f>
        <v>1069.5390801855883</v>
      </c>
      <c r="F25" s="27">
        <f>+'㈱塩釜'!F25+'機船'!F25</f>
        <v>13488.37912691342</v>
      </c>
      <c r="G25" s="27">
        <f>+'㈱塩釜'!G25+'機船'!G25</f>
        <v>30933.867680006028</v>
      </c>
      <c r="H25" s="27">
        <f>+'㈱塩釜'!H25+'機船'!H25</f>
        <v>7675.517123446845</v>
      </c>
      <c r="I25" s="27">
        <f>+'㈱塩釜'!I25+'機船'!I25</f>
        <v>4729.265983695952</v>
      </c>
      <c r="J25" s="27">
        <f>+'㈱塩釜'!J25+'機船'!J25</f>
        <v>2280.8519748611693</v>
      </c>
      <c r="K25" s="27">
        <f>+'㈱塩釜'!K25+'機船'!K25</f>
        <v>7717.972368093155</v>
      </c>
      <c r="L25" s="27">
        <f>+'㈱塩釜'!L25+'機船'!L25</f>
        <v>12760.0117324166</v>
      </c>
      <c r="M25" s="27">
        <f>+'㈱塩釜'!M25+'機船'!M25</f>
        <v>11403.3299704331</v>
      </c>
      <c r="N25" s="27">
        <f>+'㈱塩釜'!N25+'機船'!N25</f>
        <v>19678.020907902872</v>
      </c>
      <c r="O25" s="27">
        <f>+'㈱塩釜'!O25+'機船'!O25</f>
        <v>24120.6886</v>
      </c>
      <c r="P25" s="9">
        <f t="shared" si="0"/>
        <v>137027.25734275268</v>
      </c>
    </row>
    <row r="26" spans="1:16" ht="18.75">
      <c r="A26" s="48" t="s">
        <v>35</v>
      </c>
      <c r="B26" s="50" t="s">
        <v>20</v>
      </c>
      <c r="C26" s="59" t="s">
        <v>16</v>
      </c>
      <c r="D26" s="28">
        <f>+'㈱塩釜'!D26+'機船'!D26</f>
        <v>23.427999999999997</v>
      </c>
      <c r="E26" s="28">
        <f>+'㈱塩釜'!E26+'機船'!E26</f>
        <v>18.977</v>
      </c>
      <c r="F26" s="28">
        <f>+'㈱塩釜'!F26+'機船'!F26</f>
        <v>18.37</v>
      </c>
      <c r="G26" s="28">
        <f>+'㈱塩釜'!G26+'機船'!G26</f>
        <v>11.87</v>
      </c>
      <c r="H26" s="28">
        <f>+'㈱塩釜'!H26+'機船'!H26</f>
        <v>26.180999999999997</v>
      </c>
      <c r="I26" s="28">
        <f>+'㈱塩釜'!I26+'機船'!I26</f>
        <v>27.054000000000002</v>
      </c>
      <c r="J26" s="28">
        <f>+'㈱塩釜'!J26+'機船'!J26</f>
        <v>19.914</v>
      </c>
      <c r="K26" s="28">
        <f>+'㈱塩釜'!K26+'機船'!K26</f>
        <v>16.058</v>
      </c>
      <c r="L26" s="28">
        <f>+'㈱塩釜'!L26+'機船'!L26</f>
        <v>15.826</v>
      </c>
      <c r="M26" s="28">
        <f>+'㈱塩釜'!M26+'機船'!M26</f>
        <v>29.077</v>
      </c>
      <c r="N26" s="28">
        <f>+'㈱塩釜'!N26+'機船'!N26</f>
        <v>24.897</v>
      </c>
      <c r="O26" s="28">
        <f>+'㈱塩釜'!O26+'機船'!O26</f>
        <v>14.971</v>
      </c>
      <c r="P26" s="8">
        <f t="shared" si="0"/>
        <v>246.623</v>
      </c>
    </row>
    <row r="27" spans="1:16" ht="18.75">
      <c r="A27" s="48" t="s">
        <v>36</v>
      </c>
      <c r="B27" s="52" t="s">
        <v>162</v>
      </c>
      <c r="C27" s="52" t="s">
        <v>18</v>
      </c>
      <c r="D27" s="27">
        <f>+'㈱塩釜'!D27+'機船'!D27</f>
        <v>8877.845756352464</v>
      </c>
      <c r="E27" s="27">
        <f>+'㈱塩釜'!E27+'機船'!E27</f>
        <v>5470.144859908731</v>
      </c>
      <c r="F27" s="27">
        <f>+'㈱塩釜'!F27+'機船'!F27</f>
        <v>7340.271157843446</v>
      </c>
      <c r="G27" s="27">
        <f>+'㈱塩釜'!G27+'機船'!G27</f>
        <v>8170.316825820557</v>
      </c>
      <c r="H27" s="27">
        <f>+'㈱塩釜'!H27+'機船'!H27</f>
        <v>14477.067249425414</v>
      </c>
      <c r="I27" s="27">
        <f>+'㈱塩釜'!I27+'機船'!I27</f>
        <v>10810.40917339707</v>
      </c>
      <c r="J27" s="27">
        <f>+'㈱塩釜'!J27+'機船'!J27</f>
        <v>6334.684941216257</v>
      </c>
      <c r="K27" s="27">
        <f>+'㈱塩釜'!K27+'機船'!K27</f>
        <v>4934.552186490906</v>
      </c>
      <c r="L27" s="27">
        <f>+'㈱塩釜'!L27+'機船'!L27</f>
        <v>6806.80855520177</v>
      </c>
      <c r="M27" s="27">
        <f>+'㈱塩釜'!M27+'機船'!M27</f>
        <v>12700.413167255541</v>
      </c>
      <c r="N27" s="27">
        <f>+'㈱塩釜'!N27+'機船'!N27</f>
        <v>14011.98573963074</v>
      </c>
      <c r="O27" s="27">
        <f>+'㈱塩釜'!O27+'機船'!O27</f>
        <v>11202.4722</v>
      </c>
      <c r="P27" s="9">
        <f t="shared" si="0"/>
        <v>111136.97181254289</v>
      </c>
    </row>
    <row r="28" spans="1:16" ht="18.75">
      <c r="A28" s="48" t="s">
        <v>23</v>
      </c>
      <c r="B28" s="570" t="s">
        <v>194</v>
      </c>
      <c r="C28" s="59" t="s">
        <v>16</v>
      </c>
      <c r="D28" s="28">
        <f>+'㈱塩釜'!D28+'機船'!D28</f>
        <v>25.4256</v>
      </c>
      <c r="E28" s="28">
        <f>+'㈱塩釜'!E28+'機船'!E28</f>
        <v>20.3686</v>
      </c>
      <c r="F28" s="28">
        <f>+'㈱塩釜'!F28+'機船'!F28</f>
        <v>30.828</v>
      </c>
      <c r="G28" s="28">
        <f>+'㈱塩釜'!G28+'機船'!G28</f>
        <v>39.437</v>
      </c>
      <c r="H28" s="28">
        <f>+'㈱塩釜'!H28+'機船'!H28</f>
        <v>34.516000000000005</v>
      </c>
      <c r="I28" s="28">
        <f>+'㈱塩釜'!I28+'機船'!I28</f>
        <v>31.458</v>
      </c>
      <c r="J28" s="28">
        <f>+'㈱塩釜'!J28+'機船'!J28</f>
        <v>22.593</v>
      </c>
      <c r="K28" s="28">
        <f>+'㈱塩釜'!K28+'機船'!K28</f>
        <v>26.011300000000002</v>
      </c>
      <c r="L28" s="28">
        <f>+'㈱塩釜'!L28+'機船'!L28</f>
        <v>30.0105</v>
      </c>
      <c r="M28" s="28">
        <f>+'㈱塩釜'!M28+'機船'!M28</f>
        <v>44.283500000000004</v>
      </c>
      <c r="N28" s="28">
        <f>+'㈱塩釜'!N28+'機船'!N28</f>
        <v>52.1995</v>
      </c>
      <c r="O28" s="28">
        <f>+'㈱塩釜'!O28+'機船'!O28</f>
        <v>48.5365</v>
      </c>
      <c r="P28" s="8">
        <f t="shared" si="0"/>
        <v>405.66749999999996</v>
      </c>
    </row>
    <row r="29" spans="1:16" ht="18.75">
      <c r="A29" s="42"/>
      <c r="B29" s="571"/>
      <c r="C29" s="52" t="s">
        <v>18</v>
      </c>
      <c r="D29" s="27">
        <f>+'㈱塩釜'!D29+'機船'!D29</f>
        <v>10047.658551150416</v>
      </c>
      <c r="E29" s="27">
        <f>+'㈱塩釜'!E29+'機船'!E29</f>
        <v>6539.683940094319</v>
      </c>
      <c r="F29" s="27">
        <f>+'㈱塩釜'!F29+'機船'!F29</f>
        <v>20828.650284756863</v>
      </c>
      <c r="G29" s="27">
        <f>+'㈱塩釜'!G29+'機船'!G29</f>
        <v>39104.18450582659</v>
      </c>
      <c r="H29" s="27">
        <f>+'㈱塩釜'!H29+'機船'!H29</f>
        <v>22152.58437287226</v>
      </c>
      <c r="I29" s="27">
        <f>+'㈱塩釜'!I29+'機船'!I29</f>
        <v>15539.675157093023</v>
      </c>
      <c r="J29" s="27">
        <f>+'㈱塩釜'!J29+'機船'!J29</f>
        <v>8615.536916077426</v>
      </c>
      <c r="K29" s="27">
        <f>+'㈱塩釜'!K29+'機船'!K29</f>
        <v>12652.524554584059</v>
      </c>
      <c r="L29" s="27">
        <f>+'㈱塩釜'!L29+'機船'!L29</f>
        <v>19566.82028761837</v>
      </c>
      <c r="M29" s="27">
        <f>+'㈱塩釜'!M29+'機船'!M29</f>
        <v>24103.74313768864</v>
      </c>
      <c r="N29" s="27">
        <f>+'㈱塩釜'!N29+'機船'!N29</f>
        <v>33690.00664753361</v>
      </c>
      <c r="O29" s="27">
        <f>+'㈱塩釜'!O29+'機船'!O29</f>
        <v>35323.1608</v>
      </c>
      <c r="P29" s="9">
        <f t="shared" si="0"/>
        <v>248164.2291552956</v>
      </c>
    </row>
    <row r="30" spans="1:16" ht="18.75">
      <c r="A30" s="48" t="s">
        <v>0</v>
      </c>
      <c r="B30" s="568" t="s">
        <v>37</v>
      </c>
      <c r="C30" s="59" t="s">
        <v>16</v>
      </c>
      <c r="D30" s="28">
        <f>+'㈱塩釜'!D30+'機船'!D30</f>
        <v>12.732899999999999</v>
      </c>
      <c r="E30" s="28">
        <f>+'㈱塩釜'!E30+'機船'!E30</f>
        <v>8.079</v>
      </c>
      <c r="F30" s="28">
        <f>+'㈱塩釜'!F30+'機船'!F30</f>
        <v>13.918800000000001</v>
      </c>
      <c r="G30" s="28">
        <f>+'㈱塩釜'!G30+'機船'!G30</f>
        <v>16.566499999999998</v>
      </c>
      <c r="H30" s="28">
        <f>+'㈱塩釜'!H30+'機船'!H30</f>
        <v>3.3316</v>
      </c>
      <c r="I30" s="28">
        <f>+'㈱塩釜'!I30+'機船'!I30</f>
        <v>0.2081</v>
      </c>
      <c r="J30" s="28">
        <f>+'㈱塩釜'!J30+'機船'!J30</f>
        <v>0.0015</v>
      </c>
      <c r="K30" s="28">
        <f>+'㈱塩釜'!K30+'機船'!K30</f>
        <v>0.005</v>
      </c>
      <c r="L30" s="28">
        <f>+'㈱塩釜'!L30+'機船'!L30</f>
        <v>0.01</v>
      </c>
      <c r="M30" s="28">
        <f>+'㈱塩釜'!M30+'機船'!M30</f>
        <v>0.1446</v>
      </c>
      <c r="N30" s="28">
        <f>+'㈱塩釜'!N30+'機船'!N30</f>
        <v>0.1515</v>
      </c>
      <c r="O30" s="28">
        <f>+'㈱塩釜'!O30+'機船'!O30</f>
        <v>1.3192000000000002</v>
      </c>
      <c r="P30" s="8">
        <f t="shared" si="0"/>
        <v>56.4687</v>
      </c>
    </row>
    <row r="31" spans="1:16" ht="18.75">
      <c r="A31" s="48" t="s">
        <v>38</v>
      </c>
      <c r="B31" s="569"/>
      <c r="C31" s="52" t="s">
        <v>18</v>
      </c>
      <c r="D31" s="27">
        <f>+'㈱塩釜'!D31+'機船'!D31</f>
        <v>2431.172746221474</v>
      </c>
      <c r="E31" s="27">
        <f>+'㈱塩釜'!E31+'機船'!E31</f>
        <v>1920.769433309691</v>
      </c>
      <c r="F31" s="27">
        <f>+'㈱塩釜'!F31+'機船'!F31</f>
        <v>2366.7841843702745</v>
      </c>
      <c r="G31" s="27">
        <f>+'㈱塩釜'!G31+'機船'!G31</f>
        <v>1739.1340896783686</v>
      </c>
      <c r="H31" s="27">
        <f>+'㈱塩釜'!H31+'機船'!H31</f>
        <v>254.53343773870927</v>
      </c>
      <c r="I31" s="27">
        <f>+'㈱塩釜'!I31+'機船'!I31</f>
        <v>13.946519963428496</v>
      </c>
      <c r="J31" s="27">
        <f>+'㈱塩釜'!J31+'機船'!J31</f>
        <v>0.016199999712567678</v>
      </c>
      <c r="K31" s="27">
        <f>+'㈱塩釜'!K31+'機船'!K31</f>
        <v>0.6479999891644077</v>
      </c>
      <c r="L31" s="27">
        <f>+'㈱塩釜'!L31+'機船'!L31</f>
        <v>0.718</v>
      </c>
      <c r="M31" s="27">
        <f>+'㈱塩釜'!M31+'機船'!M31</f>
        <v>125.348</v>
      </c>
      <c r="N31" s="27">
        <f>+'㈱塩釜'!N31+'機船'!N31</f>
        <v>99.33699997875183</v>
      </c>
      <c r="O31" s="27">
        <f>+'㈱塩釜'!O31+'機船'!O31</f>
        <v>762.1338</v>
      </c>
      <c r="P31" s="9">
        <f t="shared" si="0"/>
        <v>9714.541411249575</v>
      </c>
    </row>
    <row r="32" spans="1:16" ht="18.75">
      <c r="A32" s="48" t="s">
        <v>0</v>
      </c>
      <c r="B32" s="568" t="s">
        <v>39</v>
      </c>
      <c r="C32" s="59" t="s">
        <v>16</v>
      </c>
      <c r="D32" s="28">
        <f>+'㈱塩釜'!D32+'機船'!D32</f>
        <v>0.2581</v>
      </c>
      <c r="E32" s="28">
        <f>+'㈱塩釜'!E32+'機船'!E32</f>
        <v>0.2437</v>
      </c>
      <c r="F32" s="28">
        <f>+'㈱塩釜'!F32+'機船'!F32</f>
        <v>0.3125</v>
      </c>
      <c r="G32" s="28">
        <f>+'㈱塩釜'!G32+'機船'!G32</f>
        <v>0.027</v>
      </c>
      <c r="H32" s="28">
        <f>+'㈱塩釜'!H32+'機船'!H32</f>
        <v>0.0599</v>
      </c>
      <c r="I32" s="28">
        <f>+'㈱塩釜'!I32+'機船'!I32</f>
        <v>0.0093</v>
      </c>
      <c r="J32" s="28">
        <f>+'㈱塩釜'!J32+'機船'!J32</f>
        <v>0.001</v>
      </c>
      <c r="K32" s="28">
        <f>+'㈱塩釜'!K32+'機船'!K32</f>
        <v>0.0095</v>
      </c>
      <c r="L32" s="28">
        <f>+'㈱塩釜'!L32+'機船'!L32</f>
        <v>0.0051</v>
      </c>
      <c r="M32" s="28">
        <f>+'㈱塩釜'!M32+'機船'!M32</f>
        <v>0</v>
      </c>
      <c r="N32" s="28">
        <f>+'㈱塩釜'!N32+'機船'!N32</f>
        <v>0.1</v>
      </c>
      <c r="O32" s="28">
        <f>+'㈱塩釜'!O32+'機船'!O32</f>
        <v>0.421</v>
      </c>
      <c r="P32" s="8">
        <f t="shared" si="0"/>
        <v>1.4471</v>
      </c>
    </row>
    <row r="33" spans="1:16" ht="18.75">
      <c r="A33" s="48" t="s">
        <v>40</v>
      </c>
      <c r="B33" s="569"/>
      <c r="C33" s="52" t="s">
        <v>18</v>
      </c>
      <c r="D33" s="27">
        <f>+'㈱塩釜'!D33+'機船'!D33</f>
        <v>67.96755949381044</v>
      </c>
      <c r="E33" s="27">
        <f>+'㈱塩釜'!E33+'機船'!E33</f>
        <v>43.72251836637112</v>
      </c>
      <c r="F33" s="27">
        <f>+'㈱塩釜'!F33+'機船'!F33</f>
        <v>31.13279983496568</v>
      </c>
      <c r="G33" s="27">
        <f>+'㈱塩釜'!G33+'機船'!G33</f>
        <v>4.742280050452813</v>
      </c>
      <c r="H33" s="27">
        <f>+'㈱塩釜'!H33+'機船'!H33</f>
        <v>7.473599823569707</v>
      </c>
      <c r="I33" s="27">
        <f>+'㈱塩釜'!I33+'機船'!I33</f>
        <v>1.1339999947712311</v>
      </c>
      <c r="J33" s="27">
        <f>+'㈱塩釜'!J33+'機船'!J33</f>
        <v>0.10799999808378453</v>
      </c>
      <c r="K33" s="27">
        <f>+'㈱塩釜'!K33+'機船'!K33</f>
        <v>0.24299999954851698</v>
      </c>
      <c r="L33" s="27">
        <f>+'㈱塩釜'!L33+'機船'!L33</f>
        <v>0.842399992286237</v>
      </c>
      <c r="M33" s="27">
        <f>+'㈱塩釜'!M33+'機船'!M33</f>
        <v>0</v>
      </c>
      <c r="N33" s="27">
        <f>+'㈱塩釜'!N33+'機船'!N33</f>
        <v>48.599999601596664</v>
      </c>
      <c r="O33" s="27">
        <f>+'㈱塩釜'!O33+'機船'!O33</f>
        <v>165.22812000000002</v>
      </c>
      <c r="P33" s="9">
        <f t="shared" si="0"/>
        <v>371.19427715545623</v>
      </c>
    </row>
    <row r="34" spans="1:16" ht="18.75">
      <c r="A34" s="48"/>
      <c r="B34" s="50" t="s">
        <v>20</v>
      </c>
      <c r="C34" s="59" t="s">
        <v>16</v>
      </c>
      <c r="D34" s="28"/>
      <c r="E34" s="28"/>
      <c r="F34" s="28">
        <f>+'㈱塩釜'!F34+'機船'!F34</f>
        <v>0</v>
      </c>
      <c r="G34" s="28">
        <f>+'㈱塩釜'!G34+'機船'!G34</f>
        <v>0.002</v>
      </c>
      <c r="H34" s="28">
        <f>+'㈱塩釜'!H34+'機船'!H34</f>
        <v>0</v>
      </c>
      <c r="I34" s="28">
        <f>+'㈱塩釜'!I34+'機船'!I34</f>
        <v>0</v>
      </c>
      <c r="J34" s="28">
        <f>+'㈱塩釜'!J34+'機船'!J34</f>
        <v>0</v>
      </c>
      <c r="K34" s="28">
        <f>+'㈱塩釜'!K34+'機船'!K34</f>
        <v>0</v>
      </c>
      <c r="L34" s="28">
        <f>+'㈱塩釜'!L34+'機船'!L34</f>
        <v>0</v>
      </c>
      <c r="M34" s="28">
        <f>+'㈱塩釜'!M34+'機船'!M34</f>
        <v>0</v>
      </c>
      <c r="N34" s="28">
        <f>+'㈱塩釜'!N34+'機船'!N34</f>
        <v>0</v>
      </c>
      <c r="O34" s="28">
        <f>+'㈱塩釜'!O34+'機船'!O34</f>
        <v>0</v>
      </c>
      <c r="P34" s="8">
        <f t="shared" si="0"/>
        <v>0.002</v>
      </c>
    </row>
    <row r="35" spans="1:16" ht="18.75">
      <c r="A35" s="48" t="s">
        <v>23</v>
      </c>
      <c r="B35" s="52" t="s">
        <v>111</v>
      </c>
      <c r="C35" s="52" t="s">
        <v>18</v>
      </c>
      <c r="D35" s="27"/>
      <c r="E35" s="27"/>
      <c r="F35" s="27">
        <f>+'㈱塩釜'!F35+'機船'!F35</f>
        <v>0</v>
      </c>
      <c r="G35" s="27">
        <f>+'㈱塩釜'!G35+'機船'!G35</f>
        <v>0.108</v>
      </c>
      <c r="H35" s="27">
        <f>+'㈱塩釜'!H35+'機船'!H35</f>
        <v>0</v>
      </c>
      <c r="I35" s="27">
        <f>+'㈱塩釜'!I35+'機船'!I35</f>
        <v>0</v>
      </c>
      <c r="J35" s="27">
        <f>+'㈱塩釜'!J35+'機船'!J35</f>
        <v>0</v>
      </c>
      <c r="K35" s="27">
        <f>+'㈱塩釜'!K35+'機船'!K35</f>
        <v>0</v>
      </c>
      <c r="L35" s="27">
        <f>+'㈱塩釜'!L35+'機船'!L35</f>
        <v>0</v>
      </c>
      <c r="M35" s="27">
        <f>+'㈱塩釜'!M35+'機船'!M35</f>
        <v>0</v>
      </c>
      <c r="N35" s="27">
        <f>+'㈱塩釜'!N35+'機船'!N35</f>
        <v>0</v>
      </c>
      <c r="O35" s="27">
        <f>+'㈱塩釜'!O35+'機船'!O35</f>
        <v>0</v>
      </c>
      <c r="P35" s="9">
        <f t="shared" si="0"/>
        <v>0.108</v>
      </c>
    </row>
    <row r="36" spans="1:16" ht="18.75">
      <c r="A36" s="54"/>
      <c r="B36" s="570" t="s">
        <v>177</v>
      </c>
      <c r="C36" s="59" t="s">
        <v>16</v>
      </c>
      <c r="D36" s="28">
        <f>+'㈱塩釜'!D36+'機船'!D36</f>
        <v>12.991</v>
      </c>
      <c r="E36" s="28">
        <f>+'㈱塩釜'!E36+'機船'!E36</f>
        <v>8.3227</v>
      </c>
      <c r="F36" s="28">
        <f>+'㈱塩釜'!F36+'機船'!F36</f>
        <v>14.231300000000001</v>
      </c>
      <c r="G36" s="28">
        <f>+'㈱塩釜'!G36+'機船'!G36</f>
        <v>16.595499999999998</v>
      </c>
      <c r="H36" s="28">
        <f>+'㈱塩釜'!H36+'機船'!H36</f>
        <v>3.3914999999999997</v>
      </c>
      <c r="I36" s="28">
        <f>+'㈱塩釜'!I36+'機船'!I36</f>
        <v>0.2174</v>
      </c>
      <c r="J36" s="28">
        <f>+'㈱塩釜'!J36+'機船'!J36</f>
        <v>0.0025</v>
      </c>
      <c r="K36" s="28">
        <f>+'㈱塩釜'!K36+'機船'!K36</f>
        <v>0.014499999999999999</v>
      </c>
      <c r="L36" s="28">
        <f>+'㈱塩釜'!L36+'機船'!L36</f>
        <v>0.0151</v>
      </c>
      <c r="M36" s="28">
        <f>+'㈱塩釜'!M36+'機船'!M36</f>
        <v>0.1446</v>
      </c>
      <c r="N36" s="28">
        <f>+'㈱塩釜'!N36+'機船'!N36</f>
        <v>0.2515</v>
      </c>
      <c r="O36" s="28">
        <f>+'㈱塩釜'!O36+'機船'!O36</f>
        <v>1.7402000000000002</v>
      </c>
      <c r="P36" s="8">
        <f t="shared" si="0"/>
        <v>57.91779999999999</v>
      </c>
    </row>
    <row r="37" spans="1:16" ht="18.75">
      <c r="A37" s="53"/>
      <c r="B37" s="571"/>
      <c r="C37" s="52" t="s">
        <v>18</v>
      </c>
      <c r="D37" s="27">
        <f>+'㈱塩釜'!D37+'機船'!D37</f>
        <v>2499.1403057152843</v>
      </c>
      <c r="E37" s="27">
        <f>+'㈱塩釜'!E37+'機船'!E37</f>
        <v>1964.4919516760622</v>
      </c>
      <c r="F37" s="27">
        <f>+'㈱塩釜'!F37+'機船'!F37</f>
        <v>2397.9169842052397</v>
      </c>
      <c r="G37" s="27">
        <f>+'㈱塩釜'!G37+'機船'!G37</f>
        <v>1743.984369728821</v>
      </c>
      <c r="H37" s="27">
        <f>+'㈱塩釜'!H37+'機船'!H37</f>
        <v>262.0070375622789</v>
      </c>
      <c r="I37" s="27">
        <f>+'㈱塩釜'!I37+'機船'!I37</f>
        <v>15.08051995819973</v>
      </c>
      <c r="J37" s="27">
        <f>+'㈱塩釜'!J37+'機船'!J37</f>
        <v>0.12419999779635221</v>
      </c>
      <c r="K37" s="27">
        <f>+'㈱塩釜'!K37+'機船'!K37</f>
        <v>0.8909999887129246</v>
      </c>
      <c r="L37" s="27">
        <f>+'㈱塩釜'!L37+'機船'!L37</f>
        <v>1.560399992286237</v>
      </c>
      <c r="M37" s="27">
        <f>+'㈱塩釜'!M37+'機船'!M37</f>
        <v>125.348</v>
      </c>
      <c r="N37" s="27">
        <f>+'㈱塩釜'!N37+'機船'!N37</f>
        <v>147.9369995803485</v>
      </c>
      <c r="O37" s="27">
        <f>+'㈱塩釜'!O37+'機船'!O37</f>
        <v>927.3619199999999</v>
      </c>
      <c r="P37" s="9">
        <f t="shared" si="0"/>
        <v>10085.843688405026</v>
      </c>
    </row>
    <row r="38" spans="1:16" ht="18.75">
      <c r="A38" s="572" t="s">
        <v>199</v>
      </c>
      <c r="B38" s="573"/>
      <c r="C38" s="59" t="s">
        <v>16</v>
      </c>
      <c r="D38" s="28">
        <f>+'㈱塩釜'!D38+'機船'!D38</f>
        <v>0.054</v>
      </c>
      <c r="E38" s="28">
        <f>+'㈱塩釜'!E38+'機船'!E38</f>
        <v>0.038</v>
      </c>
      <c r="F38" s="28">
        <f>+'㈱塩釜'!F38+'機船'!F38</f>
        <v>0.0892</v>
      </c>
      <c r="G38" s="28">
        <f>+'㈱塩釜'!G38+'機船'!G38</f>
        <v>0.10170000000000001</v>
      </c>
      <c r="H38" s="28">
        <f>+'㈱塩釜'!H38+'機船'!H38</f>
        <v>0.1336</v>
      </c>
      <c r="I38" s="28">
        <f>+'㈱塩釜'!I38+'機船'!I38</f>
        <v>0.2967</v>
      </c>
      <c r="J38" s="28">
        <f>+'㈱塩釜'!J38+'機船'!J38</f>
        <v>0.14739999999999998</v>
      </c>
      <c r="K38" s="28">
        <f>+'㈱塩釜'!K38+'機船'!K38</f>
        <v>0.267</v>
      </c>
      <c r="L38" s="28">
        <f>+'㈱塩釜'!L38+'機船'!L38</f>
        <v>0.6691</v>
      </c>
      <c r="M38" s="28">
        <f>+'㈱塩釜'!M38+'機船'!M38</f>
        <v>0.3258</v>
      </c>
      <c r="N38" s="28">
        <f>+'㈱塩釜'!N38+'機船'!N38</f>
        <v>0.3294</v>
      </c>
      <c r="O38" s="28">
        <f>+'㈱塩釜'!O38+'機船'!O38</f>
        <v>0.2442</v>
      </c>
      <c r="P38" s="8">
        <f t="shared" si="0"/>
        <v>2.6961000000000004</v>
      </c>
    </row>
    <row r="39" spans="1:16" ht="18.75">
      <c r="A39" s="574"/>
      <c r="B39" s="575"/>
      <c r="C39" s="52" t="s">
        <v>18</v>
      </c>
      <c r="D39" s="27">
        <f>+'㈱塩釜'!D39+'機船'!D39</f>
        <v>88.11179931253855</v>
      </c>
      <c r="E39" s="27">
        <f>+'㈱塩釜'!E39+'機船'!E39</f>
        <v>71.81999621066934</v>
      </c>
      <c r="F39" s="27">
        <f>+'㈱塩釜'!F39+'機船'!F39</f>
        <v>114.58799889385887</v>
      </c>
      <c r="G39" s="27">
        <f>+'㈱塩釜'!G39+'機船'!G39</f>
        <v>139.02300103956233</v>
      </c>
      <c r="H39" s="27">
        <f>+'㈱塩釜'!H39+'機船'!H39</f>
        <v>140.993998277765</v>
      </c>
      <c r="I39" s="27">
        <f>+'㈱塩釜'!I39+'機船'!I39</f>
        <v>207.7435993621151</v>
      </c>
      <c r="J39" s="27">
        <f>+'㈱塩釜'!J39+'機船'!J39</f>
        <v>139.18539861400134</v>
      </c>
      <c r="K39" s="27">
        <f>+'㈱塩釜'!K39+'機船'!K39</f>
        <v>145.54079884492586</v>
      </c>
      <c r="L39" s="27">
        <f>+'㈱塩釜'!L39+'機船'!L39</f>
        <v>255.70195769551938</v>
      </c>
      <c r="M39" s="27">
        <f>+'㈱塩釜'!M39+'機船'!M39</f>
        <v>200.0179593459995</v>
      </c>
      <c r="N39" s="27">
        <f>+'㈱塩釜'!N39+'機船'!N39</f>
        <v>142.9375990201934</v>
      </c>
      <c r="O39" s="27">
        <f>+'㈱塩釜'!O39+'機船'!O39</f>
        <v>129.3892</v>
      </c>
      <c r="P39" s="9">
        <f t="shared" si="0"/>
        <v>1775.0533066171488</v>
      </c>
    </row>
    <row r="40" spans="1:16" ht="18.75">
      <c r="A40" s="572" t="s">
        <v>200</v>
      </c>
      <c r="B40" s="573"/>
      <c r="C40" s="59" t="s">
        <v>16</v>
      </c>
      <c r="D40" s="28">
        <f>+'㈱塩釜'!D40+'機船'!D40</f>
        <v>1.7694999999999999</v>
      </c>
      <c r="E40" s="28">
        <f>+'㈱塩釜'!E40+'機船'!E40</f>
        <v>1.5939999999999999</v>
      </c>
      <c r="F40" s="28">
        <f>+'㈱塩釜'!F40+'機船'!F40</f>
        <v>2.1171</v>
      </c>
      <c r="G40" s="28">
        <f>+'㈱塩釜'!G40+'機船'!G40</f>
        <v>1.2314</v>
      </c>
      <c r="H40" s="28">
        <f>+'㈱塩釜'!H40+'機船'!H40</f>
        <v>0.6918</v>
      </c>
      <c r="I40" s="28">
        <f>+'㈱塩釜'!I40+'機船'!I40</f>
        <v>0.6553</v>
      </c>
      <c r="J40" s="28">
        <f>+'㈱塩釜'!J40+'機船'!J40</f>
        <v>0.5613</v>
      </c>
      <c r="K40" s="28">
        <f>+'㈱塩釜'!K40+'機船'!K40</f>
        <v>0.5235</v>
      </c>
      <c r="L40" s="28">
        <f>+'㈱塩釜'!L40+'機船'!L40</f>
        <v>0.4894</v>
      </c>
      <c r="M40" s="28">
        <f>+'㈱塩釜'!M40+'機船'!M40</f>
        <v>1.1723999999999999</v>
      </c>
      <c r="N40" s="28">
        <f>+'㈱塩釜'!N40+'機船'!N40</f>
        <v>87.9657</v>
      </c>
      <c r="O40" s="28">
        <f>+'㈱塩釜'!O40+'機船'!O40</f>
        <v>7.0791</v>
      </c>
      <c r="P40" s="8">
        <f t="shared" si="0"/>
        <v>105.8505</v>
      </c>
    </row>
    <row r="41" spans="1:16" ht="18.75">
      <c r="A41" s="574"/>
      <c r="B41" s="575"/>
      <c r="C41" s="52" t="s">
        <v>18</v>
      </c>
      <c r="D41" s="27">
        <f>+'㈱塩釜'!D41+'機船'!D41</f>
        <v>1725.6971868424032</v>
      </c>
      <c r="E41" s="27">
        <f>+'㈱塩釜'!E41+'機船'!E41</f>
        <v>1477.0133245208071</v>
      </c>
      <c r="F41" s="27">
        <f>+'㈱塩釜'!F41+'機船'!F41</f>
        <v>1652.500415532787</v>
      </c>
      <c r="G41" s="27">
        <f>+'㈱塩釜'!G41+'機船'!G41</f>
        <v>882.2602493221998</v>
      </c>
      <c r="H41" s="27">
        <f>+'㈱塩釜'!H41+'機船'!H41</f>
        <v>548.3591870548097</v>
      </c>
      <c r="I41" s="27">
        <f>+'㈱塩釜'!I41+'機船'!I41</f>
        <v>351.928398383663</v>
      </c>
      <c r="J41" s="27">
        <f>+'㈱塩釜'!J41+'機船'!J41</f>
        <v>408.0175127606529</v>
      </c>
      <c r="K41" s="27">
        <f>+'㈱塩釜'!K41+'機船'!K41</f>
        <v>448.3533525028176</v>
      </c>
      <c r="L41" s="27">
        <f>+'㈱塩釜'!L41+'機船'!L41</f>
        <v>438.69815502643496</v>
      </c>
      <c r="M41" s="27">
        <f>+'㈱塩釜'!M41+'機船'!M41</f>
        <v>1034.1883159486035</v>
      </c>
      <c r="N41" s="27">
        <f>+'㈱塩釜'!N41+'機船'!N41</f>
        <v>23292.691369055843</v>
      </c>
      <c r="O41" s="27">
        <f>+'㈱塩釜'!O41+'機船'!O41</f>
        <v>3711.56412</v>
      </c>
      <c r="P41" s="9">
        <f t="shared" si="0"/>
        <v>35971.27158695103</v>
      </c>
    </row>
    <row r="42" spans="1:16" ht="18.75">
      <c r="A42" s="572" t="s">
        <v>201</v>
      </c>
      <c r="B42" s="573"/>
      <c r="C42" s="59" t="s">
        <v>16</v>
      </c>
      <c r="D42" s="28"/>
      <c r="E42" s="28"/>
      <c r="F42" s="28">
        <f>+'㈱塩釜'!F42+'機船'!F42</f>
        <v>0</v>
      </c>
      <c r="G42" s="28">
        <f>+'㈱塩釜'!G42+'機船'!G42</f>
        <v>0.0012</v>
      </c>
      <c r="H42" s="28">
        <f>+'㈱塩釜'!H42+'機船'!H42</f>
        <v>0</v>
      </c>
      <c r="I42" s="28">
        <f>+'㈱塩釜'!I42+'機船'!I42</f>
        <v>0</v>
      </c>
      <c r="J42" s="28">
        <f>+'㈱塩釜'!J42+'機船'!J42</f>
        <v>0</v>
      </c>
      <c r="K42" s="28">
        <f>+'㈱塩釜'!K42+'機船'!K42</f>
        <v>0</v>
      </c>
      <c r="L42" s="28">
        <f>+'㈱塩釜'!L42+'機船'!L42</f>
        <v>0</v>
      </c>
      <c r="M42" s="28">
        <f>+'㈱塩釜'!M42+'機船'!M42</f>
        <v>0</v>
      </c>
      <c r="N42" s="28">
        <f>+'㈱塩釜'!N42+'機船'!N42</f>
        <v>0</v>
      </c>
      <c r="O42" s="28">
        <f>+'㈱塩釜'!O42+'機船'!O42</f>
        <v>0</v>
      </c>
      <c r="P42" s="8">
        <f t="shared" si="0"/>
        <v>0.0012</v>
      </c>
    </row>
    <row r="43" spans="1:16" ht="18.75">
      <c r="A43" s="574"/>
      <c r="B43" s="575"/>
      <c r="C43" s="52" t="s">
        <v>18</v>
      </c>
      <c r="D43" s="27"/>
      <c r="E43" s="27"/>
      <c r="F43" s="27">
        <f>+'㈱塩釜'!F43+'機船'!F43</f>
        <v>0</v>
      </c>
      <c r="G43" s="27">
        <f>+'㈱塩釜'!G43+'機船'!G43</f>
        <v>2.592</v>
      </c>
      <c r="H43" s="27">
        <f>+'㈱塩釜'!H43+'機船'!H43</f>
        <v>0</v>
      </c>
      <c r="I43" s="27">
        <f>+'㈱塩釜'!I43+'機船'!I43</f>
        <v>0</v>
      </c>
      <c r="J43" s="27">
        <f>+'㈱塩釜'!J43+'機船'!J43</f>
        <v>0</v>
      </c>
      <c r="K43" s="27">
        <f>+'㈱塩釜'!K43+'機船'!K43</f>
        <v>0</v>
      </c>
      <c r="L43" s="27">
        <f>+'㈱塩釜'!L43+'機船'!L43</f>
        <v>0</v>
      </c>
      <c r="M43" s="27">
        <f>+'㈱塩釜'!M43+'機船'!M43</f>
        <v>0</v>
      </c>
      <c r="N43" s="27">
        <f>+'㈱塩釜'!N43+'機船'!N43</f>
        <v>0</v>
      </c>
      <c r="O43" s="27">
        <f>+'㈱塩釜'!O43+'機船'!O43</f>
        <v>0</v>
      </c>
      <c r="P43" s="9">
        <f t="shared" si="0"/>
        <v>2.592</v>
      </c>
    </row>
    <row r="44" spans="1:16" ht="18.75">
      <c r="A44" s="572" t="s">
        <v>202</v>
      </c>
      <c r="B44" s="573"/>
      <c r="C44" s="59" t="s">
        <v>16</v>
      </c>
      <c r="D44" s="28"/>
      <c r="E44" s="28"/>
      <c r="F44" s="28">
        <f>+'㈱塩釜'!F44+'機船'!F44</f>
        <v>0</v>
      </c>
      <c r="G44" s="28">
        <f>+'㈱塩釜'!G44+'機船'!G44</f>
        <v>0</v>
      </c>
      <c r="H44" s="28">
        <f>+'㈱塩釜'!H44+'機船'!H44</f>
        <v>0</v>
      </c>
      <c r="I44" s="28">
        <f>+'㈱塩釜'!I44+'機船'!I44</f>
        <v>0</v>
      </c>
      <c r="J44" s="28">
        <f>+'㈱塩釜'!J44+'機船'!J44</f>
        <v>0</v>
      </c>
      <c r="K44" s="28">
        <f>+'㈱塩釜'!K44+'機船'!K44</f>
        <v>0</v>
      </c>
      <c r="L44" s="28">
        <f>+'㈱塩釜'!L44+'機船'!L44</f>
        <v>0</v>
      </c>
      <c r="M44" s="28">
        <f>+'㈱塩釜'!M44+'機船'!M44</f>
        <v>0</v>
      </c>
      <c r="N44" s="28">
        <f>+'㈱塩釜'!N44+'機船'!N44</f>
        <v>0.0401</v>
      </c>
      <c r="O44" s="28">
        <f>+'㈱塩釜'!O44+'機船'!O44</f>
        <v>0</v>
      </c>
      <c r="P44" s="8">
        <f t="shared" si="0"/>
        <v>0.0401</v>
      </c>
    </row>
    <row r="45" spans="1:16" ht="18.75">
      <c r="A45" s="574"/>
      <c r="B45" s="575"/>
      <c r="C45" s="52" t="s">
        <v>18</v>
      </c>
      <c r="D45" s="27"/>
      <c r="E45" s="27"/>
      <c r="F45" s="27">
        <f>+'㈱塩釜'!F45+'機船'!F45</f>
        <v>0</v>
      </c>
      <c r="G45" s="27">
        <f>+'㈱塩釜'!G45+'機船'!G45</f>
        <v>0</v>
      </c>
      <c r="H45" s="27">
        <f>+'㈱塩釜'!H45+'機船'!H45</f>
        <v>0</v>
      </c>
      <c r="I45" s="27">
        <f>+'㈱塩釜'!I45+'機船'!I45</f>
        <v>0</v>
      </c>
      <c r="J45" s="27">
        <f>+'㈱塩釜'!J45+'機船'!J45</f>
        <v>0</v>
      </c>
      <c r="K45" s="27">
        <f>+'㈱塩釜'!K45+'機船'!K45</f>
        <v>0</v>
      </c>
      <c r="L45" s="27">
        <f>+'㈱塩釜'!L45+'機船'!L45</f>
        <v>0</v>
      </c>
      <c r="M45" s="27">
        <f>+'㈱塩釜'!M45+'機船'!M45</f>
        <v>0</v>
      </c>
      <c r="N45" s="27">
        <f>+'㈱塩釜'!N45+'機船'!N45</f>
        <v>24.710399797434036</v>
      </c>
      <c r="O45" s="27">
        <f>+'㈱塩釜'!O45+'機船'!O45</f>
        <v>0</v>
      </c>
      <c r="P45" s="9">
        <f t="shared" si="0"/>
        <v>24.710399797434036</v>
      </c>
    </row>
    <row r="46" spans="1:16" ht="18.75">
      <c r="A46" s="572" t="s">
        <v>203</v>
      </c>
      <c r="B46" s="573"/>
      <c r="C46" s="59" t="s">
        <v>16</v>
      </c>
      <c r="D46" s="28">
        <f>+'㈱塩釜'!D46+'機船'!D46</f>
        <v>0.093</v>
      </c>
      <c r="E46" s="28">
        <f>+'㈱塩釜'!E46+'機船'!E46</f>
        <v>0.052</v>
      </c>
      <c r="F46" s="28">
        <f>+'㈱塩釜'!F46+'機船'!F46</f>
        <v>0.0008</v>
      </c>
      <c r="G46" s="28">
        <f>+'㈱塩釜'!G46+'機船'!G46</f>
        <v>0.088</v>
      </c>
      <c r="H46" s="28">
        <f>+'㈱塩釜'!H46+'機船'!H46</f>
        <v>0</v>
      </c>
      <c r="I46" s="28">
        <f>+'㈱塩釜'!I46+'機船'!I46</f>
        <v>0</v>
      </c>
      <c r="J46" s="28">
        <f>+'㈱塩釜'!J46+'機船'!J46</f>
        <v>0</v>
      </c>
      <c r="K46" s="28">
        <f>+'㈱塩釜'!K46+'機船'!K46</f>
        <v>0</v>
      </c>
      <c r="L46" s="28">
        <f>+'㈱塩釜'!L46+'機船'!L46</f>
        <v>0</v>
      </c>
      <c r="M46" s="28">
        <f>+'㈱塩釜'!M46+'機船'!M46</f>
        <v>0</v>
      </c>
      <c r="N46" s="28">
        <f>+'㈱塩釜'!N46+'機船'!N46</f>
        <v>0</v>
      </c>
      <c r="O46" s="28">
        <f>+'㈱塩釜'!O46+'機船'!O46</f>
        <v>0</v>
      </c>
      <c r="P46" s="8">
        <f t="shared" si="0"/>
        <v>0.23379999999999998</v>
      </c>
    </row>
    <row r="47" spans="1:16" ht="18.75">
      <c r="A47" s="574"/>
      <c r="B47" s="575"/>
      <c r="C47" s="52" t="s">
        <v>18</v>
      </c>
      <c r="D47" s="27">
        <f>+'㈱塩釜'!D47+'機船'!D47</f>
        <v>62.31599973482355</v>
      </c>
      <c r="E47" s="27">
        <f>+'㈱塩釜'!E47+'機船'!E47</f>
        <v>33.047998256338076</v>
      </c>
      <c r="F47" s="27">
        <f>+'㈱塩釜'!F47+'機船'!F47</f>
        <v>0.864</v>
      </c>
      <c r="G47" s="27">
        <f>+'㈱塩釜'!G47+'機船'!G47</f>
        <v>40.60800043202591</v>
      </c>
      <c r="H47" s="27">
        <f>+'㈱塩釜'!H47+'機船'!H47</f>
        <v>0</v>
      </c>
      <c r="I47" s="27">
        <f>+'㈱塩釜'!I47+'機船'!I47</f>
        <v>0</v>
      </c>
      <c r="J47" s="27">
        <f>+'㈱塩釜'!J47+'機船'!J47</f>
        <v>0</v>
      </c>
      <c r="K47" s="27">
        <f>+'㈱塩釜'!K47+'機船'!K47</f>
        <v>0</v>
      </c>
      <c r="L47" s="27">
        <f>+'㈱塩釜'!L47+'機船'!L47</f>
        <v>0</v>
      </c>
      <c r="M47" s="27">
        <f>+'㈱塩釜'!M47+'機船'!M47</f>
        <v>0</v>
      </c>
      <c r="N47" s="27">
        <f>+'㈱塩釜'!N47+'機船'!N47</f>
        <v>0</v>
      </c>
      <c r="O47" s="27">
        <f>+'㈱塩釜'!O47+'機船'!O47</f>
        <v>0</v>
      </c>
      <c r="P47" s="9">
        <f t="shared" si="0"/>
        <v>136.83599842318753</v>
      </c>
    </row>
    <row r="48" spans="1:16" ht="18.75">
      <c r="A48" s="572" t="s">
        <v>204</v>
      </c>
      <c r="B48" s="573"/>
      <c r="C48" s="59" t="s">
        <v>16</v>
      </c>
      <c r="D48" s="28">
        <f>+'㈱塩釜'!D48+'機船'!D48</f>
        <v>90.0592</v>
      </c>
      <c r="E48" s="28"/>
      <c r="F48" s="28">
        <f>+'㈱塩釜'!F48+'機船'!F48</f>
        <v>177.583</v>
      </c>
      <c r="G48" s="28">
        <f>+'㈱塩釜'!G48+'機船'!G48</f>
        <v>0.035</v>
      </c>
      <c r="H48" s="28">
        <f>+'㈱塩釜'!H48+'機船'!H48</f>
        <v>1.4514</v>
      </c>
      <c r="I48" s="28">
        <f>+'㈱塩釜'!I48+'機船'!I48</f>
        <v>16.738</v>
      </c>
      <c r="J48" s="28">
        <f>+'㈱塩釜'!J48+'機船'!J48</f>
        <v>14.6153</v>
      </c>
      <c r="K48" s="28">
        <f>+'㈱塩釜'!K48+'機船'!K48</f>
        <v>0.06839999999999999</v>
      </c>
      <c r="L48" s="28">
        <f>+'㈱塩釜'!L48+'機船'!L48</f>
        <v>0.183</v>
      </c>
      <c r="M48" s="28">
        <f>+'㈱塩釜'!M48+'機船'!M48</f>
        <v>0.1061</v>
      </c>
      <c r="N48" s="28">
        <f>+'㈱塩釜'!N48+'機船'!N48</f>
        <v>735.2838</v>
      </c>
      <c r="O48" s="28">
        <f>+'㈱塩釜'!O48+'機船'!O48</f>
        <v>571.5429</v>
      </c>
      <c r="P48" s="8">
        <f t="shared" si="0"/>
        <v>1607.6661</v>
      </c>
    </row>
    <row r="49" spans="1:16" ht="18.75">
      <c r="A49" s="574"/>
      <c r="B49" s="575"/>
      <c r="C49" s="52" t="s">
        <v>18</v>
      </c>
      <c r="D49" s="27">
        <f>+'㈱塩釜'!D49+'機船'!D49</f>
        <v>5838.048354072797</v>
      </c>
      <c r="E49" s="27"/>
      <c r="F49" s="27">
        <f>+'㈱塩釜'!F49+'機船'!F49</f>
        <v>10578.108442067798</v>
      </c>
      <c r="G49" s="27">
        <f>+'㈱塩釜'!G49+'機船'!G49</f>
        <v>1.89</v>
      </c>
      <c r="H49" s="27">
        <f>+'㈱塩釜'!H49+'機船'!H49</f>
        <v>81.3701193692617</v>
      </c>
      <c r="I49" s="27">
        <f>+'㈱塩釜'!I49+'機船'!I49</f>
        <v>1018.423319831041</v>
      </c>
      <c r="J49" s="27">
        <f>+'㈱塩釜'!J49+'機船'!J49</f>
        <v>892.2003070549297</v>
      </c>
      <c r="K49" s="27">
        <f>+'㈱塩釜'!K49+'機船'!K49</f>
        <v>14.811799791234257</v>
      </c>
      <c r="L49" s="27">
        <f>+'㈱塩釜'!L49+'機船'!L49</f>
        <v>63.110599603047305</v>
      </c>
      <c r="M49" s="27">
        <f>+'㈱塩釜'!M49+'機船'!M49</f>
        <v>51.15407992519482</v>
      </c>
      <c r="N49" s="27">
        <f>+'㈱塩釜'!N49+'機船'!N49</f>
        <v>47878.936327536336</v>
      </c>
      <c r="O49" s="27">
        <f>+'㈱塩釜'!O49+'機船'!O49</f>
        <v>39234.980200000005</v>
      </c>
      <c r="P49" s="9">
        <f t="shared" si="0"/>
        <v>105653.03354925165</v>
      </c>
    </row>
    <row r="50" spans="1:16" ht="18.75">
      <c r="A50" s="572" t="s">
        <v>205</v>
      </c>
      <c r="B50" s="573"/>
      <c r="C50" s="59" t="s">
        <v>16</v>
      </c>
      <c r="D50" s="28">
        <f>+'㈱塩釜'!D50+'機船'!D50</f>
        <v>0.466</v>
      </c>
      <c r="E50" s="28">
        <f>+'㈱塩釜'!E50+'機船'!E50</f>
        <v>0.575</v>
      </c>
      <c r="F50" s="28">
        <f>+'㈱塩釜'!F50+'機船'!F50</f>
        <v>0.541</v>
      </c>
      <c r="G50" s="28">
        <f>+'㈱塩釜'!G50+'機船'!G50</f>
        <v>0.5535</v>
      </c>
      <c r="H50" s="28">
        <f>+'㈱塩釜'!H50+'機船'!H50</f>
        <v>0.186</v>
      </c>
      <c r="I50" s="28">
        <f>+'㈱塩釜'!I50+'機船'!I50</f>
        <v>0.113</v>
      </c>
      <c r="J50" s="28">
        <f>+'㈱塩釜'!J50+'機船'!J50</f>
        <v>0.165</v>
      </c>
      <c r="K50" s="28">
        <f>+'㈱塩釜'!K50+'機船'!K50</f>
        <v>3.682</v>
      </c>
      <c r="L50" s="28">
        <f>+'㈱塩釜'!L50+'機船'!L50</f>
        <v>11.4435</v>
      </c>
      <c r="M50" s="28">
        <f>+'㈱塩釜'!M50+'機船'!M50</f>
        <v>14.276499999999999</v>
      </c>
      <c r="N50" s="28">
        <f>+'㈱塩釜'!N50+'機船'!N50</f>
        <v>3.601</v>
      </c>
      <c r="O50" s="28">
        <f>+'㈱塩釜'!O50+'機船'!O50</f>
        <v>0.256</v>
      </c>
      <c r="P50" s="8">
        <f t="shared" si="0"/>
        <v>35.8585</v>
      </c>
    </row>
    <row r="51" spans="1:16" ht="18.75">
      <c r="A51" s="574"/>
      <c r="B51" s="575"/>
      <c r="C51" s="52" t="s">
        <v>18</v>
      </c>
      <c r="D51" s="27">
        <f>+'㈱塩釜'!D51+'機船'!D51</f>
        <v>192.24</v>
      </c>
      <c r="E51" s="27">
        <f>+'㈱塩釜'!E51+'機船'!E51</f>
        <v>293.274</v>
      </c>
      <c r="F51" s="27">
        <f>+'㈱塩釜'!F51+'機船'!F51</f>
        <v>264.622</v>
      </c>
      <c r="G51" s="27">
        <f>+'㈱塩釜'!G51+'機船'!G51</f>
        <v>256.046</v>
      </c>
      <c r="H51" s="27">
        <f>+'㈱塩釜'!H51+'機船'!H51</f>
        <v>123.552</v>
      </c>
      <c r="I51" s="27">
        <f>+'㈱塩釜'!I51+'機船'!I51</f>
        <v>84.24</v>
      </c>
      <c r="J51" s="27">
        <f>+'㈱塩釜'!J51+'機船'!J51</f>
        <v>116.964</v>
      </c>
      <c r="K51" s="27">
        <f>+'㈱塩釜'!K51+'機船'!K51</f>
        <v>3393.5617578367237</v>
      </c>
      <c r="L51" s="27">
        <f>+'㈱塩釜'!L51+'機船'!L51</f>
        <v>9723.546147527555</v>
      </c>
      <c r="M51" s="27">
        <f>+'㈱塩釜'!M51+'機船'!M51</f>
        <v>8178.016189700924</v>
      </c>
      <c r="N51" s="27">
        <f>+'㈱塩釜'!N51+'機船'!N51</f>
        <v>1754.293996708303</v>
      </c>
      <c r="O51" s="27">
        <f>+'㈱塩釜'!O51+'機船'!O51</f>
        <v>140.508</v>
      </c>
      <c r="P51" s="9">
        <f t="shared" si="0"/>
        <v>24520.864091773507</v>
      </c>
    </row>
    <row r="52" spans="1:16" ht="18.75">
      <c r="A52" s="572" t="s">
        <v>206</v>
      </c>
      <c r="B52" s="573"/>
      <c r="C52" s="59" t="s">
        <v>16</v>
      </c>
      <c r="D52" s="28"/>
      <c r="E52" s="28"/>
      <c r="F52" s="28">
        <f>+'㈱塩釜'!F52+'機船'!F52</f>
        <v>0.002</v>
      </c>
      <c r="G52" s="28">
        <f>+'㈱塩釜'!G52+'機船'!G52</f>
        <v>0.062</v>
      </c>
      <c r="H52" s="28">
        <f>+'㈱塩釜'!H52+'機船'!H52</f>
        <v>0.0124</v>
      </c>
      <c r="I52" s="28">
        <f>+'㈱塩釜'!I52+'機船'!I52</f>
        <v>0.0043</v>
      </c>
      <c r="J52" s="28">
        <f>+'㈱塩釜'!J52+'機船'!J52</f>
        <v>0</v>
      </c>
      <c r="K52" s="28">
        <f>+'㈱塩釜'!K52+'機船'!K52</f>
        <v>0.006</v>
      </c>
      <c r="L52" s="28">
        <f>+'㈱塩釜'!L52+'機船'!L52</f>
        <v>0.0984</v>
      </c>
      <c r="M52" s="28">
        <f>+'㈱塩釜'!M52+'機船'!M52</f>
        <v>1.9144</v>
      </c>
      <c r="N52" s="28">
        <f>+'㈱塩釜'!N52+'機船'!N52</f>
        <v>0.7086000000000001</v>
      </c>
      <c r="O52" s="28">
        <f>+'㈱塩釜'!O52+'機船'!O52</f>
        <v>0.0259</v>
      </c>
      <c r="P52" s="8">
        <f t="shared" si="0"/>
        <v>2.834</v>
      </c>
    </row>
    <row r="53" spans="1:16" ht="18.75">
      <c r="A53" s="574"/>
      <c r="B53" s="575"/>
      <c r="C53" s="52" t="s">
        <v>18</v>
      </c>
      <c r="D53" s="27"/>
      <c r="E53" s="27"/>
      <c r="F53" s="27">
        <f>+'㈱塩釜'!F53+'機船'!F53</f>
        <v>1.728</v>
      </c>
      <c r="G53" s="27">
        <f>+'㈱塩釜'!G53+'機船'!G53</f>
        <v>45.52260017315506</v>
      </c>
      <c r="H53" s="27">
        <f>+'㈱塩釜'!H53+'機船'!H53</f>
        <v>6.798</v>
      </c>
      <c r="I53" s="27">
        <f>+'㈱塩釜'!I53+'機船'!I53</f>
        <v>4.643999978586947</v>
      </c>
      <c r="J53" s="27">
        <f>+'㈱塩釜'!J53+'機船'!J53</f>
        <v>0</v>
      </c>
      <c r="K53" s="27">
        <f>+'㈱塩釜'!K53+'機船'!K53</f>
        <v>2.2679999620754274</v>
      </c>
      <c r="L53" s="27">
        <f>+'㈱塩釜'!L53+'機船'!L53</f>
        <v>48.865</v>
      </c>
      <c r="M53" s="27">
        <f>+'㈱塩釜'!M53+'機船'!M53</f>
        <v>1098.3823987303847</v>
      </c>
      <c r="N53" s="27">
        <f>+'㈱塩釜'!N53+'機船'!N53</f>
        <v>493.40079871904476</v>
      </c>
      <c r="O53" s="27">
        <f>+'㈱塩釜'!O53+'機船'!O53</f>
        <v>19.061999999999998</v>
      </c>
      <c r="P53" s="9">
        <f t="shared" si="0"/>
        <v>1720.6707975632469</v>
      </c>
    </row>
    <row r="54" spans="1:16" ht="18.75">
      <c r="A54" s="47" t="s">
        <v>0</v>
      </c>
      <c r="B54" s="568" t="s">
        <v>132</v>
      </c>
      <c r="C54" s="59" t="s">
        <v>16</v>
      </c>
      <c r="D54" s="28">
        <f>+'㈱塩釜'!D54+'機船'!D54</f>
        <v>0.6009</v>
      </c>
      <c r="E54" s="28">
        <f>+'㈱塩釜'!E54+'機船'!E54</f>
        <v>0.5877</v>
      </c>
      <c r="F54" s="28">
        <f>+'㈱塩釜'!F54+'機船'!F54</f>
        <v>0.8171</v>
      </c>
      <c r="G54" s="28">
        <f>+'㈱塩釜'!G54+'機船'!G54</f>
        <v>0.8322</v>
      </c>
      <c r="H54" s="28">
        <f>+'㈱塩釜'!H54+'機船'!H54</f>
        <v>0.7728</v>
      </c>
      <c r="I54" s="28">
        <f>+'㈱塩釜'!I54+'機船'!I54</f>
        <v>0.6876</v>
      </c>
      <c r="J54" s="28">
        <f>+'㈱塩釜'!J54+'機船'!J54</f>
        <v>0.7171</v>
      </c>
      <c r="K54" s="28">
        <f>+'㈱塩釜'!K54+'機船'!K54</f>
        <v>0.8038</v>
      </c>
      <c r="L54" s="28">
        <f>+'㈱塩釜'!L54+'機船'!L54</f>
        <v>0.693</v>
      </c>
      <c r="M54" s="28">
        <f>+'㈱塩釜'!M54+'機船'!M54</f>
        <v>0.6685</v>
      </c>
      <c r="N54" s="28">
        <f>+'㈱塩釜'!N54+'機船'!N54</f>
        <v>0.716</v>
      </c>
      <c r="O54" s="28">
        <f>+'㈱塩釜'!O54+'機船'!O54</f>
        <v>1.1176</v>
      </c>
      <c r="P54" s="8">
        <f t="shared" si="0"/>
        <v>9.0143</v>
      </c>
    </row>
    <row r="55" spans="1:16" ht="18.75">
      <c r="A55" s="48" t="s">
        <v>38</v>
      </c>
      <c r="B55" s="569"/>
      <c r="C55" s="52" t="s">
        <v>18</v>
      </c>
      <c r="D55" s="27">
        <f>+'㈱塩釜'!D55+'機船'!D55</f>
        <v>520.0091959076983</v>
      </c>
      <c r="E55" s="27">
        <f>+'㈱塩釜'!E55+'機船'!E55</f>
        <v>507.77277320914743</v>
      </c>
      <c r="F55" s="27">
        <f>+'㈱塩釜'!F55+'機船'!F55</f>
        <v>706.978789444737</v>
      </c>
      <c r="G55" s="27">
        <f>+'㈱塩釜'!G55+'機船'!G55</f>
        <v>719.0208076496161</v>
      </c>
      <c r="H55" s="27">
        <f>+'㈱塩釜'!H55+'機船'!H55</f>
        <v>741.7331824898033</v>
      </c>
      <c r="I55" s="27">
        <f>+'㈱塩釜'!I55+'機船'!I55</f>
        <v>674.2007968913226</v>
      </c>
      <c r="J55" s="27">
        <f>+'㈱塩釜'!J55+'機船'!J55</f>
        <v>635.039988732653</v>
      </c>
      <c r="K55" s="27">
        <f>+'㈱塩釜'!K55+'機船'!K55</f>
        <v>694.9259883797304</v>
      </c>
      <c r="L55" s="27">
        <f>+'㈱塩釜'!L55+'機船'!L55</f>
        <v>605.2395531383385</v>
      </c>
      <c r="M55" s="27">
        <f>+'㈱塩釜'!M55+'機船'!M55</f>
        <v>611.687157589444</v>
      </c>
      <c r="N55" s="27">
        <f>+'㈱塩釜'!N55+'機船'!N55</f>
        <v>651.7281546573936</v>
      </c>
      <c r="O55" s="27">
        <f>+'㈱塩釜'!O55+'機船'!O55</f>
        <v>1023.1574400000001</v>
      </c>
      <c r="P55" s="9">
        <f t="shared" si="0"/>
        <v>8091.493828089883</v>
      </c>
    </row>
    <row r="56" spans="1:16" ht="18.75">
      <c r="A56" s="48" t="s">
        <v>17</v>
      </c>
      <c r="B56" s="50" t="s">
        <v>20</v>
      </c>
      <c r="C56" s="59" t="s">
        <v>16</v>
      </c>
      <c r="D56" s="28">
        <f>+'㈱塩釜'!D56+'機船'!D56</f>
        <v>0.014</v>
      </c>
      <c r="E56" s="28">
        <f>+'㈱塩釜'!E56+'機船'!E56</f>
        <v>0.0074</v>
      </c>
      <c r="F56" s="28">
        <f>+'㈱塩釜'!F56+'機船'!F56</f>
        <v>0.31178</v>
      </c>
      <c r="G56" s="28">
        <f>+'㈱塩釜'!G56+'機船'!G56</f>
        <v>1.0088</v>
      </c>
      <c r="H56" s="28">
        <f>+'㈱塩釜'!H56+'機船'!H56</f>
        <v>1.0917999999999999</v>
      </c>
      <c r="I56" s="28">
        <f>+'㈱塩釜'!I56+'機船'!I56</f>
        <v>2.0075</v>
      </c>
      <c r="J56" s="28">
        <f>+'㈱塩釜'!J56+'機船'!J56</f>
        <v>2.8136</v>
      </c>
      <c r="K56" s="28">
        <f>+'㈱塩釜'!K56+'機船'!K56</f>
        <v>1.7635</v>
      </c>
      <c r="L56" s="28">
        <f>+'㈱塩釜'!L56+'機船'!L56</f>
        <v>6.0964</v>
      </c>
      <c r="M56" s="28">
        <f>+'㈱塩釜'!M56+'機船'!M56</f>
        <v>3.0234</v>
      </c>
      <c r="N56" s="28">
        <f>+'㈱塩釜'!N56+'機船'!N56</f>
        <v>2.5482</v>
      </c>
      <c r="O56" s="28">
        <f>+'㈱塩釜'!O56+'機船'!O56</f>
        <v>1.8605</v>
      </c>
      <c r="P56" s="8">
        <f t="shared" si="0"/>
        <v>22.54688</v>
      </c>
    </row>
    <row r="57" spans="1:16" ht="18.75">
      <c r="A57" s="48" t="s">
        <v>23</v>
      </c>
      <c r="B57" s="52" t="s">
        <v>113</v>
      </c>
      <c r="C57" s="52" t="s">
        <v>18</v>
      </c>
      <c r="D57" s="27">
        <f>+'㈱塩釜'!D57+'機船'!D57</f>
        <v>10.58399998895098</v>
      </c>
      <c r="E57" s="27">
        <f>+'㈱塩釜'!E57+'機船'!E57</f>
        <v>7.311599933330573</v>
      </c>
      <c r="F57" s="27">
        <f>+'㈱塩釜'!F57+'機船'!F57</f>
        <v>57.08599942193645</v>
      </c>
      <c r="G57" s="27">
        <f>+'㈱塩釜'!G57+'機船'!G57</f>
        <v>145.75720152174233</v>
      </c>
      <c r="H57" s="27">
        <f>+'㈱塩釜'!H57+'機船'!H57</f>
        <v>174.39259610247126</v>
      </c>
      <c r="I57" s="27">
        <f>+'㈱塩釜'!I57+'機船'!I57</f>
        <v>296.4926787184736</v>
      </c>
      <c r="J57" s="27">
        <f>+'㈱塩釜'!J57+'機船'!J57</f>
        <v>304.43099516538837</v>
      </c>
      <c r="K57" s="27">
        <f>+'㈱塩釜'!K57+'機船'!K57</f>
        <v>220.78979640917504</v>
      </c>
      <c r="L57" s="27">
        <f>+'㈱塩釜'!L57+'機船'!L57</f>
        <v>1107.9391133066088</v>
      </c>
      <c r="M57" s="27">
        <f>+'㈱塩釜'!M57+'機船'!M57</f>
        <v>633.2485585285308</v>
      </c>
      <c r="N57" s="27">
        <f>+'㈱塩釜'!N57+'機船'!N57</f>
        <v>369.631197819937</v>
      </c>
      <c r="O57" s="27">
        <f>+'㈱塩釜'!O57+'機船'!O57</f>
        <v>347.89756</v>
      </c>
      <c r="P57" s="9">
        <f t="shared" si="0"/>
        <v>3675.561296916545</v>
      </c>
    </row>
    <row r="58" spans="1:16" ht="18.75">
      <c r="A58" s="48"/>
      <c r="B58" s="570" t="s">
        <v>177</v>
      </c>
      <c r="C58" s="59" t="s">
        <v>16</v>
      </c>
      <c r="D58" s="28">
        <f>+'㈱塩釜'!D58+'機船'!D58</f>
        <v>0.6148999999999999</v>
      </c>
      <c r="E58" s="28">
        <f>+'㈱塩釜'!E58+'機船'!E58</f>
        <v>0.5951000000000001</v>
      </c>
      <c r="F58" s="28">
        <f>+'㈱塩釜'!F58+'機船'!F58</f>
        <v>1.12888</v>
      </c>
      <c r="G58" s="28">
        <f>+'㈱塩釜'!G58+'機船'!G58</f>
        <v>1.841</v>
      </c>
      <c r="H58" s="28">
        <f>+'㈱塩釜'!H58+'機船'!H58</f>
        <v>1.8646</v>
      </c>
      <c r="I58" s="28">
        <f>+'㈱塩釜'!I58+'機船'!I58</f>
        <v>2.6951</v>
      </c>
      <c r="J58" s="28">
        <f>+'㈱塩釜'!J58+'機船'!J58</f>
        <v>3.5307</v>
      </c>
      <c r="K58" s="28">
        <f>+'㈱塩釜'!K58+'機船'!K58</f>
        <v>2.5673</v>
      </c>
      <c r="L58" s="28">
        <f>+'㈱塩釜'!L58+'機船'!L58</f>
        <v>6.7894</v>
      </c>
      <c r="M58" s="28">
        <f>+'㈱塩釜'!M58+'機船'!M58</f>
        <v>3.6919</v>
      </c>
      <c r="N58" s="28">
        <f>+'㈱塩釜'!N58+'機船'!N58</f>
        <v>3.2642</v>
      </c>
      <c r="O58" s="28">
        <f>+'㈱塩釜'!O58+'機船'!O58</f>
        <v>2.9781</v>
      </c>
      <c r="P58" s="8">
        <f t="shared" si="0"/>
        <v>31.56118</v>
      </c>
    </row>
    <row r="59" spans="1:16" ht="18.75">
      <c r="A59" s="42"/>
      <c r="B59" s="571"/>
      <c r="C59" s="52" t="s">
        <v>18</v>
      </c>
      <c r="D59" s="27">
        <f>+'㈱塩釜'!D59+'機船'!D59</f>
        <v>530.5931958966493</v>
      </c>
      <c r="E59" s="27">
        <f>+'㈱塩釜'!E59+'機船'!E59</f>
        <v>515.084373142478</v>
      </c>
      <c r="F59" s="27">
        <f>+'㈱塩釜'!F59+'機船'!F59</f>
        <v>764.0647888666736</v>
      </c>
      <c r="G59" s="27">
        <f>+'㈱塩釜'!G59+'機船'!G59</f>
        <v>864.7780091713585</v>
      </c>
      <c r="H59" s="27">
        <f>+'㈱塩釜'!H59+'機船'!H59</f>
        <v>916.1257785922745</v>
      </c>
      <c r="I59" s="27">
        <f>+'㈱塩釜'!I59+'機船'!I59</f>
        <v>970.6934756097962</v>
      </c>
      <c r="J59" s="27">
        <f>+'㈱塩釜'!J59+'機船'!J59</f>
        <v>939.4709838980414</v>
      </c>
      <c r="K59" s="27">
        <f>+'㈱塩釜'!K59+'機船'!K59</f>
        <v>915.7157847889055</v>
      </c>
      <c r="L59" s="27">
        <f>+'㈱塩釜'!L59+'機船'!L59</f>
        <v>1713.1786664449469</v>
      </c>
      <c r="M59" s="27">
        <f>+'㈱塩釜'!M59+'機船'!M59</f>
        <v>1244.9357161179748</v>
      </c>
      <c r="N59" s="27">
        <f>+'㈱塩釜'!N59+'機船'!N59</f>
        <v>1021.3593524773305</v>
      </c>
      <c r="O59" s="27">
        <f>+'㈱塩釜'!O59+'機船'!O59</f>
        <v>1371.055</v>
      </c>
      <c r="P59" s="9">
        <f t="shared" si="0"/>
        <v>11767.05512500643</v>
      </c>
    </row>
    <row r="60" spans="1:16" ht="18.75">
      <c r="A60" s="48" t="s">
        <v>0</v>
      </c>
      <c r="B60" s="568" t="s">
        <v>115</v>
      </c>
      <c r="C60" s="59" t="s">
        <v>16</v>
      </c>
      <c r="D60" s="28">
        <f>+'㈱塩釜'!D60+'機船'!D60</f>
        <v>15.9847</v>
      </c>
      <c r="E60" s="28">
        <f>+'㈱塩釜'!E60+'機船'!E60</f>
        <v>0.0765</v>
      </c>
      <c r="F60" s="28">
        <f>+'㈱塩釜'!F60+'機船'!F60</f>
        <v>5.2536</v>
      </c>
      <c r="G60" s="28">
        <f>+'㈱塩釜'!G60+'機船'!G60</f>
        <v>0.008</v>
      </c>
      <c r="H60" s="28">
        <f>+'㈱塩釜'!H60+'機船'!H60</f>
        <v>0.2895</v>
      </c>
      <c r="I60" s="28">
        <f>+'㈱塩釜'!I60+'機船'!I60</f>
        <v>1.326</v>
      </c>
      <c r="J60" s="28">
        <f>+'㈱塩釜'!J60+'機船'!J60</f>
        <v>1.09</v>
      </c>
      <c r="K60" s="28">
        <f>+'㈱塩釜'!K60+'機船'!K60</f>
        <v>0.861</v>
      </c>
      <c r="L60" s="28">
        <f>+'㈱塩釜'!L60+'機船'!L60</f>
        <v>1.436</v>
      </c>
      <c r="M60" s="28">
        <f>+'㈱塩釜'!M60+'機船'!M60</f>
        <v>0.275</v>
      </c>
      <c r="N60" s="28">
        <f>+'㈱塩釜'!N60+'機船'!N60</f>
        <v>7.2955</v>
      </c>
      <c r="O60" s="28">
        <f>+'㈱塩釜'!O60+'機船'!O60</f>
        <v>2.926</v>
      </c>
      <c r="P60" s="8">
        <f t="shared" si="0"/>
        <v>36.821799999999996</v>
      </c>
    </row>
    <row r="61" spans="1:16" ht="18.75">
      <c r="A61" s="48" t="s">
        <v>49</v>
      </c>
      <c r="B61" s="569"/>
      <c r="C61" s="52" t="s">
        <v>18</v>
      </c>
      <c r="D61" s="27">
        <f>+'㈱塩釜'!D61+'機船'!D61</f>
        <v>1056.6784798737351</v>
      </c>
      <c r="E61" s="27">
        <f>+'㈱塩釜'!E61+'機船'!E61</f>
        <v>6.59879965183744</v>
      </c>
      <c r="F61" s="27">
        <f>+'㈱塩釜'!F61+'機船'!F61</f>
        <v>340.8782349106543</v>
      </c>
      <c r="G61" s="27">
        <f>+'㈱塩釜'!G61+'機船'!G61</f>
        <v>0.9180000097665431</v>
      </c>
      <c r="H61" s="27">
        <f>+'㈱塩釜'!H61+'機船'!H61</f>
        <v>21.21679950066658</v>
      </c>
      <c r="I61" s="27">
        <f>+'㈱塩釜'!I61+'機船'!I61</f>
        <v>99.97559953902177</v>
      </c>
      <c r="J61" s="27">
        <f>+'㈱塩釜'!J61+'機船'!J61</f>
        <v>82.47959853658625</v>
      </c>
      <c r="K61" s="27">
        <f>+'㈱塩釜'!K61+'機船'!K61</f>
        <v>71.0207988124191</v>
      </c>
      <c r="L61" s="27">
        <f>+'㈱塩釜'!L61+'機船'!L61</f>
        <v>123.67579928696668</v>
      </c>
      <c r="M61" s="27">
        <f>+'㈱塩釜'!M61+'機船'!M61</f>
        <v>21.43799991551646</v>
      </c>
      <c r="N61" s="27">
        <f>+'㈱塩釜'!N61+'機船'!N61</f>
        <v>551.5397954786977</v>
      </c>
      <c r="O61" s="27">
        <f>+'㈱塩釜'!O61+'機船'!O61</f>
        <v>251.66160000000002</v>
      </c>
      <c r="P61" s="9">
        <f t="shared" si="0"/>
        <v>2628.081505515868</v>
      </c>
    </row>
    <row r="62" spans="1:16" ht="18.75">
      <c r="A62" s="48" t="s">
        <v>0</v>
      </c>
      <c r="B62" s="50" t="s">
        <v>50</v>
      </c>
      <c r="C62" s="59" t="s">
        <v>16</v>
      </c>
      <c r="D62" s="28">
        <f>+'㈱塩釜'!D62+'機船'!D62</f>
        <v>9.34</v>
      </c>
      <c r="E62" s="28">
        <f>+'㈱塩釜'!E62+'機船'!E62</f>
        <v>6.9399999999999995</v>
      </c>
      <c r="F62" s="28">
        <f>+'㈱塩釜'!F62+'機船'!F62</f>
        <v>12.389</v>
      </c>
      <c r="G62" s="28">
        <f>+'㈱塩釜'!G62+'機船'!G62</f>
        <v>39.88</v>
      </c>
      <c r="H62" s="28">
        <f>+'㈱塩釜'!H62+'機船'!H62</f>
        <v>15.370000000000001</v>
      </c>
      <c r="I62" s="28">
        <f>+'㈱塩釜'!I62+'機船'!I62</f>
        <v>19.759999999999998</v>
      </c>
      <c r="J62" s="28">
        <f>+'㈱塩釜'!J62+'機船'!J62</f>
        <v>18.783</v>
      </c>
      <c r="K62" s="28">
        <f>+'㈱塩釜'!K62+'機船'!K62</f>
        <v>52.29</v>
      </c>
      <c r="L62" s="28">
        <f>+'㈱塩釜'!L62+'機船'!L62</f>
        <v>85.336</v>
      </c>
      <c r="M62" s="28">
        <f>+'㈱塩釜'!M62+'機船'!M62</f>
        <v>61.696</v>
      </c>
      <c r="N62" s="28">
        <f>+'㈱塩釜'!N62+'機船'!N62</f>
        <v>42.972</v>
      </c>
      <c r="O62" s="28">
        <f>+'㈱塩釜'!O62+'機船'!O62</f>
        <v>30.022000000000002</v>
      </c>
      <c r="P62" s="8">
        <f t="shared" si="0"/>
        <v>394.77799999999996</v>
      </c>
    </row>
    <row r="63" spans="1:16" ht="18.75">
      <c r="A63" s="48" t="s">
        <v>51</v>
      </c>
      <c r="B63" s="52" t="s">
        <v>116</v>
      </c>
      <c r="C63" s="52" t="s">
        <v>18</v>
      </c>
      <c r="D63" s="27">
        <f>+'㈱塩釜'!D63+'機船'!D63</f>
        <v>667.9799993727556</v>
      </c>
      <c r="E63" s="27">
        <f>+'㈱塩釜'!E63+'機船'!E63</f>
        <v>513.3239970938969</v>
      </c>
      <c r="F63" s="27">
        <f>+'㈱塩釜'!F63+'機船'!F63</f>
        <v>1019.9519955061</v>
      </c>
      <c r="G63" s="27">
        <f>+'㈱塩釜'!G63+'機船'!G63</f>
        <v>3252.0960048533975</v>
      </c>
      <c r="H63" s="27">
        <f>+'㈱塩釜'!H63+'機船'!H63</f>
        <v>1207.655999209633</v>
      </c>
      <c r="I63" s="27">
        <f>+'㈱塩釜'!I63+'機船'!I63</f>
        <v>1751.9759994248354</v>
      </c>
      <c r="J63" s="27">
        <f>+'㈱塩釜'!J63+'機船'!J63</f>
        <v>1623.8879879412561</v>
      </c>
      <c r="K63" s="27">
        <f>+'㈱塩釜'!K63+'機船'!K63</f>
        <v>4030.3439965001035</v>
      </c>
      <c r="L63" s="27">
        <f>+'㈱塩釜'!L63+'機船'!L63</f>
        <v>7356.614372738826</v>
      </c>
      <c r="M63" s="27">
        <f>+'㈱塩釜'!M63+'機船'!M63</f>
        <v>5094.467995434909</v>
      </c>
      <c r="N63" s="27">
        <f>+'㈱塩釜'!N63+'機船'!N63</f>
        <v>3699.237588596634</v>
      </c>
      <c r="O63" s="27">
        <f>+'㈱塩釜'!O63+'機船'!O63</f>
        <v>2607.2064</v>
      </c>
      <c r="P63" s="9">
        <f t="shared" si="0"/>
        <v>32824.74233667235</v>
      </c>
    </row>
    <row r="64" spans="1:16" ht="18.75">
      <c r="A64" s="48" t="s">
        <v>0</v>
      </c>
      <c r="B64" s="568" t="s">
        <v>53</v>
      </c>
      <c r="C64" s="59" t="s">
        <v>16</v>
      </c>
      <c r="D64" s="28"/>
      <c r="E64" s="28"/>
      <c r="F64" s="28">
        <f>+'㈱塩釜'!F64+'機船'!F64</f>
        <v>0</v>
      </c>
      <c r="G64" s="28">
        <f>+'㈱塩釜'!G64+'機船'!G64</f>
        <v>0</v>
      </c>
      <c r="H64" s="28">
        <f>+'㈱塩釜'!H64+'機船'!H64</f>
        <v>4.574</v>
      </c>
      <c r="I64" s="28">
        <f>+'㈱塩釜'!I64+'機船'!I64</f>
        <v>5.88</v>
      </c>
      <c r="J64" s="28">
        <f>+'㈱塩釜'!J64+'機船'!J64</f>
        <v>0.549</v>
      </c>
      <c r="K64" s="28">
        <f>+'㈱塩釜'!K64+'機船'!K64</f>
        <v>0.122</v>
      </c>
      <c r="L64" s="28">
        <f>+'㈱塩釜'!L64+'機船'!L64</f>
        <v>0</v>
      </c>
      <c r="M64" s="28">
        <f>+'㈱塩釜'!M64+'機船'!M64</f>
        <v>0</v>
      </c>
      <c r="N64" s="28">
        <f>+'㈱塩釜'!N64+'機船'!N64</f>
        <v>0</v>
      </c>
      <c r="O64" s="28">
        <f>+'㈱塩釜'!O64+'機船'!O64</f>
        <v>0</v>
      </c>
      <c r="P64" s="8">
        <f t="shared" si="0"/>
        <v>11.125</v>
      </c>
    </row>
    <row r="65" spans="1:16" ht="18.75">
      <c r="A65" s="48" t="s">
        <v>23</v>
      </c>
      <c r="B65" s="569"/>
      <c r="C65" s="52" t="s">
        <v>18</v>
      </c>
      <c r="D65" s="27"/>
      <c r="E65" s="27"/>
      <c r="F65" s="27">
        <f>+'㈱塩釜'!F65+'機船'!F65</f>
        <v>0</v>
      </c>
      <c r="G65" s="27">
        <f>+'㈱塩釜'!G65+'機船'!G65</f>
        <v>0</v>
      </c>
      <c r="H65" s="27">
        <f>+'㈱塩釜'!H65+'機船'!H65</f>
        <v>348.518</v>
      </c>
      <c r="I65" s="27">
        <f>+'㈱塩釜'!I65+'機船'!I65</f>
        <v>444.527</v>
      </c>
      <c r="J65" s="27">
        <f>+'㈱塩釜'!J65+'機船'!J65</f>
        <v>44.744</v>
      </c>
      <c r="K65" s="27">
        <f>+'㈱塩釜'!K65+'機船'!K65</f>
        <v>13.176</v>
      </c>
      <c r="L65" s="27">
        <f>+'㈱塩釜'!L65+'機船'!L65</f>
        <v>0</v>
      </c>
      <c r="M65" s="27">
        <f>+'㈱塩釜'!M65+'機船'!M65</f>
        <v>0</v>
      </c>
      <c r="N65" s="27">
        <f>+'㈱塩釜'!N65+'機船'!N65</f>
        <v>0</v>
      </c>
      <c r="O65" s="27">
        <f>+'㈱塩釜'!O65+'機船'!O65</f>
        <v>0</v>
      </c>
      <c r="P65" s="9">
        <f t="shared" si="0"/>
        <v>850.965</v>
      </c>
    </row>
    <row r="66" spans="1:16" ht="18.75">
      <c r="A66" s="54"/>
      <c r="B66" s="50" t="s">
        <v>20</v>
      </c>
      <c r="C66" s="59" t="s">
        <v>16</v>
      </c>
      <c r="D66" s="28">
        <f>+'㈱塩釜'!D66+'機船'!D66</f>
        <v>0.421</v>
      </c>
      <c r="E66" s="28">
        <f>+'㈱塩釜'!E66+'機船'!E66</f>
        <v>0.005</v>
      </c>
      <c r="F66" s="28">
        <f>+'㈱塩釜'!F66+'機船'!F66</f>
        <v>0.024</v>
      </c>
      <c r="G66" s="28">
        <f>+'㈱塩釜'!G66+'機船'!G66</f>
        <v>0.872</v>
      </c>
      <c r="H66" s="28">
        <f>+'㈱塩釜'!H66+'機船'!H66</f>
        <v>0.5205</v>
      </c>
      <c r="I66" s="28">
        <f>+'㈱塩釜'!I66+'機船'!I66</f>
        <v>0.302</v>
      </c>
      <c r="J66" s="28">
        <f>+'㈱塩釜'!J66+'機船'!J66</f>
        <v>0.478</v>
      </c>
      <c r="K66" s="28">
        <f>+'㈱塩釜'!K66+'機船'!K66</f>
        <v>0.708</v>
      </c>
      <c r="L66" s="28">
        <f>+'㈱塩釜'!L66+'機船'!L66</f>
        <v>2.568</v>
      </c>
      <c r="M66" s="28">
        <f>+'㈱塩釜'!M66+'機船'!M66</f>
        <v>0.868</v>
      </c>
      <c r="N66" s="28">
        <f>+'㈱塩釜'!N66+'機船'!N66</f>
        <v>0.55</v>
      </c>
      <c r="O66" s="28">
        <f>+'㈱塩釜'!O66+'機船'!O66</f>
        <v>2.145</v>
      </c>
      <c r="P66" s="8">
        <f t="shared" si="0"/>
        <v>9.461500000000001</v>
      </c>
    </row>
    <row r="67" spans="1:16" ht="19.5" thickBot="1">
      <c r="A67" s="55" t="s">
        <v>0</v>
      </c>
      <c r="B67" s="56" t="s">
        <v>116</v>
      </c>
      <c r="C67" s="56" t="s">
        <v>18</v>
      </c>
      <c r="D67" s="19">
        <f>+'㈱塩釜'!D67+'機船'!D67</f>
        <v>272.8079978530906</v>
      </c>
      <c r="E67" s="19">
        <f>+'㈱塩釜'!E67+'機船'!E67</f>
        <v>1.296</v>
      </c>
      <c r="F67" s="19">
        <f>+'㈱塩釜'!F67+'機船'!F67</f>
        <v>0.961</v>
      </c>
      <c r="G67" s="19">
        <f>+'㈱塩釜'!G67+'機船'!G67</f>
        <v>94.52100064344283</v>
      </c>
      <c r="H67" s="19">
        <f>+'㈱塩釜'!H67+'機船'!H67</f>
        <v>76.74999856076734</v>
      </c>
      <c r="I67" s="19">
        <f>+'㈱塩釜'!I67+'機船'!I67</f>
        <v>36.634599873662985</v>
      </c>
      <c r="J67" s="19">
        <f>+'㈱塩釜'!J67+'機船'!J67</f>
        <v>15.346999727897401</v>
      </c>
      <c r="K67" s="19">
        <f>+'㈱塩釜'!K67+'機船'!K67</f>
        <v>127.60739794746794</v>
      </c>
      <c r="L67" s="19">
        <f>+'㈱塩釜'!L67+'機船'!L67</f>
        <v>167.518399374573</v>
      </c>
      <c r="M67" s="19">
        <f>+'㈱塩釜'!M67+'機船'!M67</f>
        <v>39.7221998885328</v>
      </c>
      <c r="N67" s="19">
        <f>+'㈱塩釜'!N67+'機船'!N67</f>
        <v>211.25339826822923</v>
      </c>
      <c r="O67" s="19">
        <f>+'㈱塩釜'!O67+'機船'!O67</f>
        <v>755.7624</v>
      </c>
      <c r="P67" s="10">
        <f t="shared" si="0"/>
        <v>1800.1813921376643</v>
      </c>
    </row>
    <row r="68" ht="18.75">
      <c r="P68" s="11"/>
    </row>
    <row r="69" spans="1:16" ht="19.5" thickBot="1">
      <c r="A69" s="12" t="s">
        <v>87</v>
      </c>
      <c r="B69" s="41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 t="s">
        <v>146</v>
      </c>
      <c r="P69" s="12"/>
    </row>
    <row r="70" spans="1:16" ht="18.75">
      <c r="A70" s="42"/>
      <c r="B70" s="58"/>
      <c r="C70" s="58"/>
      <c r="D70" s="45" t="s">
        <v>2</v>
      </c>
      <c r="E70" s="45" t="s">
        <v>3</v>
      </c>
      <c r="F70" s="45" t="s">
        <v>4</v>
      </c>
      <c r="G70" s="45" t="s">
        <v>5</v>
      </c>
      <c r="H70" s="45" t="s">
        <v>6</v>
      </c>
      <c r="I70" s="45" t="s">
        <v>7</v>
      </c>
      <c r="J70" s="45" t="s">
        <v>8</v>
      </c>
      <c r="K70" s="45" t="s">
        <v>9</v>
      </c>
      <c r="L70" s="45" t="s">
        <v>10</v>
      </c>
      <c r="M70" s="45" t="s">
        <v>11</v>
      </c>
      <c r="N70" s="45" t="s">
        <v>12</v>
      </c>
      <c r="O70" s="45" t="s">
        <v>13</v>
      </c>
      <c r="P70" s="46" t="s">
        <v>14</v>
      </c>
    </row>
    <row r="71" spans="1:16" ht="18.75">
      <c r="A71" s="48" t="s">
        <v>49</v>
      </c>
      <c r="B71" s="570" t="s">
        <v>208</v>
      </c>
      <c r="C71" s="59" t="s">
        <v>16</v>
      </c>
      <c r="D71" s="21">
        <f>+'㈱塩釜'!D71+'機船'!D71</f>
        <v>25.7457</v>
      </c>
      <c r="E71" s="21">
        <f>+'㈱塩釜'!E71+'機船'!E71</f>
        <v>7.0215</v>
      </c>
      <c r="F71" s="21">
        <f>+'㈱塩釜'!F71+'機船'!F71</f>
        <v>17.6666</v>
      </c>
      <c r="G71" s="21">
        <f>+'㈱塩釜'!G71+'機船'!G71</f>
        <v>40.760000000000005</v>
      </c>
      <c r="H71" s="21">
        <f>+'㈱塩釜'!H71+'機船'!H71</f>
        <v>20.754</v>
      </c>
      <c r="I71" s="21">
        <f>+'㈱塩釜'!I71+'機船'!I71</f>
        <v>27.268</v>
      </c>
      <c r="J71" s="21">
        <f>+'㈱塩釜'!J71+'機船'!J71</f>
        <v>20.9</v>
      </c>
      <c r="K71" s="21">
        <f>+'㈱塩釜'!K71+'機船'!K71</f>
        <v>53.981</v>
      </c>
      <c r="L71" s="21">
        <f>+'㈱塩釜'!L71+'機船'!L71</f>
        <v>89.34</v>
      </c>
      <c r="M71" s="21">
        <f>+'㈱塩釜'!M71+'機船'!M71</f>
        <v>62.839</v>
      </c>
      <c r="N71" s="21">
        <f>+'㈱塩釜'!N71+'機船'!N71</f>
        <v>50.817499999999995</v>
      </c>
      <c r="O71" s="21">
        <f>+'㈱塩釜'!O71+'機船'!O71</f>
        <v>35.093</v>
      </c>
      <c r="P71" s="8">
        <f>SUM(D71:O71)</f>
        <v>452.1863</v>
      </c>
    </row>
    <row r="72" spans="1:16" ht="18.75">
      <c r="A72" s="42" t="s">
        <v>51</v>
      </c>
      <c r="B72" s="571"/>
      <c r="C72" s="52" t="s">
        <v>18</v>
      </c>
      <c r="D72" s="27">
        <f>+'㈱塩釜'!D72+'機船'!D72</f>
        <v>1997.4664770995814</v>
      </c>
      <c r="E72" s="27">
        <f>+'㈱塩釜'!E72+'機船'!E72</f>
        <v>521.2187967457343</v>
      </c>
      <c r="F72" s="27">
        <f>+'㈱塩釜'!F72+'機船'!F72</f>
        <v>1361.7912304167544</v>
      </c>
      <c r="G72" s="27">
        <f>+'㈱塩釜'!G72+'機船'!G72</f>
        <v>3347.535005506607</v>
      </c>
      <c r="H72" s="27">
        <f>+'㈱塩釜'!H72+'機船'!H72</f>
        <v>1654.1407972710672</v>
      </c>
      <c r="I72" s="27">
        <f>+'㈱塩釜'!I72+'機船'!I72</f>
        <v>2333.11319883752</v>
      </c>
      <c r="J72" s="27">
        <f>+'㈱塩釜'!J72+'機船'!J72</f>
        <v>1766.4585862057397</v>
      </c>
      <c r="K72" s="27">
        <f>+'㈱塩釜'!K72+'機船'!K72</f>
        <v>4242.148193259991</v>
      </c>
      <c r="L72" s="27">
        <f>+'㈱塩釜'!L72+'機船'!L72</f>
        <v>7647.808571400366</v>
      </c>
      <c r="M72" s="27">
        <f>+'㈱塩釜'!M72+'機船'!M72</f>
        <v>5155.628195238958</v>
      </c>
      <c r="N72" s="27">
        <f>+'㈱塩釜'!N72+'機船'!N72</f>
        <v>4462.030782343561</v>
      </c>
      <c r="O72" s="27">
        <f>+'㈱塩釜'!O72+'機船'!O72</f>
        <v>3614.6304</v>
      </c>
      <c r="P72" s="9">
        <f>SUM(D72:O72)</f>
        <v>38103.97023432588</v>
      </c>
    </row>
    <row r="73" spans="1:16" ht="18.75">
      <c r="A73" s="48" t="s">
        <v>0</v>
      </c>
      <c r="B73" s="568" t="s">
        <v>54</v>
      </c>
      <c r="C73" s="59" t="s">
        <v>16</v>
      </c>
      <c r="D73" s="28">
        <f>+'㈱塩釜'!D73+'機船'!D73</f>
        <v>3.2144000000000004</v>
      </c>
      <c r="E73" s="28">
        <f>+'㈱塩釜'!E73+'機船'!E73</f>
        <v>3.692</v>
      </c>
      <c r="F73" s="28">
        <f>+'㈱塩釜'!F73+'機船'!F73</f>
        <v>5.758699999999999</v>
      </c>
      <c r="G73" s="28">
        <f>+'㈱塩釜'!G73+'機船'!G73</f>
        <v>6.7761</v>
      </c>
      <c r="H73" s="28">
        <f>+'㈱塩釜'!H73+'機船'!H73</f>
        <v>9.3972</v>
      </c>
      <c r="I73" s="28">
        <f>+'㈱塩釜'!I73+'機船'!I73</f>
        <v>37.6396</v>
      </c>
      <c r="J73" s="28">
        <f>+'㈱塩釜'!J73+'機船'!J73</f>
        <v>28.7542</v>
      </c>
      <c r="K73" s="28">
        <f>+'㈱塩釜'!K73+'機船'!K73</f>
        <v>17.0219</v>
      </c>
      <c r="L73" s="28">
        <f>+'㈱塩釜'!L73+'機船'!L73</f>
        <v>4.8959</v>
      </c>
      <c r="M73" s="28">
        <f>+'㈱塩釜'!M73+'機船'!M73</f>
        <v>6.069100000000001</v>
      </c>
      <c r="N73" s="28">
        <f>+'㈱塩釜'!N73+'機船'!N73</f>
        <v>5.4662</v>
      </c>
      <c r="O73" s="28">
        <f>+'㈱塩釜'!O73+'機船'!O73</f>
        <v>2.8982</v>
      </c>
      <c r="P73" s="8">
        <f>SUM(D73:O73)</f>
        <v>131.58350000000002</v>
      </c>
    </row>
    <row r="74" spans="1:16" ht="18.75">
      <c r="A74" s="48" t="s">
        <v>34</v>
      </c>
      <c r="B74" s="569"/>
      <c r="C74" s="52" t="s">
        <v>18</v>
      </c>
      <c r="D74" s="27">
        <f>+'㈱塩釜'!D74+'機船'!D74</f>
        <v>4143.700947932457</v>
      </c>
      <c r="E74" s="27">
        <f>+'㈱塩釜'!E74+'機船'!E74</f>
        <v>4939.670543761942</v>
      </c>
      <c r="F74" s="27">
        <f>+'㈱塩釜'!F74+'機船'!F74</f>
        <v>8321.492638381102</v>
      </c>
      <c r="G74" s="27">
        <f>+'㈱塩釜'!G74+'機船'!G74</f>
        <v>9349.833200872145</v>
      </c>
      <c r="H74" s="27">
        <f>+'㈱塩釜'!H74+'機船'!H74</f>
        <v>7990.626678515158</v>
      </c>
      <c r="I74" s="27">
        <f>+'㈱塩釜'!I74+'機船'!I74</f>
        <v>15673.38837107704</v>
      </c>
      <c r="J74" s="27">
        <f>+'㈱塩釜'!J74+'機船'!J74</f>
        <v>25456.45020500438</v>
      </c>
      <c r="K74" s="27">
        <f>+'㈱塩釜'!K74+'機船'!K74</f>
        <v>30024.544167799766</v>
      </c>
      <c r="L74" s="27">
        <f>+'㈱塩釜'!L74+'機船'!L74</f>
        <v>8445.614990115364</v>
      </c>
      <c r="M74" s="27">
        <f>+'㈱塩釜'!M74+'機船'!M74</f>
        <v>5273.581550194453</v>
      </c>
      <c r="N74" s="27">
        <f>+'㈱塩釜'!N74+'機船'!N74</f>
        <v>6070.499928415806</v>
      </c>
      <c r="O74" s="27">
        <f>+'㈱塩釜'!O74+'機船'!O74</f>
        <v>4128.3496</v>
      </c>
      <c r="P74" s="9">
        <f>SUM(D74:O74)</f>
        <v>129817.75282206961</v>
      </c>
    </row>
    <row r="75" spans="1:16" ht="18.75">
      <c r="A75" s="48" t="s">
        <v>0</v>
      </c>
      <c r="B75" s="568" t="s">
        <v>55</v>
      </c>
      <c r="C75" s="59" t="s">
        <v>16</v>
      </c>
      <c r="D75" s="28"/>
      <c r="E75" s="28"/>
      <c r="F75" s="28">
        <f>+'㈱塩釜'!F75+'機船'!F75</f>
        <v>0.018</v>
      </c>
      <c r="G75" s="28">
        <f>+'㈱塩釜'!G75+'機船'!G75</f>
        <v>0.03</v>
      </c>
      <c r="H75" s="28">
        <f>+'㈱塩釜'!H75+'機船'!H75</f>
        <v>0.091</v>
      </c>
      <c r="I75" s="28">
        <f>+'㈱塩釜'!I75+'機船'!I75</f>
        <v>0</v>
      </c>
      <c r="J75" s="28">
        <f>+'㈱塩釜'!J75+'機船'!J75</f>
        <v>0</v>
      </c>
      <c r="K75" s="28">
        <f>+'㈱塩釜'!K75+'機船'!K75</f>
        <v>0</v>
      </c>
      <c r="L75" s="28">
        <f>+'㈱塩釜'!L75+'機船'!L75</f>
        <v>0</v>
      </c>
      <c r="M75" s="28">
        <f>+'㈱塩釜'!M75+'機船'!M75</f>
        <v>0</v>
      </c>
      <c r="N75" s="28">
        <f>+'㈱塩釜'!N75+'機船'!N75</f>
        <v>0</v>
      </c>
      <c r="O75" s="28">
        <f>+'㈱塩釜'!O75+'機船'!O75</f>
        <v>0</v>
      </c>
      <c r="P75" s="8">
        <f aca="true" t="shared" si="1" ref="P75:P102">SUM(D75:O75)</f>
        <v>0.139</v>
      </c>
    </row>
    <row r="76" spans="1:16" ht="18.75">
      <c r="A76" s="48" t="s">
        <v>0</v>
      </c>
      <c r="B76" s="569"/>
      <c r="C76" s="52" t="s">
        <v>18</v>
      </c>
      <c r="D76" s="27"/>
      <c r="E76" s="27"/>
      <c r="F76" s="27">
        <f>+'㈱塩釜'!F76+'機船'!F76</f>
        <v>2.808</v>
      </c>
      <c r="G76" s="27">
        <f>+'㈱塩釜'!G76+'機船'!G76</f>
        <v>1.847</v>
      </c>
      <c r="H76" s="27">
        <f>+'㈱塩釜'!H76+'機船'!H76</f>
        <v>5.778</v>
      </c>
      <c r="I76" s="27">
        <f>+'㈱塩釜'!I76+'機船'!I76</f>
        <v>0</v>
      </c>
      <c r="J76" s="27">
        <f>+'㈱塩釜'!J76+'機船'!J76</f>
        <v>0</v>
      </c>
      <c r="K76" s="27">
        <f>+'㈱塩釜'!K76+'機船'!K76</f>
        <v>0</v>
      </c>
      <c r="L76" s="27">
        <f>+'㈱塩釜'!L76+'機船'!L76</f>
        <v>0</v>
      </c>
      <c r="M76" s="27">
        <f>+'㈱塩釜'!M76+'機船'!M76</f>
        <v>0</v>
      </c>
      <c r="N76" s="27">
        <f>+'㈱塩釜'!N76+'機船'!N76</f>
        <v>0</v>
      </c>
      <c r="O76" s="27">
        <f>+'㈱塩釜'!O76+'機船'!O76</f>
        <v>0</v>
      </c>
      <c r="P76" s="9">
        <f t="shared" si="1"/>
        <v>10.433</v>
      </c>
    </row>
    <row r="77" spans="1:16" ht="18.75">
      <c r="A77" s="48" t="s">
        <v>56</v>
      </c>
      <c r="B77" s="50" t="s">
        <v>210</v>
      </c>
      <c r="C77" s="59" t="s">
        <v>16</v>
      </c>
      <c r="D77" s="28"/>
      <c r="E77" s="28"/>
      <c r="F77" s="28">
        <f>+'㈱塩釜'!F77+'機船'!F77</f>
        <v>0</v>
      </c>
      <c r="G77" s="28">
        <f>+'㈱塩釜'!G77+'機船'!G77</f>
        <v>0</v>
      </c>
      <c r="H77" s="28">
        <f>+'㈱塩釜'!H77+'機船'!H77</f>
        <v>0</v>
      </c>
      <c r="I77" s="28">
        <f>+'㈱塩釜'!I77+'機船'!I77</f>
        <v>0</v>
      </c>
      <c r="J77" s="28">
        <f>+'㈱塩釜'!J77+'機船'!J77</f>
        <v>0</v>
      </c>
      <c r="K77" s="28">
        <f>+'㈱塩釜'!K77+'機船'!K77</f>
        <v>0</v>
      </c>
      <c r="L77" s="28">
        <f>+'㈱塩釜'!L77+'機船'!L77</f>
        <v>0</v>
      </c>
      <c r="M77" s="28">
        <f>+'㈱塩釜'!M77+'機船'!M77</f>
        <v>0</v>
      </c>
      <c r="N77" s="28">
        <f>+'㈱塩釜'!N77+'機船'!N77</f>
        <v>0</v>
      </c>
      <c r="O77" s="28">
        <f>+'㈱塩釜'!O77+'機船'!O77</f>
        <v>0</v>
      </c>
      <c r="P77" s="8">
        <f t="shared" si="1"/>
        <v>0</v>
      </c>
    </row>
    <row r="78" spans="1:16" ht="18.75">
      <c r="A78" s="48"/>
      <c r="B78" s="52" t="s">
        <v>211</v>
      </c>
      <c r="C78" s="52" t="s">
        <v>18</v>
      </c>
      <c r="D78" s="27"/>
      <c r="E78" s="27"/>
      <c r="F78" s="27">
        <f>+'㈱塩釜'!F78+'機船'!F78</f>
        <v>0</v>
      </c>
      <c r="G78" s="27">
        <f>+'㈱塩釜'!G78+'機船'!G78</f>
        <v>0</v>
      </c>
      <c r="H78" s="27">
        <f>+'㈱塩釜'!H78+'機船'!H78</f>
        <v>0</v>
      </c>
      <c r="I78" s="27">
        <f>+'㈱塩釜'!I78+'機船'!I78</f>
        <v>0</v>
      </c>
      <c r="J78" s="27">
        <f>+'㈱塩釜'!J78+'機船'!J78</f>
        <v>0</v>
      </c>
      <c r="K78" s="27">
        <f>+'㈱塩釜'!K78+'機船'!K78</f>
        <v>0</v>
      </c>
      <c r="L78" s="27">
        <f>+'㈱塩釜'!L78+'機船'!L78</f>
        <v>0</v>
      </c>
      <c r="M78" s="27">
        <f>+'㈱塩釜'!M78+'機船'!M78</f>
        <v>0</v>
      </c>
      <c r="N78" s="27">
        <f>+'㈱塩釜'!N78+'機船'!N78</f>
        <v>0</v>
      </c>
      <c r="O78" s="27">
        <f>+'㈱塩釜'!O78+'機船'!O78</f>
        <v>0</v>
      </c>
      <c r="P78" s="9">
        <f t="shared" si="1"/>
        <v>0</v>
      </c>
    </row>
    <row r="79" spans="1:16" ht="18.75">
      <c r="A79" s="48"/>
      <c r="B79" s="568" t="s">
        <v>59</v>
      </c>
      <c r="C79" s="59" t="s">
        <v>16</v>
      </c>
      <c r="D79" s="28"/>
      <c r="E79" s="28"/>
      <c r="F79" s="28">
        <f>+'㈱塩釜'!F79+'機船'!F79</f>
        <v>0</v>
      </c>
      <c r="G79" s="28">
        <f>+'㈱塩釜'!G79+'機船'!G79</f>
        <v>0</v>
      </c>
      <c r="H79" s="28">
        <f>+'㈱塩釜'!H79+'機船'!H79</f>
        <v>0</v>
      </c>
      <c r="I79" s="28">
        <f>+'㈱塩釜'!I79+'機船'!I79</f>
        <v>0</v>
      </c>
      <c r="J79" s="28">
        <f>+'㈱塩釜'!J79+'機船'!J79</f>
        <v>0</v>
      </c>
      <c r="K79" s="28">
        <f>+'㈱塩釜'!K79+'機船'!K79</f>
        <v>0</v>
      </c>
      <c r="L79" s="28">
        <f>+'㈱塩釜'!L79+'機船'!L79</f>
        <v>0</v>
      </c>
      <c r="M79" s="28">
        <f>+'㈱塩釜'!M79+'機船'!M79</f>
        <v>0</v>
      </c>
      <c r="N79" s="28">
        <f>+'㈱塩釜'!N79+'機船'!N79</f>
        <v>0</v>
      </c>
      <c r="O79" s="28">
        <f>+'㈱塩釜'!O79+'機船'!O79</f>
        <v>0</v>
      </c>
      <c r="P79" s="8">
        <f t="shared" si="1"/>
        <v>0</v>
      </c>
    </row>
    <row r="80" spans="1:16" ht="18.75">
      <c r="A80" s="48" t="s">
        <v>17</v>
      </c>
      <c r="B80" s="569"/>
      <c r="C80" s="52" t="s">
        <v>18</v>
      </c>
      <c r="D80" s="27"/>
      <c r="E80" s="27"/>
      <c r="F80" s="27">
        <f>+'㈱塩釜'!F80+'機船'!F80</f>
        <v>0</v>
      </c>
      <c r="G80" s="27">
        <f>+'㈱塩釜'!G80+'機船'!G80</f>
        <v>0</v>
      </c>
      <c r="H80" s="27">
        <f>+'㈱塩釜'!H80+'機船'!H80</f>
        <v>0</v>
      </c>
      <c r="I80" s="27">
        <f>+'㈱塩釜'!I80+'機船'!I80</f>
        <v>0</v>
      </c>
      <c r="J80" s="27">
        <f>+'㈱塩釜'!J80+'機船'!J80</f>
        <v>0</v>
      </c>
      <c r="K80" s="27">
        <f>+'㈱塩釜'!K80+'機船'!K80</f>
        <v>0</v>
      </c>
      <c r="L80" s="27">
        <f>+'㈱塩釜'!L80+'機船'!L80</f>
        <v>0</v>
      </c>
      <c r="M80" s="27">
        <f>+'㈱塩釜'!M80+'機船'!M80</f>
        <v>0</v>
      </c>
      <c r="N80" s="27">
        <f>+'㈱塩釜'!N80+'機船'!N80</f>
        <v>0</v>
      </c>
      <c r="O80" s="27">
        <f>+'㈱塩釜'!O80+'機船'!O80</f>
        <v>0</v>
      </c>
      <c r="P80" s="9">
        <f t="shared" si="1"/>
        <v>0</v>
      </c>
    </row>
    <row r="81" spans="1:16" ht="18.75">
      <c r="A81" s="48"/>
      <c r="B81" s="50" t="s">
        <v>20</v>
      </c>
      <c r="C81" s="59" t="s">
        <v>16</v>
      </c>
      <c r="D81" s="28">
        <f>+'㈱塩釜'!D81+'機船'!D81</f>
        <v>11.207899999999999</v>
      </c>
      <c r="E81" s="28">
        <f>+'㈱塩釜'!E81+'機船'!E81</f>
        <v>10.324499999999999</v>
      </c>
      <c r="F81" s="28">
        <f>+'㈱塩釜'!F81+'機船'!F81</f>
        <v>16.6194</v>
      </c>
      <c r="G81" s="28">
        <f>+'㈱塩釜'!G81+'機船'!G81</f>
        <v>18.3801</v>
      </c>
      <c r="H81" s="28">
        <f>+'㈱塩釜'!H81+'機船'!H81</f>
        <v>28.227800000000002</v>
      </c>
      <c r="I81" s="28">
        <f>+'㈱塩釜'!I81+'機船'!I81</f>
        <v>21.1208</v>
      </c>
      <c r="J81" s="28">
        <f>+'㈱塩釜'!J81+'機船'!J81</f>
        <v>8.9203</v>
      </c>
      <c r="K81" s="28">
        <f>+'㈱塩釜'!K81+'機船'!K81</f>
        <v>3.1342999999999996</v>
      </c>
      <c r="L81" s="28">
        <f>+'㈱塩釜'!L81+'機船'!L81</f>
        <v>4.1377</v>
      </c>
      <c r="M81" s="28">
        <f>+'㈱塩釜'!M81+'機船'!M81</f>
        <v>7.015700000000001</v>
      </c>
      <c r="N81" s="28">
        <f>+'㈱塩釜'!N81+'機船'!N81</f>
        <v>5.8018</v>
      </c>
      <c r="O81" s="28">
        <f>+'㈱塩釜'!O81+'機船'!O81</f>
        <v>14.250399999999999</v>
      </c>
      <c r="P81" s="8">
        <f t="shared" si="1"/>
        <v>149.14069999999998</v>
      </c>
    </row>
    <row r="82" spans="1:16" ht="18.75">
      <c r="A82" s="48"/>
      <c r="B82" s="52" t="s">
        <v>212</v>
      </c>
      <c r="C82" s="52" t="s">
        <v>18</v>
      </c>
      <c r="D82" s="27">
        <f>+'㈱塩釜'!D82+'機船'!D82</f>
        <v>4397.902418413676</v>
      </c>
      <c r="E82" s="27">
        <f>+'㈱塩釜'!E82+'機船'!E82</f>
        <v>4893.297244845664</v>
      </c>
      <c r="F82" s="27">
        <f>+'㈱塩釜'!F82+'機船'!F82</f>
        <v>7848.105894252808</v>
      </c>
      <c r="G82" s="27">
        <f>+'㈱塩釜'!G82+'機船'!G82</f>
        <v>7952.369466025746</v>
      </c>
      <c r="H82" s="27">
        <f>+'㈱塩釜'!H82+'機船'!H82</f>
        <v>11420.222468686308</v>
      </c>
      <c r="I82" s="27">
        <f>+'㈱塩釜'!I82+'機船'!I82</f>
        <v>12827.368291745457</v>
      </c>
      <c r="J82" s="27">
        <f>+'㈱塩釜'!J82+'機船'!J82</f>
        <v>10163.733240783575</v>
      </c>
      <c r="K82" s="27">
        <f>+'㈱塩釜'!K82+'機船'!K82</f>
        <v>6266.703354494937</v>
      </c>
      <c r="L82" s="27">
        <f>+'㈱塩釜'!L82+'機船'!L82</f>
        <v>3309.05111352088</v>
      </c>
      <c r="M82" s="27">
        <f>+'㈱塩釜'!M82+'機船'!M82</f>
        <v>2547.406474651443</v>
      </c>
      <c r="N82" s="27">
        <f>+'㈱塩釜'!N82+'機船'!N82</f>
        <v>4077.597178152978</v>
      </c>
      <c r="O82" s="27">
        <f>+'㈱塩釜'!O82+'機船'!O82</f>
        <v>13269.74216</v>
      </c>
      <c r="P82" s="9">
        <f t="shared" si="1"/>
        <v>88973.49930557348</v>
      </c>
    </row>
    <row r="83" spans="1:16" ht="18.75">
      <c r="A83" s="48" t="s">
        <v>23</v>
      </c>
      <c r="B83" s="570" t="s">
        <v>194</v>
      </c>
      <c r="C83" s="59" t="s">
        <v>16</v>
      </c>
      <c r="D83" s="28">
        <f>+'㈱塩釜'!D83+'機船'!D83</f>
        <v>14.4223</v>
      </c>
      <c r="E83" s="28">
        <f>+'㈱塩釜'!E83+'機船'!E83</f>
        <v>14.0165</v>
      </c>
      <c r="F83" s="28">
        <f>+'㈱塩釜'!F83+'機船'!F83</f>
        <v>22.396099999999997</v>
      </c>
      <c r="G83" s="28">
        <f>+'㈱塩釜'!G83+'機船'!G83</f>
        <v>25.1862</v>
      </c>
      <c r="H83" s="28">
        <f>+'㈱塩釜'!H83+'機船'!H83</f>
        <v>37.716</v>
      </c>
      <c r="I83" s="28">
        <f>+'㈱塩釜'!I83+'機船'!I83</f>
        <v>58.7604</v>
      </c>
      <c r="J83" s="28">
        <f>+'㈱塩釜'!J83+'機船'!J83</f>
        <v>37.674499999999995</v>
      </c>
      <c r="K83" s="28">
        <f>+'㈱塩釜'!K83+'機船'!K83</f>
        <v>20.1562</v>
      </c>
      <c r="L83" s="28">
        <f>+'㈱塩釜'!L83+'機船'!L83</f>
        <v>9.0336</v>
      </c>
      <c r="M83" s="28">
        <f>+'㈱塩釜'!M83+'機船'!M83</f>
        <v>13.084800000000001</v>
      </c>
      <c r="N83" s="28">
        <f>+'㈱塩釜'!N83+'機船'!N83</f>
        <v>11.268</v>
      </c>
      <c r="O83" s="28">
        <f>+'㈱塩釜'!O83+'機船'!O83</f>
        <v>17.148600000000002</v>
      </c>
      <c r="P83" s="8">
        <f t="shared" si="1"/>
        <v>280.8632</v>
      </c>
    </row>
    <row r="84" spans="1:16" ht="18.75">
      <c r="A84" s="42"/>
      <c r="B84" s="571"/>
      <c r="C84" s="52" t="s">
        <v>18</v>
      </c>
      <c r="D84" s="27">
        <f>+'㈱塩釜'!D84+'機船'!D84</f>
        <v>8541.603366346133</v>
      </c>
      <c r="E84" s="27">
        <f>+'㈱塩釜'!E84+'機船'!E84</f>
        <v>9832.967788607606</v>
      </c>
      <c r="F84" s="27">
        <f>+'㈱塩釜'!F84+'機船'!F84</f>
        <v>16172.40653263391</v>
      </c>
      <c r="G84" s="27">
        <f>+'㈱塩釜'!G84+'機船'!G84</f>
        <v>17304.04966689789</v>
      </c>
      <c r="H84" s="27">
        <f>+'㈱塩釜'!H84+'機船'!H84</f>
        <v>19416.627147201467</v>
      </c>
      <c r="I84" s="27">
        <f>+'㈱塩釜'!I84+'機船'!I84</f>
        <v>28500.756662822496</v>
      </c>
      <c r="J84" s="27">
        <f>+'㈱塩釜'!J84+'機船'!J84</f>
        <v>35620.18344578795</v>
      </c>
      <c r="K84" s="27">
        <f>+'㈱塩釜'!K84+'機船'!K84</f>
        <v>36291.247522294696</v>
      </c>
      <c r="L84" s="27">
        <f>+'㈱塩釜'!L84+'機船'!L84</f>
        <v>11754.666103636244</v>
      </c>
      <c r="M84" s="27">
        <f>+'㈱塩釜'!M84+'機船'!M84</f>
        <v>7820.988024845896</v>
      </c>
      <c r="N84" s="27">
        <f>+'㈱塩釜'!N84+'機船'!N84</f>
        <v>10148.097106568783</v>
      </c>
      <c r="O84" s="27">
        <f>+'㈱塩釜'!O84+'機船'!O84</f>
        <v>17398.09176</v>
      </c>
      <c r="P84" s="9">
        <f t="shared" si="1"/>
        <v>218801.68512764308</v>
      </c>
    </row>
    <row r="85" spans="1:16" ht="18.75">
      <c r="A85" s="572" t="s">
        <v>184</v>
      </c>
      <c r="B85" s="573"/>
      <c r="C85" s="59" t="s">
        <v>16</v>
      </c>
      <c r="D85" s="28">
        <f>+'㈱塩釜'!D85+'機船'!D85</f>
        <v>0.5019</v>
      </c>
      <c r="E85" s="28">
        <f>+'㈱塩釜'!E85+'機船'!E85</f>
        <v>0.3569</v>
      </c>
      <c r="F85" s="28">
        <f>+'㈱塩釜'!F85+'機船'!F85</f>
        <v>0.6073</v>
      </c>
      <c r="G85" s="28">
        <f>+'㈱塩釜'!G85+'機船'!G85</f>
        <v>1.0129000000000001</v>
      </c>
      <c r="H85" s="28">
        <f>+'㈱塩釜'!H85+'機船'!H85</f>
        <v>1.3140999999999998</v>
      </c>
      <c r="I85" s="28">
        <f>+'㈱塩釜'!I85+'機船'!I85</f>
        <v>2.4318999999999997</v>
      </c>
      <c r="J85" s="28">
        <f>+'㈱塩釜'!J85+'機船'!J85</f>
        <v>1.9657</v>
      </c>
      <c r="K85" s="28">
        <f>+'㈱塩釜'!K85+'機船'!K85</f>
        <v>0.9049</v>
      </c>
      <c r="L85" s="28">
        <f>+'㈱塩釜'!L85+'機船'!L85</f>
        <v>2.2367</v>
      </c>
      <c r="M85" s="28">
        <f>+'㈱塩釜'!M85+'機船'!M85</f>
        <v>2.5044</v>
      </c>
      <c r="N85" s="28">
        <f>+'㈱塩釜'!N85+'機船'!N85</f>
        <v>1.8771</v>
      </c>
      <c r="O85" s="28">
        <f>+'㈱塩釜'!O85+'機船'!O85</f>
        <v>0.9546000000000001</v>
      </c>
      <c r="P85" s="8">
        <f t="shared" si="1"/>
        <v>16.668400000000002</v>
      </c>
    </row>
    <row r="86" spans="1:16" ht="18.75">
      <c r="A86" s="574"/>
      <c r="B86" s="575"/>
      <c r="C86" s="52" t="s">
        <v>18</v>
      </c>
      <c r="D86" s="27">
        <f>+'㈱塩釜'!D86+'機船'!D86</f>
        <v>737.9643948564267</v>
      </c>
      <c r="E86" s="27">
        <f>+'㈱塩釜'!E86+'機船'!E86</f>
        <v>525.4355857931441</v>
      </c>
      <c r="F86" s="27">
        <f>+'㈱塩釜'!F86+'機船'!F86</f>
        <v>866.295198768249</v>
      </c>
      <c r="G86" s="27">
        <f>+'㈱塩釜'!G86+'機船'!G86</f>
        <v>1454.8226003885936</v>
      </c>
      <c r="H86" s="27">
        <f>+'㈱塩釜'!H86+'機船'!H86</f>
        <v>1715.394194310888</v>
      </c>
      <c r="I86" s="27">
        <f>+'㈱塩釜'!I86+'機船'!I86</f>
        <v>2467.1289955117245</v>
      </c>
      <c r="J86" s="27">
        <f>+'㈱塩釜'!J86+'機船'!J86</f>
        <v>2219.2027917562496</v>
      </c>
      <c r="K86" s="27">
        <f>+'㈱塩釜'!K86+'機船'!K86</f>
        <v>1198.0613974539972</v>
      </c>
      <c r="L86" s="27">
        <f>+'㈱塩釜'!L86+'機船'!L86</f>
        <v>2100.9957984926327</v>
      </c>
      <c r="M86" s="27">
        <f>+'㈱塩釜'!M86+'機船'!M86</f>
        <v>2380.94679761633</v>
      </c>
      <c r="N86" s="27">
        <f>+'㈱塩釜'!N86+'機船'!N86</f>
        <v>1962.8577946055302</v>
      </c>
      <c r="O86" s="27">
        <f>+'㈱塩釜'!O86+'機船'!O86</f>
        <v>1251.2118</v>
      </c>
      <c r="P86" s="9">
        <f t="shared" si="1"/>
        <v>18880.317349553767</v>
      </c>
    </row>
    <row r="87" spans="1:16" ht="18.75">
      <c r="A87" s="572" t="s">
        <v>185</v>
      </c>
      <c r="B87" s="573"/>
      <c r="C87" s="59" t="s">
        <v>16</v>
      </c>
      <c r="D87" s="28"/>
      <c r="E87" s="28"/>
      <c r="F87" s="28">
        <f>+'㈱塩釜'!F87+'機船'!F87</f>
        <v>0</v>
      </c>
      <c r="G87" s="28">
        <f>+'㈱塩釜'!G87+'機船'!G87</f>
        <v>0</v>
      </c>
      <c r="H87" s="28">
        <f>+'㈱塩釜'!H87+'機船'!H87</f>
        <v>0.001</v>
      </c>
      <c r="I87" s="28">
        <f>+'㈱塩釜'!I87+'機船'!I87</f>
        <v>0</v>
      </c>
      <c r="J87" s="28">
        <f>+'㈱塩釜'!J87+'機船'!J87</f>
        <v>0</v>
      </c>
      <c r="K87" s="28">
        <f>+'㈱塩釜'!K87+'機船'!K87</f>
        <v>0</v>
      </c>
      <c r="L87" s="28">
        <f>+'㈱塩釜'!L87+'機船'!L87</f>
        <v>0</v>
      </c>
      <c r="M87" s="28">
        <f>+'㈱塩釜'!M87+'機船'!M87</f>
        <v>0</v>
      </c>
      <c r="N87" s="28">
        <f>+'㈱塩釜'!N87+'機船'!N87</f>
        <v>0</v>
      </c>
      <c r="O87" s="28">
        <f>+'㈱塩釜'!O87+'機船'!O87</f>
        <v>0</v>
      </c>
      <c r="P87" s="8">
        <f t="shared" si="1"/>
        <v>0.001</v>
      </c>
    </row>
    <row r="88" spans="1:16" ht="18.75">
      <c r="A88" s="574"/>
      <c r="B88" s="575"/>
      <c r="C88" s="52" t="s">
        <v>18</v>
      </c>
      <c r="D88" s="27"/>
      <c r="E88" s="27"/>
      <c r="F88" s="27">
        <f>+'㈱塩釜'!F88+'機船'!F88</f>
        <v>0</v>
      </c>
      <c r="G88" s="27">
        <f>+'㈱塩釜'!G88+'機船'!G88</f>
        <v>0</v>
      </c>
      <c r="H88" s="27">
        <f>+'㈱塩釜'!H88+'機船'!H88</f>
        <v>0.10799999745042929</v>
      </c>
      <c r="I88" s="27">
        <f>+'㈱塩釜'!I88+'機船'!I88</f>
        <v>0</v>
      </c>
      <c r="J88" s="27">
        <f>+'㈱塩釜'!J88+'機船'!J88</f>
        <v>0</v>
      </c>
      <c r="K88" s="27">
        <f>+'㈱塩釜'!K88+'機船'!K88</f>
        <v>0</v>
      </c>
      <c r="L88" s="27">
        <f>+'㈱塩釜'!L88+'機船'!L88</f>
        <v>0</v>
      </c>
      <c r="M88" s="27">
        <f>+'㈱塩釜'!M88+'機船'!M88</f>
        <v>0</v>
      </c>
      <c r="N88" s="27">
        <f>+'㈱塩釜'!N88+'機船'!N88</f>
        <v>0</v>
      </c>
      <c r="O88" s="27">
        <f>+'㈱塩釜'!O88+'機船'!O88</f>
        <v>0</v>
      </c>
      <c r="P88" s="9">
        <f t="shared" si="1"/>
        <v>0.10799999745042929</v>
      </c>
    </row>
    <row r="89" spans="1:16" ht="18.75">
      <c r="A89" s="572" t="s">
        <v>186</v>
      </c>
      <c r="B89" s="573"/>
      <c r="C89" s="59" t="s">
        <v>16</v>
      </c>
      <c r="D89" s="28"/>
      <c r="E89" s="28"/>
      <c r="F89" s="28">
        <f>+'㈱塩釜'!F89+'機船'!F89</f>
        <v>0.9543</v>
      </c>
      <c r="G89" s="28">
        <f>+'㈱塩釜'!G89+'機船'!G89</f>
        <v>0.0736</v>
      </c>
      <c r="H89" s="28">
        <f>+'㈱塩釜'!H89+'機船'!H89</f>
        <v>1.5694</v>
      </c>
      <c r="I89" s="28">
        <f>+'㈱塩釜'!I89+'機船'!I89</f>
        <v>0</v>
      </c>
      <c r="J89" s="28">
        <f>+'㈱塩釜'!J89+'機船'!J89</f>
        <v>0</v>
      </c>
      <c r="K89" s="28">
        <f>+'㈱塩釜'!K89+'機船'!K89</f>
        <v>0.153</v>
      </c>
      <c r="L89" s="28">
        <f>+'㈱塩釜'!L89+'機船'!L89</f>
        <v>0.0885</v>
      </c>
      <c r="M89" s="28">
        <f>+'㈱塩釜'!M89+'機船'!M89</f>
        <v>0</v>
      </c>
      <c r="N89" s="28">
        <f>+'㈱塩釜'!N89+'機船'!N89</f>
        <v>1.976</v>
      </c>
      <c r="O89" s="28">
        <f>+'㈱塩釜'!O89+'機船'!O89</f>
        <v>0</v>
      </c>
      <c r="P89" s="8">
        <f t="shared" si="1"/>
        <v>4.8148</v>
      </c>
    </row>
    <row r="90" spans="1:16" ht="18.75">
      <c r="A90" s="574"/>
      <c r="B90" s="575"/>
      <c r="C90" s="52" t="s">
        <v>18</v>
      </c>
      <c r="D90" s="27"/>
      <c r="E90" s="27"/>
      <c r="F90" s="27">
        <f>+'㈱塩釜'!F90+'機船'!F90</f>
        <v>365.677</v>
      </c>
      <c r="G90" s="27">
        <f>+'㈱塩釜'!G90+'機船'!G90</f>
        <v>59.237</v>
      </c>
      <c r="H90" s="27">
        <f>+'㈱塩釜'!H90+'機船'!H90</f>
        <v>717.595</v>
      </c>
      <c r="I90" s="27">
        <f>+'㈱塩釜'!I90+'機船'!I90</f>
        <v>0</v>
      </c>
      <c r="J90" s="27">
        <f>+'㈱塩釜'!J90+'機船'!J90</f>
        <v>0</v>
      </c>
      <c r="K90" s="27">
        <f>+'㈱塩釜'!K90+'機船'!K90</f>
        <v>77.76</v>
      </c>
      <c r="L90" s="27">
        <f>+'㈱塩釜'!L90+'機船'!L90</f>
        <v>45.144</v>
      </c>
      <c r="M90" s="27">
        <f>+'㈱塩釜'!M90+'機船'!M90</f>
        <v>0</v>
      </c>
      <c r="N90" s="27">
        <f>+'㈱塩釜'!N90+'機船'!N90</f>
        <v>1011.409</v>
      </c>
      <c r="O90" s="27">
        <f>+'㈱塩釜'!O90+'機船'!O90</f>
        <v>0</v>
      </c>
      <c r="P90" s="9">
        <f t="shared" si="1"/>
        <v>2276.822</v>
      </c>
    </row>
    <row r="91" spans="1:16" ht="18.75">
      <c r="A91" s="572" t="s">
        <v>213</v>
      </c>
      <c r="B91" s="573"/>
      <c r="C91" s="59" t="s">
        <v>16</v>
      </c>
      <c r="D91" s="28">
        <f>+'㈱塩釜'!D91+'機船'!D91</f>
        <v>1.2574</v>
      </c>
      <c r="E91" s="28">
        <f>+'㈱塩釜'!E91+'機船'!E91</f>
        <v>0.573</v>
      </c>
      <c r="F91" s="28">
        <f>+'㈱塩釜'!F91+'機船'!F91</f>
        <v>2.6461</v>
      </c>
      <c r="G91" s="28">
        <f>+'㈱塩釜'!G91+'機船'!G91</f>
        <v>0.7474</v>
      </c>
      <c r="H91" s="28">
        <f>+'㈱塩釜'!H91+'機船'!H91</f>
        <v>2.1512</v>
      </c>
      <c r="I91" s="28">
        <f>+'㈱塩釜'!I91+'機船'!I91</f>
        <v>0.7928</v>
      </c>
      <c r="J91" s="28">
        <f>+'㈱塩釜'!J91+'機船'!J91</f>
        <v>0.228</v>
      </c>
      <c r="K91" s="28">
        <f>+'㈱塩釜'!K91+'機船'!K91</f>
        <v>0.238</v>
      </c>
      <c r="L91" s="28">
        <f>+'㈱塩釜'!L91+'機船'!L91</f>
        <v>0.18</v>
      </c>
      <c r="M91" s="28">
        <f>+'㈱塩釜'!M91+'機船'!M91</f>
        <v>0.362</v>
      </c>
      <c r="N91" s="28">
        <f>+'㈱塩釜'!N91+'機船'!N91</f>
        <v>0.3335</v>
      </c>
      <c r="O91" s="28">
        <f>+'㈱塩釜'!O91+'機船'!O91</f>
        <v>0.38</v>
      </c>
      <c r="P91" s="8">
        <f t="shared" si="1"/>
        <v>9.8894</v>
      </c>
    </row>
    <row r="92" spans="1:16" ht="18.75">
      <c r="A92" s="574"/>
      <c r="B92" s="575"/>
      <c r="C92" s="52" t="s">
        <v>18</v>
      </c>
      <c r="D92" s="27">
        <f>+'㈱塩釜'!D92+'機船'!D92</f>
        <v>1632.368</v>
      </c>
      <c r="E92" s="27">
        <f>+'㈱塩釜'!E92+'機船'!E92</f>
        <v>732.473</v>
      </c>
      <c r="F92" s="27">
        <f>+'㈱塩釜'!F92+'機船'!F92</f>
        <v>5055.217995936624</v>
      </c>
      <c r="G92" s="27">
        <f>+'㈱塩釜'!G92+'機船'!G92</f>
        <v>1335.289002763357</v>
      </c>
      <c r="H92" s="27">
        <f>+'㈱塩釜'!H92+'機船'!H92</f>
        <v>3153.5389974504296</v>
      </c>
      <c r="I92" s="27">
        <f>+'㈱塩釜'!I92+'機船'!I92</f>
        <v>1027.057</v>
      </c>
      <c r="J92" s="27">
        <f>+'㈱塩釜'!J92+'機船'!J92</f>
        <v>292.788</v>
      </c>
      <c r="K92" s="27">
        <f>+'㈱塩釜'!K92+'機船'!K92</f>
        <v>307.152</v>
      </c>
      <c r="L92" s="27">
        <f>+'㈱塩釜'!L92+'機船'!L92</f>
        <v>238.464</v>
      </c>
      <c r="M92" s="27">
        <f>+'㈱塩釜'!M92+'機船'!M92</f>
        <v>645.624</v>
      </c>
      <c r="N92" s="27">
        <f>+'㈱塩釜'!N92+'機船'!N92</f>
        <v>633.042</v>
      </c>
      <c r="O92" s="27">
        <f>+'㈱塩釜'!O92+'機船'!O92</f>
        <v>705.888</v>
      </c>
      <c r="P92" s="9">
        <f t="shared" si="1"/>
        <v>15758.901996150411</v>
      </c>
    </row>
    <row r="93" spans="1:16" ht="18.75">
      <c r="A93" s="572" t="s">
        <v>165</v>
      </c>
      <c r="B93" s="573"/>
      <c r="C93" s="59" t="s">
        <v>16</v>
      </c>
      <c r="D93" s="28"/>
      <c r="E93" s="28"/>
      <c r="F93" s="28">
        <f>+'㈱塩釜'!F93+'機船'!F93</f>
        <v>0.0013</v>
      </c>
      <c r="G93" s="28">
        <f>+'㈱塩釜'!G93+'機船'!G93</f>
        <v>0</v>
      </c>
      <c r="H93" s="28">
        <f>+'㈱塩釜'!H93+'機船'!H93</f>
        <v>0</v>
      </c>
      <c r="I93" s="28">
        <f>+'㈱塩釜'!I93+'機船'!I93</f>
        <v>0</v>
      </c>
      <c r="J93" s="28">
        <f>+'㈱塩釜'!J93+'機船'!J93</f>
        <v>0</v>
      </c>
      <c r="K93" s="28">
        <f>+'㈱塩釜'!K93+'機船'!K93</f>
        <v>0</v>
      </c>
      <c r="L93" s="28">
        <f>+'㈱塩釜'!L93+'機船'!L93</f>
        <v>0</v>
      </c>
      <c r="M93" s="28">
        <f>+'㈱塩釜'!M93+'機船'!M93</f>
        <v>0</v>
      </c>
      <c r="N93" s="28">
        <f>+'㈱塩釜'!N93+'機船'!N93</f>
        <v>0</v>
      </c>
      <c r="O93" s="28">
        <f>+'㈱塩釜'!O93+'機船'!O93</f>
        <v>0</v>
      </c>
      <c r="P93" s="8">
        <f t="shared" si="1"/>
        <v>0.0013</v>
      </c>
    </row>
    <row r="94" spans="1:16" ht="18.75">
      <c r="A94" s="574"/>
      <c r="B94" s="575"/>
      <c r="C94" s="52" t="s">
        <v>18</v>
      </c>
      <c r="D94" s="27"/>
      <c r="E94" s="27"/>
      <c r="F94" s="27">
        <f>+'㈱塩釜'!F94+'機船'!F94</f>
        <v>1.404</v>
      </c>
      <c r="G94" s="27">
        <f>+'㈱塩釜'!G94+'機船'!G94</f>
        <v>0</v>
      </c>
      <c r="H94" s="27">
        <f>+'㈱塩釜'!H94+'機船'!H94</f>
        <v>0</v>
      </c>
      <c r="I94" s="27">
        <f>+'㈱塩釜'!I94+'機船'!I94</f>
        <v>0</v>
      </c>
      <c r="J94" s="27">
        <f>+'㈱塩釜'!J94+'機船'!J94</f>
        <v>0</v>
      </c>
      <c r="K94" s="27">
        <f>+'㈱塩釜'!K94+'機船'!K94</f>
        <v>0</v>
      </c>
      <c r="L94" s="27">
        <f>+'㈱塩釜'!L94+'機船'!L94</f>
        <v>0</v>
      </c>
      <c r="M94" s="27">
        <f>+'㈱塩釜'!M94+'機船'!M94</f>
        <v>0</v>
      </c>
      <c r="N94" s="27">
        <f>+'㈱塩釜'!N94+'機船'!N94</f>
        <v>0</v>
      </c>
      <c r="O94" s="27">
        <f>+'㈱塩釜'!O94+'機船'!O94</f>
        <v>0</v>
      </c>
      <c r="P94" s="9">
        <f t="shared" si="1"/>
        <v>1.404</v>
      </c>
    </row>
    <row r="95" spans="1:16" ht="18.75">
      <c r="A95" s="572" t="s">
        <v>166</v>
      </c>
      <c r="B95" s="573"/>
      <c r="C95" s="59" t="s">
        <v>16</v>
      </c>
      <c r="D95" s="28"/>
      <c r="E95" s="28"/>
      <c r="F95" s="28">
        <f>+'㈱塩釜'!F95+'機船'!F95</f>
        <v>0</v>
      </c>
      <c r="G95" s="28">
        <f>+'㈱塩釜'!G95+'機船'!G95</f>
        <v>0</v>
      </c>
      <c r="H95" s="28">
        <f>+'㈱塩釜'!H95+'機船'!H95</f>
        <v>0</v>
      </c>
      <c r="I95" s="28">
        <f>+'㈱塩釜'!I95+'機船'!I95</f>
        <v>0</v>
      </c>
      <c r="J95" s="28">
        <f>+'㈱塩釜'!J95+'機船'!J95</f>
        <v>0</v>
      </c>
      <c r="K95" s="28">
        <f>+'㈱塩釜'!K95+'機船'!K95</f>
        <v>0</v>
      </c>
      <c r="L95" s="28">
        <f>+'㈱塩釜'!L95+'機船'!L95</f>
        <v>0</v>
      </c>
      <c r="M95" s="28">
        <f>+'㈱塩釜'!M95+'機船'!M95</f>
        <v>0</v>
      </c>
      <c r="N95" s="28">
        <f>+'㈱塩釜'!N95+'機船'!N95</f>
        <v>0.14400000000000002</v>
      </c>
      <c r="O95" s="28">
        <f>+'㈱塩釜'!O95+'機船'!O95</f>
        <v>0.7568</v>
      </c>
      <c r="P95" s="8">
        <f t="shared" si="1"/>
        <v>0.9008</v>
      </c>
    </row>
    <row r="96" spans="1:16" ht="18.75">
      <c r="A96" s="574"/>
      <c r="B96" s="575"/>
      <c r="C96" s="52" t="s">
        <v>18</v>
      </c>
      <c r="D96" s="27"/>
      <c r="E96" s="27"/>
      <c r="F96" s="27">
        <f>+'㈱塩釜'!F96+'機船'!F96</f>
        <v>0</v>
      </c>
      <c r="G96" s="27">
        <f>+'㈱塩釜'!G96+'機船'!G96</f>
        <v>0</v>
      </c>
      <c r="H96" s="27">
        <f>+'㈱塩釜'!H96+'機船'!H96</f>
        <v>0</v>
      </c>
      <c r="I96" s="27">
        <f>+'㈱塩釜'!I96+'機船'!I96</f>
        <v>0</v>
      </c>
      <c r="J96" s="27">
        <f>+'㈱塩釜'!J96+'機船'!J96</f>
        <v>0</v>
      </c>
      <c r="K96" s="27">
        <f>+'㈱塩釜'!K96+'機船'!K96</f>
        <v>0</v>
      </c>
      <c r="L96" s="27">
        <f>+'㈱塩釜'!L96+'機船'!L96</f>
        <v>0</v>
      </c>
      <c r="M96" s="27">
        <f>+'㈱塩釜'!M96+'機船'!M96</f>
        <v>0</v>
      </c>
      <c r="N96" s="27">
        <f>+'㈱塩釜'!N96+'機船'!N96</f>
        <v>65.21859990110744</v>
      </c>
      <c r="O96" s="27">
        <f>+'㈱塩釜'!O96+'機船'!O96</f>
        <v>174.444</v>
      </c>
      <c r="P96" s="9">
        <f t="shared" si="1"/>
        <v>239.66259990110743</v>
      </c>
    </row>
    <row r="97" spans="1:16" ht="18.75">
      <c r="A97" s="572" t="s">
        <v>64</v>
      </c>
      <c r="B97" s="573"/>
      <c r="C97" s="59" t="s">
        <v>16</v>
      </c>
      <c r="D97" s="28">
        <f>+'㈱塩釜'!D97+'機船'!D97</f>
        <v>4.27615</v>
      </c>
      <c r="E97" s="28">
        <f>+'㈱塩釜'!E97+'機船'!E97</f>
        <v>14.7408</v>
      </c>
      <c r="F97" s="28">
        <f>+'㈱塩釜'!F97+'機船'!F97</f>
        <v>126.9198</v>
      </c>
      <c r="G97" s="28">
        <f>+'㈱塩釜'!G97+'機船'!G97</f>
        <v>506.7927</v>
      </c>
      <c r="H97" s="28">
        <f>+'㈱塩釜'!H97+'機船'!H97</f>
        <v>940.13004</v>
      </c>
      <c r="I97" s="28">
        <f>+'㈱塩釜'!I97+'機船'!I97</f>
        <v>938.5871000000001</v>
      </c>
      <c r="J97" s="28">
        <f>+'㈱塩釜'!J97+'機船'!J97</f>
        <v>921.062</v>
      </c>
      <c r="K97" s="28">
        <f>+'㈱塩釜'!K97+'機船'!K97</f>
        <v>600.5663999999999</v>
      </c>
      <c r="L97" s="28">
        <f>+'㈱塩釜'!L97+'機船'!L97</f>
        <v>1020.1483999999999</v>
      </c>
      <c r="M97" s="28">
        <f>+'㈱塩釜'!M97+'機船'!M97</f>
        <v>139.6923</v>
      </c>
      <c r="N97" s="28">
        <f>+'㈱塩釜'!N97+'機船'!N97</f>
        <v>1006.912</v>
      </c>
      <c r="O97" s="28">
        <f>+'㈱塩釜'!O97+'機船'!O97</f>
        <v>16.29135</v>
      </c>
      <c r="P97" s="8">
        <f t="shared" si="1"/>
        <v>6236.1190400000005</v>
      </c>
    </row>
    <row r="98" spans="1:16" ht="18.75">
      <c r="A98" s="574"/>
      <c r="B98" s="575"/>
      <c r="C98" s="52" t="s">
        <v>18</v>
      </c>
      <c r="D98" s="27">
        <f>+'㈱塩釜'!D98+'機船'!D98</f>
        <v>7813.898064931783</v>
      </c>
      <c r="E98" s="27">
        <f>+'㈱塩釜'!E98+'機船'!E98</f>
        <v>13710.545213956786</v>
      </c>
      <c r="F98" s="27">
        <f>+'㈱塩釜'!F98+'機船'!F98</f>
        <v>53495.76357618525</v>
      </c>
      <c r="G98" s="27">
        <f>+'㈱塩釜'!G98+'機船'!G98</f>
        <v>241342.70390845367</v>
      </c>
      <c r="H98" s="27">
        <f>+'㈱塩釜'!H98+'機船'!H98</f>
        <v>413238.13301788754</v>
      </c>
      <c r="I98" s="27">
        <f>+'㈱塩釜'!I98+'機船'!I98</f>
        <v>441293.8321645371</v>
      </c>
      <c r="J98" s="27">
        <f>+'㈱塩釜'!J98+'機船'!J98</f>
        <v>329276.37276402634</v>
      </c>
      <c r="K98" s="27">
        <f>+'㈱塩釜'!K98+'機船'!K98</f>
        <v>165318.4637291819</v>
      </c>
      <c r="L98" s="27">
        <f>+'㈱塩釜'!L98+'機船'!L98</f>
        <v>369700.72391574515</v>
      </c>
      <c r="M98" s="27">
        <f>+'㈱塩釜'!M98+'機船'!M98</f>
        <v>57780.37532661839</v>
      </c>
      <c r="N98" s="27">
        <f>+'㈱塩釜'!N98+'機船'!N98</f>
        <v>429682.2188127058</v>
      </c>
      <c r="O98" s="27">
        <f>+'㈱塩釜'!O98+'機船'!O98</f>
        <v>17891.52672</v>
      </c>
      <c r="P98" s="9">
        <f t="shared" si="1"/>
        <v>2540544.5572142294</v>
      </c>
    </row>
    <row r="99" spans="1:16" ht="18.75">
      <c r="A99" s="576" t="s">
        <v>65</v>
      </c>
      <c r="B99" s="577"/>
      <c r="C99" s="59" t="s">
        <v>16</v>
      </c>
      <c r="D99" s="28">
        <f>+'㈱塩釜'!D99+'機船'!D99</f>
        <v>681.00515</v>
      </c>
      <c r="E99" s="28">
        <f>+'㈱塩釜'!E99+'機船'!E99</f>
        <v>627.5550000000001</v>
      </c>
      <c r="F99" s="28">
        <f>+'㈱塩釜'!F99+'機船'!F99</f>
        <v>879.9107799999999</v>
      </c>
      <c r="G99" s="28">
        <f>+'㈱塩釜'!G99+'機船'!G99</f>
        <v>1060.1099000000002</v>
      </c>
      <c r="H99" s="28">
        <f>+'㈱塩釜'!H99+'機船'!H99</f>
        <v>1899.22644</v>
      </c>
      <c r="I99" s="28">
        <f>+'㈱塩釜'!I99+'機船'!I99</f>
        <v>2548.1636000000003</v>
      </c>
      <c r="J99" s="28">
        <f>+'㈱塩釜'!J99+'機船'!J99</f>
        <v>1714.3712999999998</v>
      </c>
      <c r="K99" s="28">
        <f>+'㈱塩釜'!K99+'機船'!K99</f>
        <v>1314.081</v>
      </c>
      <c r="L99" s="28">
        <f>+'㈱塩釜'!L99+'機船'!L99</f>
        <v>1532.8694</v>
      </c>
      <c r="M99" s="28">
        <f>+'㈱塩釜'!M99+'機船'!M99</f>
        <v>1254.7662999999998</v>
      </c>
      <c r="N99" s="28">
        <f>+'㈱塩釜'!N99+'機船'!N99</f>
        <v>2528.1693</v>
      </c>
      <c r="O99" s="28">
        <f>+'㈱塩釜'!O99+'機船'!O99</f>
        <v>1310.1399499999998</v>
      </c>
      <c r="P99" s="8">
        <f t="shared" si="1"/>
        <v>17350.36812</v>
      </c>
    </row>
    <row r="100" spans="1:16" ht="18.75">
      <c r="A100" s="578"/>
      <c r="B100" s="579"/>
      <c r="C100" s="52" t="s">
        <v>18</v>
      </c>
      <c r="D100" s="27">
        <f>+'㈱塩釜'!D100+'機船'!D100</f>
        <v>374699.2270154413</v>
      </c>
      <c r="E100" s="27">
        <f>+'㈱塩釜'!E100+'機船'!E100</f>
        <v>346908.0075097546</v>
      </c>
      <c r="F100" s="27">
        <f>+'㈱塩釜'!F100+'機船'!F100</f>
        <v>524990.8669498321</v>
      </c>
      <c r="G100" s="27">
        <f>+'㈱塩釜'!G100+'機船'!G100</f>
        <v>725109.757193039</v>
      </c>
      <c r="H100" s="27">
        <f>+'㈱塩釜'!H100+'機船'!H100</f>
        <v>896545.0613857158</v>
      </c>
      <c r="I100" s="27">
        <f>+'㈱塩釜'!I100+'機船'!I100</f>
        <v>1386678.160886929</v>
      </c>
      <c r="J100" s="27">
        <f>+'㈱塩釜'!J100+'機船'!J100</f>
        <v>866248.4749397642</v>
      </c>
      <c r="K100" s="27">
        <f>+'㈱塩釜'!K100+'機船'!K100</f>
        <v>714069.165757108</v>
      </c>
      <c r="L100" s="27">
        <f>+'㈱塩釜'!L100+'機船'!L100</f>
        <v>891686.0930667227</v>
      </c>
      <c r="M100" s="27">
        <f>+'㈱塩釜'!M100+'機船'!M100</f>
        <v>953197.864555712</v>
      </c>
      <c r="N100" s="27">
        <f>+'㈱塩釜'!N100+'機船'!N100</f>
        <v>1301022.0785817418</v>
      </c>
      <c r="O100" s="27">
        <f>+'㈱塩釜'!O100+'機船'!O100</f>
        <v>751967.6712</v>
      </c>
      <c r="P100" s="9">
        <f t="shared" si="1"/>
        <v>9733122.42904176</v>
      </c>
    </row>
    <row r="101" spans="1:16" ht="18.75">
      <c r="A101" s="47" t="s">
        <v>0</v>
      </c>
      <c r="B101" s="568" t="s">
        <v>167</v>
      </c>
      <c r="C101" s="59" t="s">
        <v>16</v>
      </c>
      <c r="D101" s="28"/>
      <c r="E101" s="28"/>
      <c r="F101" s="28">
        <f>+'㈱塩釜'!F101+'機船'!F101</f>
        <v>0</v>
      </c>
      <c r="G101" s="28">
        <f>+'㈱塩釜'!G101+'機船'!G101</f>
        <v>0</v>
      </c>
      <c r="H101" s="28">
        <f>+'㈱塩釜'!H101+'機船'!H101</f>
        <v>0</v>
      </c>
      <c r="I101" s="28">
        <f>+'㈱塩釜'!I101+'機船'!I101</f>
        <v>0</v>
      </c>
      <c r="J101" s="28">
        <f>+'㈱塩釜'!J101+'機船'!J101</f>
        <v>0</v>
      </c>
      <c r="K101" s="28">
        <f>+'㈱塩釜'!K101+'機船'!K101</f>
        <v>0</v>
      </c>
      <c r="L101" s="28">
        <f>+'㈱塩釜'!L101+'機船'!L101</f>
        <v>0</v>
      </c>
      <c r="M101" s="28">
        <f>+'㈱塩釜'!M101+'機船'!M101</f>
        <v>0</v>
      </c>
      <c r="N101" s="28">
        <f>+'㈱塩釜'!N101+'機船'!N101</f>
        <v>0</v>
      </c>
      <c r="O101" s="28">
        <f>+'㈱塩釜'!O101+'機船'!O101</f>
        <v>0</v>
      </c>
      <c r="P101" s="8">
        <f t="shared" si="1"/>
        <v>0</v>
      </c>
    </row>
    <row r="102" spans="1:16" ht="18.75">
      <c r="A102" s="47" t="s">
        <v>0</v>
      </c>
      <c r="B102" s="569"/>
      <c r="C102" s="52" t="s">
        <v>18</v>
      </c>
      <c r="D102" s="18"/>
      <c r="E102" s="18"/>
      <c r="F102" s="18">
        <f>+'㈱塩釜'!F102+'機船'!F102</f>
        <v>0</v>
      </c>
      <c r="G102" s="18">
        <f>+'㈱塩釜'!G102+'機船'!G102</f>
        <v>0</v>
      </c>
      <c r="H102" s="18">
        <f>+'㈱塩釜'!H102+'機船'!H102</f>
        <v>0</v>
      </c>
      <c r="I102" s="18">
        <f>+'㈱塩釜'!I102+'機船'!I102</f>
        <v>0</v>
      </c>
      <c r="J102" s="18">
        <f>+'㈱塩釜'!J102+'機船'!J102</f>
        <v>0</v>
      </c>
      <c r="K102" s="18">
        <f>+'㈱塩釜'!K102+'機船'!K102</f>
        <v>0</v>
      </c>
      <c r="L102" s="18">
        <f>+'㈱塩釜'!L102+'機船'!L102</f>
        <v>0</v>
      </c>
      <c r="M102" s="18">
        <f>+'㈱塩釜'!M102+'機船'!M102</f>
        <v>0</v>
      </c>
      <c r="N102" s="18">
        <f>+'㈱塩釜'!N102+'機船'!N102</f>
        <v>0</v>
      </c>
      <c r="O102" s="18">
        <f>+'㈱塩釜'!O102+'機船'!O102</f>
        <v>0</v>
      </c>
      <c r="P102" s="9">
        <f t="shared" si="1"/>
        <v>0</v>
      </c>
    </row>
    <row r="103" spans="1:16" ht="18.75">
      <c r="A103" s="48" t="s">
        <v>66</v>
      </c>
      <c r="B103" s="568" t="s">
        <v>188</v>
      </c>
      <c r="C103" s="59" t="s">
        <v>16</v>
      </c>
      <c r="D103" s="28">
        <f>+'㈱塩釜'!D103+'機船'!D103</f>
        <v>2.9651</v>
      </c>
      <c r="E103" s="28">
        <f>+'㈱塩釜'!E103+'機船'!E103</f>
        <v>2.9970000000000003</v>
      </c>
      <c r="F103" s="28">
        <f>+'㈱塩釜'!F103+'機船'!F103</f>
        <v>3.0619</v>
      </c>
      <c r="G103" s="28">
        <f>+'㈱塩釜'!G103+'機船'!G103</f>
        <v>5.6355</v>
      </c>
      <c r="H103" s="28">
        <f>+'㈱塩釜'!H103+'機船'!H103</f>
        <v>4.6731</v>
      </c>
      <c r="I103" s="28">
        <f>+'㈱塩釜'!I103+'機船'!I103</f>
        <v>5.9303</v>
      </c>
      <c r="J103" s="28">
        <f>+'㈱塩釜'!J103+'機船'!J103</f>
        <v>1.1500000000000001</v>
      </c>
      <c r="K103" s="28">
        <f>+'㈱塩釜'!K103+'機船'!K103</f>
        <v>0.8219000000000001</v>
      </c>
      <c r="L103" s="28">
        <f>+'㈱塩釜'!L103+'機船'!L103</f>
        <v>1.3622999999999998</v>
      </c>
      <c r="M103" s="28">
        <f>+'㈱塩釜'!M103+'機船'!M103</f>
        <v>5.6537999999999995</v>
      </c>
      <c r="N103" s="28">
        <f>+'㈱塩釜'!N103+'機船'!N103</f>
        <v>4.9519</v>
      </c>
      <c r="O103" s="28">
        <f>+'㈱塩釜'!O103+'機船'!O103</f>
        <v>5.225</v>
      </c>
      <c r="P103" s="8">
        <f aca="true" t="shared" si="2" ref="P103:P129">SUM(D103:O103)</f>
        <v>44.4278</v>
      </c>
    </row>
    <row r="104" spans="1:16" ht="18.75">
      <c r="A104" s="48" t="s">
        <v>0</v>
      </c>
      <c r="B104" s="569"/>
      <c r="C104" s="52" t="s">
        <v>18</v>
      </c>
      <c r="D104" s="27">
        <f>+'㈱塩釜'!D104+'機船'!D104</f>
        <v>1950.8631882513657</v>
      </c>
      <c r="E104" s="27">
        <f>+'㈱塩釜'!E104+'機船'!E104</f>
        <v>1953.4297933191467</v>
      </c>
      <c r="F104" s="27">
        <f>+'㈱塩釜'!F104+'機船'!F104</f>
        <v>2193.7361736265157</v>
      </c>
      <c r="G104" s="27">
        <f>+'㈱塩釜'!G104+'機船'!G104</f>
        <v>3942.0189109439816</v>
      </c>
      <c r="H104" s="27">
        <f>+'㈱塩釜'!H104+'機船'!H104</f>
        <v>2450.619997311569</v>
      </c>
      <c r="I104" s="27">
        <f>+'㈱塩釜'!I104+'機船'!I104</f>
        <v>2703.2119097219884</v>
      </c>
      <c r="J104" s="27">
        <f>+'㈱塩釜'!J104+'機船'!J104</f>
        <v>700.6757148437707</v>
      </c>
      <c r="K104" s="27">
        <f>+'㈱塩釜'!K104+'機船'!K104</f>
        <v>597.4451970745706</v>
      </c>
      <c r="L104" s="27">
        <f>+'㈱塩釜'!L104+'機船'!L104</f>
        <v>957.8627953128482</v>
      </c>
      <c r="M104" s="27">
        <f>+'㈱塩釜'!M104+'機船'!M104</f>
        <v>2893.4932706234295</v>
      </c>
      <c r="N104" s="27">
        <f>+'㈱塩釜'!N104+'機船'!N104</f>
        <v>2099.320866554454</v>
      </c>
      <c r="O104" s="27">
        <f>+'㈱塩釜'!O104+'機船'!O104</f>
        <v>3198.50088</v>
      </c>
      <c r="P104" s="9">
        <f t="shared" si="2"/>
        <v>25641.17869758364</v>
      </c>
    </row>
    <row r="105" spans="1:16" ht="18.75">
      <c r="A105" s="48" t="s">
        <v>0</v>
      </c>
      <c r="B105" s="568" t="s">
        <v>169</v>
      </c>
      <c r="C105" s="59" t="s">
        <v>16</v>
      </c>
      <c r="D105" s="28">
        <f>+'㈱塩釜'!D105+'機船'!D105</f>
        <v>3.621</v>
      </c>
      <c r="E105" s="28">
        <f>+'㈱塩釜'!E105+'機船'!E105</f>
        <v>2.5726</v>
      </c>
      <c r="F105" s="28">
        <f>+'㈱塩釜'!F105+'機船'!F105</f>
        <v>2.1372</v>
      </c>
      <c r="G105" s="28">
        <f>+'㈱塩釜'!G105+'機船'!G105</f>
        <v>6.7177</v>
      </c>
      <c r="H105" s="28">
        <f>+'㈱塩釜'!H105+'機船'!H105</f>
        <v>1.4456</v>
      </c>
      <c r="I105" s="28">
        <f>+'㈱塩釜'!I105+'機船'!I105</f>
        <v>1.3512</v>
      </c>
      <c r="J105" s="28">
        <f>+'㈱塩釜'!J105+'機船'!J105</f>
        <v>2.5141</v>
      </c>
      <c r="K105" s="28">
        <f>+'㈱塩釜'!K105+'機船'!K105</f>
        <v>1.432</v>
      </c>
      <c r="L105" s="28">
        <f>+'㈱塩釜'!L105+'機船'!L105</f>
        <v>219.03130000000002</v>
      </c>
      <c r="M105" s="28">
        <f>+'㈱塩釜'!M105+'機船'!M105</f>
        <v>358.99420000000003</v>
      </c>
      <c r="N105" s="28">
        <f>+'㈱塩釜'!N105+'機船'!N105</f>
        <v>314.2772</v>
      </c>
      <c r="O105" s="28">
        <f>+'㈱塩釜'!O105+'機船'!O105</f>
        <v>458.3643</v>
      </c>
      <c r="P105" s="8">
        <f t="shared" si="2"/>
        <v>1372.4584</v>
      </c>
    </row>
    <row r="106" spans="1:16" ht="18.75">
      <c r="A106" s="48"/>
      <c r="B106" s="569"/>
      <c r="C106" s="52" t="s">
        <v>18</v>
      </c>
      <c r="D106" s="27">
        <f>+'㈱塩釜'!D106+'機船'!D106</f>
        <v>1939.0910340954638</v>
      </c>
      <c r="E106" s="27">
        <f>+'㈱塩釜'!E106+'機船'!E106</f>
        <v>1264.193976178501</v>
      </c>
      <c r="F106" s="27">
        <f>+'㈱塩釜'!F106+'機船'!F106</f>
        <v>1013.9903956112319</v>
      </c>
      <c r="G106" s="27">
        <f>+'㈱塩釜'!G106+'機船'!G106</f>
        <v>1809.0386022939313</v>
      </c>
      <c r="H106" s="27">
        <f>+'㈱塩釜'!H106+'機船'!H106</f>
        <v>1068.7739994939102</v>
      </c>
      <c r="I106" s="27">
        <f>+'㈱塩釜'!I106+'機船'!I106</f>
        <v>614.9627991845113</v>
      </c>
      <c r="J106" s="27">
        <f>+'㈱塩釜'!J106+'機船'!J106</f>
        <v>920.9479935682227</v>
      </c>
      <c r="K106" s="27">
        <f>+'㈱塩釜'!K106+'機船'!K106</f>
        <v>583.6969993408349</v>
      </c>
      <c r="L106" s="27">
        <f>+'㈱塩釜'!L106+'機船'!L106</f>
        <v>33442.51359290003</v>
      </c>
      <c r="M106" s="27">
        <f>+'㈱塩釜'!M106+'機船'!M106</f>
        <v>55043.02679572726</v>
      </c>
      <c r="N106" s="27">
        <f>+'㈱塩釜'!N106+'機船'!N106</f>
        <v>78537.87278820717</v>
      </c>
      <c r="O106" s="27">
        <f>+'㈱塩釜'!O106+'機船'!O106</f>
        <v>132789.0194</v>
      </c>
      <c r="P106" s="9">
        <f t="shared" si="2"/>
        <v>309027.12837660103</v>
      </c>
    </row>
    <row r="107" spans="1:16" ht="18.75">
      <c r="A107" s="48" t="s">
        <v>67</v>
      </c>
      <c r="B107" s="568" t="s">
        <v>189</v>
      </c>
      <c r="C107" s="59" t="s">
        <v>16</v>
      </c>
      <c r="D107" s="28"/>
      <c r="E107" s="28">
        <f>+'㈱塩釜'!E107+'機船'!E107</f>
        <v>0.022</v>
      </c>
      <c r="F107" s="28">
        <f>+'㈱塩釜'!F107+'機船'!F107</f>
        <v>0.0867</v>
      </c>
      <c r="G107" s="28">
        <f>+'㈱塩釜'!G107+'機船'!G107</f>
        <v>0.5323</v>
      </c>
      <c r="H107" s="28">
        <f>+'㈱塩釜'!H107+'機船'!H107</f>
        <v>0.4374</v>
      </c>
      <c r="I107" s="28">
        <f>+'㈱塩釜'!I107+'機船'!I107</f>
        <v>0.2347</v>
      </c>
      <c r="J107" s="28">
        <f>+'㈱塩釜'!J107+'機船'!J107</f>
        <v>0.1662</v>
      </c>
      <c r="K107" s="28">
        <f>+'㈱塩釜'!K107+'機船'!K107</f>
        <v>0.0839</v>
      </c>
      <c r="L107" s="28">
        <f>+'㈱塩釜'!L107+'機船'!L107</f>
        <v>0.1176</v>
      </c>
      <c r="M107" s="28">
        <f>+'㈱塩釜'!M107+'機船'!M107</f>
        <v>0.1883</v>
      </c>
      <c r="N107" s="28">
        <f>+'㈱塩釜'!N107+'機船'!N107</f>
        <v>0.11549999999999999</v>
      </c>
      <c r="O107" s="28">
        <f>+'㈱塩釜'!O107+'機船'!O107</f>
        <v>0.1064</v>
      </c>
      <c r="P107" s="8">
        <f t="shared" si="2"/>
        <v>2.0909999999999997</v>
      </c>
    </row>
    <row r="108" spans="1:16" ht="18.75">
      <c r="A108" s="48"/>
      <c r="B108" s="569"/>
      <c r="C108" s="52" t="s">
        <v>18</v>
      </c>
      <c r="D108" s="27"/>
      <c r="E108" s="27">
        <f>+'㈱塩釜'!E108+'機船'!E108</f>
        <v>91.47599517358938</v>
      </c>
      <c r="F108" s="27">
        <f>+'㈱塩釜'!F108+'機船'!F108</f>
        <v>458.63299919296844</v>
      </c>
      <c r="G108" s="27">
        <f>+'㈱塩釜'!G108+'機船'!G108</f>
        <v>1336.403</v>
      </c>
      <c r="H108" s="27">
        <f>+'㈱塩釜'!H108+'機船'!H108</f>
        <v>1288.968</v>
      </c>
      <c r="I108" s="27">
        <f>+'㈱塩釜'!I108+'機船'!I108</f>
        <v>545.569</v>
      </c>
      <c r="J108" s="27">
        <f>+'㈱塩釜'!J108+'機船'!J108</f>
        <v>335.5349995247785</v>
      </c>
      <c r="K108" s="27">
        <f>+'㈱塩釜'!K108+'機船'!K108</f>
        <v>138.84459991114815</v>
      </c>
      <c r="L108" s="27">
        <f>+'㈱塩釜'!L108+'機船'!L108</f>
        <v>164.722</v>
      </c>
      <c r="M108" s="27">
        <f>+'㈱塩釜'!M108+'機船'!M108</f>
        <v>184.8413999024077</v>
      </c>
      <c r="N108" s="27">
        <f>+'㈱塩釜'!N108+'機船'!N108</f>
        <v>67.47919972917427</v>
      </c>
      <c r="O108" s="27">
        <f>+'㈱塩釜'!O108+'機船'!O108</f>
        <v>72.155</v>
      </c>
      <c r="P108" s="9">
        <f t="shared" si="2"/>
        <v>4684.6261934340655</v>
      </c>
    </row>
    <row r="109" spans="1:16" ht="18.75">
      <c r="A109" s="48"/>
      <c r="B109" s="568" t="s">
        <v>171</v>
      </c>
      <c r="C109" s="59" t="s">
        <v>16</v>
      </c>
      <c r="D109" s="28">
        <f>+'㈱塩釜'!D109+'機船'!D109</f>
        <v>0.2661</v>
      </c>
      <c r="E109" s="28">
        <f>+'㈱塩釜'!E109+'機船'!E109</f>
        <v>0.3545</v>
      </c>
      <c r="F109" s="28">
        <f>+'㈱塩釜'!F109+'機船'!F109</f>
        <v>0.5684</v>
      </c>
      <c r="G109" s="28">
        <f>+'㈱塩釜'!G109+'機船'!G109</f>
        <v>1.5373999999999999</v>
      </c>
      <c r="H109" s="28">
        <f>+'㈱塩釜'!H109+'機船'!H109</f>
        <v>3.8947</v>
      </c>
      <c r="I109" s="28">
        <f>+'㈱塩釜'!I109+'機船'!I109</f>
        <v>5.7842</v>
      </c>
      <c r="J109" s="28">
        <f>+'㈱塩釜'!J109+'機船'!J109</f>
        <v>6.1956</v>
      </c>
      <c r="K109" s="28">
        <f>+'㈱塩釜'!K109+'機船'!K109</f>
        <v>3.4236</v>
      </c>
      <c r="L109" s="28">
        <f>+'㈱塩釜'!L109+'機船'!L109</f>
        <v>2.4139</v>
      </c>
      <c r="M109" s="28">
        <f>+'㈱塩釜'!M109+'機船'!M109</f>
        <v>0.46440000000000003</v>
      </c>
      <c r="N109" s="28">
        <f>+'㈱塩釜'!N109+'機船'!N109</f>
        <v>0.2501</v>
      </c>
      <c r="O109" s="28">
        <f>+'㈱塩釜'!O109+'機船'!O109</f>
        <v>1.5662</v>
      </c>
      <c r="P109" s="8">
        <f t="shared" si="2"/>
        <v>26.7191</v>
      </c>
    </row>
    <row r="110" spans="1:16" ht="18.75">
      <c r="A110" s="48"/>
      <c r="B110" s="569"/>
      <c r="C110" s="52" t="s">
        <v>18</v>
      </c>
      <c r="D110" s="27">
        <f>+'㈱塩釜'!D110+'機船'!D110</f>
        <v>508.66919836483015</v>
      </c>
      <c r="E110" s="27">
        <f>+'㈱塩釜'!E110+'機船'!E110</f>
        <v>779.4785921295887</v>
      </c>
      <c r="F110" s="27">
        <f>+'㈱塩釜'!F110+'機船'!F110</f>
        <v>728.6003942374239</v>
      </c>
      <c r="G110" s="27">
        <f>+'㈱塩釜'!G110+'機船'!G110</f>
        <v>2752.7782135345906</v>
      </c>
      <c r="H110" s="27">
        <f>+'㈱塩釜'!H110+'機船'!H110</f>
        <v>4132.239754209455</v>
      </c>
      <c r="I110" s="27">
        <f>+'㈱塩釜'!I110+'機船'!I110</f>
        <v>4095.645513221927</v>
      </c>
      <c r="J110" s="27">
        <f>+'㈱塩釜'!J110+'機船'!J110</f>
        <v>3887.6960599410368</v>
      </c>
      <c r="K110" s="27">
        <f>+'㈱塩釜'!K110+'機船'!K110</f>
        <v>1972.3027851275174</v>
      </c>
      <c r="L110" s="27">
        <f>+'㈱塩釜'!L110+'機船'!L110</f>
        <v>1499.8059977042371</v>
      </c>
      <c r="M110" s="27">
        <f>+'㈱塩釜'!M110+'機船'!M110</f>
        <v>267.80739940433784</v>
      </c>
      <c r="N110" s="27">
        <f>+'㈱塩釜'!N110+'機船'!N110</f>
        <v>142.03079914068826</v>
      </c>
      <c r="O110" s="27">
        <f>+'㈱塩釜'!O110+'機船'!O110</f>
        <v>1837.33792</v>
      </c>
      <c r="P110" s="9">
        <f t="shared" si="2"/>
        <v>22604.39262701563</v>
      </c>
    </row>
    <row r="111" spans="1:16" ht="18.75">
      <c r="A111" s="48" t="s">
        <v>68</v>
      </c>
      <c r="B111" s="568" t="s">
        <v>190</v>
      </c>
      <c r="C111" s="59" t="s">
        <v>16</v>
      </c>
      <c r="D111" s="28"/>
      <c r="E111" s="28"/>
      <c r="F111" s="28">
        <f>+'㈱塩釜'!F111+'機船'!F111</f>
        <v>0</v>
      </c>
      <c r="G111" s="28">
        <f>+'㈱塩釜'!G111+'機船'!G111</f>
        <v>0</v>
      </c>
      <c r="H111" s="28">
        <f>+'㈱塩釜'!H111+'機船'!H111</f>
        <v>0</v>
      </c>
      <c r="I111" s="28">
        <f>+'㈱塩釜'!I111+'機船'!I111</f>
        <v>0</v>
      </c>
      <c r="J111" s="28">
        <f>+'㈱塩釜'!J111+'機船'!J111</f>
        <v>0</v>
      </c>
      <c r="K111" s="28">
        <f>+'㈱塩釜'!K111+'機船'!K111</f>
        <v>0</v>
      </c>
      <c r="L111" s="28">
        <f>+'㈱塩釜'!L111+'機船'!L111</f>
        <v>0</v>
      </c>
      <c r="M111" s="28">
        <f>+'㈱塩釜'!M111+'機船'!M111</f>
        <v>0</v>
      </c>
      <c r="N111" s="28">
        <f>+'㈱塩釜'!N111+'機船'!N111</f>
        <v>0</v>
      </c>
      <c r="O111" s="28">
        <f>+'㈱塩釜'!O111+'機船'!O111</f>
        <v>0</v>
      </c>
      <c r="P111" s="8">
        <f t="shared" si="2"/>
        <v>0</v>
      </c>
    </row>
    <row r="112" spans="1:16" ht="18.75">
      <c r="A112" s="48"/>
      <c r="B112" s="569"/>
      <c r="C112" s="52" t="s">
        <v>18</v>
      </c>
      <c r="D112" s="18"/>
      <c r="E112" s="18"/>
      <c r="F112" s="18">
        <f>+'㈱塩釜'!F112+'機船'!F112</f>
        <v>0</v>
      </c>
      <c r="G112" s="18">
        <f>+'㈱塩釜'!G112+'機船'!G112</f>
        <v>0</v>
      </c>
      <c r="H112" s="18">
        <f>+'㈱塩釜'!H112+'機船'!H112</f>
        <v>0</v>
      </c>
      <c r="I112" s="18">
        <f>+'㈱塩釜'!I112+'機船'!I112</f>
        <v>0</v>
      </c>
      <c r="J112" s="18">
        <f>+'㈱塩釜'!J112+'機船'!J112</f>
        <v>0</v>
      </c>
      <c r="K112" s="18">
        <f>+'㈱塩釜'!K112+'機船'!K112</f>
        <v>0</v>
      </c>
      <c r="L112" s="18">
        <f>+'㈱塩釜'!L112+'機船'!L112</f>
        <v>0</v>
      </c>
      <c r="M112" s="18">
        <f>+'㈱塩釜'!M112+'機船'!M112</f>
        <v>0</v>
      </c>
      <c r="N112" s="18">
        <f>+'㈱塩釜'!N112+'機船'!N112</f>
        <v>0</v>
      </c>
      <c r="O112" s="18">
        <f>+'㈱塩釜'!O112+'機船'!O112</f>
        <v>0</v>
      </c>
      <c r="P112" s="9">
        <f t="shared" si="2"/>
        <v>0</v>
      </c>
    </row>
    <row r="113" spans="1:16" ht="18.75">
      <c r="A113" s="48"/>
      <c r="B113" s="568" t="s">
        <v>191</v>
      </c>
      <c r="C113" s="59" t="s">
        <v>16</v>
      </c>
      <c r="D113" s="28">
        <f>+'㈱塩釜'!D113+'機船'!D113</f>
        <v>0.053</v>
      </c>
      <c r="E113" s="28">
        <f>+'㈱塩釜'!E113+'機船'!E113</f>
        <v>0.009999999999999998</v>
      </c>
      <c r="F113" s="28">
        <f>+'㈱塩釜'!F113+'機船'!F113</f>
        <v>0.009999999999999998</v>
      </c>
      <c r="G113" s="28">
        <f>+'㈱塩釜'!G113+'機船'!G113</f>
        <v>0.0675</v>
      </c>
      <c r="H113" s="28">
        <f>+'㈱塩釜'!H113+'機船'!H113</f>
        <v>0.1416</v>
      </c>
      <c r="I113" s="28">
        <f>+'㈱塩釜'!I113+'機船'!I113</f>
        <v>0.0396</v>
      </c>
      <c r="J113" s="28">
        <f>+'㈱塩釜'!J113+'機船'!J113</f>
        <v>0.0143</v>
      </c>
      <c r="K113" s="28">
        <f>+'㈱塩釜'!K113+'機船'!K113</f>
        <v>0.018</v>
      </c>
      <c r="L113" s="28">
        <f>+'㈱塩釜'!L113+'機船'!L113</f>
        <v>0</v>
      </c>
      <c r="M113" s="28">
        <f>+'㈱塩釜'!M113+'機船'!M113</f>
        <v>0.002</v>
      </c>
      <c r="N113" s="28">
        <f>+'㈱塩釜'!N113+'機船'!N113</f>
        <v>0.0125</v>
      </c>
      <c r="O113" s="28">
        <f>+'㈱塩釜'!O113+'機船'!O113</f>
        <v>0.036</v>
      </c>
      <c r="P113" s="8">
        <f t="shared" si="2"/>
        <v>0.4045</v>
      </c>
    </row>
    <row r="114" spans="1:16" ht="18.75">
      <c r="A114" s="48"/>
      <c r="B114" s="569"/>
      <c r="C114" s="52" t="s">
        <v>18</v>
      </c>
      <c r="D114" s="27">
        <f>+'㈱塩釜'!D114+'機船'!D114</f>
        <v>44.226</v>
      </c>
      <c r="E114" s="27">
        <f>+'㈱塩釜'!E114+'機船'!E114</f>
        <v>8.531999960112309</v>
      </c>
      <c r="F114" s="27">
        <f>+'㈱塩釜'!F114+'機船'!F114</f>
        <v>13.553999979038142</v>
      </c>
      <c r="G114" s="27">
        <f>+'㈱塩釜'!G114+'機船'!G114</f>
        <v>59.589</v>
      </c>
      <c r="H114" s="27">
        <f>+'㈱塩釜'!H114+'機船'!H114</f>
        <v>96.65499985849883</v>
      </c>
      <c r="I114" s="27">
        <f>+'㈱塩釜'!I114+'機船'!I114</f>
        <v>20.648999991534374</v>
      </c>
      <c r="J114" s="27">
        <f>+'㈱塩釜'!J114+'機船'!J114</f>
        <v>10.96199995784326</v>
      </c>
      <c r="K114" s="27">
        <f>+'㈱塩釜'!K114+'機船'!K114</f>
        <v>5.3999999783288155</v>
      </c>
      <c r="L114" s="27">
        <f>+'㈱塩釜'!L114+'機船'!L114</f>
        <v>0</v>
      </c>
      <c r="M114" s="27">
        <f>+'㈱塩釜'!M114+'機船'!M114</f>
        <v>1.08</v>
      </c>
      <c r="N114" s="27">
        <f>+'㈱塩釜'!N114+'機船'!N114</f>
        <v>15.39</v>
      </c>
      <c r="O114" s="27">
        <f>+'㈱塩釜'!O114+'機船'!O114</f>
        <v>62.64</v>
      </c>
      <c r="P114" s="9">
        <f t="shared" si="2"/>
        <v>338.6769997253557</v>
      </c>
    </row>
    <row r="115" spans="1:16" ht="18.75">
      <c r="A115" s="48" t="s">
        <v>70</v>
      </c>
      <c r="B115" s="568" t="s">
        <v>192</v>
      </c>
      <c r="C115" s="59" t="s">
        <v>16</v>
      </c>
      <c r="D115" s="28">
        <f>+'㈱塩釜'!D115+'機船'!D115</f>
        <v>1.0755</v>
      </c>
      <c r="E115" s="28">
        <f>+'㈱塩釜'!E115+'機船'!E115</f>
        <v>1.0263</v>
      </c>
      <c r="F115" s="28">
        <f>+'㈱塩釜'!F115+'機船'!F115</f>
        <v>0.4524</v>
      </c>
      <c r="G115" s="28">
        <f>+'㈱塩釜'!G115+'機船'!G115</f>
        <v>0.0182</v>
      </c>
      <c r="H115" s="28">
        <f>+'㈱塩釜'!H115+'機船'!H115</f>
        <v>0</v>
      </c>
      <c r="I115" s="28">
        <f>+'㈱塩釜'!I115+'機船'!I115</f>
        <v>0</v>
      </c>
      <c r="J115" s="28">
        <f>+'㈱塩釜'!J115+'機船'!J115</f>
        <v>0.35</v>
      </c>
      <c r="K115" s="28">
        <f>+'㈱塩釜'!K115+'機船'!K115</f>
        <v>1.05</v>
      </c>
      <c r="L115" s="28">
        <f>+'㈱塩釜'!L115+'機船'!L115</f>
        <v>0</v>
      </c>
      <c r="M115" s="28">
        <f>+'㈱塩釜'!M115+'機船'!M115</f>
        <v>0</v>
      </c>
      <c r="N115" s="28">
        <f>+'㈱塩釜'!N115+'機船'!N115</f>
        <v>0</v>
      </c>
      <c r="O115" s="28">
        <f>+'㈱塩釜'!O115+'機船'!O115</f>
        <v>0.012</v>
      </c>
      <c r="P115" s="8">
        <f t="shared" si="2"/>
        <v>3.9844000000000004</v>
      </c>
    </row>
    <row r="116" spans="1:16" ht="18.75">
      <c r="A116" s="48"/>
      <c r="B116" s="569"/>
      <c r="C116" s="52" t="s">
        <v>18</v>
      </c>
      <c r="D116" s="27">
        <f>+'㈱塩釜'!D116+'機船'!D116</f>
        <v>464.616</v>
      </c>
      <c r="E116" s="27">
        <f>+'㈱塩釜'!E116+'機船'!E116</f>
        <v>426.3839865635464</v>
      </c>
      <c r="F116" s="27">
        <f>+'㈱塩釜'!F116+'機船'!F116</f>
        <v>183.22199726447752</v>
      </c>
      <c r="G116" s="27">
        <f>+'㈱塩釜'!G116+'機船'!G116</f>
        <v>14.742000156839193</v>
      </c>
      <c r="H116" s="27">
        <f>+'㈱塩釜'!H116+'機船'!H116</f>
        <v>0</v>
      </c>
      <c r="I116" s="27">
        <f>+'㈱塩釜'!I116+'機船'!I116</f>
        <v>0</v>
      </c>
      <c r="J116" s="27">
        <f>+'㈱塩釜'!J116+'機船'!J116</f>
        <v>209.73599627870954</v>
      </c>
      <c r="K116" s="27">
        <f>+'㈱塩釜'!K116+'機船'!K116</f>
        <v>624.6719895544891</v>
      </c>
      <c r="L116" s="27">
        <f>+'㈱塩釜'!L116+'機船'!L116</f>
        <v>0</v>
      </c>
      <c r="M116" s="27">
        <f>+'㈱塩釜'!M116+'機船'!M116</f>
        <v>0</v>
      </c>
      <c r="N116" s="27">
        <f>+'㈱塩釜'!N116+'機船'!N116</f>
        <v>0</v>
      </c>
      <c r="O116" s="27">
        <f>+'㈱塩釜'!O116+'機船'!O116</f>
        <v>3.6936</v>
      </c>
      <c r="P116" s="9">
        <f t="shared" si="2"/>
        <v>1927.0655698180617</v>
      </c>
    </row>
    <row r="117" spans="1:16" ht="18.75">
      <c r="A117" s="48"/>
      <c r="B117" s="568" t="s">
        <v>72</v>
      </c>
      <c r="C117" s="59" t="s">
        <v>16</v>
      </c>
      <c r="D117" s="28">
        <f>+'㈱塩釜'!D117+'機船'!D117</f>
        <v>4.289000000000001</v>
      </c>
      <c r="E117" s="28">
        <f>+'㈱塩釜'!E117+'機船'!E117</f>
        <v>4.4984</v>
      </c>
      <c r="F117" s="28">
        <f>+'㈱塩釜'!F117+'機船'!F117</f>
        <v>6.9236</v>
      </c>
      <c r="G117" s="28">
        <f>+'㈱塩釜'!G117+'機船'!G117</f>
        <v>6.7966999999999995</v>
      </c>
      <c r="H117" s="28">
        <f>+'㈱塩釜'!H117+'機船'!H117</f>
        <v>6.8023</v>
      </c>
      <c r="I117" s="28">
        <f>+'㈱塩釜'!I117+'機船'!I117</f>
        <v>6.2046</v>
      </c>
      <c r="J117" s="28">
        <f>+'㈱塩釜'!J117+'機船'!J117</f>
        <v>5.8812999999999995</v>
      </c>
      <c r="K117" s="28">
        <f>+'㈱塩釜'!K117+'機船'!K117</f>
        <v>7.1537</v>
      </c>
      <c r="L117" s="28">
        <f>+'㈱塩釜'!L117+'機船'!L117</f>
        <v>4.8404</v>
      </c>
      <c r="M117" s="28">
        <f>+'㈱塩釜'!M117+'機船'!M117</f>
        <v>5.2986</v>
      </c>
      <c r="N117" s="28">
        <f>+'㈱塩釜'!N117+'機船'!N117</f>
        <v>4.1445</v>
      </c>
      <c r="O117" s="28">
        <f>+'㈱塩釜'!O117+'機船'!O117</f>
        <v>8.278</v>
      </c>
      <c r="P117" s="8">
        <f t="shared" si="2"/>
        <v>71.11110000000001</v>
      </c>
    </row>
    <row r="118" spans="1:16" ht="18.75">
      <c r="A118" s="48"/>
      <c r="B118" s="569"/>
      <c r="C118" s="52" t="s">
        <v>18</v>
      </c>
      <c r="D118" s="27">
        <f>+'㈱塩釜'!D118+'機船'!D118</f>
        <v>2557.283380588956</v>
      </c>
      <c r="E118" s="27">
        <f>+'㈱塩釜'!E118+'機船'!E118</f>
        <v>2670.3430591086976</v>
      </c>
      <c r="F118" s="27">
        <f>+'㈱塩釜'!F118+'機船'!F118</f>
        <v>4405.795134470974</v>
      </c>
      <c r="G118" s="27">
        <f>+'㈱塩釜'!G118+'機船'!G118</f>
        <v>4583.422846655179</v>
      </c>
      <c r="H118" s="27">
        <f>+'㈱塩釜'!H118+'機船'!H118</f>
        <v>4332.892151371746</v>
      </c>
      <c r="I118" s="27">
        <f>+'㈱塩釜'!I118+'機船'!I118</f>
        <v>4295.563302324252</v>
      </c>
      <c r="J118" s="27">
        <f>+'㈱塩釜'!J118+'機船'!J118</f>
        <v>4078.3013329127216</v>
      </c>
      <c r="K118" s="27">
        <f>+'㈱塩釜'!K118+'機船'!K118</f>
        <v>5185.550116377401</v>
      </c>
      <c r="L118" s="27">
        <f>+'㈱塩釜'!L118+'機船'!L118</f>
        <v>3130.7957647311446</v>
      </c>
      <c r="M118" s="27">
        <f>+'㈱塩釜'!M118+'機船'!M118</f>
        <v>3789.433785066481</v>
      </c>
      <c r="N118" s="27">
        <f>+'㈱塩釜'!N118+'機船'!N118</f>
        <v>2822.1263768697645</v>
      </c>
      <c r="O118" s="27">
        <f>+'㈱塩釜'!O118+'機船'!O118</f>
        <v>5201.436600000001</v>
      </c>
      <c r="P118" s="9">
        <f t="shared" si="2"/>
        <v>47052.94385047731</v>
      </c>
    </row>
    <row r="119" spans="1:16" ht="18.75">
      <c r="A119" s="48" t="s">
        <v>23</v>
      </c>
      <c r="B119" s="568" t="s">
        <v>193</v>
      </c>
      <c r="C119" s="59" t="s">
        <v>16</v>
      </c>
      <c r="D119" s="28">
        <f>+'㈱塩釜'!D119+'機船'!D119</f>
        <v>2.2462</v>
      </c>
      <c r="E119" s="28">
        <f>+'㈱塩釜'!E119+'機船'!E119</f>
        <v>2.6727</v>
      </c>
      <c r="F119" s="28">
        <f>+'㈱塩釜'!F119+'機船'!F119</f>
        <v>3.4659</v>
      </c>
      <c r="G119" s="28">
        <f>+'㈱塩釜'!G119+'機船'!G119</f>
        <v>2.3064999999999998</v>
      </c>
      <c r="H119" s="28">
        <f>+'㈱塩釜'!H119+'機船'!H119</f>
        <v>1.762</v>
      </c>
      <c r="I119" s="28">
        <f>+'㈱塩釜'!I119+'機船'!I119</f>
        <v>1.0591</v>
      </c>
      <c r="J119" s="28">
        <f>+'㈱塩釜'!J119+'機船'!J119</f>
        <v>0.47850000000000004</v>
      </c>
      <c r="K119" s="28">
        <f>+'㈱塩釜'!K119+'機船'!K119</f>
        <v>0.4597</v>
      </c>
      <c r="L119" s="28">
        <f>+'㈱塩釜'!L119+'機船'!L119</f>
        <v>0.28885</v>
      </c>
      <c r="M119" s="28">
        <f>+'㈱塩釜'!M119+'機船'!M119</f>
        <v>0.2631</v>
      </c>
      <c r="N119" s="28">
        <f>+'㈱塩釜'!N119+'機船'!N119</f>
        <v>0.2792</v>
      </c>
      <c r="O119" s="28">
        <f>+'㈱塩釜'!O119+'機船'!O119</f>
        <v>0.3441</v>
      </c>
      <c r="P119" s="8">
        <f t="shared" si="2"/>
        <v>15.625849999999998</v>
      </c>
    </row>
    <row r="120" spans="1:16" ht="18.75">
      <c r="A120" s="54"/>
      <c r="B120" s="569"/>
      <c r="C120" s="52" t="s">
        <v>18</v>
      </c>
      <c r="D120" s="27">
        <f>+'㈱塩釜'!D120+'機船'!D120</f>
        <v>2364.4871847390523</v>
      </c>
      <c r="E120" s="27">
        <f>+'㈱塩釜'!E120+'機船'!E120</f>
        <v>2339.5667128120604</v>
      </c>
      <c r="F120" s="27">
        <f>+'㈱塩釜'!F120+'機船'!F120</f>
        <v>2858.34376903474</v>
      </c>
      <c r="G120" s="27">
        <f>+'㈱塩釜'!G120+'機船'!G120</f>
        <v>2415.6046213748837</v>
      </c>
      <c r="H120" s="27">
        <f>+'㈱塩釜'!H120+'機船'!H120</f>
        <v>2369.3781512760465</v>
      </c>
      <c r="I120" s="27">
        <f>+'㈱塩釜'!I120+'機船'!I120</f>
        <v>2040.7675926975512</v>
      </c>
      <c r="J120" s="27">
        <f>+'㈱塩釜'!J120+'機船'!J120</f>
        <v>1770.497970089793</v>
      </c>
      <c r="K120" s="27">
        <f>+'㈱塩釜'!K120+'機船'!K120</f>
        <v>2466.8921594949306</v>
      </c>
      <c r="L120" s="27">
        <f>+'㈱塩釜'!L120+'機船'!L120</f>
        <v>1486.1501836570462</v>
      </c>
      <c r="M120" s="27">
        <f>+'㈱塩釜'!M120+'機船'!M120</f>
        <v>1617.9695936506682</v>
      </c>
      <c r="N120" s="27">
        <f>+'㈱塩釜'!N120+'機船'!N120</f>
        <v>1528.6103878276274</v>
      </c>
      <c r="O120" s="27">
        <f>+'㈱塩釜'!O120+'機船'!O120</f>
        <v>1955.9884</v>
      </c>
      <c r="P120" s="9">
        <f t="shared" si="2"/>
        <v>25214.2567266544</v>
      </c>
    </row>
    <row r="121" spans="1:16" ht="18.75">
      <c r="A121" s="54"/>
      <c r="B121" s="50" t="s">
        <v>20</v>
      </c>
      <c r="C121" s="59" t="s">
        <v>16</v>
      </c>
      <c r="D121" s="28">
        <f>+'㈱塩釜'!D121+'機船'!D121</f>
        <v>0.0093</v>
      </c>
      <c r="E121" s="28">
        <f>+'㈱塩釜'!E121+'機船'!E121</f>
        <v>0.081</v>
      </c>
      <c r="F121" s="28">
        <f>+'㈱塩釜'!F121+'機船'!F121</f>
        <v>2.166</v>
      </c>
      <c r="G121" s="28">
        <f>+'㈱塩釜'!G121+'機船'!G121</f>
        <v>3.633</v>
      </c>
      <c r="H121" s="28">
        <f>+'㈱塩釜'!H121+'機船'!H121</f>
        <v>4.893</v>
      </c>
      <c r="I121" s="28">
        <f>+'㈱塩釜'!I121+'機船'!I121</f>
        <v>2.7657</v>
      </c>
      <c r="J121" s="28">
        <f>+'㈱塩釜'!J121+'機船'!J121</f>
        <v>0.6941</v>
      </c>
      <c r="K121" s="28">
        <f>+'㈱塩釜'!K121+'機船'!K121</f>
        <v>0.4055</v>
      </c>
      <c r="L121" s="28">
        <f>+'㈱塩釜'!L121+'機船'!L121</f>
        <v>0.1415</v>
      </c>
      <c r="M121" s="28">
        <f>+'㈱塩釜'!M121+'機船'!M121</f>
        <v>0.037</v>
      </c>
      <c r="N121" s="28">
        <f>+'㈱塩釜'!N121+'機船'!N121</f>
        <v>0.002</v>
      </c>
      <c r="O121" s="28">
        <f>+'㈱塩釜'!O121+'機船'!O121</f>
        <v>0.009</v>
      </c>
      <c r="P121" s="8">
        <f t="shared" si="2"/>
        <v>14.837100000000001</v>
      </c>
    </row>
    <row r="122" spans="1:16" ht="18.75">
      <c r="A122" s="54"/>
      <c r="B122" s="52" t="s">
        <v>73</v>
      </c>
      <c r="C122" s="52" t="s">
        <v>18</v>
      </c>
      <c r="D122" s="27">
        <f>+'㈱塩釜'!D122+'機船'!D122</f>
        <v>6.318</v>
      </c>
      <c r="E122" s="27">
        <f>+'㈱塩釜'!E122+'機船'!E122</f>
        <v>33.566398228986515</v>
      </c>
      <c r="F122" s="27">
        <f>+'㈱塩釜'!F122+'機船'!F122</f>
        <v>772.8371884614646</v>
      </c>
      <c r="G122" s="27">
        <f>+'㈱塩釜'!G122+'機船'!G122</f>
        <v>1125.9216119786076</v>
      </c>
      <c r="H122" s="27">
        <f>+'㈱塩釜'!H122+'機船'!H122</f>
        <v>1652.691564204792</v>
      </c>
      <c r="I122" s="27">
        <f>+'㈱塩釜'!I122+'機船'!I122</f>
        <v>945.5939959290299</v>
      </c>
      <c r="J122" s="27">
        <f>+'㈱塩釜'!J122+'機船'!J122</f>
        <v>482.51199311887024</v>
      </c>
      <c r="K122" s="27">
        <f>+'㈱塩釜'!K122+'機船'!K122</f>
        <v>273.4343960327285</v>
      </c>
      <c r="L122" s="27">
        <f>+'㈱塩釜'!L122+'機船'!L122</f>
        <v>90.68759897186558</v>
      </c>
      <c r="M122" s="27">
        <f>+'㈱塩釜'!M122+'機船'!M122</f>
        <v>21.96719991343097</v>
      </c>
      <c r="N122" s="27">
        <f>+'㈱塩釜'!N122+'機船'!N122</f>
        <v>8.63999992917274</v>
      </c>
      <c r="O122" s="27">
        <f>+'㈱塩釜'!O122+'機船'!O122</f>
        <v>0.486</v>
      </c>
      <c r="P122" s="9">
        <f t="shared" si="2"/>
        <v>5414.655946768948</v>
      </c>
    </row>
    <row r="123" spans="1:16" ht="18.75">
      <c r="A123" s="54"/>
      <c r="B123" s="570" t="s">
        <v>194</v>
      </c>
      <c r="C123" s="59" t="s">
        <v>16</v>
      </c>
      <c r="D123" s="28">
        <f>+'㈱塩釜'!D123+'機船'!D123</f>
        <v>14.5252</v>
      </c>
      <c r="E123" s="28">
        <f>+'㈱塩釜'!E123+'機船'!E123</f>
        <v>14.234499999999999</v>
      </c>
      <c r="F123" s="28">
        <f>+'㈱塩釜'!F123+'機船'!F123</f>
        <v>18.8721</v>
      </c>
      <c r="G123" s="28">
        <f>+'㈱塩釜'!G123+'機船'!G123</f>
        <v>27.244799999999998</v>
      </c>
      <c r="H123" s="28">
        <f>+'㈱塩釜'!H123+'機船'!H123</f>
        <v>24.049699999999998</v>
      </c>
      <c r="I123" s="28">
        <f>+'㈱塩釜'!I123+'機船'!I123</f>
        <v>23.369400000000002</v>
      </c>
      <c r="J123" s="28">
        <f>+'㈱塩釜'!J123+'機船'!J123</f>
        <v>17.4441</v>
      </c>
      <c r="K123" s="28">
        <f>+'㈱塩釜'!K123+'機船'!K123</f>
        <v>14.848299999999998</v>
      </c>
      <c r="L123" s="28">
        <f>+'㈱塩釜'!L123+'機船'!L123</f>
        <v>228.19584999999998</v>
      </c>
      <c r="M123" s="28">
        <f>+'㈱塩釜'!M123+'機船'!M123</f>
        <v>370.9014</v>
      </c>
      <c r="N123" s="28">
        <f>+'㈱塩釜'!N123+'機船'!N123</f>
        <v>324.0328999999999</v>
      </c>
      <c r="O123" s="28">
        <f>+'㈱塩釜'!O123+'機船'!O123</f>
        <v>473.94100000000003</v>
      </c>
      <c r="P123" s="8">
        <f t="shared" si="2"/>
        <v>1551.65925</v>
      </c>
    </row>
    <row r="124" spans="1:16" ht="18.75">
      <c r="A124" s="53"/>
      <c r="B124" s="571"/>
      <c r="C124" s="52" t="s">
        <v>18</v>
      </c>
      <c r="D124" s="27">
        <f>+'㈱塩釜'!D124+'機船'!D124</f>
        <v>9835.553986039668</v>
      </c>
      <c r="E124" s="27">
        <f>+'㈱塩釜'!E124+'機船'!E124</f>
        <v>9566.970513474229</v>
      </c>
      <c r="F124" s="27">
        <f>+'㈱塩釜'!F124+'機船'!F124</f>
        <v>12628.712051878832</v>
      </c>
      <c r="G124" s="27">
        <f>+'㈱塩釜'!G124+'機船'!G124</f>
        <v>18039.518806938013</v>
      </c>
      <c r="H124" s="27">
        <f>+'㈱塩釜'!H124+'機船'!H124</f>
        <v>17392.218617726016</v>
      </c>
      <c r="I124" s="27">
        <f>+'㈱塩釜'!I124+'機船'!I124</f>
        <v>15261.963113070793</v>
      </c>
      <c r="J124" s="27">
        <f>+'㈱塩釜'!J124+'機船'!J124</f>
        <v>12396.864060235745</v>
      </c>
      <c r="K124" s="27">
        <f>+'㈱塩釜'!K124+'機船'!K124</f>
        <v>11848.238242891948</v>
      </c>
      <c r="L124" s="27">
        <f>+'㈱塩釜'!L124+'機船'!L124</f>
        <v>40772.53793327718</v>
      </c>
      <c r="M124" s="27">
        <f>+'㈱塩釜'!M124+'機船'!M124</f>
        <v>63819.61944428801</v>
      </c>
      <c r="N124" s="27">
        <f>+'㈱塩釜'!N124+'機船'!N124</f>
        <v>85221.47041825805</v>
      </c>
      <c r="O124" s="27">
        <f>+'㈱塩釜'!O124+'機船'!O124</f>
        <v>145121.2578</v>
      </c>
      <c r="P124" s="9">
        <f t="shared" si="2"/>
        <v>441904.9249880784</v>
      </c>
    </row>
    <row r="125" spans="1:16" ht="18.75">
      <c r="A125" s="47" t="s">
        <v>0</v>
      </c>
      <c r="B125" s="568" t="s">
        <v>74</v>
      </c>
      <c r="C125" s="59" t="s">
        <v>16</v>
      </c>
      <c r="D125" s="28"/>
      <c r="E125" s="28"/>
      <c r="F125" s="28">
        <f>+'㈱塩釜'!F125+'機船'!F125</f>
        <v>0</v>
      </c>
      <c r="G125" s="28">
        <f>+'㈱塩釜'!G125+'機船'!G125</f>
        <v>0</v>
      </c>
      <c r="H125" s="28">
        <f>+'㈱塩釜'!H125+'機船'!H125</f>
        <v>0</v>
      </c>
      <c r="I125" s="28">
        <f>+'㈱塩釜'!I125+'機船'!I125</f>
        <v>0</v>
      </c>
      <c r="J125" s="28">
        <f>+'㈱塩釜'!J125+'機船'!J125</f>
        <v>0</v>
      </c>
      <c r="K125" s="28">
        <f>+'㈱塩釜'!K125+'機船'!K125</f>
        <v>0</v>
      </c>
      <c r="L125" s="28">
        <f>+'㈱塩釜'!L125+'機船'!L125</f>
        <v>0</v>
      </c>
      <c r="M125" s="28">
        <f>+'㈱塩釜'!M125+'機船'!M125</f>
        <v>0</v>
      </c>
      <c r="N125" s="28">
        <f>+'㈱塩釜'!N125+'機船'!N125</f>
        <v>0</v>
      </c>
      <c r="O125" s="28">
        <f>+'㈱塩釜'!O125+'機船'!O125</f>
        <v>0</v>
      </c>
      <c r="P125" s="8">
        <f t="shared" si="2"/>
        <v>0</v>
      </c>
    </row>
    <row r="126" spans="1:16" ht="18.75">
      <c r="A126" s="47" t="s">
        <v>0</v>
      </c>
      <c r="B126" s="569"/>
      <c r="C126" s="52" t="s">
        <v>18</v>
      </c>
      <c r="D126" s="27"/>
      <c r="E126" s="27"/>
      <c r="F126" s="27">
        <f>+'㈱塩釜'!F126+'機船'!F126</f>
        <v>0</v>
      </c>
      <c r="G126" s="27">
        <f>+'㈱塩釜'!G126+'機船'!G126</f>
        <v>0</v>
      </c>
      <c r="H126" s="27">
        <f>+'㈱塩釜'!H126+'機船'!H126</f>
        <v>0</v>
      </c>
      <c r="I126" s="27">
        <f>+'㈱塩釜'!I126+'機船'!I126</f>
        <v>0</v>
      </c>
      <c r="J126" s="27">
        <f>+'㈱塩釜'!J126+'機船'!J126</f>
        <v>0</v>
      </c>
      <c r="K126" s="27">
        <f>+'㈱塩釜'!K126+'機船'!K126</f>
        <v>0</v>
      </c>
      <c r="L126" s="27">
        <f>+'㈱塩釜'!L126+'機船'!L126</f>
        <v>0</v>
      </c>
      <c r="M126" s="27">
        <f>+'㈱塩釜'!M126+'機船'!M126</f>
        <v>0</v>
      </c>
      <c r="N126" s="27">
        <f>+'㈱塩釜'!N126+'機船'!N126</f>
        <v>0</v>
      </c>
      <c r="O126" s="27">
        <f>+'㈱塩釜'!O126+'機船'!O126</f>
        <v>0</v>
      </c>
      <c r="P126" s="9">
        <f t="shared" si="2"/>
        <v>0</v>
      </c>
    </row>
    <row r="127" spans="1:16" ht="18.75">
      <c r="A127" s="48" t="s">
        <v>75</v>
      </c>
      <c r="B127" s="568" t="s">
        <v>76</v>
      </c>
      <c r="C127" s="59" t="s">
        <v>16</v>
      </c>
      <c r="D127" s="28">
        <f>+'㈱塩釜'!D127+'機船'!D127</f>
        <v>0.162</v>
      </c>
      <c r="E127" s="28">
        <f>+'㈱塩釜'!E127+'機船'!E127</f>
        <v>0.2705</v>
      </c>
      <c r="F127" s="28">
        <f>+'㈱塩釜'!F127+'機船'!F127</f>
        <v>0.174</v>
      </c>
      <c r="G127" s="28">
        <f>+'㈱塩釜'!G127+'機船'!G127</f>
        <v>0.02</v>
      </c>
      <c r="H127" s="28">
        <f>+'㈱塩釜'!H127+'機船'!H127</f>
        <v>0.135</v>
      </c>
      <c r="I127" s="28">
        <f>+'㈱塩釜'!I127+'機船'!I127</f>
        <v>0</v>
      </c>
      <c r="J127" s="28">
        <f>+'㈱塩釜'!J127+'機船'!J127</f>
        <v>0</v>
      </c>
      <c r="K127" s="28">
        <f>+'㈱塩釜'!K127+'機船'!K127</f>
        <v>0</v>
      </c>
      <c r="L127" s="28">
        <f>+'㈱塩釜'!L127+'機船'!L127</f>
        <v>0</v>
      </c>
      <c r="M127" s="28">
        <f>+'㈱塩釜'!M127+'機船'!M127</f>
        <v>0</v>
      </c>
      <c r="N127" s="28">
        <f>+'㈱塩釜'!N127+'機船'!N127</f>
        <v>0</v>
      </c>
      <c r="O127" s="28">
        <f>+'㈱塩釜'!O127+'機船'!O127</f>
        <v>0</v>
      </c>
      <c r="P127" s="8">
        <f t="shared" si="2"/>
        <v>0.7615000000000001</v>
      </c>
    </row>
    <row r="128" spans="1:16" ht="18.75">
      <c r="A128" s="48"/>
      <c r="B128" s="569"/>
      <c r="C128" s="52" t="s">
        <v>18</v>
      </c>
      <c r="D128" s="27">
        <f>+'㈱塩釜'!D128+'機船'!D128</f>
        <v>52.757999634532446</v>
      </c>
      <c r="E128" s="27">
        <f>+'㈱塩釜'!E128+'機船'!E128</f>
        <v>78.22459712409747</v>
      </c>
      <c r="F128" s="27">
        <f>+'㈱塩釜'!F128+'機船'!F128</f>
        <v>36.89199981295573</v>
      </c>
      <c r="G128" s="27">
        <f>+'㈱塩釜'!G128+'機船'!G128</f>
        <v>2.1600000229801015</v>
      </c>
      <c r="H128" s="27">
        <f>+'㈱塩釜'!H128+'機船'!H128</f>
        <v>145.79999655807953</v>
      </c>
      <c r="I128" s="27">
        <f>+'㈱塩釜'!I128+'機船'!I128</f>
        <v>0</v>
      </c>
      <c r="J128" s="27">
        <f>+'㈱塩釜'!J128+'機船'!J128</f>
        <v>0</v>
      </c>
      <c r="K128" s="27">
        <f>+'㈱塩釜'!K128+'機船'!K128</f>
        <v>0</v>
      </c>
      <c r="L128" s="27">
        <f>+'㈱塩釜'!L128+'機船'!L128</f>
        <v>0</v>
      </c>
      <c r="M128" s="27">
        <f>+'㈱塩釜'!M128+'機船'!M128</f>
        <v>0</v>
      </c>
      <c r="N128" s="27">
        <f>+'㈱塩釜'!N128+'機船'!N128</f>
        <v>0</v>
      </c>
      <c r="O128" s="27">
        <f>+'㈱塩釜'!O128+'機船'!O128</f>
        <v>0</v>
      </c>
      <c r="P128" s="9">
        <f t="shared" si="2"/>
        <v>315.8345931526453</v>
      </c>
    </row>
    <row r="129" spans="1:16" ht="18.75">
      <c r="A129" s="48" t="s">
        <v>77</v>
      </c>
      <c r="B129" s="50" t="s">
        <v>20</v>
      </c>
      <c r="C129" s="352" t="s">
        <v>16</v>
      </c>
      <c r="D129" s="21">
        <f>+'㈱塩釜'!D129+'機船'!D129</f>
        <v>0.2853</v>
      </c>
      <c r="E129" s="21">
        <f>+'㈱塩釜'!E129+'機船'!E129</f>
        <v>0.877</v>
      </c>
      <c r="F129" s="21">
        <f>+'㈱塩釜'!F129+'機船'!F129</f>
        <v>0.27945</v>
      </c>
      <c r="G129" s="21">
        <f>+'㈱塩釜'!G129+'機船'!G129</f>
        <v>0</v>
      </c>
      <c r="H129" s="21">
        <f>+'㈱塩釜'!H129+'機船'!H129</f>
        <v>0</v>
      </c>
      <c r="I129" s="21">
        <f>+'㈱塩釜'!I129+'機船'!I129</f>
        <v>0</v>
      </c>
      <c r="J129" s="21">
        <f>+'㈱塩釜'!J129+'機船'!J129</f>
        <v>0</v>
      </c>
      <c r="K129" s="21">
        <f>+'㈱塩釜'!K129+'機船'!K129</f>
        <v>0</v>
      </c>
      <c r="L129" s="21">
        <f>+'㈱塩釜'!L129+'機船'!L129</f>
        <v>0</v>
      </c>
      <c r="M129" s="21">
        <f>+'㈱塩釜'!M129+'機船'!M129</f>
        <v>0</v>
      </c>
      <c r="N129" s="21">
        <f>+'㈱塩釜'!N129+'機船'!N129</f>
        <v>0</v>
      </c>
      <c r="O129" s="21">
        <f>+'㈱塩釜'!O129+'機船'!O129</f>
        <v>0</v>
      </c>
      <c r="P129" s="452">
        <f t="shared" si="2"/>
        <v>1.44175</v>
      </c>
    </row>
    <row r="130" spans="1:16" ht="18.75">
      <c r="A130" s="48"/>
      <c r="B130" s="50" t="s">
        <v>214</v>
      </c>
      <c r="C130" s="59" t="s">
        <v>79</v>
      </c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8"/>
    </row>
    <row r="131" spans="1:16" ht="18.75">
      <c r="A131" s="48" t="s">
        <v>23</v>
      </c>
      <c r="B131" s="2"/>
      <c r="C131" s="52" t="s">
        <v>18</v>
      </c>
      <c r="D131" s="27">
        <f>+'㈱塩釜'!D131+'機船'!D131</f>
        <v>225.88199888447406</v>
      </c>
      <c r="E131" s="27">
        <f>+'㈱塩釜'!E131+'機船'!E131</f>
        <v>465.6203796470207</v>
      </c>
      <c r="F131" s="27">
        <f>+'㈱塩釜'!F131+'機船'!F131</f>
        <v>187.99599847623415</v>
      </c>
      <c r="G131" s="27">
        <f>+'㈱塩釜'!G131+'機船'!G131</f>
        <v>0</v>
      </c>
      <c r="H131" s="27">
        <f>+'㈱塩釜'!H131+'機船'!H131</f>
        <v>0</v>
      </c>
      <c r="I131" s="27">
        <f>+'㈱塩釜'!I131+'機船'!I131</f>
        <v>0</v>
      </c>
      <c r="J131" s="27">
        <f>+'㈱塩釜'!J131+'機船'!J131</f>
        <v>0</v>
      </c>
      <c r="K131" s="27">
        <f>+'㈱塩釜'!K131+'機船'!K131</f>
        <v>0</v>
      </c>
      <c r="L131" s="27">
        <f>+'㈱塩釜'!L131+'機船'!L131</f>
        <v>0</v>
      </c>
      <c r="M131" s="27">
        <f>+'㈱塩釜'!M131+'機船'!M131</f>
        <v>0</v>
      </c>
      <c r="N131" s="27">
        <f>+'㈱塩釜'!N131+'機船'!N131</f>
        <v>0</v>
      </c>
      <c r="O131" s="27">
        <f>+'㈱塩釜'!O131+'機船'!O131</f>
        <v>0</v>
      </c>
      <c r="P131" s="9">
        <f aca="true" t="shared" si="3" ref="P131:P137">SUM(D131:O131)</f>
        <v>879.4983770077289</v>
      </c>
    </row>
    <row r="132" spans="1:16" ht="18.75">
      <c r="A132" s="48"/>
      <c r="B132" s="60" t="s">
        <v>0</v>
      </c>
      <c r="C132" s="352" t="s">
        <v>16</v>
      </c>
      <c r="D132" s="21">
        <f>+'㈱塩釜'!D132+'機船'!D132</f>
        <v>0.44730000000000003</v>
      </c>
      <c r="E132" s="21">
        <f>+'㈱塩釜'!E132+'機船'!E132</f>
        <v>1.1475</v>
      </c>
      <c r="F132" s="21">
        <f>+'㈱塩釜'!F132+'機船'!F132</f>
        <v>0.45345</v>
      </c>
      <c r="G132" s="21">
        <f>+'㈱塩釜'!G132+'機船'!G132</f>
        <v>0.02</v>
      </c>
      <c r="H132" s="21">
        <f>+'㈱塩釜'!H132+'機船'!H132</f>
        <v>0.135</v>
      </c>
      <c r="I132" s="21">
        <f>+'㈱塩釜'!I132+'機船'!I132</f>
        <v>0</v>
      </c>
      <c r="J132" s="21">
        <f>+'㈱塩釜'!J132+'機船'!J132</f>
        <v>0</v>
      </c>
      <c r="K132" s="21">
        <f>+'㈱塩釜'!K132+'機船'!K132</f>
        <v>0</v>
      </c>
      <c r="L132" s="21">
        <f>+'㈱塩釜'!L132+'機船'!L132</f>
        <v>0</v>
      </c>
      <c r="M132" s="21">
        <f>+'㈱塩釜'!M132+'機船'!M132</f>
        <v>0</v>
      </c>
      <c r="N132" s="21">
        <f>+'㈱塩釜'!N132+'機船'!N132</f>
        <v>0</v>
      </c>
      <c r="O132" s="21">
        <f>+'㈱塩釜'!O132+'機船'!O132</f>
        <v>0</v>
      </c>
      <c r="P132" s="452">
        <f t="shared" si="3"/>
        <v>2.2032499999999997</v>
      </c>
    </row>
    <row r="133" spans="1:16" ht="18.75">
      <c r="A133" s="54"/>
      <c r="B133" s="61" t="s">
        <v>195</v>
      </c>
      <c r="C133" s="59" t="s">
        <v>79</v>
      </c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8"/>
    </row>
    <row r="134" spans="1:16" ht="18.75">
      <c r="A134" s="53"/>
      <c r="B134" s="2"/>
      <c r="C134" s="52" t="s">
        <v>18</v>
      </c>
      <c r="D134" s="27">
        <f>+'㈱塩釜'!D134+'機船'!D134</f>
        <v>278.6399985190065</v>
      </c>
      <c r="E134" s="27">
        <f>+'㈱塩釜'!E134+'機船'!E134</f>
        <v>543.8449767711181</v>
      </c>
      <c r="F134" s="27">
        <f>+'㈱塩釜'!F134+'機船'!F134</f>
        <v>224.8879982891899</v>
      </c>
      <c r="G134" s="27">
        <f>+'㈱塩釜'!G134+'機船'!G134</f>
        <v>2.1600000229801015</v>
      </c>
      <c r="H134" s="27">
        <f>+'㈱塩釜'!H134+'機船'!H134</f>
        <v>145.79999655807953</v>
      </c>
      <c r="I134" s="27">
        <f>+'㈱塩釜'!I134+'機船'!I134</f>
        <v>0</v>
      </c>
      <c r="J134" s="27">
        <f>+'㈱塩釜'!J134+'機船'!J134</f>
        <v>0</v>
      </c>
      <c r="K134" s="27">
        <f>+'㈱塩釜'!K134+'機船'!K134</f>
        <v>0</v>
      </c>
      <c r="L134" s="27">
        <f>+'㈱塩釜'!L134+'機船'!L134</f>
        <v>0</v>
      </c>
      <c r="M134" s="27">
        <f>+'㈱塩釜'!M134+'機船'!M134</f>
        <v>0</v>
      </c>
      <c r="N134" s="27">
        <f>+'㈱塩釜'!N134+'機船'!N134</f>
        <v>0</v>
      </c>
      <c r="O134" s="27">
        <f>+'㈱塩釜'!O134+'機船'!O134</f>
        <v>0</v>
      </c>
      <c r="P134" s="9">
        <f t="shared" si="3"/>
        <v>1195.332970160374</v>
      </c>
    </row>
    <row r="135" spans="1:16" s="76" customFormat="1" ht="18.75">
      <c r="A135" s="62"/>
      <c r="B135" s="63" t="s">
        <v>0</v>
      </c>
      <c r="C135" s="478" t="s">
        <v>16</v>
      </c>
      <c r="D135" s="88">
        <f>D132+D123+D99</f>
        <v>695.9776499999999</v>
      </c>
      <c r="E135" s="88">
        <f aca="true" t="shared" si="4" ref="E135:O135">E132+E123+E99</f>
        <v>642.937</v>
      </c>
      <c r="F135" s="88">
        <f t="shared" si="4"/>
        <v>899.23633</v>
      </c>
      <c r="G135" s="88">
        <f t="shared" si="4"/>
        <v>1087.3747</v>
      </c>
      <c r="H135" s="88">
        <f t="shared" si="4"/>
        <v>1923.41114</v>
      </c>
      <c r="I135" s="88">
        <f t="shared" si="4"/>
        <v>2571.5330000000004</v>
      </c>
      <c r="J135" s="88">
        <f t="shared" si="4"/>
        <v>1731.8153999999997</v>
      </c>
      <c r="K135" s="88">
        <f t="shared" si="4"/>
        <v>1328.9293</v>
      </c>
      <c r="L135" s="88">
        <f t="shared" si="4"/>
        <v>1761.06525</v>
      </c>
      <c r="M135" s="88">
        <f t="shared" si="4"/>
        <v>1625.6676999999997</v>
      </c>
      <c r="N135" s="88">
        <f t="shared" si="4"/>
        <v>2852.2021999999997</v>
      </c>
      <c r="O135" s="88">
        <f t="shared" si="4"/>
        <v>1784.0809499999998</v>
      </c>
      <c r="P135" s="500">
        <f t="shared" si="3"/>
        <v>18904.23062</v>
      </c>
    </row>
    <row r="136" spans="1:16" s="76" customFormat="1" ht="18.75">
      <c r="A136" s="62"/>
      <c r="B136" s="66" t="s">
        <v>131</v>
      </c>
      <c r="C136" s="67" t="s">
        <v>79</v>
      </c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15"/>
    </row>
    <row r="137" spans="1:16" s="76" customFormat="1" ht="19.5" thickBot="1">
      <c r="A137" s="68"/>
      <c r="B137" s="69"/>
      <c r="C137" s="70" t="s">
        <v>18</v>
      </c>
      <c r="D137" s="31">
        <f>D134+D124+D100</f>
        <v>384813.421</v>
      </c>
      <c r="E137" s="31">
        <f aca="true" t="shared" si="5" ref="E137:O137">E134+E124+E100</f>
        <v>357018.823</v>
      </c>
      <c r="F137" s="31">
        <f t="shared" si="5"/>
        <v>537844.4670000001</v>
      </c>
      <c r="G137" s="31">
        <f t="shared" si="5"/>
        <v>743151.4360000001</v>
      </c>
      <c r="H137" s="31">
        <f t="shared" si="5"/>
        <v>914083.08</v>
      </c>
      <c r="I137" s="31">
        <f t="shared" si="5"/>
        <v>1401940.1239999996</v>
      </c>
      <c r="J137" s="31">
        <f t="shared" si="5"/>
        <v>878645.339</v>
      </c>
      <c r="K137" s="31">
        <f t="shared" si="5"/>
        <v>725917.404</v>
      </c>
      <c r="L137" s="31">
        <f t="shared" si="5"/>
        <v>932458.6309999999</v>
      </c>
      <c r="M137" s="31">
        <f t="shared" si="5"/>
        <v>1017017.4839999999</v>
      </c>
      <c r="N137" s="31">
        <f t="shared" si="5"/>
        <v>1386243.5489999999</v>
      </c>
      <c r="O137" s="31">
        <f t="shared" si="5"/>
        <v>897088.929</v>
      </c>
      <c r="P137" s="7">
        <f t="shared" si="3"/>
        <v>10176222.686999999</v>
      </c>
    </row>
    <row r="138" spans="15:16" ht="18.75">
      <c r="O138" s="71"/>
      <c r="P138" s="72" t="s">
        <v>92</v>
      </c>
    </row>
  </sheetData>
  <sheetProtection/>
  <mergeCells count="51">
    <mergeCell ref="B127:B128"/>
    <mergeCell ref="B113:B114"/>
    <mergeCell ref="B115:B116"/>
    <mergeCell ref="B117:B118"/>
    <mergeCell ref="B119:B120"/>
    <mergeCell ref="B105:B106"/>
    <mergeCell ref="B107:B108"/>
    <mergeCell ref="B109:B110"/>
    <mergeCell ref="B111:B112"/>
    <mergeCell ref="B123:B124"/>
    <mergeCell ref="B125:B126"/>
    <mergeCell ref="A93:B94"/>
    <mergeCell ref="A95:B96"/>
    <mergeCell ref="A97:B98"/>
    <mergeCell ref="A99:B100"/>
    <mergeCell ref="B101:B102"/>
    <mergeCell ref="B103:B104"/>
    <mergeCell ref="B79:B80"/>
    <mergeCell ref="B83:B84"/>
    <mergeCell ref="A85:B86"/>
    <mergeCell ref="A87:B88"/>
    <mergeCell ref="A89:B90"/>
    <mergeCell ref="A91:B92"/>
    <mergeCell ref="B58:B59"/>
    <mergeCell ref="B60:B61"/>
    <mergeCell ref="B64:B65"/>
    <mergeCell ref="B71:B72"/>
    <mergeCell ref="B73:B74"/>
    <mergeCell ref="B75:B76"/>
    <mergeCell ref="A44:B45"/>
    <mergeCell ref="A46:B47"/>
    <mergeCell ref="A48:B49"/>
    <mergeCell ref="A50:B51"/>
    <mergeCell ref="A52:B53"/>
    <mergeCell ref="B54:B55"/>
    <mergeCell ref="B24:B25"/>
    <mergeCell ref="B28:B29"/>
    <mergeCell ref="B36:B37"/>
    <mergeCell ref="A38:B39"/>
    <mergeCell ref="A40:B41"/>
    <mergeCell ref="A42:B43"/>
    <mergeCell ref="B4:B5"/>
    <mergeCell ref="B8:B9"/>
    <mergeCell ref="A10:B11"/>
    <mergeCell ref="B12:B13"/>
    <mergeCell ref="B30:B31"/>
    <mergeCell ref="B32:B33"/>
    <mergeCell ref="B14:B15"/>
    <mergeCell ref="B16:B17"/>
    <mergeCell ref="B20:B21"/>
    <mergeCell ref="B22:B23"/>
  </mergeCells>
  <printOptions/>
  <pageMargins left="1.1811023622047245" right="0.7874015748031497" top="0.7874015748031497" bottom="0.7874015748031497" header="0.5118110236220472" footer="0.5118110236220472"/>
  <pageSetup firstPageNumber="45" useFirstPageNumber="1" horizontalDpi="600" verticalDpi="600" orientation="landscape" paperSize="12" scale="50" r:id="rId1"/>
  <rowBreaks count="1" manualBreakCount="1">
    <brk id="68" max="1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P138"/>
  <sheetViews>
    <sheetView zoomScale="50" zoomScaleNormal="50" zoomScalePageLayoutView="0" workbookViewId="0" topLeftCell="A1">
      <pane ySplit="3" topLeftCell="A4" activePane="bottomLeft" state="frozen"/>
      <selection pane="topLeft" activeCell="D50" sqref="D50"/>
      <selection pane="bottomLeft" activeCell="A1" sqref="A1"/>
    </sheetView>
  </sheetViews>
  <sheetFormatPr defaultColWidth="9.00390625" defaultRowHeight="13.5"/>
  <cols>
    <col min="1" max="1" width="5.875" style="11" customWidth="1"/>
    <col min="2" max="2" width="21.25390625" style="11" customWidth="1"/>
    <col min="3" max="3" width="11.25390625" style="11" customWidth="1"/>
    <col min="4" max="15" width="20.50390625" style="11" customWidth="1"/>
    <col min="16" max="16" width="23.00390625" style="39" customWidth="1"/>
    <col min="17" max="16384" width="9.00390625" style="86" customWidth="1"/>
  </cols>
  <sheetData>
    <row r="1" ht="18.75">
      <c r="B1" s="38" t="s">
        <v>0</v>
      </c>
    </row>
    <row r="2" spans="1:15" ht="19.5" thickBot="1">
      <c r="A2" s="12" t="s">
        <v>91</v>
      </c>
      <c r="B2" s="41"/>
      <c r="C2" s="12"/>
      <c r="O2" s="12" t="s">
        <v>90</v>
      </c>
    </row>
    <row r="3" spans="1:16" ht="18.75">
      <c r="A3" s="42"/>
      <c r="B3" s="43"/>
      <c r="C3" s="43"/>
      <c r="D3" s="45" t="s">
        <v>2</v>
      </c>
      <c r="E3" s="45" t="s">
        <v>3</v>
      </c>
      <c r="F3" s="45" t="s">
        <v>4</v>
      </c>
      <c r="G3" s="45" t="s">
        <v>5</v>
      </c>
      <c r="H3" s="45" t="s">
        <v>6</v>
      </c>
      <c r="I3" s="45" t="s">
        <v>7</v>
      </c>
      <c r="J3" s="45" t="s">
        <v>8</v>
      </c>
      <c r="K3" s="45" t="s">
        <v>9</v>
      </c>
      <c r="L3" s="45" t="s">
        <v>10</v>
      </c>
      <c r="M3" s="45" t="s">
        <v>11</v>
      </c>
      <c r="N3" s="45" t="s">
        <v>12</v>
      </c>
      <c r="O3" s="45" t="s">
        <v>13</v>
      </c>
      <c r="P3" s="46" t="s">
        <v>14</v>
      </c>
    </row>
    <row r="4" spans="1:16" ht="18.75">
      <c r="A4" s="47" t="s">
        <v>0</v>
      </c>
      <c r="B4" s="568" t="s">
        <v>15</v>
      </c>
      <c r="C4" s="59" t="s">
        <v>16</v>
      </c>
      <c r="D4" s="1">
        <f>SUM('石巻第１:石巻第２'!D4)</f>
        <v>433.0424</v>
      </c>
      <c r="E4" s="1">
        <f>SUM('石巻第１:石巻第２'!E4)</f>
        <v>59.7552</v>
      </c>
      <c r="F4" s="1">
        <f>SUM('石巻第１:石巻第２'!F4)</f>
        <v>29.5806</v>
      </c>
      <c r="G4" s="1">
        <f>SUM('石巻第１:石巻第２'!G4)</f>
        <v>0.0094</v>
      </c>
      <c r="H4" s="1">
        <f>SUM('石巻第１:石巻第２'!H4)</f>
        <v>1897.1436</v>
      </c>
      <c r="I4" s="1">
        <f>SUM('石巻第１:石巻第２'!I4)</f>
        <v>631.7206</v>
      </c>
      <c r="J4" s="1">
        <f>SUM('石巻第１:石巻第２'!J4)</f>
        <v>1849.3536</v>
      </c>
      <c r="K4" s="1">
        <f>SUM('石巻第１:石巻第２'!K4)</f>
        <v>50.5024</v>
      </c>
      <c r="L4" s="1">
        <f>SUM('石巻第１:石巻第２'!L4)</f>
        <v>361.4174</v>
      </c>
      <c r="M4" s="1">
        <f>SUM('石巻第１:石巻第２'!M4)</f>
        <v>172.4326</v>
      </c>
      <c r="N4" s="1">
        <f>SUM('石巻第１:石巻第２'!N4)</f>
        <v>43.0651</v>
      </c>
      <c r="O4" s="1">
        <f>SUM('石巻第１:石巻第２'!O4)</f>
        <v>2163.504</v>
      </c>
      <c r="P4" s="8">
        <f>SUM('石巻第１:石巻第２'!P4)</f>
        <v>7691.526900000001</v>
      </c>
    </row>
    <row r="5" spans="1:16" ht="18.75">
      <c r="A5" s="48" t="s">
        <v>17</v>
      </c>
      <c r="B5" s="569"/>
      <c r="C5" s="52" t="s">
        <v>18</v>
      </c>
      <c r="D5" s="2">
        <f>SUM('石巻第１:石巻第２'!D5)</f>
        <v>23529.422</v>
      </c>
      <c r="E5" s="2">
        <f>SUM('石巻第１:石巻第２'!E5)</f>
        <v>2526.675</v>
      </c>
      <c r="F5" s="2">
        <f>SUM('石巻第１:石巻第２'!F5)</f>
        <v>1826.135</v>
      </c>
      <c r="G5" s="2">
        <f>SUM('石巻第１:石巻第２'!G5)</f>
        <v>6.815</v>
      </c>
      <c r="H5" s="2">
        <f>SUM('石巻第１:石巻第２'!H5)</f>
        <v>206618.468</v>
      </c>
      <c r="I5" s="2">
        <f>SUM('石巻第１:石巻第２'!I5)</f>
        <v>22322.47</v>
      </c>
      <c r="J5" s="2">
        <f>SUM('石巻第１:石巻第２'!J5)</f>
        <v>83727.217</v>
      </c>
      <c r="K5" s="2">
        <f>SUM('石巻第１:石巻第２'!K5)</f>
        <v>6752.773</v>
      </c>
      <c r="L5" s="2">
        <f>SUM('石巻第１:石巻第２'!L5)</f>
        <v>23081.013</v>
      </c>
      <c r="M5" s="2">
        <f>SUM('石巻第１:石巻第２'!M5)</f>
        <v>10830.35</v>
      </c>
      <c r="N5" s="2">
        <f>SUM('石巻第１:石巻第２'!N5)</f>
        <v>1579.198</v>
      </c>
      <c r="O5" s="2">
        <f>SUM('石巻第１:石巻第２'!O5)</f>
        <v>105797.32</v>
      </c>
      <c r="P5" s="9">
        <f>SUM('石巻第１:石巻第２'!P5)</f>
        <v>488597.8559999999</v>
      </c>
    </row>
    <row r="6" spans="1:16" ht="18.75">
      <c r="A6" s="48" t="s">
        <v>19</v>
      </c>
      <c r="B6" s="50" t="s">
        <v>20</v>
      </c>
      <c r="C6" s="59" t="s">
        <v>16</v>
      </c>
      <c r="D6" s="1">
        <f>SUM('石巻第１:石巻第２'!D6)</f>
        <v>31.7</v>
      </c>
      <c r="E6" s="1">
        <f>SUM('石巻第１:石巻第２'!E6)</f>
        <v>1.197</v>
      </c>
      <c r="F6" s="1">
        <f>SUM('石巻第１:石巻第２'!F6)</f>
        <v>2.041</v>
      </c>
      <c r="G6" s="1">
        <f>SUM('石巻第１:石巻第２'!G6)</f>
        <v>3.737</v>
      </c>
      <c r="H6" s="1">
        <f>SUM('石巻第１:石巻第２'!H6)</f>
        <v>38.255</v>
      </c>
      <c r="I6" s="1">
        <f>SUM('石巻第１:石巻第２'!I6)</f>
        <v>40.49</v>
      </c>
      <c r="J6" s="1">
        <f>SUM('石巻第１:石巻第２'!J6)</f>
        <v>142.476</v>
      </c>
      <c r="K6" s="1">
        <f>SUM('石巻第１:石巻第２'!K6)</f>
        <v>62.202</v>
      </c>
      <c r="L6" s="1">
        <f>SUM('石巻第１:石巻第２'!L6)</f>
        <v>72.163</v>
      </c>
      <c r="M6" s="1">
        <f>SUM('石巻第１:石巻第２'!M6)</f>
        <v>325.852</v>
      </c>
      <c r="N6" s="1">
        <f>SUM('石巻第１:石巻第２'!N6)</f>
        <v>280.219</v>
      </c>
      <c r="O6" s="1">
        <f>SUM('石巻第１:石巻第２'!O6)</f>
        <v>118.568</v>
      </c>
      <c r="P6" s="8">
        <f>SUM('石巻第１:石巻第２'!P6)</f>
        <v>1118.9</v>
      </c>
    </row>
    <row r="7" spans="1:16" ht="18.75">
      <c r="A7" s="48" t="s">
        <v>21</v>
      </c>
      <c r="B7" s="52" t="s">
        <v>153</v>
      </c>
      <c r="C7" s="52" t="s">
        <v>18</v>
      </c>
      <c r="D7" s="2">
        <f>SUM('石巻第１:石巻第２'!D7)</f>
        <v>1052.644</v>
      </c>
      <c r="E7" s="2">
        <f>SUM('石巻第１:石巻第２'!E7)</f>
        <v>24.117</v>
      </c>
      <c r="F7" s="2">
        <f>SUM('石巻第１:石巻第２'!F7)</f>
        <v>66.384</v>
      </c>
      <c r="G7" s="2">
        <f>SUM('石巻第１:石巻第２'!G7)</f>
        <v>111.748</v>
      </c>
      <c r="H7" s="2">
        <f>SUM('石巻第１:石巻第２'!H7)</f>
        <v>3071.751</v>
      </c>
      <c r="I7" s="2">
        <f>SUM('石巻第１:石巻第２'!I7)</f>
        <v>1790.31</v>
      </c>
      <c r="J7" s="2">
        <f>SUM('石巻第１:石巻第２'!J7)</f>
        <v>15193.51</v>
      </c>
      <c r="K7" s="2">
        <f>SUM('石巻第１:石巻第２'!K7)</f>
        <v>1670.062</v>
      </c>
      <c r="L7" s="2">
        <f>SUM('石巻第１:石巻第２'!L7)</f>
        <v>1860.293</v>
      </c>
      <c r="M7" s="2">
        <f>SUM('石巻第１:石巻第２'!M7)</f>
        <v>12146.63</v>
      </c>
      <c r="N7" s="2">
        <f>SUM('石巻第１:石巻第２'!N7)</f>
        <v>9331.74</v>
      </c>
      <c r="O7" s="2">
        <f>SUM('石巻第１:石巻第２'!O7)</f>
        <v>4550.952</v>
      </c>
      <c r="P7" s="9">
        <f>SUM('石巻第１:石巻第２'!P7)</f>
        <v>50870.140999999996</v>
      </c>
    </row>
    <row r="8" spans="1:16" s="40" customFormat="1" ht="18.75">
      <c r="A8" s="47" t="s">
        <v>23</v>
      </c>
      <c r="B8" s="570" t="s">
        <v>114</v>
      </c>
      <c r="C8" s="59" t="s">
        <v>16</v>
      </c>
      <c r="D8" s="1">
        <f>SUM('石巻第１:石巻第２'!D8)</f>
        <v>464.7424</v>
      </c>
      <c r="E8" s="1">
        <f>SUM('石巻第１:石巻第２'!E8)</f>
        <v>60.952200000000005</v>
      </c>
      <c r="F8" s="1">
        <f>SUM('石巻第１:石巻第２'!F8)</f>
        <v>31.6216</v>
      </c>
      <c r="G8" s="1">
        <f>SUM('石巻第１:石巻第２'!G8)</f>
        <v>3.7464</v>
      </c>
      <c r="H8" s="1">
        <f>SUM('石巻第１:石巻第２'!H8)</f>
        <v>1935.3986000000002</v>
      </c>
      <c r="I8" s="1">
        <f>SUM('石巻第１:石巻第２'!I8)</f>
        <v>672.2106</v>
      </c>
      <c r="J8" s="1">
        <f>SUM('石巻第１:石巻第２'!J8)</f>
        <v>1991.8296</v>
      </c>
      <c r="K8" s="1">
        <f>SUM('石巻第１:石巻第２'!K8)</f>
        <v>112.70439999999999</v>
      </c>
      <c r="L8" s="5">
        <f>SUM('石巻第１:石巻第２'!L8)</f>
        <v>433.5804</v>
      </c>
      <c r="M8" s="5">
        <f>SUM('石巻第１:石巻第２'!M8)</f>
        <v>498.28459999999995</v>
      </c>
      <c r="N8" s="5">
        <f>SUM('石巻第１:石巻第２'!N8)</f>
        <v>323.28409999999997</v>
      </c>
      <c r="O8" s="5">
        <f>SUM('石巻第１:石巻第２'!O8)</f>
        <v>2282.072</v>
      </c>
      <c r="P8" s="15">
        <f>SUM('石巻第１:石巻第２'!P8)</f>
        <v>8810.426899999999</v>
      </c>
    </row>
    <row r="9" spans="1:16" s="40" customFormat="1" ht="18.75">
      <c r="A9" s="53"/>
      <c r="B9" s="571"/>
      <c r="C9" s="52" t="s">
        <v>18</v>
      </c>
      <c r="D9" s="2">
        <f>SUM('石巻第１:石巻第２'!D9)</f>
        <v>24582.066</v>
      </c>
      <c r="E9" s="2">
        <f>SUM('石巻第１:石巻第２'!E9)</f>
        <v>2550.7920000000004</v>
      </c>
      <c r="F9" s="2">
        <f>SUM('石巻第１:石巻第２'!F9)</f>
        <v>1892.519</v>
      </c>
      <c r="G9" s="2">
        <f>SUM('石巻第１:石巻第２'!G9)</f>
        <v>118.563</v>
      </c>
      <c r="H9" s="2">
        <f>SUM('石巻第１:石巻第２'!H9)</f>
        <v>209690.21899999998</v>
      </c>
      <c r="I9" s="2">
        <f>SUM('石巻第１:石巻第２'!I9)</f>
        <v>24112.780000000002</v>
      </c>
      <c r="J9" s="2">
        <f>SUM('石巻第１:石巻第２'!J9)</f>
        <v>98920.727</v>
      </c>
      <c r="K9" s="2">
        <f>SUM('石巻第１:石巻第２'!K9)</f>
        <v>8422.835</v>
      </c>
      <c r="L9" s="36">
        <f>SUM('石巻第１:石巻第２'!L9)</f>
        <v>24941.306</v>
      </c>
      <c r="M9" s="36">
        <f>SUM('石巻第１:石巻第２'!M9)</f>
        <v>22976.98</v>
      </c>
      <c r="N9" s="36">
        <f>SUM('石巻第１:石巻第２'!N9)</f>
        <v>10910.938</v>
      </c>
      <c r="O9" s="36">
        <f>SUM('石巻第１:石巻第２'!O9)</f>
        <v>110348.27200000001</v>
      </c>
      <c r="P9" s="97">
        <f>SUM('石巻第１:石巻第２'!P9)</f>
        <v>539467.9970000001</v>
      </c>
    </row>
    <row r="10" spans="1:16" ht="18.75">
      <c r="A10" s="572" t="s">
        <v>198</v>
      </c>
      <c r="B10" s="573"/>
      <c r="C10" s="59" t="s">
        <v>215</v>
      </c>
      <c r="D10" s="1"/>
      <c r="E10" s="1"/>
      <c r="F10" s="1">
        <f>SUM('石巻第１:石巻第２'!F10)</f>
        <v>0</v>
      </c>
      <c r="G10" s="1">
        <f>SUM('石巻第１:石巻第２'!G10)</f>
        <v>0</v>
      </c>
      <c r="H10" s="1">
        <f>SUM('石巻第１:石巻第２'!H10)</f>
        <v>9.268</v>
      </c>
      <c r="I10" s="1">
        <f>SUM('石巻第１:石巻第２'!I10)</f>
        <v>1980.075</v>
      </c>
      <c r="J10" s="1">
        <f>SUM('石巻第１:石巻第２'!J10)</f>
        <v>5535.506</v>
      </c>
      <c r="K10" s="1">
        <f>SUM('石巻第１:石巻第２'!K10)</f>
        <v>3969.374</v>
      </c>
      <c r="L10" s="1">
        <f>SUM('石巻第１:石巻第２'!L10)</f>
        <v>220.012</v>
      </c>
      <c r="M10" s="1">
        <f>SUM('石巻第１:石巻第２'!M10)</f>
        <v>0</v>
      </c>
      <c r="N10" s="1">
        <f>SUM('石巻第１:石巻第２'!N10)</f>
        <v>0</v>
      </c>
      <c r="O10" s="1">
        <f>SUM('石巻第１:石巻第２'!O10)</f>
        <v>0.0046</v>
      </c>
      <c r="P10" s="8">
        <f>SUM('石巻第１:石巻第２'!P10)</f>
        <v>11714.2396</v>
      </c>
    </row>
    <row r="11" spans="1:16" ht="18.75">
      <c r="A11" s="574"/>
      <c r="B11" s="575"/>
      <c r="C11" s="52" t="s">
        <v>18</v>
      </c>
      <c r="D11" s="2"/>
      <c r="E11" s="2"/>
      <c r="F11" s="2">
        <f>SUM('石巻第１:石巻第２'!F11)</f>
        <v>0</v>
      </c>
      <c r="G11" s="2">
        <f>SUM('石巻第１:石巻第２'!G11)</f>
        <v>0</v>
      </c>
      <c r="H11" s="2">
        <f>SUM('石巻第１:石巻第２'!H11)</f>
        <v>3058.362</v>
      </c>
      <c r="I11" s="2">
        <f>SUM('石巻第１:石巻第２'!I11)</f>
        <v>362189.854</v>
      </c>
      <c r="J11" s="2">
        <f>SUM('石巻第１:石巻第２'!J11)</f>
        <v>1095826.992</v>
      </c>
      <c r="K11" s="2">
        <f>SUM('石巻第１:石巻第２'!K11)</f>
        <v>820557.424</v>
      </c>
      <c r="L11" s="2">
        <f>SUM('石巻第１:石巻第２'!L11)</f>
        <v>54396.266</v>
      </c>
      <c r="M11" s="2">
        <f>SUM('石巻第１:石巻第２'!M11)</f>
        <v>0</v>
      </c>
      <c r="N11" s="2">
        <f>SUM('石巻第１:石巻第２'!N11)</f>
        <v>0</v>
      </c>
      <c r="O11" s="2">
        <f>SUM('石巻第１:石巻第２'!O11)</f>
        <v>1.49</v>
      </c>
      <c r="P11" s="9">
        <f>SUM('石巻第１:石巻第２'!P11)</f>
        <v>2336030.3880000003</v>
      </c>
    </row>
    <row r="12" spans="1:16" ht="18.75">
      <c r="A12" s="54"/>
      <c r="B12" s="568" t="s">
        <v>26</v>
      </c>
      <c r="C12" s="59" t="s">
        <v>215</v>
      </c>
      <c r="D12" s="1"/>
      <c r="E12" s="1"/>
      <c r="F12" s="1">
        <f>SUM('石巻第１:石巻第２'!F12)</f>
        <v>0</v>
      </c>
      <c r="G12" s="1">
        <f>SUM('石巻第１:石巻第２'!G12)</f>
        <v>0.661</v>
      </c>
      <c r="H12" s="1">
        <f>SUM('石巻第１:石巻第２'!H12)</f>
        <v>1.137</v>
      </c>
      <c r="I12" s="1">
        <f>SUM('石巻第１:石巻第２'!I12)</f>
        <v>1.344</v>
      </c>
      <c r="J12" s="1">
        <f>SUM('石巻第１:石巻第２'!J12)</f>
        <v>0.16</v>
      </c>
      <c r="K12" s="1">
        <f>SUM('石巻第１:石巻第２'!K12)</f>
        <v>0.101</v>
      </c>
      <c r="L12" s="1">
        <f>SUM('石巻第１:石巻第２'!L12)</f>
        <v>0.497</v>
      </c>
      <c r="M12" s="1">
        <f>SUM('石巻第１:石巻第２'!M12)</f>
        <v>0.289</v>
      </c>
      <c r="N12" s="1">
        <f>SUM('石巻第１:石巻第２'!N12)</f>
        <v>0.193</v>
      </c>
      <c r="O12" s="1">
        <f>SUM('石巻第１:石巻第２'!O12)</f>
        <v>0</v>
      </c>
      <c r="P12" s="8">
        <f>SUM('石巻第１:石巻第２'!P12)</f>
        <v>4.382</v>
      </c>
    </row>
    <row r="13" spans="1:16" ht="18.75">
      <c r="A13" s="47" t="s">
        <v>0</v>
      </c>
      <c r="B13" s="569"/>
      <c r="C13" s="52" t="s">
        <v>18</v>
      </c>
      <c r="D13" s="2"/>
      <c r="E13" s="2"/>
      <c r="F13" s="2">
        <f>SUM('石巻第１:石巻第２'!F13)</f>
        <v>0</v>
      </c>
      <c r="G13" s="2">
        <f>SUM('石巻第１:石巻第２'!G13)</f>
        <v>2713.024</v>
      </c>
      <c r="H13" s="2">
        <f>SUM('石巻第１:石巻第２'!H13)</f>
        <v>2879.765</v>
      </c>
      <c r="I13" s="2">
        <f>SUM('石巻第１:石巻第２'!I13)</f>
        <v>3621.665</v>
      </c>
      <c r="J13" s="2">
        <f>SUM('石巻第１:石巻第２'!J13)</f>
        <v>373.248</v>
      </c>
      <c r="K13" s="2">
        <f>SUM('石巻第１:石巻第２'!K13)</f>
        <v>290.606</v>
      </c>
      <c r="L13" s="2">
        <f>SUM('石巻第１:石巻第２'!L13)</f>
        <v>1325.873</v>
      </c>
      <c r="M13" s="2">
        <f>SUM('石巻第１:石巻第２'!M13)</f>
        <v>552.698</v>
      </c>
      <c r="N13" s="2">
        <f>SUM('石巻第１:石巻第２'!N13)</f>
        <v>435.121</v>
      </c>
      <c r="O13" s="2">
        <f>SUM('石巻第１:石巻第２'!O13)</f>
        <v>0</v>
      </c>
      <c r="P13" s="9">
        <f>SUM('石巻第１:石巻第２'!P13)</f>
        <v>12191.999999999998</v>
      </c>
    </row>
    <row r="14" spans="1:16" ht="18.75">
      <c r="A14" s="48" t="s">
        <v>27</v>
      </c>
      <c r="B14" s="568" t="s">
        <v>28</v>
      </c>
      <c r="C14" s="59" t="s">
        <v>16</v>
      </c>
      <c r="D14" s="1">
        <f>SUM('石巻第１:石巻第２'!D14)</f>
        <v>0.091</v>
      </c>
      <c r="E14" s="1"/>
      <c r="F14" s="1">
        <f>SUM('石巻第１:石巻第２'!F14)</f>
        <v>0</v>
      </c>
      <c r="G14" s="1">
        <f>SUM('石巻第１:石巻第２'!G14)</f>
        <v>0.0816</v>
      </c>
      <c r="H14" s="1">
        <f>SUM('石巻第１:石巻第２'!H14)</f>
        <v>0.394</v>
      </c>
      <c r="I14" s="1">
        <f>SUM('石巻第１:石巻第２'!I14)</f>
        <v>2.7284</v>
      </c>
      <c r="J14" s="1">
        <f>SUM('石巻第１:石巻第２'!J14)</f>
        <v>2.4246</v>
      </c>
      <c r="K14" s="1">
        <f>SUM('石巻第１:石巻第２'!K14)</f>
        <v>0.291</v>
      </c>
      <c r="L14" s="1">
        <f>SUM('石巻第１:石巻第２'!L14)</f>
        <v>0.2136</v>
      </c>
      <c r="M14" s="1">
        <f>SUM('石巻第１:石巻第２'!M14)</f>
        <v>0.649</v>
      </c>
      <c r="N14" s="1">
        <f>SUM('石巻第１:石巻第２'!N14)</f>
        <v>0.1196</v>
      </c>
      <c r="O14" s="1">
        <f>SUM('石巻第１:石巻第２'!O14)</f>
        <v>0</v>
      </c>
      <c r="P14" s="8">
        <f>SUM('石巻第１:石巻第２'!P14)</f>
        <v>6.9928</v>
      </c>
    </row>
    <row r="15" spans="1:16" ht="18.75">
      <c r="A15" s="48" t="s">
        <v>0</v>
      </c>
      <c r="B15" s="569"/>
      <c r="C15" s="52" t="s">
        <v>18</v>
      </c>
      <c r="D15" s="2">
        <f>SUM('石巻第１:石巻第２'!D15)</f>
        <v>58.968</v>
      </c>
      <c r="E15" s="2"/>
      <c r="F15" s="2">
        <f>SUM('石巻第１:石巻第２'!F15)</f>
        <v>0</v>
      </c>
      <c r="G15" s="2">
        <f>SUM('石巻第１:石巻第２'!G15)</f>
        <v>35.812</v>
      </c>
      <c r="H15" s="2">
        <f>SUM('石巻第１:石巻第２'!H15)</f>
        <v>804.843</v>
      </c>
      <c r="I15" s="2">
        <f>SUM('石巻第１:石巻第２'!I15)</f>
        <v>3331.505</v>
      </c>
      <c r="J15" s="2">
        <f>SUM('石巻第１:石巻第２'!J15)</f>
        <v>3888.401</v>
      </c>
      <c r="K15" s="2">
        <f>SUM('石巻第１:石巻第２'!K15)</f>
        <v>655.825</v>
      </c>
      <c r="L15" s="2">
        <f>SUM('石巻第１:石巻第２'!L15)</f>
        <v>490.692</v>
      </c>
      <c r="M15" s="2">
        <f>SUM('石巻第１:石巻第２'!M15)</f>
        <v>1009.089</v>
      </c>
      <c r="N15" s="2">
        <f>SUM('石巻第１:石巻第２'!N15)</f>
        <v>204.525</v>
      </c>
      <c r="O15" s="2">
        <f>SUM('石巻第１:石巻第２'!O15)</f>
        <v>0</v>
      </c>
      <c r="P15" s="9">
        <f>SUM('石巻第１:石巻第２'!P15)</f>
        <v>10479.659999999998</v>
      </c>
    </row>
    <row r="16" spans="1:16" ht="18.75">
      <c r="A16" s="48" t="s">
        <v>29</v>
      </c>
      <c r="B16" s="568" t="s">
        <v>30</v>
      </c>
      <c r="C16" s="59" t="s">
        <v>16</v>
      </c>
      <c r="D16" s="1"/>
      <c r="E16" s="1"/>
      <c r="F16" s="1">
        <f>SUM('石巻第１:石巻第２'!F16)</f>
        <v>0</v>
      </c>
      <c r="G16" s="1">
        <f>SUM('石巻第１:石巻第２'!G16)</f>
        <v>0</v>
      </c>
      <c r="H16" s="1">
        <f>SUM('石巻第１:石巻第２'!H16)</f>
        <v>0</v>
      </c>
      <c r="I16" s="1">
        <f>SUM('石巻第１:石巻第２'!I16)</f>
        <v>14.27</v>
      </c>
      <c r="J16" s="1">
        <f>SUM('石巻第１:石巻第２'!J16)</f>
        <v>18.65</v>
      </c>
      <c r="K16" s="1">
        <f>SUM('石巻第１:石巻第２'!K16)</f>
        <v>43.191</v>
      </c>
      <c r="L16" s="1">
        <f>SUM('石巻第１:石巻第２'!L16)</f>
        <v>4.865</v>
      </c>
      <c r="M16" s="1">
        <f>SUM('石巻第１:石巻第２'!M16)</f>
        <v>0</v>
      </c>
      <c r="N16" s="1">
        <f>SUM('石巻第１:石巻第２'!N16)</f>
        <v>0</v>
      </c>
      <c r="O16" s="1">
        <f>SUM('石巻第１:石巻第２'!O16)</f>
        <v>0.034</v>
      </c>
      <c r="P16" s="8">
        <f>SUM('石巻第１:石巻第２'!P16)</f>
        <v>81.01</v>
      </c>
    </row>
    <row r="17" spans="1:16" ht="18.75">
      <c r="A17" s="48"/>
      <c r="B17" s="569"/>
      <c r="C17" s="52" t="s">
        <v>18</v>
      </c>
      <c r="D17" s="2"/>
      <c r="E17" s="2"/>
      <c r="F17" s="2">
        <f>SUM('石巻第１:石巻第２'!F17)</f>
        <v>0</v>
      </c>
      <c r="G17" s="2">
        <f>SUM('石巻第１:石巻第２'!G17)</f>
        <v>0</v>
      </c>
      <c r="H17" s="2">
        <f>SUM('石巻第１:石巻第２'!H17)</f>
        <v>0</v>
      </c>
      <c r="I17" s="2">
        <f>SUM('石巻第１:石巻第２'!I17)</f>
        <v>2720.484</v>
      </c>
      <c r="J17" s="2">
        <f>SUM('石巻第１:石巻第２'!J17)</f>
        <v>6700.028</v>
      </c>
      <c r="K17" s="2">
        <f>SUM('石巻第１:石巻第２'!K17)</f>
        <v>14775.35</v>
      </c>
      <c r="L17" s="2">
        <f>SUM('石巻第１:石巻第２'!L17)</f>
        <v>1221.607</v>
      </c>
      <c r="M17" s="2">
        <f>SUM('石巻第１:石巻第２'!M17)</f>
        <v>0</v>
      </c>
      <c r="N17" s="2">
        <f>SUM('石巻第１:石巻第２'!N17)</f>
        <v>0</v>
      </c>
      <c r="O17" s="2">
        <f>SUM('石巻第１:石巻第２'!O17)</f>
        <v>11.541</v>
      </c>
      <c r="P17" s="9">
        <f>SUM('石巻第１:石巻第２'!P17)</f>
        <v>25429.010000000002</v>
      </c>
    </row>
    <row r="18" spans="1:16" ht="18.75">
      <c r="A18" s="48" t="s">
        <v>31</v>
      </c>
      <c r="B18" s="50" t="s">
        <v>108</v>
      </c>
      <c r="C18" s="59" t="s">
        <v>16</v>
      </c>
      <c r="D18" s="1"/>
      <c r="E18" s="1"/>
      <c r="F18" s="1">
        <f>SUM('石巻第１:石巻第２'!F18)</f>
        <v>0</v>
      </c>
      <c r="G18" s="1">
        <f>SUM('石巻第１:石巻第２'!G18)</f>
        <v>0</v>
      </c>
      <c r="H18" s="1">
        <f>SUM('石巻第１:石巻第２'!H18)</f>
        <v>19.513</v>
      </c>
      <c r="I18" s="1">
        <f>SUM('石巻第１:石巻第２'!I18)</f>
        <v>37.071</v>
      </c>
      <c r="J18" s="1">
        <f>SUM('石巻第１:石巻第２'!J18)</f>
        <v>87.337</v>
      </c>
      <c r="K18" s="1">
        <f>SUM('石巻第１:石巻第２'!K18)</f>
        <v>148.9386</v>
      </c>
      <c r="L18" s="1">
        <f>SUM('石巻第１:石巻第２'!L18)</f>
        <v>86.684</v>
      </c>
      <c r="M18" s="1">
        <f>SUM('石巻第１:石巻第２'!M18)</f>
        <v>0</v>
      </c>
      <c r="N18" s="1">
        <f>SUM('石巻第１:石巻第２'!N18)</f>
        <v>0</v>
      </c>
      <c r="O18" s="1">
        <f>SUM('石巻第１:石巻第２'!O18)</f>
        <v>0.0022</v>
      </c>
      <c r="P18" s="8">
        <f>SUM('石巻第１:石巻第２'!P18)</f>
        <v>379.5458</v>
      </c>
    </row>
    <row r="19" spans="1:16" ht="18.75">
      <c r="A19" s="48"/>
      <c r="B19" s="52" t="s">
        <v>109</v>
      </c>
      <c r="C19" s="52" t="s">
        <v>18</v>
      </c>
      <c r="D19" s="2"/>
      <c r="E19" s="2"/>
      <c r="F19" s="2">
        <f>SUM('石巻第１:石巻第２'!F19)</f>
        <v>0</v>
      </c>
      <c r="G19" s="2">
        <f>SUM('石巻第１:石巻第２'!G19)</f>
        <v>0</v>
      </c>
      <c r="H19" s="2">
        <f>SUM('石巻第１:石巻第２'!H19)</f>
        <v>6716.699</v>
      </c>
      <c r="I19" s="2">
        <f>SUM('石巻第１:石巻第２'!I19)</f>
        <v>16041.671</v>
      </c>
      <c r="J19" s="2">
        <f>SUM('石巻第１:石巻第２'!J19)</f>
        <v>42081.6</v>
      </c>
      <c r="K19" s="2">
        <f>SUM('石巻第１:石巻第２'!K19)</f>
        <v>52962.879</v>
      </c>
      <c r="L19" s="2">
        <f>SUM('石巻第１:石巻第２'!L19)</f>
        <v>36359.399</v>
      </c>
      <c r="M19" s="2">
        <f>SUM('石巻第１:石巻第２'!M19)</f>
        <v>0</v>
      </c>
      <c r="N19" s="2">
        <f>SUM('石巻第１:石巻第２'!N19)</f>
        <v>0</v>
      </c>
      <c r="O19" s="2">
        <f>SUM('石巻第１:石巻第２'!O19)</f>
        <v>0.475</v>
      </c>
      <c r="P19" s="9">
        <f>SUM('石巻第１:石巻第２'!P19)</f>
        <v>154162.723</v>
      </c>
    </row>
    <row r="20" spans="1:16" ht="18.75">
      <c r="A20" s="48" t="s">
        <v>23</v>
      </c>
      <c r="B20" s="568" t="s">
        <v>32</v>
      </c>
      <c r="C20" s="59" t="s">
        <v>16</v>
      </c>
      <c r="D20" s="1"/>
      <c r="E20" s="1"/>
      <c r="F20" s="1">
        <f>SUM('石巻第１:石巻第２'!F20)</f>
        <v>0</v>
      </c>
      <c r="G20" s="1">
        <f>SUM('石巻第１:石巻第２'!G20)</f>
        <v>0</v>
      </c>
      <c r="H20" s="1">
        <f>SUM('石巻第１:石巻第２'!H20)</f>
        <v>30.722</v>
      </c>
      <c r="I20" s="1">
        <f>SUM('石巻第１:石巻第２'!I20)</f>
        <v>557.582</v>
      </c>
      <c r="J20" s="1">
        <f>SUM('石巻第１:石巻第２'!J20)</f>
        <v>224.841</v>
      </c>
      <c r="K20" s="1">
        <f>SUM('石巻第１:石巻第２'!K20)</f>
        <v>166.106</v>
      </c>
      <c r="L20" s="1">
        <f>SUM('石巻第１:石巻第２'!L20)</f>
        <v>6.908</v>
      </c>
      <c r="M20" s="1">
        <f>SUM('石巻第１:石巻第２'!M20)</f>
        <v>0</v>
      </c>
      <c r="N20" s="1">
        <f>SUM('石巻第１:石巻第２'!N20)</f>
        <v>0</v>
      </c>
      <c r="O20" s="1">
        <f>SUM('石巻第１:石巻第２'!O20)</f>
        <v>0.0176</v>
      </c>
      <c r="P20" s="8">
        <f>SUM('石巻第１:石巻第２'!P20)</f>
        <v>986.1766</v>
      </c>
    </row>
    <row r="21" spans="1:16" ht="18.75">
      <c r="A21" s="48"/>
      <c r="B21" s="569"/>
      <c r="C21" s="52" t="s">
        <v>18</v>
      </c>
      <c r="D21" s="2"/>
      <c r="E21" s="2"/>
      <c r="F21" s="2">
        <f>SUM('石巻第１:石巻第２'!F21)</f>
        <v>0</v>
      </c>
      <c r="G21" s="2">
        <f>SUM('石巻第１:石巻第２'!G21)</f>
        <v>0</v>
      </c>
      <c r="H21" s="2">
        <f>SUM('石巻第１:石巻第２'!H21)</f>
        <v>11610</v>
      </c>
      <c r="I21" s="2">
        <f>SUM('石巻第１:石巻第２'!I21)</f>
        <v>200893.685</v>
      </c>
      <c r="J21" s="2">
        <f>SUM('石巻第１:石巻第２'!J21)</f>
        <v>79227.315</v>
      </c>
      <c r="K21" s="2">
        <f>SUM('石巻第１:石巻第２'!K21)</f>
        <v>60181.189</v>
      </c>
      <c r="L21" s="2">
        <f>SUM('石巻第１:石巻第２'!L21)</f>
        <v>2518.323</v>
      </c>
      <c r="M21" s="2">
        <f>SUM('石巻第１:石巻第２'!M21)</f>
        <v>0</v>
      </c>
      <c r="N21" s="2">
        <f>SUM('石巻第１:石巻第２'!N21)</f>
        <v>0</v>
      </c>
      <c r="O21" s="2">
        <f>SUM('石巻第１:石巻第２'!O21)</f>
        <v>4.372</v>
      </c>
      <c r="P21" s="9">
        <f>SUM('石巻第１:石巻第２'!P21)</f>
        <v>354434.88399999996</v>
      </c>
    </row>
    <row r="22" spans="1:16" s="40" customFormat="1" ht="18.75">
      <c r="A22" s="54"/>
      <c r="B22" s="570" t="s">
        <v>114</v>
      </c>
      <c r="C22" s="59" t="s">
        <v>16</v>
      </c>
      <c r="D22" s="1">
        <f>SUM('石巻第１:石巻第２'!D22)</f>
        <v>0.091</v>
      </c>
      <c r="E22" s="1"/>
      <c r="F22" s="1">
        <f>SUM('石巻第１:石巻第２'!F22)</f>
        <v>0</v>
      </c>
      <c r="G22" s="1">
        <f>SUM('石巻第１:石巻第２'!G22)</f>
        <v>0.7426</v>
      </c>
      <c r="H22" s="1">
        <f>SUM('石巻第１:石巻第２'!H22)</f>
        <v>51.766000000000005</v>
      </c>
      <c r="I22" s="1">
        <f>SUM('石巻第１:石巻第２'!I22)</f>
        <v>612.9954</v>
      </c>
      <c r="J22" s="1">
        <f>SUM('石巻第１:石巻第２'!J22)</f>
        <v>333.4126</v>
      </c>
      <c r="K22" s="1">
        <f>SUM('石巻第１:石巻第２'!K22)</f>
        <v>358.62760000000003</v>
      </c>
      <c r="L22" s="5">
        <f>SUM('石巻第１:石巻第２'!L22)</f>
        <v>99.1676</v>
      </c>
      <c r="M22" s="5">
        <f>SUM('石巻第１:石巻第２'!M22)</f>
        <v>0.938</v>
      </c>
      <c r="N22" s="5">
        <f>SUM('石巻第１:石巻第２'!N22)</f>
        <v>0.3126</v>
      </c>
      <c r="O22" s="5">
        <f>SUM('石巻第１:石巻第２'!O22)</f>
        <v>0.0538</v>
      </c>
      <c r="P22" s="15">
        <f>SUM('石巻第１:石巻第２'!P22)</f>
        <v>1458.1072000000001</v>
      </c>
    </row>
    <row r="23" spans="1:16" s="40" customFormat="1" ht="18.75">
      <c r="A23" s="53"/>
      <c r="B23" s="571"/>
      <c r="C23" s="52" t="s">
        <v>18</v>
      </c>
      <c r="D23" s="2">
        <f>SUM('石巻第１:石巻第２'!D23)</f>
        <v>58.968</v>
      </c>
      <c r="E23" s="2"/>
      <c r="F23" s="2">
        <f>SUM('石巻第１:石巻第２'!F23)</f>
        <v>0</v>
      </c>
      <c r="G23" s="2">
        <f>SUM('石巻第１:石巻第２'!G23)</f>
        <v>2748.836</v>
      </c>
      <c r="H23" s="2">
        <f>SUM('石巻第１:石巻第２'!H23)</f>
        <v>22011.307</v>
      </c>
      <c r="I23" s="2">
        <f>SUM('石巻第１:石巻第２'!I23)</f>
        <v>226609.01</v>
      </c>
      <c r="J23" s="2">
        <f>SUM('石巻第１:石巻第２'!J23)</f>
        <v>132270.592</v>
      </c>
      <c r="K23" s="2">
        <f>SUM('石巻第１:石巻第２'!K23)</f>
        <v>128865.849</v>
      </c>
      <c r="L23" s="36">
        <f>SUM('石巻第１:石巻第２'!L23)</f>
        <v>41915.89399999999</v>
      </c>
      <c r="M23" s="36">
        <f>SUM('石巻第１:石巻第２'!M23)</f>
        <v>1561.787</v>
      </c>
      <c r="N23" s="36">
        <f>SUM('石巻第１:石巻第２'!N23)</f>
        <v>639.646</v>
      </c>
      <c r="O23" s="36">
        <f>SUM('石巻第１:石巻第２'!O23)</f>
        <v>16.387999999999998</v>
      </c>
      <c r="P23" s="97">
        <f>SUM('石巻第１:石巻第２'!P23)</f>
        <v>556698.277</v>
      </c>
    </row>
    <row r="24" spans="1:16" ht="18.75">
      <c r="A24" s="48" t="s">
        <v>0</v>
      </c>
      <c r="B24" s="568" t="s">
        <v>33</v>
      </c>
      <c r="C24" s="59" t="s">
        <v>16</v>
      </c>
      <c r="D24" s="1"/>
      <c r="E24" s="1"/>
      <c r="F24" s="1">
        <f>SUM('石巻第１:石巻第２'!F24)</f>
        <v>0</v>
      </c>
      <c r="G24" s="1">
        <f>SUM('石巻第１:石巻第２'!G24)</f>
        <v>0</v>
      </c>
      <c r="H24" s="1">
        <f>SUM('石巻第１:石巻第２'!H24)</f>
        <v>0</v>
      </c>
      <c r="I24" s="1">
        <f>SUM('石巻第１:石巻第２'!I24)</f>
        <v>0.044</v>
      </c>
      <c r="J24" s="1">
        <f>SUM('石巻第１:石巻第２'!J24)</f>
        <v>0.331</v>
      </c>
      <c r="K24" s="1">
        <f>SUM('石巻第１:石巻第２'!K24)</f>
        <v>0.637</v>
      </c>
      <c r="L24" s="1">
        <f>SUM('石巻第１:石巻第２'!L24)</f>
        <v>0.285</v>
      </c>
      <c r="M24" s="1">
        <f>SUM('石巻第１:石巻第２'!M24)</f>
        <v>0.3116</v>
      </c>
      <c r="N24" s="1">
        <f>SUM('石巻第１:石巻第２'!N24)</f>
        <v>0.286</v>
      </c>
      <c r="O24" s="1">
        <f>SUM('石巻第１:石巻第２'!O24)</f>
        <v>0</v>
      </c>
      <c r="P24" s="8">
        <f>SUM('石巻第１:石巻第２'!P24)</f>
        <v>1.8946</v>
      </c>
    </row>
    <row r="25" spans="1:16" ht="18.75">
      <c r="A25" s="48" t="s">
        <v>34</v>
      </c>
      <c r="B25" s="569"/>
      <c r="C25" s="52" t="s">
        <v>18</v>
      </c>
      <c r="D25" s="2"/>
      <c r="E25" s="2"/>
      <c r="F25" s="2">
        <f>SUM('石巻第１:石巻第２'!F25)</f>
        <v>0</v>
      </c>
      <c r="G25" s="2">
        <f>SUM('石巻第１:石巻第２'!G25)</f>
        <v>0</v>
      </c>
      <c r="H25" s="2">
        <f>SUM('石巻第１:石巻第２'!H25)</f>
        <v>0</v>
      </c>
      <c r="I25" s="2">
        <f>SUM('石巻第１:石巻第２'!I25)</f>
        <v>47.52</v>
      </c>
      <c r="J25" s="2">
        <f>SUM('石巻第１:石巻第２'!J25)</f>
        <v>240.732</v>
      </c>
      <c r="K25" s="2">
        <f>SUM('石巻第１:石巻第２'!K25)</f>
        <v>504.414</v>
      </c>
      <c r="L25" s="2">
        <f>SUM('石巻第１:石巻第２'!L25)</f>
        <v>272.592</v>
      </c>
      <c r="M25" s="2">
        <f>SUM('石巻第１:石巻第２'!M25)</f>
        <v>311.806</v>
      </c>
      <c r="N25" s="2">
        <f>SUM('石巻第１:石巻第２'!N25)</f>
        <v>296.082</v>
      </c>
      <c r="O25" s="2">
        <f>SUM('石巻第１:石巻第２'!O25)</f>
        <v>0</v>
      </c>
      <c r="P25" s="9">
        <f>SUM('石巻第１:石巻第２'!P25)</f>
        <v>1673.1459999999997</v>
      </c>
    </row>
    <row r="26" spans="1:16" ht="18.75">
      <c r="A26" s="48" t="s">
        <v>35</v>
      </c>
      <c r="B26" s="50" t="s">
        <v>20</v>
      </c>
      <c r="C26" s="59" t="s">
        <v>16</v>
      </c>
      <c r="D26" s="1"/>
      <c r="E26" s="1"/>
      <c r="F26" s="1">
        <f>SUM('石巻第１:石巻第２'!F26)</f>
        <v>0</v>
      </c>
      <c r="G26" s="1">
        <f>SUM('石巻第１:石巻第２'!G26)</f>
        <v>0</v>
      </c>
      <c r="H26" s="1">
        <f>SUM('石巻第１:石巻第２'!H26)</f>
        <v>0</v>
      </c>
      <c r="I26" s="1">
        <f>SUM('石巻第１:石巻第２'!I26)</f>
        <v>0.111</v>
      </c>
      <c r="J26" s="1">
        <f>SUM('石巻第１:石巻第２'!J26)</f>
        <v>0.476</v>
      </c>
      <c r="K26" s="1">
        <f>SUM('石巻第１:石巻第２'!K26)</f>
        <v>3.266</v>
      </c>
      <c r="L26" s="1">
        <f>SUM('石巻第１:石巻第２'!L26)</f>
        <v>0.201</v>
      </c>
      <c r="M26" s="1">
        <f>SUM('石巻第１:石巻第２'!M26)</f>
        <v>0</v>
      </c>
      <c r="N26" s="1">
        <f>SUM('石巻第１:石巻第２'!N26)</f>
        <v>0</v>
      </c>
      <c r="O26" s="1">
        <f>SUM('石巻第１:石巻第２'!O26)</f>
        <v>0</v>
      </c>
      <c r="P26" s="8">
        <f>SUM('石巻第１:石巻第２'!P26)</f>
        <v>4.053999999999999</v>
      </c>
    </row>
    <row r="27" spans="1:16" ht="18.75">
      <c r="A27" s="48" t="s">
        <v>36</v>
      </c>
      <c r="B27" s="52" t="s">
        <v>110</v>
      </c>
      <c r="C27" s="52" t="s">
        <v>18</v>
      </c>
      <c r="D27" s="2"/>
      <c r="E27" s="2"/>
      <c r="F27" s="2">
        <f>SUM('石巻第１:石巻第２'!F27)</f>
        <v>0</v>
      </c>
      <c r="G27" s="2">
        <f>SUM('石巻第１:石巻第２'!G27)</f>
        <v>0</v>
      </c>
      <c r="H27" s="2">
        <f>SUM('石巻第１:石巻第２'!H27)</f>
        <v>0</v>
      </c>
      <c r="I27" s="2">
        <f>SUM('石巻第１:石巻第２'!I27)</f>
        <v>3.596</v>
      </c>
      <c r="J27" s="2">
        <f>SUM('石巻第１:石巻第２'!J27)</f>
        <v>36.59</v>
      </c>
      <c r="K27" s="2">
        <f>SUM('石巻第１:石巻第２'!K27)</f>
        <v>179.518</v>
      </c>
      <c r="L27" s="2">
        <f>SUM('石巻第１:石巻第２'!L27)</f>
        <v>13.262</v>
      </c>
      <c r="M27" s="2">
        <f>SUM('石巻第１:石巻第２'!M27)</f>
        <v>0</v>
      </c>
      <c r="N27" s="2">
        <f>SUM('石巻第１:石巻第２'!N27)</f>
        <v>0</v>
      </c>
      <c r="O27" s="2">
        <f>SUM('石巻第１:石巻第２'!O27)</f>
        <v>0</v>
      </c>
      <c r="P27" s="9">
        <f>SUM('石巻第１:石巻第２'!P27)</f>
        <v>232.966</v>
      </c>
    </row>
    <row r="28" spans="1:16" s="40" customFormat="1" ht="18.75">
      <c r="A28" s="47" t="s">
        <v>23</v>
      </c>
      <c r="B28" s="570" t="s">
        <v>114</v>
      </c>
      <c r="C28" s="59" t="s">
        <v>16</v>
      </c>
      <c r="D28" s="1"/>
      <c r="E28" s="1"/>
      <c r="F28" s="1">
        <f>SUM('石巻第１:石巻第２'!F28)</f>
        <v>0</v>
      </c>
      <c r="G28" s="1">
        <f>SUM('石巻第１:石巻第２'!G28)</f>
        <v>0</v>
      </c>
      <c r="H28" s="1">
        <f>SUM('石巻第１:石巻第２'!H28)</f>
        <v>0</v>
      </c>
      <c r="I28" s="1">
        <f>SUM('石巻第１:石巻第２'!I28)</f>
        <v>0.155</v>
      </c>
      <c r="J28" s="1">
        <f>SUM('石巻第１:石巻第２'!J28)</f>
        <v>0.8069999999999999</v>
      </c>
      <c r="K28" s="1">
        <f>SUM('石巻第１:石巻第２'!K28)</f>
        <v>3.903</v>
      </c>
      <c r="L28" s="5">
        <f>SUM('石巻第１:石巻第２'!L28)</f>
        <v>0.486</v>
      </c>
      <c r="M28" s="5">
        <f>SUM('石巻第１:石巻第２'!M28)</f>
        <v>0.3116</v>
      </c>
      <c r="N28" s="5">
        <f>SUM('石巻第１:石巻第２'!N28)</f>
        <v>0.286</v>
      </c>
      <c r="O28" s="5">
        <f>SUM('石巻第１:石巻第２'!O28)</f>
        <v>0</v>
      </c>
      <c r="P28" s="15">
        <f>SUM('石巻第１:石巻第２'!P28)</f>
        <v>5.9486</v>
      </c>
    </row>
    <row r="29" spans="1:16" s="40" customFormat="1" ht="18.75">
      <c r="A29" s="53"/>
      <c r="B29" s="571"/>
      <c r="C29" s="52" t="s">
        <v>18</v>
      </c>
      <c r="D29" s="2"/>
      <c r="E29" s="2"/>
      <c r="F29" s="2">
        <f>SUM('石巻第１:石巻第２'!F29)</f>
        <v>0</v>
      </c>
      <c r="G29" s="2">
        <f>SUM('石巻第１:石巻第２'!G29)</f>
        <v>0</v>
      </c>
      <c r="H29" s="2">
        <f>SUM('石巻第１:石巻第２'!H29)</f>
        <v>0</v>
      </c>
      <c r="I29" s="2">
        <f>SUM('石巻第１:石巻第２'!I29)</f>
        <v>51.116</v>
      </c>
      <c r="J29" s="2">
        <f>SUM('石巻第１:石巻第２'!J29)</f>
        <v>277.322</v>
      </c>
      <c r="K29" s="2">
        <f>SUM('石巻第１:石巻第２'!K29)</f>
        <v>683.932</v>
      </c>
      <c r="L29" s="36">
        <f>SUM('石巻第１:石巻第２'!L29)</f>
        <v>285.854</v>
      </c>
      <c r="M29" s="36">
        <f>SUM('石巻第１:石巻第２'!M29)</f>
        <v>311.806</v>
      </c>
      <c r="N29" s="36">
        <f>SUM('石巻第１:石巻第２'!N29)</f>
        <v>296.082</v>
      </c>
      <c r="O29" s="36">
        <f>SUM('石巻第１:石巻第２'!O29)</f>
        <v>0</v>
      </c>
      <c r="P29" s="97">
        <f>SUM('石巻第１:石巻第２'!P29)</f>
        <v>1906.112</v>
      </c>
    </row>
    <row r="30" spans="1:16" ht="18.75">
      <c r="A30" s="48" t="s">
        <v>0</v>
      </c>
      <c r="B30" s="568" t="s">
        <v>37</v>
      </c>
      <c r="C30" s="59" t="s">
        <v>16</v>
      </c>
      <c r="D30" s="1">
        <f>SUM('石巻第１:石巻第２'!D30)</f>
        <v>1318.627</v>
      </c>
      <c r="E30" s="1">
        <f>SUM('石巻第１:石巻第２'!E30)</f>
        <v>675.0392</v>
      </c>
      <c r="F30" s="1">
        <f>SUM('石巻第１:石巻第２'!F30)</f>
        <v>461.4558</v>
      </c>
      <c r="G30" s="1">
        <f>SUM('石巻第１:石巻第２'!G30)</f>
        <v>427.7416</v>
      </c>
      <c r="H30" s="1">
        <f>SUM('石巻第１:石巻第２'!H30)</f>
        <v>777.5086</v>
      </c>
      <c r="I30" s="1">
        <f>SUM('石巻第１:石巻第２'!I30)</f>
        <v>1073.8736</v>
      </c>
      <c r="J30" s="1">
        <f>SUM('石巻第１:石巻第２'!J30)</f>
        <v>426.0104</v>
      </c>
      <c r="K30" s="1">
        <f>SUM('石巻第１:石巻第２'!K30)</f>
        <v>322.5976</v>
      </c>
      <c r="L30" s="1">
        <f>SUM('石巻第１:石巻第２'!L30)</f>
        <v>289.1312</v>
      </c>
      <c r="M30" s="1">
        <f>SUM('石巻第１:石巻第２'!M30)</f>
        <v>222.7262</v>
      </c>
      <c r="N30" s="1">
        <f>SUM('石巻第１:石巻第２'!N30)</f>
        <v>305.5968</v>
      </c>
      <c r="O30" s="1">
        <f>SUM('石巻第１:石巻第２'!O30)</f>
        <v>527.8254</v>
      </c>
      <c r="P30" s="8">
        <f>SUM('石巻第１:石巻第２'!P30)</f>
        <v>6828.133400000001</v>
      </c>
    </row>
    <row r="31" spans="1:16" ht="18.75">
      <c r="A31" s="48" t="s">
        <v>38</v>
      </c>
      <c r="B31" s="569"/>
      <c r="C31" s="52" t="s">
        <v>18</v>
      </c>
      <c r="D31" s="2">
        <f>SUM('石巻第１:石巻第２'!D31)</f>
        <v>370060.126</v>
      </c>
      <c r="E31" s="2">
        <f>SUM('石巻第１:石巻第２'!E31)</f>
        <v>224717.629</v>
      </c>
      <c r="F31" s="2">
        <f>SUM('石巻第１:石巻第２'!F31)</f>
        <v>156522.061</v>
      </c>
      <c r="G31" s="2">
        <f>SUM('石巻第１:石巻第２'!G31)</f>
        <v>144232.487</v>
      </c>
      <c r="H31" s="2">
        <f>SUM('石巻第１:石巻第２'!H31)</f>
        <v>170619.653</v>
      </c>
      <c r="I31" s="2">
        <f>SUM('石巻第１:石巻第２'!I31)</f>
        <v>229069.222</v>
      </c>
      <c r="J31" s="2">
        <f>SUM('石巻第１:石巻第２'!J31)</f>
        <v>126307.846</v>
      </c>
      <c r="K31" s="2">
        <f>SUM('石巻第１:石巻第２'!K31)</f>
        <v>95937.783</v>
      </c>
      <c r="L31" s="2">
        <f>SUM('石巻第１:石巻第２'!L31)</f>
        <v>86643.69</v>
      </c>
      <c r="M31" s="2">
        <f>SUM('石巻第１:石巻第２'!M31)</f>
        <v>77647.917</v>
      </c>
      <c r="N31" s="2">
        <f>SUM('石巻第１:石巻第２'!N31)</f>
        <v>135810.425</v>
      </c>
      <c r="O31" s="2">
        <f>SUM('石巻第１:石巻第２'!O31)</f>
        <v>235693.836</v>
      </c>
      <c r="P31" s="9">
        <f>SUM('石巻第１:石巻第２'!P31)</f>
        <v>2053262.6749999998</v>
      </c>
    </row>
    <row r="32" spans="1:16" ht="18.75">
      <c r="A32" s="48" t="s">
        <v>0</v>
      </c>
      <c r="B32" s="568" t="s">
        <v>39</v>
      </c>
      <c r="C32" s="59" t="s">
        <v>16</v>
      </c>
      <c r="D32" s="1">
        <f>SUM('石巻第１:石巻第２'!D32)</f>
        <v>269.3432</v>
      </c>
      <c r="E32" s="1">
        <f>SUM('石巻第１:石巻第２'!E32)</f>
        <v>320.4096</v>
      </c>
      <c r="F32" s="1">
        <f>SUM('石巻第１:石巻第２'!F32)</f>
        <v>961.332</v>
      </c>
      <c r="G32" s="1">
        <f>SUM('石巻第１:石巻第２'!G32)</f>
        <v>514.299</v>
      </c>
      <c r="H32" s="1">
        <f>SUM('石巻第１:石巻第２'!H32)</f>
        <v>177.8284</v>
      </c>
      <c r="I32" s="1">
        <f>SUM('石巻第１:石巻第２'!I32)</f>
        <v>78.9418</v>
      </c>
      <c r="J32" s="1">
        <f>SUM('石巻第１:石巻第２'!J32)</f>
        <v>37.018</v>
      </c>
      <c r="K32" s="1">
        <f>SUM('石巻第１:石巻第２'!K32)</f>
        <v>25.058</v>
      </c>
      <c r="L32" s="1">
        <f>SUM('石巻第１:石巻第２'!L32)</f>
        <v>10.7034</v>
      </c>
      <c r="M32" s="1">
        <f>SUM('石巻第１:石巻第２'!M32)</f>
        <v>8.3762</v>
      </c>
      <c r="N32" s="1">
        <f>SUM('石巻第１:石巻第２'!N32)</f>
        <v>34.0716</v>
      </c>
      <c r="O32" s="1">
        <f>SUM('石巻第１:石巻第２'!O32)</f>
        <v>95.4456</v>
      </c>
      <c r="P32" s="8">
        <f>SUM('石巻第１:石巻第２'!P32)</f>
        <v>2532.8268000000003</v>
      </c>
    </row>
    <row r="33" spans="1:16" ht="18.75">
      <c r="A33" s="48" t="s">
        <v>40</v>
      </c>
      <c r="B33" s="569"/>
      <c r="C33" s="52" t="s">
        <v>18</v>
      </c>
      <c r="D33" s="2">
        <f>SUM('石巻第１:石巻第２'!D33)</f>
        <v>23401.462</v>
      </c>
      <c r="E33" s="2">
        <f>SUM('石巻第１:石巻第２'!E33)</f>
        <v>23624.356</v>
      </c>
      <c r="F33" s="2">
        <f>SUM('石巻第１:石巻第２'!F33)</f>
        <v>69969.379</v>
      </c>
      <c r="G33" s="2">
        <f>SUM('石巻第１:石巻第２'!G33)</f>
        <v>39860.757</v>
      </c>
      <c r="H33" s="2">
        <f>SUM('石巻第１:石巻第２'!H33)</f>
        <v>14366.047</v>
      </c>
      <c r="I33" s="2">
        <f>SUM('石巻第１:石巻第２'!I33)</f>
        <v>6981.66</v>
      </c>
      <c r="J33" s="2">
        <f>SUM('石巻第１:石巻第２'!J33)</f>
        <v>4761.815</v>
      </c>
      <c r="K33" s="2">
        <f>SUM('石巻第１:石巻第２'!K33)</f>
        <v>2473.151</v>
      </c>
      <c r="L33" s="2">
        <f>SUM('石巻第１:石巻第２'!L33)</f>
        <v>4042.545</v>
      </c>
      <c r="M33" s="2">
        <f>SUM('石巻第１:石巻第２'!M33)</f>
        <v>1998.022</v>
      </c>
      <c r="N33" s="2">
        <f>SUM('石巻第１:石巻第２'!N33)</f>
        <v>4445.728</v>
      </c>
      <c r="O33" s="2">
        <f>SUM('石巻第１:石巻第２'!O33)</f>
        <v>8881.069</v>
      </c>
      <c r="P33" s="9">
        <f>SUM('石巻第１:石巻第２'!P33)</f>
        <v>204805.991</v>
      </c>
    </row>
    <row r="34" spans="1:16" ht="18.75">
      <c r="A34" s="48"/>
      <c r="B34" s="50" t="s">
        <v>20</v>
      </c>
      <c r="C34" s="59" t="s">
        <v>16</v>
      </c>
      <c r="D34" s="1">
        <f>SUM('石巻第１:石巻第２'!D34)</f>
        <v>501.016</v>
      </c>
      <c r="E34" s="1">
        <f>SUM('石巻第１:石巻第２'!E34)</f>
        <v>363.515</v>
      </c>
      <c r="F34" s="1">
        <f>SUM('石巻第１:石巻第２'!F34)</f>
        <v>775.7594</v>
      </c>
      <c r="G34" s="1">
        <f>SUM('石巻第１:石巻第２'!G34)</f>
        <v>932.513</v>
      </c>
      <c r="H34" s="1">
        <f>SUM('石巻第１:石巻第２'!H34)</f>
        <v>1001.185</v>
      </c>
      <c r="I34" s="1">
        <f>SUM('石巻第１:石巻第２'!I34)</f>
        <v>985.9228</v>
      </c>
      <c r="J34" s="1">
        <f>SUM('石巻第１:石巻第２'!J34)</f>
        <v>1.818</v>
      </c>
      <c r="K34" s="1">
        <f>SUM('石巻第１:石巻第２'!K34)</f>
        <v>0.496</v>
      </c>
      <c r="L34" s="1">
        <f>SUM('石巻第１:石巻第２'!L34)</f>
        <v>15.962</v>
      </c>
      <c r="M34" s="1">
        <f>SUM('石巻第１:石巻第２'!M34)</f>
        <v>59.3994</v>
      </c>
      <c r="N34" s="1">
        <f>SUM('石巻第１:石巻第２'!N34)</f>
        <v>348.8874</v>
      </c>
      <c r="O34" s="1">
        <f>SUM('石巻第１:石巻第２'!O34)</f>
        <v>577.14</v>
      </c>
      <c r="P34" s="8">
        <f>SUM('石巻第１:石巻第２'!P34)</f>
        <v>5563.6140000000005</v>
      </c>
    </row>
    <row r="35" spans="1:16" ht="18.75">
      <c r="A35" s="48" t="s">
        <v>23</v>
      </c>
      <c r="B35" s="52" t="s">
        <v>111</v>
      </c>
      <c r="C35" s="52" t="s">
        <v>18</v>
      </c>
      <c r="D35" s="2">
        <f>SUM('石巻第１:石巻第２'!D35)</f>
        <v>41156.393</v>
      </c>
      <c r="E35" s="2">
        <f>SUM('石巻第１:石巻第２'!E35)</f>
        <v>32397.305</v>
      </c>
      <c r="F35" s="2">
        <f>SUM('石巻第１:石巻第２'!F35)</f>
        <v>76675.996</v>
      </c>
      <c r="G35" s="2">
        <f>SUM('石巻第１:石巻第２'!G35)</f>
        <v>85115.511</v>
      </c>
      <c r="H35" s="2">
        <f>SUM('石巻第１:石巻第２'!H35)</f>
        <v>71549.027</v>
      </c>
      <c r="I35" s="2">
        <f>SUM('石巻第１:石巻第２'!I35)</f>
        <v>65733.087</v>
      </c>
      <c r="J35" s="2">
        <f>SUM('石巻第１:石巻第２'!J35)</f>
        <v>51.087</v>
      </c>
      <c r="K35" s="2">
        <f>SUM('石巻第１:石巻第２'!K35)</f>
        <v>15.86</v>
      </c>
      <c r="L35" s="2">
        <f>SUM('石巻第１:石巻第２'!L35)</f>
        <v>2865.271</v>
      </c>
      <c r="M35" s="2">
        <f>SUM('石巻第１:石巻第２'!M35)</f>
        <v>5382.558</v>
      </c>
      <c r="N35" s="2">
        <f>SUM('石巻第１:石巻第２'!N35)</f>
        <v>34323.339</v>
      </c>
      <c r="O35" s="2">
        <f>SUM('石巻第１:石巻第２'!O35)</f>
        <v>48420.212</v>
      </c>
      <c r="P35" s="9">
        <f>SUM('石巻第１:石巻第２'!P35)</f>
        <v>463685.646</v>
      </c>
    </row>
    <row r="36" spans="1:16" s="40" customFormat="1" ht="18.75">
      <c r="A36" s="54"/>
      <c r="B36" s="570" t="s">
        <v>107</v>
      </c>
      <c r="C36" s="59" t="s">
        <v>16</v>
      </c>
      <c r="D36" s="1">
        <f>SUM('石巻第１:石巻第２'!D36)</f>
        <v>2088.9862</v>
      </c>
      <c r="E36" s="1">
        <f>SUM('石巻第１:石巻第２'!E36)</f>
        <v>1358.9638</v>
      </c>
      <c r="F36" s="1">
        <f>SUM('石巻第１:石巻第２'!F36)</f>
        <v>2198.5472</v>
      </c>
      <c r="G36" s="1">
        <f>SUM('石巻第１:石巻第２'!G36)</f>
        <v>1874.5536000000002</v>
      </c>
      <c r="H36" s="1">
        <f>SUM('石巻第１:石巻第２'!H36)</f>
        <v>1956.522</v>
      </c>
      <c r="I36" s="1">
        <f>SUM('石巻第１:石巻第２'!I36)</f>
        <v>2138.7382</v>
      </c>
      <c r="J36" s="1">
        <f>SUM('石巻第１:石巻第２'!J36)</f>
        <v>464.8464</v>
      </c>
      <c r="K36" s="1">
        <f>SUM('石巻第１:石巻第２'!K36)</f>
        <v>348.1516</v>
      </c>
      <c r="L36" s="5">
        <f>SUM('石巻第１:石巻第２'!L36)</f>
        <v>315.79659999999996</v>
      </c>
      <c r="M36" s="5">
        <f>SUM('石巻第１:石巻第２'!M36)</f>
        <v>290.5018</v>
      </c>
      <c r="N36" s="5">
        <f>SUM('石巻第１:石巻第２'!N36)</f>
        <v>688.5558</v>
      </c>
      <c r="O36" s="5">
        <f>SUM('石巻第１:石巻第２'!O36)</f>
        <v>1200.411</v>
      </c>
      <c r="P36" s="15">
        <f>SUM('石巻第１:石巻第２'!P36)</f>
        <v>14924.5742</v>
      </c>
    </row>
    <row r="37" spans="1:16" s="40" customFormat="1" ht="18.75">
      <c r="A37" s="53"/>
      <c r="B37" s="571"/>
      <c r="C37" s="52" t="s">
        <v>18</v>
      </c>
      <c r="D37" s="2">
        <f>SUM('石巻第１:石巻第２'!D37)</f>
        <v>434617.98099999997</v>
      </c>
      <c r="E37" s="2">
        <f>SUM('石巻第１:石巻第２'!E37)</f>
        <v>280739.29</v>
      </c>
      <c r="F37" s="2">
        <f>SUM('石巻第１:石巻第２'!F37)</f>
        <v>303167.436</v>
      </c>
      <c r="G37" s="2">
        <f>SUM('石巻第１:石巻第２'!G37)</f>
        <v>269208.755</v>
      </c>
      <c r="H37" s="2">
        <f>SUM('石巻第１:石巻第２'!H37)</f>
        <v>256534.72699999998</v>
      </c>
      <c r="I37" s="2">
        <f>SUM('石巻第１:石巻第２'!I37)</f>
        <v>301783.96900000004</v>
      </c>
      <c r="J37" s="2">
        <f>SUM('石巻第１:石巻第２'!J37)</f>
        <v>131120.74800000002</v>
      </c>
      <c r="K37" s="2">
        <f>SUM('石巻第１:石巻第２'!K37)</f>
        <v>98426.794</v>
      </c>
      <c r="L37" s="36">
        <f>SUM('石巻第１:石巻第２'!L37)</f>
        <v>93551.506</v>
      </c>
      <c r="M37" s="36">
        <f>SUM('石巻第１:石巻第２'!M37)</f>
        <v>85028.497</v>
      </c>
      <c r="N37" s="36">
        <f>SUM('石巻第１:石巻第２'!N37)</f>
        <v>174579.492</v>
      </c>
      <c r="O37" s="36">
        <f>SUM('石巻第１:石巻第２'!O37)</f>
        <v>292995.11699999997</v>
      </c>
      <c r="P37" s="97">
        <f>SUM('石巻第１:石巻第２'!P37)</f>
        <v>2721754.312</v>
      </c>
    </row>
    <row r="38" spans="1:16" ht="18.75">
      <c r="A38" s="572" t="s">
        <v>199</v>
      </c>
      <c r="B38" s="573"/>
      <c r="C38" s="59" t="s">
        <v>16</v>
      </c>
      <c r="D38" s="1">
        <f>SUM('石巻第１:石巻第２'!D38)</f>
        <v>0.1102</v>
      </c>
      <c r="E38" s="1"/>
      <c r="F38" s="1">
        <f>SUM('石巻第１:石巻第２'!F38)</f>
        <v>0</v>
      </c>
      <c r="G38" s="1">
        <f>SUM('石巻第１:石巻第２'!G38)</f>
        <v>0</v>
      </c>
      <c r="H38" s="1">
        <f>SUM('石巻第１:石巻第２'!H38)</f>
        <v>0.4334</v>
      </c>
      <c r="I38" s="1">
        <f>SUM('石巻第１:石巻第２'!I38)</f>
        <v>86.7662</v>
      </c>
      <c r="J38" s="1">
        <f>SUM('石巻第１:石巻第２'!J38)</f>
        <v>109.7168</v>
      </c>
      <c r="K38" s="1">
        <f>SUM('石巻第１:石巻第２'!K38)</f>
        <v>241.7562</v>
      </c>
      <c r="L38" s="1">
        <f>SUM('石巻第１:石巻第２'!L38)</f>
        <v>198.3622</v>
      </c>
      <c r="M38" s="1">
        <f>SUM('石巻第１:石巻第２'!M38)</f>
        <v>51.3392</v>
      </c>
      <c r="N38" s="1">
        <f>SUM('石巻第１:石巻第２'!N38)</f>
        <v>22.0314</v>
      </c>
      <c r="O38" s="1">
        <f>SUM('石巻第１:石巻第２'!O38)</f>
        <v>6.1088</v>
      </c>
      <c r="P38" s="8">
        <f>SUM('石巻第１:石巻第２'!P38)</f>
        <v>716.6243999999999</v>
      </c>
    </row>
    <row r="39" spans="1:16" ht="18.75">
      <c r="A39" s="574"/>
      <c r="B39" s="575"/>
      <c r="C39" s="52" t="s">
        <v>18</v>
      </c>
      <c r="D39" s="2">
        <f>SUM('石巻第１:石巻第２'!D39)</f>
        <v>88.794</v>
      </c>
      <c r="E39" s="2"/>
      <c r="F39" s="2">
        <f>SUM('石巻第１:石巻第２'!F39)</f>
        <v>0</v>
      </c>
      <c r="G39" s="2">
        <f>SUM('石巻第１:石巻第２'!G39)</f>
        <v>0</v>
      </c>
      <c r="H39" s="2">
        <f>SUM('石巻第１:石巻第２'!H39)</f>
        <v>204.929</v>
      </c>
      <c r="I39" s="2">
        <f>SUM('石巻第１:石巻第２'!I39)</f>
        <v>23640.576</v>
      </c>
      <c r="J39" s="2">
        <f>SUM('石巻第１:石巻第２'!J39)</f>
        <v>56297.482</v>
      </c>
      <c r="K39" s="2">
        <f>SUM('石巻第１:石巻第２'!K39)</f>
        <v>94034.78</v>
      </c>
      <c r="L39" s="2">
        <f>SUM('石巻第１:石巻第２'!L39)</f>
        <v>44451.379</v>
      </c>
      <c r="M39" s="2">
        <f>SUM('石巻第１:石巻第２'!M39)</f>
        <v>12004.12</v>
      </c>
      <c r="N39" s="2">
        <f>SUM('石巻第１:石巻第２'!N39)</f>
        <v>3258.356</v>
      </c>
      <c r="O39" s="2">
        <f>SUM('石巻第１:石巻第２'!O39)</f>
        <v>2295.647</v>
      </c>
      <c r="P39" s="9">
        <f>SUM('石巻第１:石巻第２'!P39)</f>
        <v>236276.063</v>
      </c>
    </row>
    <row r="40" spans="1:16" ht="18.75">
      <c r="A40" s="572" t="s">
        <v>200</v>
      </c>
      <c r="B40" s="573"/>
      <c r="C40" s="59" t="s">
        <v>16</v>
      </c>
      <c r="D40" s="1">
        <f>SUM('石巻第１:石巻第２'!D40)</f>
        <v>0.1219</v>
      </c>
      <c r="E40" s="1">
        <f>SUM('石巻第１:石巻第２'!E40)</f>
        <v>0.0016</v>
      </c>
      <c r="F40" s="1">
        <f>SUM('石巻第１:石巻第２'!F40)</f>
        <v>0</v>
      </c>
      <c r="G40" s="1">
        <f>SUM('石巻第１:石巻第２'!G40)</f>
        <v>0.021</v>
      </c>
      <c r="H40" s="1">
        <f>SUM('石巻第１:石巻第２'!H40)</f>
        <v>22.5616</v>
      </c>
      <c r="I40" s="1">
        <f>SUM('石巻第１:石巻第２'!I40)</f>
        <v>269.8006</v>
      </c>
      <c r="J40" s="1">
        <f>SUM('石巻第１:石巻第２'!J40)</f>
        <v>207.7312</v>
      </c>
      <c r="K40" s="1">
        <f>SUM('石巻第１:石巻第２'!K40)</f>
        <v>18.1338</v>
      </c>
      <c r="L40" s="1">
        <f>SUM('石巻第１:石巻第２'!L40)</f>
        <v>84.0776</v>
      </c>
      <c r="M40" s="1">
        <f>SUM('石巻第１:石巻第２'!M40)</f>
        <v>1095.796</v>
      </c>
      <c r="N40" s="1">
        <f>SUM('石巻第１:石巻第２'!N40)</f>
        <v>358.6244</v>
      </c>
      <c r="O40" s="1">
        <f>SUM('石巻第１:石巻第２'!O40)</f>
        <v>801.366</v>
      </c>
      <c r="P40" s="8">
        <f>SUM('石巻第１:石巻第２'!P40)</f>
        <v>2858.2357</v>
      </c>
    </row>
    <row r="41" spans="1:16" ht="18.75">
      <c r="A41" s="574"/>
      <c r="B41" s="575"/>
      <c r="C41" s="52" t="s">
        <v>18</v>
      </c>
      <c r="D41" s="2">
        <f>SUM('石巻第１:石巻第２'!D41)</f>
        <v>98.08</v>
      </c>
      <c r="E41" s="2">
        <f>SUM('石巻第１:石巻第２'!E41)</f>
        <v>0.259</v>
      </c>
      <c r="F41" s="2">
        <f>SUM('石巻第１:石巻第２'!F41)</f>
        <v>0</v>
      </c>
      <c r="G41" s="2">
        <f>SUM('石巻第１:石巻第２'!G41)</f>
        <v>7.301</v>
      </c>
      <c r="H41" s="2">
        <f>SUM('石巻第１:石巻第２'!H41)</f>
        <v>5355.714</v>
      </c>
      <c r="I41" s="2">
        <f>SUM('石巻第１:石巻第２'!I41)</f>
        <v>69942.05</v>
      </c>
      <c r="J41" s="2">
        <f>SUM('石巻第１:石巻第２'!J41)</f>
        <v>36629.469</v>
      </c>
      <c r="K41" s="2">
        <f>SUM('石巻第１:石巻第２'!K41)</f>
        <v>4757.852</v>
      </c>
      <c r="L41" s="2">
        <f>SUM('石巻第１:石巻第２'!L41)</f>
        <v>19835.327</v>
      </c>
      <c r="M41" s="2">
        <f>SUM('石巻第１:石巻第２'!M41)</f>
        <v>262770.657</v>
      </c>
      <c r="N41" s="2">
        <f>SUM('石巻第１:石巻第２'!N41)</f>
        <v>130146.846</v>
      </c>
      <c r="O41" s="2">
        <f>SUM('石巻第１:石巻第２'!O41)</f>
        <v>217446.839</v>
      </c>
      <c r="P41" s="9">
        <f>SUM('石巻第１:石巻第２'!P41)</f>
        <v>746990.3940000001</v>
      </c>
    </row>
    <row r="42" spans="1:16" ht="18.75">
      <c r="A42" s="572" t="s">
        <v>201</v>
      </c>
      <c r="B42" s="573"/>
      <c r="C42" s="59" t="s">
        <v>16</v>
      </c>
      <c r="D42" s="1"/>
      <c r="E42" s="1"/>
      <c r="F42" s="1">
        <f>SUM('石巻第１:石巻第２'!F42)</f>
        <v>0</v>
      </c>
      <c r="G42" s="1">
        <f>SUM('石巻第１:石巻第２'!G42)</f>
        <v>0</v>
      </c>
      <c r="H42" s="1">
        <f>SUM('石巻第１:石巻第２'!H42)</f>
        <v>0.0046</v>
      </c>
      <c r="I42" s="1">
        <f>SUM('石巻第１:石巻第２'!I42)</f>
        <v>0.0028</v>
      </c>
      <c r="J42" s="1">
        <f>SUM('石巻第１:石巻第２'!J42)</f>
        <v>0</v>
      </c>
      <c r="K42" s="1">
        <f>SUM('石巻第１:石巻第２'!K42)</f>
        <v>0</v>
      </c>
      <c r="L42" s="1">
        <f>SUM('石巻第１:石巻第２'!L42)</f>
        <v>0</v>
      </c>
      <c r="M42" s="1">
        <f>SUM('石巻第１:石巻第２'!M42)</f>
        <v>0</v>
      </c>
      <c r="N42" s="1">
        <f>SUM('石巻第１:石巻第２'!N42)</f>
        <v>0</v>
      </c>
      <c r="O42" s="1">
        <f>SUM('石巻第１:石巻第２'!O42)</f>
        <v>0</v>
      </c>
      <c r="P42" s="8">
        <f>SUM('石巻第１:石巻第２'!P42)</f>
        <v>0.0074</v>
      </c>
    </row>
    <row r="43" spans="1:16" ht="18.75">
      <c r="A43" s="574"/>
      <c r="B43" s="575"/>
      <c r="C43" s="52" t="s">
        <v>18</v>
      </c>
      <c r="D43" s="2"/>
      <c r="E43" s="2"/>
      <c r="F43" s="2">
        <f>SUM('石巻第１:石巻第２'!F43)</f>
        <v>0</v>
      </c>
      <c r="G43" s="2">
        <f>SUM('石巻第１:石巻第２'!G43)</f>
        <v>0</v>
      </c>
      <c r="H43" s="2">
        <f>SUM('石巻第１:石巻第２'!H43)</f>
        <v>14.904</v>
      </c>
      <c r="I43" s="2">
        <f>SUM('石巻第１:石巻第２'!I43)</f>
        <v>9.979</v>
      </c>
      <c r="J43" s="2">
        <f>SUM('石巻第１:石巻第２'!J43)</f>
        <v>0</v>
      </c>
      <c r="K43" s="2">
        <f>SUM('石巻第１:石巻第２'!K43)</f>
        <v>0</v>
      </c>
      <c r="L43" s="2">
        <f>SUM('石巻第１:石巻第２'!L43)</f>
        <v>0</v>
      </c>
      <c r="M43" s="2">
        <f>SUM('石巻第１:石巻第２'!M43)</f>
        <v>0</v>
      </c>
      <c r="N43" s="2">
        <f>SUM('石巻第１:石巻第２'!N43)</f>
        <v>0</v>
      </c>
      <c r="O43" s="2">
        <f>SUM('石巻第１:石巻第２'!O43)</f>
        <v>0</v>
      </c>
      <c r="P43" s="9">
        <f>SUM('石巻第１:石巻第２'!P43)</f>
        <v>24.883</v>
      </c>
    </row>
    <row r="44" spans="1:16" ht="18.75">
      <c r="A44" s="572" t="s">
        <v>202</v>
      </c>
      <c r="B44" s="573"/>
      <c r="C44" s="59" t="s">
        <v>16</v>
      </c>
      <c r="D44" s="1">
        <f>SUM('石巻第１:石巻第２'!D44)</f>
        <v>0.0014</v>
      </c>
      <c r="E44" s="1">
        <f>SUM('石巻第１:石巻第２'!E44)</f>
        <v>0.0014</v>
      </c>
      <c r="F44" s="1">
        <f>SUM('石巻第１:石巻第２'!F44)</f>
        <v>0.0042</v>
      </c>
      <c r="G44" s="1">
        <f>SUM('石巻第１:石巻第２'!G44)</f>
        <v>0.0022</v>
      </c>
      <c r="H44" s="1">
        <f>SUM('石巻第１:石巻第２'!H44)</f>
        <v>0.0062</v>
      </c>
      <c r="I44" s="1">
        <f>SUM('石巻第１:石巻第２'!I44)</f>
        <v>0.0012</v>
      </c>
      <c r="J44" s="1">
        <f>SUM('石巻第１:石巻第２'!J44)</f>
        <v>0</v>
      </c>
      <c r="K44" s="1">
        <f>SUM('石巻第１:石巻第２'!K44)</f>
        <v>0</v>
      </c>
      <c r="L44" s="1">
        <f>SUM('石巻第１:石巻第２'!L44)</f>
        <v>0.0014</v>
      </c>
      <c r="M44" s="1">
        <f>SUM('石巻第１:石巻第２'!M44)</f>
        <v>0.0006</v>
      </c>
      <c r="N44" s="1">
        <f>SUM('石巻第１:石巻第２'!N44)</f>
        <v>0.006</v>
      </c>
      <c r="O44" s="1">
        <f>SUM('石巻第１:石巻第２'!O44)</f>
        <v>0.045</v>
      </c>
      <c r="P44" s="8">
        <f>SUM('石巻第１:石巻第２'!P44)</f>
        <v>0.0696</v>
      </c>
    </row>
    <row r="45" spans="1:16" ht="18.75">
      <c r="A45" s="574"/>
      <c r="B45" s="575"/>
      <c r="C45" s="52" t="s">
        <v>18</v>
      </c>
      <c r="D45" s="2">
        <f>SUM('石巻第１:石巻第２'!D45)</f>
        <v>0.907</v>
      </c>
      <c r="E45" s="2">
        <f>SUM('石巻第１:石巻第２'!E45)</f>
        <v>2.16</v>
      </c>
      <c r="F45" s="2">
        <f>SUM('石巻第１:石巻第２'!F45)</f>
        <v>7.429</v>
      </c>
      <c r="G45" s="2">
        <f>SUM('石巻第１:石巻第２'!G45)</f>
        <v>4.947</v>
      </c>
      <c r="H45" s="2">
        <f>SUM('石巻第１:石巻第２'!H45)</f>
        <v>9.331</v>
      </c>
      <c r="I45" s="2">
        <f>SUM('石巻第１:石巻第２'!I45)</f>
        <v>1.08</v>
      </c>
      <c r="J45" s="2">
        <f>SUM('石巻第１:石巻第２'!J45)</f>
        <v>0</v>
      </c>
      <c r="K45" s="2">
        <f>SUM('石巻第１:石巻第２'!K45)</f>
        <v>0</v>
      </c>
      <c r="L45" s="2">
        <f>SUM('石巻第１:石巻第２'!L45)</f>
        <v>2.052</v>
      </c>
      <c r="M45" s="2">
        <f>SUM('石巻第１:石巻第２'!M45)</f>
        <v>0.454</v>
      </c>
      <c r="N45" s="2">
        <f>SUM('石巻第１:石巻第２'!N45)</f>
        <v>4.881</v>
      </c>
      <c r="O45" s="2">
        <f>SUM('石巻第１:石巻第２'!O45)</f>
        <v>20.132</v>
      </c>
      <c r="P45" s="9">
        <f>SUM('石巻第１:石巻第２'!P45)</f>
        <v>53.373000000000005</v>
      </c>
    </row>
    <row r="46" spans="1:16" ht="18.75">
      <c r="A46" s="572" t="s">
        <v>203</v>
      </c>
      <c r="B46" s="573"/>
      <c r="C46" s="59" t="s">
        <v>16</v>
      </c>
      <c r="D46" s="1">
        <f>SUM('石巻第１:石巻第２'!D46)</f>
        <v>0.1018</v>
      </c>
      <c r="E46" s="1">
        <f>SUM('石巻第１:石巻第２'!E46)</f>
        <v>0.056</v>
      </c>
      <c r="F46" s="1">
        <f>SUM('石巻第１:石巻第２'!F46)</f>
        <v>0.0268</v>
      </c>
      <c r="G46" s="1">
        <f>SUM('石巻第１:石巻第２'!G46)</f>
        <v>0.1034</v>
      </c>
      <c r="H46" s="1">
        <f>SUM('石巻第１:石巻第２'!H46)</f>
        <v>0.144</v>
      </c>
      <c r="I46" s="1">
        <f>SUM('石巻第１:石巻第２'!I46)</f>
        <v>0.2028</v>
      </c>
      <c r="J46" s="1">
        <f>SUM('石巻第１:石巻第２'!J46)</f>
        <v>0</v>
      </c>
      <c r="K46" s="1">
        <f>SUM('石巻第１:石巻第２'!K46)</f>
        <v>0</v>
      </c>
      <c r="L46" s="1">
        <f>SUM('石巻第１:石巻第２'!L46)</f>
        <v>0.0028</v>
      </c>
      <c r="M46" s="1">
        <f>SUM('石巻第１:石巻第２'!M46)</f>
        <v>0.0016</v>
      </c>
      <c r="N46" s="1">
        <f>SUM('石巻第１:石巻第２'!N46)</f>
        <v>0.0028</v>
      </c>
      <c r="O46" s="1">
        <f>SUM('石巻第１:石巻第２'!O46)</f>
        <v>0.0086</v>
      </c>
      <c r="P46" s="8">
        <f>SUM('石巻第１:石巻第２'!P46)</f>
        <v>0.6506000000000001</v>
      </c>
    </row>
    <row r="47" spans="1:16" ht="18.75">
      <c r="A47" s="574"/>
      <c r="B47" s="575"/>
      <c r="C47" s="52" t="s">
        <v>18</v>
      </c>
      <c r="D47" s="2">
        <f>SUM('石巻第１:石巻第２'!D47)</f>
        <v>101.1</v>
      </c>
      <c r="E47" s="2">
        <f>SUM('石巻第１:石巻第２'!E47)</f>
        <v>104.709</v>
      </c>
      <c r="F47" s="2">
        <f>SUM('石巻第１:石巻第２'!F47)</f>
        <v>51.905</v>
      </c>
      <c r="G47" s="2">
        <f>SUM('石巻第１:石巻第２'!G47)</f>
        <v>127.165</v>
      </c>
      <c r="H47" s="2">
        <f>SUM('石巻第１:石巻第２'!H47)</f>
        <v>101.037</v>
      </c>
      <c r="I47" s="2">
        <f>SUM('石巻第１:石巻第２'!I47)</f>
        <v>46.246</v>
      </c>
      <c r="J47" s="2">
        <f>SUM('石巻第１:石巻第２'!J47)</f>
        <v>0</v>
      </c>
      <c r="K47" s="2">
        <f>SUM('石巻第１:石巻第２'!K47)</f>
        <v>0</v>
      </c>
      <c r="L47" s="2">
        <f>SUM('石巻第１:石巻第２'!L47)</f>
        <v>1.043</v>
      </c>
      <c r="M47" s="2">
        <f>SUM('石巻第１:石巻第２'!M47)</f>
        <v>0.972</v>
      </c>
      <c r="N47" s="2">
        <f>SUM('石巻第１:石巻第２'!N47)</f>
        <v>1.944</v>
      </c>
      <c r="O47" s="2">
        <f>SUM('石巻第１:石巻第２'!O47)</f>
        <v>6.783</v>
      </c>
      <c r="P47" s="9">
        <f>SUM('石巻第１:石巻第２'!P47)</f>
        <v>542.904</v>
      </c>
    </row>
    <row r="48" spans="1:16" ht="18.75">
      <c r="A48" s="572" t="s">
        <v>204</v>
      </c>
      <c r="B48" s="573"/>
      <c r="C48" s="59" t="s">
        <v>16</v>
      </c>
      <c r="D48" s="1">
        <f>SUM('石巻第１:石巻第２'!D48)</f>
        <v>5498.971</v>
      </c>
      <c r="E48" s="1">
        <f>SUM('石巻第１:石巻第２'!E48)</f>
        <v>3279.7836</v>
      </c>
      <c r="F48" s="1">
        <f>SUM('石巻第１:石巻第２'!F48)</f>
        <v>1344.909</v>
      </c>
      <c r="G48" s="1">
        <f>SUM('石巻第１:石巻第２'!G48)</f>
        <v>586.7246</v>
      </c>
      <c r="H48" s="1">
        <f>SUM('石巻第１:石巻第２'!H48)</f>
        <v>4241.0164</v>
      </c>
      <c r="I48" s="1">
        <f>SUM('石巻第１:石巻第２'!I48)</f>
        <v>2253.574</v>
      </c>
      <c r="J48" s="1">
        <f>SUM('石巻第１:石巻第２'!J48)</f>
        <v>1642.4992</v>
      </c>
      <c r="K48" s="1">
        <f>SUM('石巻第１:石巻第２'!K48)</f>
        <v>852.124</v>
      </c>
      <c r="L48" s="1">
        <f>SUM('石巻第１:石巻第２'!L48)</f>
        <v>542.4076</v>
      </c>
      <c r="M48" s="1">
        <f>SUM('石巻第１:石巻第２'!M48)</f>
        <v>2253.2748</v>
      </c>
      <c r="N48" s="1">
        <f>SUM('石巻第１:石巻第２'!N48)</f>
        <v>8348.698</v>
      </c>
      <c r="O48" s="1">
        <f>SUM('石巻第１:石巻第２'!O48)</f>
        <v>11267.8198</v>
      </c>
      <c r="P48" s="8">
        <f>SUM('石巻第１:石巻第２'!P48)</f>
        <v>42111.801999999996</v>
      </c>
    </row>
    <row r="49" spans="1:16" ht="18.75">
      <c r="A49" s="574"/>
      <c r="B49" s="575"/>
      <c r="C49" s="52" t="s">
        <v>18</v>
      </c>
      <c r="D49" s="2">
        <f>SUM('石巻第１:石巻第２'!D49)</f>
        <v>451522.227</v>
      </c>
      <c r="E49" s="2">
        <f>SUM('石巻第１:石巻第２'!E49)</f>
        <v>177813.488</v>
      </c>
      <c r="F49" s="2">
        <f>SUM('石巻第１:石巻第２'!F49)</f>
        <v>77717.082</v>
      </c>
      <c r="G49" s="2">
        <f>SUM('石巻第１:石巻第２'!G49)</f>
        <v>29823.611</v>
      </c>
      <c r="H49" s="2">
        <f>SUM('石巻第１:石巻第２'!H49)</f>
        <v>248771.805</v>
      </c>
      <c r="I49" s="2">
        <f>SUM('石巻第１:石巻第２'!I49)</f>
        <v>195970.991</v>
      </c>
      <c r="J49" s="2">
        <f>SUM('石巻第１:石巻第２'!J49)</f>
        <v>188058.261</v>
      </c>
      <c r="K49" s="2">
        <f>SUM('石巻第１:石巻第２'!K49)</f>
        <v>73769.652</v>
      </c>
      <c r="L49" s="2">
        <f>SUM('石巻第１:石巻第２'!L49)</f>
        <v>45524.491</v>
      </c>
      <c r="M49" s="2">
        <f>SUM('石巻第１:石巻第２'!M49)</f>
        <v>201790.977</v>
      </c>
      <c r="N49" s="2">
        <f>SUM('石巻第１:石巻第２'!N49)</f>
        <v>577375.556</v>
      </c>
      <c r="O49" s="2">
        <f>SUM('石巻第１:石巻第２'!O49)</f>
        <v>753143.841</v>
      </c>
      <c r="P49" s="9">
        <f>SUM('石巻第１:石巻第２'!P49)</f>
        <v>3021281.982</v>
      </c>
    </row>
    <row r="50" spans="1:16" ht="18.75">
      <c r="A50" s="572" t="s">
        <v>205</v>
      </c>
      <c r="B50" s="573"/>
      <c r="C50" s="59" t="s">
        <v>16</v>
      </c>
      <c r="D50" s="1"/>
      <c r="E50" s="1"/>
      <c r="F50" s="1">
        <f>SUM('石巻第１:石巻第２'!F50)</f>
        <v>0</v>
      </c>
      <c r="G50" s="1">
        <f>SUM('石巻第１:石巻第２'!G50)</f>
        <v>0</v>
      </c>
      <c r="H50" s="1">
        <f>SUM('石巻第１:石巻第２'!H50)</f>
        <v>0.0104</v>
      </c>
      <c r="I50" s="1">
        <f>SUM('石巻第１:石巻第２'!I50)</f>
        <v>0</v>
      </c>
      <c r="J50" s="1">
        <f>SUM('石巻第１:石巻第２'!J50)</f>
        <v>0</v>
      </c>
      <c r="K50" s="1">
        <f>SUM('石巻第１:石巻第２'!K50)</f>
        <v>7.712</v>
      </c>
      <c r="L50" s="1">
        <f>SUM('石巻第１:石巻第２'!L50)</f>
        <v>12.3667</v>
      </c>
      <c r="M50" s="1">
        <f>SUM('石巻第１:石巻第２'!M50)</f>
        <v>7.4622</v>
      </c>
      <c r="N50" s="1">
        <f>SUM('石巻第１:石巻第２'!N50)</f>
        <v>196.3982</v>
      </c>
      <c r="O50" s="1">
        <f>SUM('石巻第１:石巻第２'!O50)</f>
        <v>0</v>
      </c>
      <c r="P50" s="8">
        <f>SUM('石巻第１:石巻第２'!P50)</f>
        <v>223.9495</v>
      </c>
    </row>
    <row r="51" spans="1:16" ht="18.75">
      <c r="A51" s="574"/>
      <c r="B51" s="575"/>
      <c r="C51" s="52" t="s">
        <v>18</v>
      </c>
      <c r="D51" s="2"/>
      <c r="E51" s="2"/>
      <c r="F51" s="2">
        <f>SUM('石巻第１:石巻第２'!F51)</f>
        <v>0</v>
      </c>
      <c r="G51" s="2">
        <f>SUM('石巻第１:石巻第２'!G51)</f>
        <v>0</v>
      </c>
      <c r="H51" s="2">
        <f>SUM('石巻第１:石巻第２'!H51)</f>
        <v>0.994</v>
      </c>
      <c r="I51" s="2">
        <f>SUM('石巻第１:石巻第２'!I51)</f>
        <v>0</v>
      </c>
      <c r="J51" s="2">
        <f>SUM('石巻第１:石巻第２'!J51)</f>
        <v>0</v>
      </c>
      <c r="K51" s="2">
        <f>SUM('石巻第１:石巻第２'!K51)</f>
        <v>3001.104</v>
      </c>
      <c r="L51" s="2">
        <f>SUM('石巻第１:石巻第２'!L51)</f>
        <v>4466.803</v>
      </c>
      <c r="M51" s="2">
        <f>SUM('石巻第１:石巻第２'!M51)</f>
        <v>3683.169</v>
      </c>
      <c r="N51" s="2">
        <f>SUM('石巻第１:石巻第２'!N51)</f>
        <v>20957.242</v>
      </c>
      <c r="O51" s="2">
        <f>SUM('石巻第１:石巻第２'!O51)</f>
        <v>0</v>
      </c>
      <c r="P51" s="9">
        <f>SUM('石巻第１:石巻第２'!P51)</f>
        <v>32109.311999999998</v>
      </c>
    </row>
    <row r="52" spans="1:16" ht="18.75">
      <c r="A52" s="572" t="s">
        <v>216</v>
      </c>
      <c r="B52" s="573"/>
      <c r="C52" s="59" t="s">
        <v>16</v>
      </c>
      <c r="D52" s="1">
        <f>SUM('石巻第１:石巻第２'!D52)</f>
        <v>0.2978</v>
      </c>
      <c r="E52" s="1">
        <f>SUM('石巻第１:石巻第２'!E52)</f>
        <v>0.4034</v>
      </c>
      <c r="F52" s="1">
        <f>SUM('石巻第１:石巻第２'!F52)</f>
        <v>0.746</v>
      </c>
      <c r="G52" s="1">
        <f>SUM('石巻第１:石巻第２'!G52)</f>
        <v>2.5933</v>
      </c>
      <c r="H52" s="1">
        <f>SUM('石巻第１:石巻第２'!H52)</f>
        <v>4.9733</v>
      </c>
      <c r="I52" s="1">
        <f>SUM('石巻第１:石巻第２'!I52)</f>
        <v>1.507</v>
      </c>
      <c r="J52" s="1">
        <f>SUM('石巻第１:石巻第２'!J52)</f>
        <v>0.0474</v>
      </c>
      <c r="K52" s="1">
        <f>SUM('石巻第１:石巻第２'!K52)</f>
        <v>0.1376</v>
      </c>
      <c r="L52" s="1">
        <f>SUM('石巻第１:石巻第２'!L52)</f>
        <v>228.354</v>
      </c>
      <c r="M52" s="1">
        <f>SUM('石巻第１:石巻第２'!M52)</f>
        <v>1350.3025</v>
      </c>
      <c r="N52" s="1">
        <f>SUM('石巻第１:石巻第２'!N52)</f>
        <v>378.0383</v>
      </c>
      <c r="O52" s="1">
        <f>SUM('石巻第１:石巻第２'!O52)</f>
        <v>13.8891</v>
      </c>
      <c r="P52" s="8">
        <f>SUM('石巻第１:石巻第２'!P52)</f>
        <v>1981.2897</v>
      </c>
    </row>
    <row r="53" spans="1:16" ht="18.75">
      <c r="A53" s="574"/>
      <c r="B53" s="575"/>
      <c r="C53" s="52" t="s">
        <v>18</v>
      </c>
      <c r="D53" s="2">
        <f>SUM('石巻第１:石巻第２'!D53)</f>
        <v>178.242</v>
      </c>
      <c r="E53" s="2">
        <f>SUM('石巻第１:石巻第２'!E53)</f>
        <v>479.519</v>
      </c>
      <c r="F53" s="2">
        <f>SUM('石巻第１:石巻第２'!F53)</f>
        <v>1148.433</v>
      </c>
      <c r="G53" s="2">
        <f>SUM('石巻第１:石巻第２'!G53)</f>
        <v>6390.613</v>
      </c>
      <c r="H53" s="2">
        <f>SUM('石巻第１:石巻第２'!H53)</f>
        <v>4629.366</v>
      </c>
      <c r="I53" s="2">
        <f>SUM('石巻第１:石巻第２'!I53)</f>
        <v>993.213</v>
      </c>
      <c r="J53" s="2">
        <f>SUM('石巻第１:石巻第２'!J53)</f>
        <v>29.137</v>
      </c>
      <c r="K53" s="2">
        <f>SUM('石巻第１:石巻第２'!K53)</f>
        <v>71.993</v>
      </c>
      <c r="L53" s="2">
        <f>SUM('石巻第１:石巻第２'!L53)</f>
        <v>81757.572</v>
      </c>
      <c r="M53" s="2">
        <f>SUM('石巻第１:石巻第２'!M53)</f>
        <v>609695.383</v>
      </c>
      <c r="N53" s="2">
        <f>SUM('石巻第１:石巻第２'!N53)</f>
        <v>206296.555</v>
      </c>
      <c r="O53" s="2">
        <f>SUM('石巻第１:石巻第２'!O53)</f>
        <v>6842.465</v>
      </c>
      <c r="P53" s="9">
        <f>SUM('石巻第１:石巻第２'!P53)</f>
        <v>918512.491</v>
      </c>
    </row>
    <row r="54" spans="1:16" ht="18.75">
      <c r="A54" s="47" t="s">
        <v>0</v>
      </c>
      <c r="B54" s="568" t="s">
        <v>132</v>
      </c>
      <c r="C54" s="59" t="s">
        <v>16</v>
      </c>
      <c r="D54" s="1">
        <f>SUM('石巻第１:石巻第２'!D54)</f>
        <v>0.0018</v>
      </c>
      <c r="E54" s="1">
        <f>SUM('石巻第１:石巻第２'!E54)</f>
        <v>0.0004</v>
      </c>
      <c r="F54" s="1">
        <f>SUM('石巻第１:石巻第２'!F54)</f>
        <v>0</v>
      </c>
      <c r="G54" s="1">
        <f>SUM('石巻第１:石巻第２'!G54)</f>
        <v>0</v>
      </c>
      <c r="H54" s="1">
        <f>SUM('石巻第１:石巻第２'!H54)</f>
        <v>4.6598</v>
      </c>
      <c r="I54" s="1">
        <f>SUM('石巻第１:石巻第２'!I54)</f>
        <v>7.3818</v>
      </c>
      <c r="J54" s="1">
        <f>SUM('石巻第１:石巻第２'!J54)</f>
        <v>52.0976</v>
      </c>
      <c r="K54" s="1">
        <f>SUM('石巻第１:石巻第２'!K54)</f>
        <v>51.7258</v>
      </c>
      <c r="L54" s="1">
        <f>SUM('石巻第１:石巻第２'!L54)</f>
        <v>38.6278</v>
      </c>
      <c r="M54" s="1">
        <f>SUM('石巻第１:石巻第２'!M54)</f>
        <v>37.3266</v>
      </c>
      <c r="N54" s="1">
        <f>SUM('石巻第１:石巻第２'!N54)</f>
        <v>22.062</v>
      </c>
      <c r="O54" s="1">
        <f>SUM('石巻第１:石巻第２'!O54)</f>
        <v>4.5048</v>
      </c>
      <c r="P54" s="8">
        <f>SUM('石巻第１:石巻第２'!P54)</f>
        <v>218.3884</v>
      </c>
    </row>
    <row r="55" spans="1:16" ht="18.75">
      <c r="A55" s="48" t="s">
        <v>38</v>
      </c>
      <c r="B55" s="569"/>
      <c r="C55" s="52" t="s">
        <v>18</v>
      </c>
      <c r="D55" s="2">
        <f>SUM('石巻第１:石巻第２'!D55)</f>
        <v>4.968</v>
      </c>
      <c r="E55" s="2">
        <f>SUM('石巻第１:石巻第２'!E55)</f>
        <v>0.259</v>
      </c>
      <c r="F55" s="2">
        <f>SUM('石巻第１:石巻第２'!F55)</f>
        <v>0</v>
      </c>
      <c r="G55" s="2">
        <f>SUM('石巻第１:石巻第２'!G55)</f>
        <v>0</v>
      </c>
      <c r="H55" s="2">
        <f>SUM('石巻第１:石巻第２'!H55)</f>
        <v>3976.743</v>
      </c>
      <c r="I55" s="2">
        <f>SUM('石巻第１:石巻第２'!I55)</f>
        <v>5990.808</v>
      </c>
      <c r="J55" s="2">
        <f>SUM('石巻第１:石巻第２'!J55)</f>
        <v>31824.416</v>
      </c>
      <c r="K55" s="2">
        <f>SUM('石巻第１:石巻第２'!K55)</f>
        <v>27497.078</v>
      </c>
      <c r="L55" s="2">
        <f>SUM('石巻第１:石巻第２'!L55)</f>
        <v>15593.66</v>
      </c>
      <c r="M55" s="2">
        <f>SUM('石巻第１:石巻第２'!M55)</f>
        <v>16881.917</v>
      </c>
      <c r="N55" s="2">
        <f>SUM('石巻第１:石巻第２'!N55)</f>
        <v>13423.493</v>
      </c>
      <c r="O55" s="2">
        <f>SUM('石巻第１:石巻第２'!O55)</f>
        <v>3999.403</v>
      </c>
      <c r="P55" s="9">
        <f>SUM('石巻第１:石巻第２'!P55)</f>
        <v>119192.74500000001</v>
      </c>
    </row>
    <row r="56" spans="1:16" ht="18.75">
      <c r="A56" s="48" t="s">
        <v>17</v>
      </c>
      <c r="B56" s="50" t="s">
        <v>20</v>
      </c>
      <c r="C56" s="59" t="s">
        <v>16</v>
      </c>
      <c r="D56" s="1"/>
      <c r="E56" s="1"/>
      <c r="F56" s="1">
        <f>SUM('石巻第１:石巻第２'!F56)</f>
        <v>0</v>
      </c>
      <c r="G56" s="1">
        <f>SUM('石巻第１:石巻第２'!G56)</f>
        <v>0.0012</v>
      </c>
      <c r="H56" s="1">
        <f>SUM('石巻第１:石巻第２'!H56)</f>
        <v>0.1412</v>
      </c>
      <c r="I56" s="1">
        <f>SUM('石巻第１:石巻第２'!I56)</f>
        <v>0.0954</v>
      </c>
      <c r="J56" s="1">
        <f>SUM('石巻第１:石巻第２'!J56)</f>
        <v>1.0578</v>
      </c>
      <c r="K56" s="1">
        <f>SUM('石巻第１:石巻第２'!K56)</f>
        <v>2.0036</v>
      </c>
      <c r="L56" s="1">
        <f>SUM('石巻第１:石巻第２'!L56)</f>
        <v>0.1558</v>
      </c>
      <c r="M56" s="1">
        <f>SUM('石巻第１:石巻第２'!M56)</f>
        <v>0.0188</v>
      </c>
      <c r="N56" s="1">
        <f>SUM('石巻第１:石巻第２'!N56)</f>
        <v>0</v>
      </c>
      <c r="O56" s="1">
        <f>SUM('石巻第１:石巻第２'!O56)</f>
        <v>0.0004</v>
      </c>
      <c r="P56" s="8">
        <f>SUM('石巻第１:石巻第２'!P56)</f>
        <v>3.4742</v>
      </c>
    </row>
    <row r="57" spans="1:16" ht="18.75">
      <c r="A57" s="48" t="s">
        <v>23</v>
      </c>
      <c r="B57" s="52" t="s">
        <v>113</v>
      </c>
      <c r="C57" s="52" t="s">
        <v>18</v>
      </c>
      <c r="D57" s="2"/>
      <c r="E57" s="2"/>
      <c r="F57" s="2">
        <f>SUM('石巻第１:石巻第２'!F57)</f>
        <v>0</v>
      </c>
      <c r="G57" s="2">
        <f>SUM('石巻第１:石巻第２'!G57)</f>
        <v>2.168</v>
      </c>
      <c r="H57" s="2">
        <f>SUM('石巻第１:石巻第２'!H57)</f>
        <v>271.32</v>
      </c>
      <c r="I57" s="2">
        <f>SUM('石巻第１:石巻第２'!I57)</f>
        <v>159.498</v>
      </c>
      <c r="J57" s="2">
        <f>SUM('石巻第１:石巻第２'!J57)</f>
        <v>1103.573</v>
      </c>
      <c r="K57" s="2">
        <f>SUM('石巻第１:石巻第２'!K57)</f>
        <v>1376.667</v>
      </c>
      <c r="L57" s="2">
        <f>SUM('石巻第１:石巻第２'!L57)</f>
        <v>213.948</v>
      </c>
      <c r="M57" s="2">
        <f>SUM('石巻第１:石巻第２'!M57)</f>
        <v>3.856</v>
      </c>
      <c r="N57" s="2">
        <f>SUM('石巻第１:石巻第２'!N57)</f>
        <v>0</v>
      </c>
      <c r="O57" s="2">
        <f>SUM('石巻第１:石巻第２'!O57)</f>
        <v>2.376</v>
      </c>
      <c r="P57" s="9">
        <f>SUM('石巻第１:石巻第２'!P57)</f>
        <v>3133.4060000000004</v>
      </c>
    </row>
    <row r="58" spans="1:16" s="40" customFormat="1" ht="18.75">
      <c r="A58" s="54"/>
      <c r="B58" s="570" t="s">
        <v>107</v>
      </c>
      <c r="C58" s="59" t="s">
        <v>16</v>
      </c>
      <c r="D58" s="1">
        <f>SUM('石巻第１:石巻第２'!D58)</f>
        <v>0.0018</v>
      </c>
      <c r="E58" s="1">
        <f>SUM('石巻第１:石巻第２'!E58)</f>
        <v>0.0004</v>
      </c>
      <c r="F58" s="1">
        <f>SUM('石巻第１:石巻第２'!F58)</f>
        <v>0</v>
      </c>
      <c r="G58" s="1">
        <f>SUM('石巻第１:石巻第２'!G58)</f>
        <v>0.0012</v>
      </c>
      <c r="H58" s="1">
        <f>SUM('石巻第１:石巻第２'!H58)</f>
        <v>4.801</v>
      </c>
      <c r="I58" s="1">
        <f>SUM('石巻第１:石巻第２'!I58)</f>
        <v>7.4772</v>
      </c>
      <c r="J58" s="1">
        <f>SUM('石巻第１:石巻第２'!J58)</f>
        <v>53.1554</v>
      </c>
      <c r="K58" s="1">
        <f>SUM('石巻第１:石巻第２'!K58)</f>
        <v>53.7294</v>
      </c>
      <c r="L58" s="5">
        <f>SUM('石巻第１:石巻第２'!L58)</f>
        <v>38.7836</v>
      </c>
      <c r="M58" s="5">
        <f>SUM('石巻第１:石巻第２'!M58)</f>
        <v>37.3454</v>
      </c>
      <c r="N58" s="5">
        <f>SUM('石巻第１:石巻第２'!N58)</f>
        <v>22.062</v>
      </c>
      <c r="O58" s="5">
        <f>SUM('石巻第１:石巻第２'!O58)</f>
        <v>4.5052</v>
      </c>
      <c r="P58" s="15">
        <f>SUM('石巻第１:石巻第２'!P58)</f>
        <v>221.8626</v>
      </c>
    </row>
    <row r="59" spans="1:16" s="40" customFormat="1" ht="18.75">
      <c r="A59" s="53"/>
      <c r="B59" s="571"/>
      <c r="C59" s="52" t="s">
        <v>18</v>
      </c>
      <c r="D59" s="2">
        <f>SUM('石巻第１:石巻第２'!D59)</f>
        <v>4.968</v>
      </c>
      <c r="E59" s="2">
        <f>SUM('石巻第１:石巻第２'!E59)</f>
        <v>0.259</v>
      </c>
      <c r="F59" s="2">
        <f>SUM('石巻第１:石巻第２'!F59)</f>
        <v>0</v>
      </c>
      <c r="G59" s="2">
        <f>SUM('石巻第１:石巻第２'!G59)</f>
        <v>2.168</v>
      </c>
      <c r="H59" s="2">
        <f>SUM('石巻第１:石巻第２'!H59)</f>
        <v>4248.063</v>
      </c>
      <c r="I59" s="2">
        <f>SUM('石巻第１:石巻第２'!I59)</f>
        <v>6150.306</v>
      </c>
      <c r="J59" s="2">
        <f>SUM('石巻第１:石巻第２'!J59)</f>
        <v>32927.989</v>
      </c>
      <c r="K59" s="2">
        <f>SUM('石巻第１:石巻第２'!K59)</f>
        <v>28873.745000000003</v>
      </c>
      <c r="L59" s="36">
        <f>SUM('石巻第１:石巻第２'!L59)</f>
        <v>15807.608</v>
      </c>
      <c r="M59" s="36">
        <f>SUM('石巻第１:石巻第２'!M59)</f>
        <v>16885.773</v>
      </c>
      <c r="N59" s="36">
        <f>SUM('石巻第１:石巻第２'!N59)</f>
        <v>13423.493</v>
      </c>
      <c r="O59" s="36">
        <f>SUM('石巻第１:石巻第２'!O59)</f>
        <v>4001.779</v>
      </c>
      <c r="P59" s="97">
        <f>SUM('石巻第１:石巻第２'!P59)</f>
        <v>122326.151</v>
      </c>
    </row>
    <row r="60" spans="1:16" ht="18.75">
      <c r="A60" s="48" t="s">
        <v>0</v>
      </c>
      <c r="B60" s="568" t="s">
        <v>115</v>
      </c>
      <c r="C60" s="59" t="s">
        <v>16</v>
      </c>
      <c r="D60" s="1">
        <f>SUM('石巻第１:石巻第２'!D60)</f>
        <v>48.0667</v>
      </c>
      <c r="E60" s="1">
        <f>SUM('石巻第１:石巻第２'!E60)</f>
        <v>8.155</v>
      </c>
      <c r="F60" s="1">
        <f>SUM('石巻第１:石巻第２'!F60)</f>
        <v>4.5878</v>
      </c>
      <c r="G60" s="1">
        <f>SUM('石巻第１:石巻第２'!G60)</f>
        <v>6.253</v>
      </c>
      <c r="H60" s="1">
        <f>SUM('石巻第１:石巻第２'!H60)</f>
        <v>14.158</v>
      </c>
      <c r="I60" s="1">
        <f>SUM('石巻第１:石巻第２'!I60)</f>
        <v>1.0622</v>
      </c>
      <c r="J60" s="1">
        <f>SUM('石巻第１:石巻第２'!J60)</f>
        <v>0.007</v>
      </c>
      <c r="K60" s="1">
        <f>SUM('石巻第１:石巻第２'!K60)</f>
        <v>3.914</v>
      </c>
      <c r="L60" s="1">
        <f>SUM('石巻第１:石巻第２'!L60)</f>
        <v>11.142</v>
      </c>
      <c r="M60" s="1">
        <f>SUM('石巻第１:石巻第２'!M60)</f>
        <v>3.5986</v>
      </c>
      <c r="N60" s="1">
        <f>SUM('石巻第１:石巻第２'!N60)</f>
        <v>3.446</v>
      </c>
      <c r="O60" s="1">
        <f>SUM('石巻第１:石巻第２'!O60)</f>
        <v>13.5678</v>
      </c>
      <c r="P60" s="8">
        <f>SUM('石巻第１:石巻第２'!P60)</f>
        <v>117.95810000000002</v>
      </c>
    </row>
    <row r="61" spans="1:16" ht="18.75">
      <c r="A61" s="48" t="s">
        <v>49</v>
      </c>
      <c r="B61" s="569"/>
      <c r="C61" s="52" t="s">
        <v>18</v>
      </c>
      <c r="D61" s="2">
        <f>SUM('石巻第１:石巻第２'!D61)</f>
        <v>3895.903</v>
      </c>
      <c r="E61" s="2">
        <f>SUM('石巻第１:石巻第２'!E61)</f>
        <v>574.79</v>
      </c>
      <c r="F61" s="2">
        <f>SUM('石巻第１:石巻第２'!F61)</f>
        <v>329.539</v>
      </c>
      <c r="G61" s="2">
        <f>SUM('石巻第１:石巻第２'!G61)</f>
        <v>178.646</v>
      </c>
      <c r="H61" s="2">
        <f>SUM('石巻第１:石巻第２'!H61)</f>
        <v>348.239</v>
      </c>
      <c r="I61" s="2">
        <f>SUM('石巻第１:石巻第２'!I61)</f>
        <v>22.579</v>
      </c>
      <c r="J61" s="2">
        <f>SUM('石巻第１:石巻第２'!J61)</f>
        <v>0.227</v>
      </c>
      <c r="K61" s="2">
        <f>SUM('石巻第１:石巻第２'!K61)</f>
        <v>113.519</v>
      </c>
      <c r="L61" s="2">
        <f>SUM('石巻第１:石巻第２'!L61)</f>
        <v>307.944</v>
      </c>
      <c r="M61" s="2">
        <f>SUM('石巻第１:石巻第２'!M61)</f>
        <v>162.147</v>
      </c>
      <c r="N61" s="2">
        <f>SUM('石巻第１:石巻第２'!N61)</f>
        <v>239.753</v>
      </c>
      <c r="O61" s="2">
        <f>SUM('石巻第１:石巻第２'!O61)</f>
        <v>2911.363</v>
      </c>
      <c r="P61" s="9">
        <f>SUM('石巻第１:石巻第２'!P61)</f>
        <v>9084.648999999998</v>
      </c>
    </row>
    <row r="62" spans="1:16" ht="18.75">
      <c r="A62" s="48" t="s">
        <v>0</v>
      </c>
      <c r="B62" s="50" t="s">
        <v>50</v>
      </c>
      <c r="C62" s="59" t="s">
        <v>16</v>
      </c>
      <c r="D62" s="1"/>
      <c r="E62" s="1"/>
      <c r="F62" s="1">
        <f>SUM('石巻第１:石巻第２'!F62)</f>
        <v>0</v>
      </c>
      <c r="G62" s="1">
        <f>SUM('石巻第１:石巻第２'!G62)</f>
        <v>0</v>
      </c>
      <c r="H62" s="1">
        <f>SUM('石巻第１:石巻第２'!H62)</f>
        <v>0</v>
      </c>
      <c r="I62" s="1">
        <f>SUM('石巻第１:石巻第２'!I62)</f>
        <v>0</v>
      </c>
      <c r="J62" s="1">
        <f>SUM('石巻第１:石巻第２'!J62)</f>
        <v>0</v>
      </c>
      <c r="K62" s="1">
        <f>SUM('石巻第１:石巻第２'!K62)</f>
        <v>0</v>
      </c>
      <c r="L62" s="1">
        <f>SUM('石巻第１:石巻第２'!L62)</f>
        <v>0</v>
      </c>
      <c r="M62" s="1">
        <f>SUM('石巻第１:石巻第２'!M62)</f>
        <v>0</v>
      </c>
      <c r="N62" s="1">
        <f>SUM('石巻第１:石巻第２'!N62)</f>
        <v>0</v>
      </c>
      <c r="O62" s="1">
        <f>SUM('石巻第１:石巻第２'!O62)</f>
        <v>0</v>
      </c>
      <c r="P62" s="8">
        <f>SUM('石巻第１:石巻第２'!P62)</f>
        <v>0</v>
      </c>
    </row>
    <row r="63" spans="1:16" ht="18.75">
      <c r="A63" s="48" t="s">
        <v>51</v>
      </c>
      <c r="B63" s="52" t="s">
        <v>116</v>
      </c>
      <c r="C63" s="52" t="s">
        <v>18</v>
      </c>
      <c r="D63" s="2"/>
      <c r="E63" s="2"/>
      <c r="F63" s="2">
        <f>SUM('石巻第１:石巻第２'!F63)</f>
        <v>0</v>
      </c>
      <c r="G63" s="2">
        <f>SUM('石巻第１:石巻第２'!G63)</f>
        <v>0</v>
      </c>
      <c r="H63" s="2">
        <f>SUM('石巻第１:石巻第２'!H63)</f>
        <v>0</v>
      </c>
      <c r="I63" s="2">
        <f>SUM('石巻第１:石巻第２'!I63)</f>
        <v>0</v>
      </c>
      <c r="J63" s="2">
        <f>SUM('石巻第１:石巻第２'!J63)</f>
        <v>0.108</v>
      </c>
      <c r="K63" s="2">
        <f>SUM('石巻第１:石巻第２'!K63)</f>
        <v>0</v>
      </c>
      <c r="L63" s="2">
        <f>SUM('石巻第１:石巻第２'!L63)</f>
        <v>0</v>
      </c>
      <c r="M63" s="2">
        <f>SUM('石巻第１:石巻第２'!M63)</f>
        <v>0</v>
      </c>
      <c r="N63" s="2">
        <f>SUM('石巻第１:石巻第２'!N63)</f>
        <v>0</v>
      </c>
      <c r="O63" s="2">
        <f>SUM('石巻第１:石巻第２'!O63)</f>
        <v>0</v>
      </c>
      <c r="P63" s="9">
        <f>SUM('石巻第１:石巻第２'!P63)</f>
        <v>0.108</v>
      </c>
    </row>
    <row r="64" spans="1:16" ht="18.75">
      <c r="A64" s="48" t="s">
        <v>0</v>
      </c>
      <c r="B64" s="568" t="s">
        <v>53</v>
      </c>
      <c r="C64" s="59" t="s">
        <v>16</v>
      </c>
      <c r="D64" s="1">
        <f>SUM('石巻第１:石巻第２'!D64)</f>
        <v>0.04</v>
      </c>
      <c r="E64" s="1"/>
      <c r="F64" s="1">
        <f>SUM('石巻第１:石巻第２'!F64)</f>
        <v>0.1</v>
      </c>
      <c r="G64" s="1">
        <f>SUM('石巻第１:石巻第２'!G64)</f>
        <v>0.19</v>
      </c>
      <c r="H64" s="1">
        <f>SUM('石巻第１:石巻第２'!H64)</f>
        <v>0.12</v>
      </c>
      <c r="I64" s="1">
        <f>SUM('石巻第１:石巻第２'!I64)</f>
        <v>0.08</v>
      </c>
      <c r="J64" s="1">
        <f>SUM('石巻第１:石巻第２'!J64)</f>
        <v>0.01</v>
      </c>
      <c r="K64" s="1">
        <f>SUM('石巻第１:石巻第２'!K64)</f>
        <v>0</v>
      </c>
      <c r="L64" s="1">
        <f>SUM('石巻第１:石巻第２'!L64)</f>
        <v>0.02</v>
      </c>
      <c r="M64" s="1">
        <f>SUM('石巻第１:石巻第２'!M64)</f>
        <v>0</v>
      </c>
      <c r="N64" s="1">
        <f>SUM('石巻第１:石巻第２'!N64)</f>
        <v>0.06</v>
      </c>
      <c r="O64" s="1">
        <f>SUM('石巻第１:石巻第２'!O64)</f>
        <v>0.62</v>
      </c>
      <c r="P64" s="8">
        <f>SUM('石巻第１:石巻第２'!P64)</f>
        <v>1.2400000000000002</v>
      </c>
    </row>
    <row r="65" spans="1:16" ht="18.75">
      <c r="A65" s="48" t="s">
        <v>23</v>
      </c>
      <c r="B65" s="569"/>
      <c r="C65" s="52" t="s">
        <v>18</v>
      </c>
      <c r="D65" s="2">
        <f>SUM('石巻第１:石巻第２'!D65)</f>
        <v>3.564</v>
      </c>
      <c r="E65" s="2"/>
      <c r="F65" s="2">
        <f>SUM('石巻第１:石巻第２'!F65)</f>
        <v>7.56</v>
      </c>
      <c r="G65" s="2">
        <f>SUM('石巻第１:石巻第２'!G65)</f>
        <v>15.876</v>
      </c>
      <c r="H65" s="2">
        <f>SUM('石巻第１:石巻第２'!H65)</f>
        <v>11.34</v>
      </c>
      <c r="I65" s="2">
        <f>SUM('石巻第１:石巻第２'!I65)</f>
        <v>6.48</v>
      </c>
      <c r="J65" s="2">
        <f>SUM('石巻第１:石巻第２'!J65)</f>
        <v>3.78</v>
      </c>
      <c r="K65" s="2">
        <f>SUM('石巻第１:石巻第２'!K65)</f>
        <v>0</v>
      </c>
      <c r="L65" s="2">
        <f>SUM('石巻第１:石巻第２'!L65)</f>
        <v>3.78</v>
      </c>
      <c r="M65" s="2">
        <f>SUM('石巻第１:石巻第２'!M65)</f>
        <v>0</v>
      </c>
      <c r="N65" s="2">
        <f>SUM('石巻第１:石巻第２'!N65)</f>
        <v>27.324</v>
      </c>
      <c r="O65" s="2">
        <f>SUM('石巻第１:石巻第２'!O65)</f>
        <v>27</v>
      </c>
      <c r="P65" s="9">
        <f>SUM('石巻第１:石巻第２'!P65)</f>
        <v>106.70400000000001</v>
      </c>
    </row>
    <row r="66" spans="1:16" ht="18.75">
      <c r="A66" s="48"/>
      <c r="B66" s="50" t="s">
        <v>20</v>
      </c>
      <c r="C66" s="59" t="s">
        <v>16</v>
      </c>
      <c r="D66" s="21"/>
      <c r="E66" s="21"/>
      <c r="F66" s="21">
        <f>SUM('石巻第１:石巻第２'!F66)</f>
        <v>0</v>
      </c>
      <c r="G66" s="21">
        <f>SUM('石巻第１:石巻第２'!G66)</f>
        <v>0</v>
      </c>
      <c r="H66" s="21">
        <f>SUM('石巻第１:石巻第２'!H66)</f>
        <v>0</v>
      </c>
      <c r="I66" s="21">
        <f>SUM('石巻第１:石巻第２'!I66)</f>
        <v>0</v>
      </c>
      <c r="J66" s="21">
        <f>SUM('石巻第１:石巻第２'!J66)</f>
        <v>0</v>
      </c>
      <c r="K66" s="21">
        <f>SUM('石巻第１:石巻第２'!K66)</f>
        <v>0</v>
      </c>
      <c r="L66" s="21">
        <f>SUM('石巻第１:石巻第２'!L66)</f>
        <v>0</v>
      </c>
      <c r="M66" s="21">
        <f>SUM('石巻第１:石巻第２'!M66)</f>
        <v>0</v>
      </c>
      <c r="N66" s="21">
        <f>SUM('石巻第１:石巻第２'!N66)</f>
        <v>0</v>
      </c>
      <c r="O66" s="21">
        <f>SUM('石巻第１:石巻第２'!O66)</f>
        <v>0</v>
      </c>
      <c r="P66" s="8">
        <f>SUM('石巻第１:石巻第２'!P66)</f>
        <v>0</v>
      </c>
    </row>
    <row r="67" spans="1:16" ht="19.5" thickBot="1">
      <c r="A67" s="55" t="s">
        <v>0</v>
      </c>
      <c r="B67" s="56" t="s">
        <v>116</v>
      </c>
      <c r="C67" s="56" t="s">
        <v>18</v>
      </c>
      <c r="D67" s="19"/>
      <c r="E67" s="19"/>
      <c r="F67" s="19">
        <f>SUM('石巻第１:石巻第２'!F67)</f>
        <v>0</v>
      </c>
      <c r="G67" s="19">
        <f>SUM('石巻第１:石巻第２'!G67)</f>
        <v>0</v>
      </c>
      <c r="H67" s="19">
        <f>SUM('石巻第１:石巻第２'!H67)</f>
        <v>0</v>
      </c>
      <c r="I67" s="19">
        <f>SUM('石巻第１:石巻第２'!I67)</f>
        <v>0</v>
      </c>
      <c r="J67" s="19">
        <f>SUM('石巻第１:石巻第２'!J67)</f>
        <v>0</v>
      </c>
      <c r="K67" s="19">
        <f>SUM('石巻第１:石巻第２'!K67)</f>
        <v>0</v>
      </c>
      <c r="L67" s="19">
        <f>SUM('石巻第１:石巻第２'!L67)</f>
        <v>0</v>
      </c>
      <c r="M67" s="19">
        <f>SUM('石巻第１:石巻第２'!M67)</f>
        <v>0</v>
      </c>
      <c r="N67" s="19">
        <f>SUM('石巻第１:石巻第２'!N67)</f>
        <v>0</v>
      </c>
      <c r="O67" s="19">
        <f>SUM('石巻第１:石巻第２'!O67)</f>
        <v>0</v>
      </c>
      <c r="P67" s="10">
        <f>SUM('石巻第１:石巻第２'!P67)</f>
        <v>0</v>
      </c>
    </row>
    <row r="68" spans="9:16" ht="18.75">
      <c r="I68" s="11" t="s">
        <v>83</v>
      </c>
      <c r="P68" s="11"/>
    </row>
    <row r="69" spans="1:16" ht="19.5" thickBot="1">
      <c r="A69" s="12" t="s">
        <v>88</v>
      </c>
      <c r="B69" s="41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 t="s">
        <v>146</v>
      </c>
      <c r="P69" s="12"/>
    </row>
    <row r="70" spans="1:16" ht="18.75">
      <c r="A70" s="53"/>
      <c r="B70" s="58"/>
      <c r="C70" s="58"/>
      <c r="D70" s="45" t="s">
        <v>2</v>
      </c>
      <c r="E70" s="45" t="s">
        <v>3</v>
      </c>
      <c r="F70" s="45" t="s">
        <v>4</v>
      </c>
      <c r="G70" s="45" t="s">
        <v>5</v>
      </c>
      <c r="H70" s="45" t="s">
        <v>6</v>
      </c>
      <c r="I70" s="45" t="s">
        <v>7</v>
      </c>
      <c r="J70" s="45" t="s">
        <v>8</v>
      </c>
      <c r="K70" s="45" t="s">
        <v>9</v>
      </c>
      <c r="L70" s="45" t="s">
        <v>10</v>
      </c>
      <c r="M70" s="45" t="s">
        <v>11</v>
      </c>
      <c r="N70" s="45" t="s">
        <v>12</v>
      </c>
      <c r="O70" s="45" t="s">
        <v>13</v>
      </c>
      <c r="P70" s="46" t="s">
        <v>14</v>
      </c>
    </row>
    <row r="71" spans="1:16" s="40" customFormat="1" ht="18.75">
      <c r="A71" s="47" t="s">
        <v>49</v>
      </c>
      <c r="B71" s="570" t="s">
        <v>114</v>
      </c>
      <c r="C71" s="59" t="s">
        <v>16</v>
      </c>
      <c r="D71" s="1">
        <f>SUM('石巻第１:石巻第２'!D71)</f>
        <v>48.1067</v>
      </c>
      <c r="E71" s="1">
        <f>SUM('石巻第１:石巻第２'!E71)</f>
        <v>8.155</v>
      </c>
      <c r="F71" s="1">
        <f>SUM('石巻第１:石巻第２'!F71)</f>
        <v>4.687799999999999</v>
      </c>
      <c r="G71" s="1">
        <f>SUM('石巻第１:石巻第２'!G71)</f>
        <v>6.4430000000000005</v>
      </c>
      <c r="H71" s="1">
        <f>SUM('石巻第１:石巻第２'!H71)</f>
        <v>14.277999999999999</v>
      </c>
      <c r="I71" s="1">
        <f>SUM('石巻第１:石巻第２'!I71)</f>
        <v>1.1422</v>
      </c>
      <c r="J71" s="1">
        <f>SUM('石巻第１:石巻第２'!J71)</f>
        <v>0.017</v>
      </c>
      <c r="K71" s="1">
        <f>SUM('石巻第１:石巻第２'!K71)</f>
        <v>3.914</v>
      </c>
      <c r="L71" s="5">
        <f>SUM('石巻第１:石巻第２'!L71)</f>
        <v>11.161999999999999</v>
      </c>
      <c r="M71" s="5">
        <f>SUM('石巻第１:石巻第２'!M71)</f>
        <v>3.5986</v>
      </c>
      <c r="N71" s="5">
        <f>SUM('石巻第１:石巻第２'!N71)</f>
        <v>3.5060000000000002</v>
      </c>
      <c r="O71" s="5">
        <f>SUM('石巻第１:石巻第２'!O71)</f>
        <v>14.1878</v>
      </c>
      <c r="P71" s="15">
        <f>SUM('石巻第１:石巻第２'!P71)</f>
        <v>119.19810000000001</v>
      </c>
    </row>
    <row r="72" spans="1:16" s="40" customFormat="1" ht="18.75">
      <c r="A72" s="75" t="s">
        <v>51</v>
      </c>
      <c r="B72" s="571"/>
      <c r="C72" s="52" t="s">
        <v>18</v>
      </c>
      <c r="D72" s="2">
        <f>SUM('石巻第１:石巻第２'!D72)</f>
        <v>3899.4669999999996</v>
      </c>
      <c r="E72" s="2">
        <f>SUM('石巻第１:石巻第２'!E72)</f>
        <v>574.79</v>
      </c>
      <c r="F72" s="2">
        <f>SUM('石巻第１:石巻第２'!F72)</f>
        <v>337.099</v>
      </c>
      <c r="G72" s="2">
        <f>SUM('石巻第１:石巻第２'!G72)</f>
        <v>194.522</v>
      </c>
      <c r="H72" s="2">
        <f>SUM('石巻第１:石巻第２'!H72)</f>
        <v>359.57899999999995</v>
      </c>
      <c r="I72" s="2">
        <f>SUM('石巻第１:石巻第２'!I72)</f>
        <v>29.059</v>
      </c>
      <c r="J72" s="2">
        <f>SUM('石巻第１:石巻第２'!J72)</f>
        <v>4.115</v>
      </c>
      <c r="K72" s="2">
        <f>SUM('石巻第１:石巻第２'!K72)</f>
        <v>113.519</v>
      </c>
      <c r="L72" s="36">
        <f>SUM('石巻第１:石巻第２'!L72)</f>
        <v>311.724</v>
      </c>
      <c r="M72" s="102">
        <f>SUM('石巻第１:石巻第２'!M72)</f>
        <v>162.147</v>
      </c>
      <c r="N72" s="36">
        <f>SUM('石巻第１:石巻第２'!N72)</f>
        <v>267.077</v>
      </c>
      <c r="O72" s="36">
        <f>SUM('石巻第１:石巻第２'!O72)</f>
        <v>2938.363</v>
      </c>
      <c r="P72" s="97">
        <f>SUM('石巻第１:石巻第２'!P72)</f>
        <v>9191.460999999998</v>
      </c>
    </row>
    <row r="73" spans="1:16" ht="18.75">
      <c r="A73" s="48" t="s">
        <v>0</v>
      </c>
      <c r="B73" s="568" t="s">
        <v>54</v>
      </c>
      <c r="C73" s="59" t="s">
        <v>16</v>
      </c>
      <c r="D73" s="1">
        <f>SUM('石巻第１:石巻第２'!D73)</f>
        <v>33.6426</v>
      </c>
      <c r="E73" s="1">
        <f>SUM('石巻第１:石巻第２'!E73)</f>
        <v>47.7072</v>
      </c>
      <c r="F73" s="1">
        <f>SUM('石巻第１:石巻第２'!F73)</f>
        <v>28.093</v>
      </c>
      <c r="G73" s="1">
        <f>SUM('石巻第１:石巻第２'!G73)</f>
        <v>17.1438</v>
      </c>
      <c r="H73" s="1">
        <f>SUM('石巻第１:石巻第２'!H73)</f>
        <v>23.667</v>
      </c>
      <c r="I73" s="1">
        <f>SUM('石巻第１:石巻第２'!I73)</f>
        <v>176.6924</v>
      </c>
      <c r="J73" s="1">
        <f>SUM('石巻第１:石巻第２'!J73)</f>
        <v>193.1076</v>
      </c>
      <c r="K73" s="1">
        <f>SUM('石巻第１:石巻第２'!K73)</f>
        <v>44.0576</v>
      </c>
      <c r="L73" s="1">
        <f>SUM('石巻第１:石巻第２'!L73)</f>
        <v>26.566</v>
      </c>
      <c r="M73" s="1">
        <f>SUM('石巻第１:石巻第２'!M73)</f>
        <v>196.156</v>
      </c>
      <c r="N73" s="1">
        <f>SUM('石巻第１:石巻第２'!N73)</f>
        <v>159.2302</v>
      </c>
      <c r="O73" s="1">
        <f>SUM('石巻第１:石巻第２'!O73)</f>
        <v>52.4124</v>
      </c>
      <c r="P73" s="8">
        <f>SUM('石巻第１:石巻第２'!P73)</f>
        <v>998.4758</v>
      </c>
    </row>
    <row r="74" spans="1:16" ht="18.75">
      <c r="A74" s="48" t="s">
        <v>34</v>
      </c>
      <c r="B74" s="569"/>
      <c r="C74" s="52" t="s">
        <v>18</v>
      </c>
      <c r="D74" s="2">
        <f>SUM('石巻第１:石巻第２'!D74)</f>
        <v>22809.931</v>
      </c>
      <c r="E74" s="2">
        <f>SUM('石巻第１:石巻第２'!E74)</f>
        <v>36681.023</v>
      </c>
      <c r="F74" s="2">
        <f>SUM('石巻第１:石巻第２'!F74)</f>
        <v>32628.688</v>
      </c>
      <c r="G74" s="2">
        <f>SUM('石巻第１:石巻第２'!G74)</f>
        <v>21537.725</v>
      </c>
      <c r="H74" s="2">
        <f>SUM('石巻第１:石巻第２'!H74)</f>
        <v>19282.304</v>
      </c>
      <c r="I74" s="2">
        <f>SUM('石巻第１:石巻第２'!I74)</f>
        <v>77637.216</v>
      </c>
      <c r="J74" s="2">
        <f>SUM('石巻第１:石巻第２'!J74)</f>
        <v>110316.967</v>
      </c>
      <c r="K74" s="2">
        <f>SUM('石巻第１:石巻第２'!K74)</f>
        <v>46516.077</v>
      </c>
      <c r="L74" s="2">
        <f>SUM('石巻第１:石巻第２'!L74)</f>
        <v>23469.24</v>
      </c>
      <c r="M74" s="2">
        <f>SUM('石巻第１:石巻第２'!M74)</f>
        <v>75239.48</v>
      </c>
      <c r="N74" s="2">
        <f>SUM('石巻第１:石巻第２'!N74)</f>
        <v>71179.123</v>
      </c>
      <c r="O74" s="2">
        <f>SUM('石巻第１:石巻第２'!O74)</f>
        <v>36347.281</v>
      </c>
      <c r="P74" s="9">
        <f>SUM('石巻第１:石巻第２'!P74)</f>
        <v>573645.0549999999</v>
      </c>
    </row>
    <row r="75" spans="1:16" ht="18.75">
      <c r="A75" s="48" t="s">
        <v>0</v>
      </c>
      <c r="B75" s="568" t="s">
        <v>55</v>
      </c>
      <c r="C75" s="59" t="s">
        <v>16</v>
      </c>
      <c r="D75" s="1">
        <f>SUM('石巻第１:石巻第２'!D75)</f>
        <v>0.2288</v>
      </c>
      <c r="E75" s="1">
        <f>SUM('石巻第１:石巻第２'!E75)</f>
        <v>2.1584</v>
      </c>
      <c r="F75" s="1">
        <f>SUM('石巻第１:石巻第２'!F75)</f>
        <v>4.8728</v>
      </c>
      <c r="G75" s="1">
        <f>SUM('石巻第１:石巻第２'!G75)</f>
        <v>1.2226</v>
      </c>
      <c r="H75" s="1">
        <f>SUM('石巻第１:石巻第２'!H75)</f>
        <v>3.085</v>
      </c>
      <c r="I75" s="1">
        <f>SUM('石巻第１:石巻第２'!I75)</f>
        <v>3.0706</v>
      </c>
      <c r="J75" s="1">
        <f>SUM('石巻第１:石巻第２'!J75)</f>
        <v>0.0344</v>
      </c>
      <c r="K75" s="1">
        <f>SUM('石巻第１:石巻第２'!K75)</f>
        <v>0.0434</v>
      </c>
      <c r="L75" s="1">
        <f>SUM('石巻第１:石巻第２'!L75)</f>
        <v>0.0276</v>
      </c>
      <c r="M75" s="1">
        <f>SUM('石巻第１:石巻第２'!M75)</f>
        <v>0.0394</v>
      </c>
      <c r="N75" s="1">
        <f>SUM('石巻第１:石巻第２'!N75)</f>
        <v>0.117</v>
      </c>
      <c r="O75" s="1">
        <f>SUM('石巻第１:石巻第２'!O75)</f>
        <v>0.0712</v>
      </c>
      <c r="P75" s="8">
        <f>SUM('石巻第１:石巻第２'!P75)</f>
        <v>14.9712</v>
      </c>
    </row>
    <row r="76" spans="1:16" ht="18.75">
      <c r="A76" s="48" t="s">
        <v>0</v>
      </c>
      <c r="B76" s="569"/>
      <c r="C76" s="52" t="s">
        <v>18</v>
      </c>
      <c r="D76" s="2">
        <f>SUM('石巻第１:石巻第２'!D76)</f>
        <v>18.519</v>
      </c>
      <c r="E76" s="2">
        <f>SUM('石巻第１:石巻第２'!E76)</f>
        <v>394.904</v>
      </c>
      <c r="F76" s="2">
        <f>SUM('石巻第１:石巻第２'!F76)</f>
        <v>1295.673</v>
      </c>
      <c r="G76" s="2">
        <f>SUM('石巻第１:石巻第２'!G76)</f>
        <v>332.651</v>
      </c>
      <c r="H76" s="2">
        <f>SUM('石巻第１:石巻第２'!H76)</f>
        <v>865.014</v>
      </c>
      <c r="I76" s="2">
        <f>SUM('石巻第１:石巻第２'!I76)</f>
        <v>685.036</v>
      </c>
      <c r="J76" s="2">
        <f>SUM('石巻第１:石巻第２'!J76)</f>
        <v>2.812</v>
      </c>
      <c r="K76" s="2">
        <f>SUM('石巻第１:石巻第２'!K76)</f>
        <v>3.942</v>
      </c>
      <c r="L76" s="2">
        <f>SUM('石巻第１:石巻第２'!L76)</f>
        <v>2.804</v>
      </c>
      <c r="M76" s="2">
        <f>SUM('石巻第１:石巻第２'!M76)</f>
        <v>2.008</v>
      </c>
      <c r="N76" s="2">
        <f>SUM('石巻第１:石巻第２'!N76)</f>
        <v>8.793</v>
      </c>
      <c r="O76" s="2">
        <f>SUM('石巻第１:石巻第２'!O76)</f>
        <v>7.01</v>
      </c>
      <c r="P76" s="9">
        <f>SUM('石巻第１:石巻第２'!P76)</f>
        <v>3619.166</v>
      </c>
    </row>
    <row r="77" spans="1:16" ht="18.75">
      <c r="A77" s="48" t="s">
        <v>56</v>
      </c>
      <c r="B77" s="50" t="s">
        <v>182</v>
      </c>
      <c r="C77" s="59" t="s">
        <v>16</v>
      </c>
      <c r="D77" s="1"/>
      <c r="E77" s="1">
        <f>SUM('石巻第１:石巻第２'!E77)</f>
        <v>0.0004</v>
      </c>
      <c r="F77" s="1">
        <f>SUM('石巻第１:石巻第２'!F77)</f>
        <v>0</v>
      </c>
      <c r="G77" s="1">
        <f>SUM('石巻第１:石巻第２'!G77)</f>
        <v>0</v>
      </c>
      <c r="H77" s="1">
        <f>SUM('石巻第１:石巻第２'!H77)</f>
        <v>0.0006</v>
      </c>
      <c r="I77" s="1">
        <f>SUM('石巻第１:石巻第２'!I77)</f>
        <v>0</v>
      </c>
      <c r="J77" s="1">
        <f>SUM('石巻第１:石巻第２'!J77)</f>
        <v>0</v>
      </c>
      <c r="K77" s="1">
        <f>SUM('石巻第１:石巻第２'!K77)</f>
        <v>0</v>
      </c>
      <c r="L77" s="1">
        <f>SUM('石巻第１:石巻第２'!L77)</f>
        <v>0</v>
      </c>
      <c r="M77" s="1">
        <f>SUM('石巻第１:石巻第２'!M77)</f>
        <v>0</v>
      </c>
      <c r="N77" s="1">
        <f>SUM('石巻第１:石巻第２'!N77)</f>
        <v>0</v>
      </c>
      <c r="O77" s="1">
        <f>SUM('石巻第１:石巻第２'!O77)</f>
        <v>0</v>
      </c>
      <c r="P77" s="8">
        <f>SUM('石巻第１:石巻第２'!P77)</f>
        <v>0.001</v>
      </c>
    </row>
    <row r="78" spans="1:16" ht="18.75">
      <c r="A78" s="48"/>
      <c r="B78" s="52" t="s">
        <v>164</v>
      </c>
      <c r="C78" s="52" t="s">
        <v>18</v>
      </c>
      <c r="D78" s="2"/>
      <c r="E78" s="2">
        <f>SUM('石巻第１:石巻第２'!E78)</f>
        <v>0.043</v>
      </c>
      <c r="F78" s="2">
        <f>SUM('石巻第１:石巻第２'!F78)</f>
        <v>0</v>
      </c>
      <c r="G78" s="2">
        <f>SUM('石巻第１:石巻第２'!G78)</f>
        <v>0</v>
      </c>
      <c r="H78" s="2">
        <f>SUM('石巻第１:石巻第２'!H78)</f>
        <v>0.032</v>
      </c>
      <c r="I78" s="2">
        <f>SUM('石巻第１:石巻第２'!I78)</f>
        <v>0</v>
      </c>
      <c r="J78" s="2">
        <f>SUM('石巻第１:石巻第２'!J78)</f>
        <v>0</v>
      </c>
      <c r="K78" s="2">
        <f>SUM('石巻第１:石巻第２'!K78)</f>
        <v>0</v>
      </c>
      <c r="L78" s="2">
        <f>SUM('石巻第１:石巻第２'!L78)</f>
        <v>0</v>
      </c>
      <c r="M78" s="2">
        <f>SUM('石巻第１:石巻第２'!M78)</f>
        <v>0</v>
      </c>
      <c r="N78" s="2">
        <f>SUM('石巻第１:石巻第２'!N78)</f>
        <v>0</v>
      </c>
      <c r="O78" s="2">
        <f>SUM('石巻第１:石巻第２'!O78)</f>
        <v>0</v>
      </c>
      <c r="P78" s="9">
        <f>SUM('石巻第１:石巻第２'!P78)</f>
        <v>0.075</v>
      </c>
    </row>
    <row r="79" spans="1:16" ht="18.75">
      <c r="A79" s="48"/>
      <c r="B79" s="568" t="s">
        <v>59</v>
      </c>
      <c r="C79" s="59" t="s">
        <v>16</v>
      </c>
      <c r="D79" s="1"/>
      <c r="E79" s="1"/>
      <c r="F79" s="1">
        <f>SUM('石巻第１:石巻第２'!F79)</f>
        <v>0.073</v>
      </c>
      <c r="G79" s="1">
        <f>SUM('石巻第１:石巻第２'!G79)</f>
        <v>0.004</v>
      </c>
      <c r="H79" s="1">
        <f>SUM('石巻第１:石巻第２'!H79)</f>
        <v>0.004</v>
      </c>
      <c r="I79" s="1">
        <f>SUM('石巻第１:石巻第２'!I79)</f>
        <v>0.0042</v>
      </c>
      <c r="J79" s="1">
        <f>SUM('石巻第１:石巻第２'!J79)</f>
        <v>0</v>
      </c>
      <c r="K79" s="1">
        <f>SUM('石巻第１:石巻第２'!K79)</f>
        <v>0</v>
      </c>
      <c r="L79" s="1">
        <f>SUM('石巻第１:石巻第２'!L79)</f>
        <v>0</v>
      </c>
      <c r="M79" s="1">
        <f>SUM('石巻第１:石巻第２'!M79)</f>
        <v>0</v>
      </c>
      <c r="N79" s="1">
        <f>SUM('石巻第１:石巻第２'!N79)</f>
        <v>0</v>
      </c>
      <c r="O79" s="1">
        <f>SUM('石巻第１:石巻第２'!O79)</f>
        <v>0</v>
      </c>
      <c r="P79" s="8">
        <f>SUM('石巻第１:石巻第２'!P79)</f>
        <v>0.0852</v>
      </c>
    </row>
    <row r="80" spans="1:16" ht="18.75">
      <c r="A80" s="48" t="s">
        <v>17</v>
      </c>
      <c r="B80" s="569"/>
      <c r="C80" s="52" t="s">
        <v>18</v>
      </c>
      <c r="D80" s="2"/>
      <c r="E80" s="2"/>
      <c r="F80" s="2">
        <f>SUM('石巻第１:石巻第２'!F80)</f>
        <v>55.188</v>
      </c>
      <c r="G80" s="2">
        <f>SUM('石巻第１:石巻第２'!G80)</f>
        <v>3.024</v>
      </c>
      <c r="H80" s="2">
        <f>SUM('石巻第１:石巻第２'!H80)</f>
        <v>1.944</v>
      </c>
      <c r="I80" s="2">
        <f>SUM('石巻第１:石巻第２'!I80)</f>
        <v>1.815</v>
      </c>
      <c r="J80" s="2">
        <f>SUM('石巻第１:石巻第２'!J80)</f>
        <v>0</v>
      </c>
      <c r="K80" s="2">
        <f>SUM('石巻第１:石巻第２'!K80)</f>
        <v>0</v>
      </c>
      <c r="L80" s="2">
        <f>SUM('石巻第１:石巻第２'!L80)</f>
        <v>0</v>
      </c>
      <c r="M80" s="2">
        <f>SUM('石巻第１:石巻第２'!M80)</f>
        <v>0</v>
      </c>
      <c r="N80" s="2">
        <f>SUM('石巻第１:石巻第２'!N80)</f>
        <v>0</v>
      </c>
      <c r="O80" s="2">
        <f>SUM('石巻第１:石巻第２'!O80)</f>
        <v>0</v>
      </c>
      <c r="P80" s="9">
        <f>SUM('石巻第１:石巻第２'!P80)</f>
        <v>61.971000000000004</v>
      </c>
    </row>
    <row r="81" spans="1:16" ht="18.75">
      <c r="A81" s="48"/>
      <c r="B81" s="50" t="s">
        <v>20</v>
      </c>
      <c r="C81" s="59" t="s">
        <v>16</v>
      </c>
      <c r="D81" s="1">
        <f>SUM('石巻第１:石巻第２'!D81)</f>
        <v>130.6432</v>
      </c>
      <c r="E81" s="1">
        <f>SUM('石巻第１:石巻第２'!E81)</f>
        <v>96.1779</v>
      </c>
      <c r="F81" s="1">
        <f>SUM('石巻第１:石巻第２'!F81)</f>
        <v>93.0844</v>
      </c>
      <c r="G81" s="1">
        <f>SUM('石巻第１:石巻第２'!G81)</f>
        <v>108.4778</v>
      </c>
      <c r="H81" s="1">
        <f>SUM('石巻第１:石巻第２'!H81)</f>
        <v>145.016</v>
      </c>
      <c r="I81" s="1">
        <f>SUM('石巻第１:石巻第２'!I81)</f>
        <v>147.316</v>
      </c>
      <c r="J81" s="1">
        <f>SUM('石巻第１:石巻第２'!J81)</f>
        <v>80.1438</v>
      </c>
      <c r="K81" s="1">
        <f>SUM('石巻第１:石巻第２'!K81)</f>
        <v>72.0588</v>
      </c>
      <c r="L81" s="1">
        <f>SUM('石巻第１:石巻第２'!L81)</f>
        <v>126.4774</v>
      </c>
      <c r="M81" s="1">
        <f>SUM('石巻第１:石巻第２'!M81)</f>
        <v>142.1938</v>
      </c>
      <c r="N81" s="1">
        <f>SUM('石巻第１:石巻第２'!N81)</f>
        <v>110.3185</v>
      </c>
      <c r="O81" s="1">
        <f>SUM('石巻第１:石巻第２'!O81)</f>
        <v>103.8614</v>
      </c>
      <c r="P81" s="8">
        <f>SUM('石巻第１:石巻第２'!P81)</f>
        <v>1355.7690000000002</v>
      </c>
    </row>
    <row r="82" spans="1:16" ht="18.75">
      <c r="A82" s="48"/>
      <c r="B82" s="52" t="s">
        <v>155</v>
      </c>
      <c r="C82" s="52" t="s">
        <v>18</v>
      </c>
      <c r="D82" s="2">
        <f>SUM('石巻第１:石巻第２'!D82)</f>
        <v>48523.725</v>
      </c>
      <c r="E82" s="2">
        <f>SUM('石巻第１:石巻第２'!E82)</f>
        <v>41746.776</v>
      </c>
      <c r="F82" s="2">
        <f>SUM('石巻第１:石巻第２'!F82)</f>
        <v>45849.675</v>
      </c>
      <c r="G82" s="2">
        <f>SUM('石巻第１:石巻第２'!G82)</f>
        <v>44336.509</v>
      </c>
      <c r="H82" s="2">
        <f>SUM('石巻第１:石巻第２'!H82)</f>
        <v>29959.615</v>
      </c>
      <c r="I82" s="2">
        <f>SUM('石巻第１:石巻第２'!I82)</f>
        <v>26998.243</v>
      </c>
      <c r="J82" s="2">
        <f>SUM('石巻第１:石巻第２'!J82)</f>
        <v>28543.325</v>
      </c>
      <c r="K82" s="2">
        <f>SUM('石巻第１:石巻第２'!K82)</f>
        <v>28095.843</v>
      </c>
      <c r="L82" s="2">
        <f>SUM('石巻第１:石巻第２'!L82)</f>
        <v>46289.022</v>
      </c>
      <c r="M82" s="2">
        <f>SUM('石巻第１:石巻第２'!M82)</f>
        <v>38475.103</v>
      </c>
      <c r="N82" s="2">
        <f>SUM('石巻第１:石巻第２'!N82)</f>
        <v>34946.422</v>
      </c>
      <c r="O82" s="2">
        <f>SUM('石巻第１:石巻第２'!O82)</f>
        <v>34262.808</v>
      </c>
      <c r="P82" s="9">
        <f>SUM('石巻第１:石巻第２'!P82)</f>
        <v>448027.066</v>
      </c>
    </row>
    <row r="83" spans="1:16" s="40" customFormat="1" ht="18.75">
      <c r="A83" s="47" t="s">
        <v>23</v>
      </c>
      <c r="B83" s="570" t="s">
        <v>114</v>
      </c>
      <c r="C83" s="59" t="s">
        <v>16</v>
      </c>
      <c r="D83" s="1">
        <f>SUM('石巻第１:石巻第２'!D83)</f>
        <v>164.5146</v>
      </c>
      <c r="E83" s="1">
        <f>SUM('石巻第１:石巻第２'!E83)</f>
        <v>146.0439</v>
      </c>
      <c r="F83" s="1">
        <f>SUM('石巻第１:石巻第２'!F83)</f>
        <v>126.1232</v>
      </c>
      <c r="G83" s="1">
        <f>SUM('石巻第１:石巻第２'!G83)</f>
        <v>126.8482</v>
      </c>
      <c r="H83" s="1">
        <f>SUM('石巻第１:石巻第２'!H83)</f>
        <v>171.77259999999998</v>
      </c>
      <c r="I83" s="1">
        <f>SUM('石巻第１:石巻第２'!I83)</f>
        <v>327.08320000000003</v>
      </c>
      <c r="J83" s="1">
        <f>SUM('石巻第１:石巻第２'!J83)</f>
        <v>273.2858</v>
      </c>
      <c r="K83" s="1">
        <f>SUM('石巻第１:石巻第２'!K83)</f>
        <v>116.1598</v>
      </c>
      <c r="L83" s="5">
        <f>SUM('石巻第１:石巻第２'!L83)</f>
        <v>153.071</v>
      </c>
      <c r="M83" s="5">
        <f>SUM('石巻第１:石巻第２'!M83)</f>
        <v>338.3892</v>
      </c>
      <c r="N83" s="5">
        <f>SUM('石巻第１:石巻第２'!N83)</f>
        <v>269.6657</v>
      </c>
      <c r="O83" s="5">
        <f>SUM('石巻第１:石巻第２'!O83)</f>
        <v>156.345</v>
      </c>
      <c r="P83" s="15">
        <f>SUM('石巻第１:石巻第２'!P83)</f>
        <v>2369.3021999999996</v>
      </c>
    </row>
    <row r="84" spans="1:16" s="40" customFormat="1" ht="18.75">
      <c r="A84" s="53"/>
      <c r="B84" s="571"/>
      <c r="C84" s="52" t="s">
        <v>18</v>
      </c>
      <c r="D84" s="2">
        <f>SUM('石巻第１:石巻第２'!D84)</f>
        <v>71352.175</v>
      </c>
      <c r="E84" s="2">
        <f>SUM('石巻第１:石巻第２'!E84)</f>
        <v>78822.746</v>
      </c>
      <c r="F84" s="2">
        <f>SUM('石巻第１:石巻第２'!F84)</f>
        <v>79829.224</v>
      </c>
      <c r="G84" s="2">
        <f>SUM('石巻第１:石巻第２'!G84)</f>
        <v>66209.909</v>
      </c>
      <c r="H84" s="2">
        <f>SUM('石巻第１:石巻第２'!H84)</f>
        <v>50108.909</v>
      </c>
      <c r="I84" s="2">
        <f>SUM('石巻第１:石巻第２'!I84)</f>
        <v>105322.31</v>
      </c>
      <c r="J84" s="2">
        <f>SUM('石巻第１:石巻第２'!J84)</f>
        <v>138863.10400000002</v>
      </c>
      <c r="K84" s="2">
        <f>SUM('石巻第１:石巻第２'!K84)</f>
        <v>74615.862</v>
      </c>
      <c r="L84" s="36">
        <f>SUM('石巻第１:石巻第２'!L84)</f>
        <v>69761.06599999999</v>
      </c>
      <c r="M84" s="36">
        <f>SUM('石巻第１:石巻第２'!M84)</f>
        <v>113716.591</v>
      </c>
      <c r="N84" s="36">
        <f>SUM('石巻第１:石巻第２'!N84)</f>
        <v>106134.33800000002</v>
      </c>
      <c r="O84" s="36">
        <f>SUM('石巻第１:石巻第２'!O84)</f>
        <v>70617.099</v>
      </c>
      <c r="P84" s="97">
        <f>SUM('石巻第１:石巻第２'!P84)</f>
        <v>1025353.333</v>
      </c>
    </row>
    <row r="85" spans="1:16" ht="18.75">
      <c r="A85" s="572" t="s">
        <v>184</v>
      </c>
      <c r="B85" s="573"/>
      <c r="C85" s="59" t="s">
        <v>16</v>
      </c>
      <c r="D85" s="1">
        <f>SUM('石巻第１:石巻第２'!D85)</f>
        <v>6.762</v>
      </c>
      <c r="E85" s="1">
        <f>SUM('石巻第１:石巻第２'!E85)</f>
        <v>4.9194</v>
      </c>
      <c r="F85" s="1">
        <f>SUM('石巻第１:石巻第２'!F85)</f>
        <v>2.984</v>
      </c>
      <c r="G85" s="1">
        <f>SUM('石巻第１:石巻第２'!G85)</f>
        <v>0.8109</v>
      </c>
      <c r="H85" s="1">
        <f>SUM('石巻第１:石巻第２'!H85)</f>
        <v>2.8134</v>
      </c>
      <c r="I85" s="1">
        <f>SUM('石巻第１:石巻第２'!I85)</f>
        <v>27.7234</v>
      </c>
      <c r="J85" s="1">
        <f>SUM('石巻第１:石巻第２'!J85)</f>
        <v>18.9244</v>
      </c>
      <c r="K85" s="1">
        <f>SUM('石巻第１:石巻第２'!K85)</f>
        <v>12.734</v>
      </c>
      <c r="L85" s="1">
        <f>SUM('石巻第１:石巻第２'!L85)</f>
        <v>16.01</v>
      </c>
      <c r="M85" s="1">
        <f>SUM('石巻第１:石巻第２'!M85)</f>
        <v>40.3415</v>
      </c>
      <c r="N85" s="1">
        <f>SUM('石巻第１:石巻第２'!N85)</f>
        <v>25.9319</v>
      </c>
      <c r="O85" s="1">
        <f>SUM('石巻第１:石巻第２'!O85)</f>
        <v>29.8836</v>
      </c>
      <c r="P85" s="8">
        <f>SUM('石巻第１:石巻第２'!P85)</f>
        <v>189.8385</v>
      </c>
    </row>
    <row r="86" spans="1:16" ht="18.75">
      <c r="A86" s="574"/>
      <c r="B86" s="575"/>
      <c r="C86" s="52" t="s">
        <v>18</v>
      </c>
      <c r="D86" s="2">
        <f>SUM('石巻第１:石巻第２'!D86)</f>
        <v>6109.431</v>
      </c>
      <c r="E86" s="2">
        <f>SUM('石巻第１:石巻第２'!E86)</f>
        <v>5605.864</v>
      </c>
      <c r="F86" s="2">
        <f>SUM('石巻第１:石巻第２'!F86)</f>
        <v>3975.484</v>
      </c>
      <c r="G86" s="2">
        <f>SUM('石巻第１:石巻第２'!G86)</f>
        <v>1756.9</v>
      </c>
      <c r="H86" s="2">
        <f>SUM('石巻第１:石巻第２'!H86)</f>
        <v>4665.557</v>
      </c>
      <c r="I86" s="2">
        <f>SUM('石巻第１:石巻第２'!I86)</f>
        <v>29351.728</v>
      </c>
      <c r="J86" s="2">
        <f>SUM('石巻第１:石巻第２'!J86)</f>
        <v>20467.541</v>
      </c>
      <c r="K86" s="2">
        <f>SUM('石巻第１:石巻第２'!K86)</f>
        <v>17248.136</v>
      </c>
      <c r="L86" s="2">
        <f>SUM('石巻第１:石巻第２'!L86)</f>
        <v>16953.747</v>
      </c>
      <c r="M86" s="2">
        <f>SUM('石巻第１:石巻第２'!M86)</f>
        <v>37006.039</v>
      </c>
      <c r="N86" s="2">
        <f>SUM('石巻第１:石巻第２'!N86)</f>
        <v>23701.745</v>
      </c>
      <c r="O86" s="2">
        <f>SUM('石巻第１:石巻第２'!O86)</f>
        <v>30915.583</v>
      </c>
      <c r="P86" s="9">
        <f>SUM('石巻第１:石巻第２'!P86)</f>
        <v>197757.755</v>
      </c>
    </row>
    <row r="87" spans="1:16" ht="18.75">
      <c r="A87" s="572" t="s">
        <v>185</v>
      </c>
      <c r="B87" s="573"/>
      <c r="C87" s="59" t="s">
        <v>16</v>
      </c>
      <c r="D87" s="1">
        <f>SUM('石巻第１:石巻第２'!D87)</f>
        <v>0.2324</v>
      </c>
      <c r="E87" s="1">
        <f>SUM('石巻第１:石巻第２'!E87)</f>
        <v>1.585</v>
      </c>
      <c r="F87" s="1">
        <f>SUM('石巻第１:石巻第２'!F87)</f>
        <v>676.341</v>
      </c>
      <c r="G87" s="1">
        <f>SUM('石巻第１:石巻第２'!G87)</f>
        <v>1336.24</v>
      </c>
      <c r="H87" s="1">
        <f>SUM('石巻第１:石巻第２'!H87)</f>
        <v>694.4</v>
      </c>
      <c r="I87" s="1">
        <f>SUM('石巻第１:石巻第２'!I87)</f>
        <v>0</v>
      </c>
      <c r="J87" s="1">
        <f>SUM('石巻第１:石巻第２'!J87)</f>
        <v>0</v>
      </c>
      <c r="K87" s="1">
        <f>SUM('石巻第１:石巻第２'!K87)</f>
        <v>0</v>
      </c>
      <c r="L87" s="1">
        <f>SUM('石巻第１:石巻第２'!L87)</f>
        <v>0</v>
      </c>
      <c r="M87" s="1">
        <f>SUM('石巻第１:石巻第２'!M87)</f>
        <v>0</v>
      </c>
      <c r="N87" s="1">
        <f>SUM('石巻第１:石巻第２'!N87)</f>
        <v>0</v>
      </c>
      <c r="O87" s="1">
        <f>SUM('石巻第１:石巻第２'!O87)</f>
        <v>0</v>
      </c>
      <c r="P87" s="8">
        <f>SUM('石巻第１:石巻第２'!P87)</f>
        <v>2708.7984</v>
      </c>
    </row>
    <row r="88" spans="1:16" ht="18.75">
      <c r="A88" s="574"/>
      <c r="B88" s="575"/>
      <c r="C88" s="52" t="s">
        <v>18</v>
      </c>
      <c r="D88" s="2">
        <f>SUM('石巻第１:石巻第２'!D88)</f>
        <v>5.002</v>
      </c>
      <c r="E88" s="2">
        <f>SUM('石巻第１:石巻第２'!E88)</f>
        <v>160.97</v>
      </c>
      <c r="F88" s="2">
        <f>SUM('石巻第１:石巻第２'!F88)</f>
        <v>124146.435</v>
      </c>
      <c r="G88" s="2">
        <f>SUM('石巻第１:石巻第２'!G88)</f>
        <v>380172.881</v>
      </c>
      <c r="H88" s="2">
        <f>SUM('石巻第１:石巻第２'!H88)</f>
        <v>114225.446</v>
      </c>
      <c r="I88" s="2">
        <f>SUM('石巻第１:石巻第２'!I88)</f>
        <v>0</v>
      </c>
      <c r="J88" s="2">
        <f>SUM('石巻第１:石巻第２'!J88)</f>
        <v>0</v>
      </c>
      <c r="K88" s="2">
        <f>SUM('石巻第１:石巻第２'!K88)</f>
        <v>0</v>
      </c>
      <c r="L88" s="2">
        <f>SUM('石巻第１:石巻第２'!L88)</f>
        <v>0</v>
      </c>
      <c r="M88" s="2">
        <f>SUM('石巻第１:石巻第２'!M88)</f>
        <v>0</v>
      </c>
      <c r="N88" s="2">
        <f>SUM('石巻第１:石巻第２'!N88)</f>
        <v>0</v>
      </c>
      <c r="O88" s="2">
        <f>SUM('石巻第１:石巻第２'!O88)</f>
        <v>0</v>
      </c>
      <c r="P88" s="9">
        <f>SUM('石巻第１:石巻第２'!P88)</f>
        <v>618710.7339999999</v>
      </c>
    </row>
    <row r="89" spans="1:16" ht="18.75">
      <c r="A89" s="572" t="s">
        <v>186</v>
      </c>
      <c r="B89" s="573"/>
      <c r="C89" s="59" t="s">
        <v>16</v>
      </c>
      <c r="D89" s="1">
        <f>SUM('石巻第１:石巻第２'!D89)</f>
        <v>0.008</v>
      </c>
      <c r="E89" s="1">
        <f>SUM('石巻第１:石巻第２'!E89)</f>
        <v>0.0084</v>
      </c>
      <c r="F89" s="1">
        <f>SUM('石巻第１:石巻第２'!F89)</f>
        <v>0.0595</v>
      </c>
      <c r="G89" s="1">
        <f>SUM('石巻第１:石巻第２'!G89)</f>
        <v>0.0194</v>
      </c>
      <c r="H89" s="1">
        <f>SUM('石巻第１:石巻第２'!H89)</f>
        <v>0.017</v>
      </c>
      <c r="I89" s="1">
        <f>SUM('石巻第１:石巻第２'!I89)</f>
        <v>0.0384</v>
      </c>
      <c r="J89" s="1">
        <f>SUM('石巻第１:石巻第２'!J89)</f>
        <v>0.0038</v>
      </c>
      <c r="K89" s="1">
        <f>SUM('石巻第１:石巻第２'!K89)</f>
        <v>0.0122</v>
      </c>
      <c r="L89" s="1">
        <f>SUM('石巻第１:石巻第２'!L89)</f>
        <v>0.0102</v>
      </c>
      <c r="M89" s="1">
        <f>SUM('石巻第１:石巻第２'!M89)</f>
        <v>0.0024</v>
      </c>
      <c r="N89" s="1">
        <f>SUM('石巻第１:石巻第２'!N89)</f>
        <v>0.0014</v>
      </c>
      <c r="O89" s="1">
        <f>SUM('石巻第１:石巻第２'!O89)</f>
        <v>0.0047</v>
      </c>
      <c r="P89" s="8">
        <f>SUM('石巻第１:石巻第２'!P89)</f>
        <v>0.18540000000000004</v>
      </c>
    </row>
    <row r="90" spans="1:16" ht="18.75">
      <c r="A90" s="574"/>
      <c r="B90" s="575"/>
      <c r="C90" s="52" t="s">
        <v>18</v>
      </c>
      <c r="D90" s="2">
        <f>SUM('石巻第１:石巻第２'!D90)</f>
        <v>29.009</v>
      </c>
      <c r="E90" s="2">
        <f>SUM('石巻第１:石巻第２'!E90)</f>
        <v>29.075</v>
      </c>
      <c r="F90" s="2">
        <f>SUM('石巻第１:石巻第２'!F90)</f>
        <v>154.948</v>
      </c>
      <c r="G90" s="2">
        <f>SUM('石巻第１:石巻第２'!G90)</f>
        <v>57.133</v>
      </c>
      <c r="H90" s="2">
        <f>SUM('石巻第１:石巻第２'!H90)</f>
        <v>50.199</v>
      </c>
      <c r="I90" s="2">
        <f>SUM('石巻第１:石巻第２'!I90)</f>
        <v>84.673</v>
      </c>
      <c r="J90" s="2">
        <f>SUM('石巻第１:石巻第２'!J90)</f>
        <v>12.679</v>
      </c>
      <c r="K90" s="2">
        <f>SUM('石巻第１:石巻第２'!K90)</f>
        <v>24.062</v>
      </c>
      <c r="L90" s="2">
        <f>SUM('石巻第１:石巻第２'!L90)</f>
        <v>22.723</v>
      </c>
      <c r="M90" s="2">
        <f>SUM('石巻第１:石巻第２'!M90)</f>
        <v>4.471</v>
      </c>
      <c r="N90" s="2">
        <f>SUM('石巻第１:石巻第２'!N90)</f>
        <v>2.139</v>
      </c>
      <c r="O90" s="2">
        <f>SUM('石巻第１:石巻第２'!O90)</f>
        <v>11.966</v>
      </c>
      <c r="P90" s="9">
        <f>SUM('石巻第１:石巻第２'!P90)</f>
        <v>483.07700000000006</v>
      </c>
    </row>
    <row r="91" spans="1:16" ht="18.75">
      <c r="A91" s="572" t="s">
        <v>187</v>
      </c>
      <c r="B91" s="573"/>
      <c r="C91" s="59" t="s">
        <v>16</v>
      </c>
      <c r="D91" s="1">
        <f>SUM('石巻第１:石巻第２'!D91)</f>
        <v>1.7524</v>
      </c>
      <c r="E91" s="1">
        <f>SUM('石巻第１:石巻第２'!E91)</f>
        <v>8.0822</v>
      </c>
      <c r="F91" s="1">
        <f>SUM('石巻第１:石巻第２'!F91)</f>
        <v>33.869</v>
      </c>
      <c r="G91" s="1">
        <f>SUM('石巻第１:石巻第２'!G91)</f>
        <v>8.5012</v>
      </c>
      <c r="H91" s="1">
        <f>SUM('石巻第１:石巻第２'!H91)</f>
        <v>17.4912</v>
      </c>
      <c r="I91" s="1">
        <f>SUM('石巻第１:石巻第２'!I91)</f>
        <v>13.1842</v>
      </c>
      <c r="J91" s="1">
        <f>SUM('石巻第１:石巻第２'!J91)</f>
        <v>0.64</v>
      </c>
      <c r="K91" s="1">
        <f>SUM('石巻第１:石巻第２'!K91)</f>
        <v>1</v>
      </c>
      <c r="L91" s="1">
        <f>SUM('石巻第１:石巻第２'!L91)</f>
        <v>1.6404</v>
      </c>
      <c r="M91" s="1">
        <f>SUM('石巻第１:石巻第２'!M91)</f>
        <v>2.2692</v>
      </c>
      <c r="N91" s="1">
        <f>SUM('石巻第１:石巻第２'!N91)</f>
        <v>4.1138</v>
      </c>
      <c r="O91" s="1">
        <f>SUM('石巻第１:石巻第２'!O91)</f>
        <v>2.516</v>
      </c>
      <c r="P91" s="8">
        <f>SUM('石巻第１:石巻第２'!P91)</f>
        <v>95.0596</v>
      </c>
    </row>
    <row r="92" spans="1:16" ht="18.75">
      <c r="A92" s="574"/>
      <c r="B92" s="575"/>
      <c r="C92" s="52" t="s">
        <v>18</v>
      </c>
      <c r="D92" s="2">
        <f>SUM('石巻第１:石巻第２'!D92)</f>
        <v>4266.065</v>
      </c>
      <c r="E92" s="2">
        <f>SUM('石巻第１:石巻第２'!E92)</f>
        <v>22347.079</v>
      </c>
      <c r="F92" s="2">
        <f>SUM('石巻第１:石巻第２'!F92)</f>
        <v>65292.065</v>
      </c>
      <c r="G92" s="2">
        <f>SUM('石巻第１:石巻第２'!G92)</f>
        <v>16489.557</v>
      </c>
      <c r="H92" s="2">
        <f>SUM('石巻第１:石巻第２'!H92)</f>
        <v>22242.642</v>
      </c>
      <c r="I92" s="2">
        <f>SUM('石巻第１:石巻第２'!I92)</f>
        <v>18161.252</v>
      </c>
      <c r="J92" s="2">
        <f>SUM('石巻第１:石巻第２'!J92)</f>
        <v>822.204</v>
      </c>
      <c r="K92" s="2">
        <f>SUM('石巻第１:石巻第２'!K92)</f>
        <v>1281.636</v>
      </c>
      <c r="L92" s="2">
        <f>SUM('石巻第１:石巻第２'!L92)</f>
        <v>2312.864</v>
      </c>
      <c r="M92" s="2">
        <f>SUM('石巻第１:石巻第２'!M92)</f>
        <v>4320.819</v>
      </c>
      <c r="N92" s="2">
        <f>SUM('石巻第１:石巻第２'!N92)</f>
        <v>8391.838</v>
      </c>
      <c r="O92" s="2">
        <f>SUM('石巻第１:石巻第２'!O92)</f>
        <v>5654.645</v>
      </c>
      <c r="P92" s="9">
        <f>SUM('石巻第１:石巻第２'!P92)</f>
        <v>171582.66599999997</v>
      </c>
    </row>
    <row r="93" spans="1:16" ht="18.75">
      <c r="A93" s="572" t="s">
        <v>165</v>
      </c>
      <c r="B93" s="573"/>
      <c r="C93" s="59" t="s">
        <v>16</v>
      </c>
      <c r="D93" s="1">
        <f>SUM('石巻第１:石巻第２'!D93)</f>
        <v>0.0004</v>
      </c>
      <c r="E93" s="1">
        <f>SUM('石巻第１:石巻第２'!E93)</f>
        <v>0.0008</v>
      </c>
      <c r="F93" s="1">
        <f>SUM('石巻第１:石巻第２'!F93)</f>
        <v>0.003</v>
      </c>
      <c r="G93" s="1">
        <f>SUM('石巻第１:石巻第２'!G93)</f>
        <v>0.0014</v>
      </c>
      <c r="H93" s="1">
        <f>SUM('石巻第１:石巻第２'!H93)</f>
        <v>0.0014</v>
      </c>
      <c r="I93" s="1">
        <f>SUM('石巻第１:石巻第２'!I93)</f>
        <v>0.0016</v>
      </c>
      <c r="J93" s="1">
        <f>SUM('石巻第１:石巻第２'!J93)</f>
        <v>0.0006</v>
      </c>
      <c r="K93" s="1">
        <f>SUM('石巻第１:石巻第２'!K93)</f>
        <v>0.0012</v>
      </c>
      <c r="L93" s="1">
        <f>SUM('石巻第１:石巻第２'!L93)</f>
        <v>0</v>
      </c>
      <c r="M93" s="1">
        <f>SUM('石巻第１:石巻第２'!M93)</f>
        <v>0</v>
      </c>
      <c r="N93" s="1">
        <f>SUM('石巻第１:石巻第２'!N93)</f>
        <v>0.0006</v>
      </c>
      <c r="O93" s="1">
        <f>SUM('石巻第１:石巻第２'!O93)</f>
        <v>0</v>
      </c>
      <c r="P93" s="8">
        <f>SUM('石巻第１:石巻第２'!P93)</f>
        <v>0.011000000000000001</v>
      </c>
    </row>
    <row r="94" spans="1:16" ht="18.75">
      <c r="A94" s="574"/>
      <c r="B94" s="575"/>
      <c r="C94" s="52" t="s">
        <v>18</v>
      </c>
      <c r="D94" s="2">
        <f>SUM('石巻第１:石巻第２'!D94)</f>
        <v>0.173</v>
      </c>
      <c r="E94" s="2">
        <f>SUM('石巻第１:石巻第２'!E94)</f>
        <v>0.648</v>
      </c>
      <c r="F94" s="2">
        <f>SUM('石巻第１:石巻第２'!F94)</f>
        <v>4.017</v>
      </c>
      <c r="G94" s="2">
        <f>SUM('石巻第１:石巻第２'!G94)</f>
        <v>1.512</v>
      </c>
      <c r="H94" s="2">
        <f>SUM('石巻第１:石巻第２'!H94)</f>
        <v>1.382</v>
      </c>
      <c r="I94" s="2">
        <f>SUM('石巻第１:石巻第２'!I94)</f>
        <v>1.598</v>
      </c>
      <c r="J94" s="2">
        <f>SUM('石巻第１:石巻第２'!J94)</f>
        <v>0.778</v>
      </c>
      <c r="K94" s="2">
        <f>SUM('石巻第１:石巻第２'!K94)</f>
        <v>3.37</v>
      </c>
      <c r="L94" s="2">
        <f>SUM('石巻第１:石巻第２'!L94)</f>
        <v>0</v>
      </c>
      <c r="M94" s="2">
        <f>SUM('石巻第１:石巻第２'!M94)</f>
        <v>0</v>
      </c>
      <c r="N94" s="2">
        <f>SUM('石巻第１:石巻第２'!N94)</f>
        <v>0.324</v>
      </c>
      <c r="O94" s="2">
        <f>SUM('石巻第１:石巻第２'!O94)</f>
        <v>0</v>
      </c>
      <c r="P94" s="9">
        <f>SUM('石巻第１:石巻第２'!P94)</f>
        <v>13.802000000000001</v>
      </c>
    </row>
    <row r="95" spans="1:16" ht="18.75">
      <c r="A95" s="572" t="s">
        <v>166</v>
      </c>
      <c r="B95" s="573"/>
      <c r="C95" s="59" t="s">
        <v>16</v>
      </c>
      <c r="D95" s="1"/>
      <c r="E95" s="1"/>
      <c r="F95" s="1">
        <f>SUM('石巻第１:石巻第２'!F95)</f>
        <v>0</v>
      </c>
      <c r="G95" s="1">
        <f>SUM('石巻第１:石巻第２'!G95)</f>
        <v>0</v>
      </c>
      <c r="H95" s="1">
        <f>SUM('石巻第１:石巻第２'!H95)</f>
        <v>0</v>
      </c>
      <c r="I95" s="1">
        <f>SUM('石巻第１:石巻第２'!I95)</f>
        <v>0</v>
      </c>
      <c r="J95" s="1">
        <f>SUM('石巻第１:石巻第２'!J95)</f>
        <v>0</v>
      </c>
      <c r="K95" s="1">
        <f>SUM('石巻第１:石巻第２'!K95)</f>
        <v>0</v>
      </c>
      <c r="L95" s="1">
        <f>SUM('石巻第１:石巻第２'!L95)</f>
        <v>0</v>
      </c>
      <c r="M95" s="1">
        <f>SUM('石巻第１:石巻第２'!M95)</f>
        <v>0</v>
      </c>
      <c r="N95" s="1">
        <f>SUM('石巻第１:石巻第２'!N95)</f>
        <v>6.9898</v>
      </c>
      <c r="O95" s="1">
        <f>SUM('石巻第１:石巻第２'!O95)</f>
        <v>10.895</v>
      </c>
      <c r="P95" s="8">
        <f>SUM('石巻第１:石巻第２'!P95)</f>
        <v>17.8848</v>
      </c>
    </row>
    <row r="96" spans="1:16" ht="18.75">
      <c r="A96" s="574"/>
      <c r="B96" s="575"/>
      <c r="C96" s="52" t="s">
        <v>18</v>
      </c>
      <c r="D96" s="2"/>
      <c r="E96" s="2"/>
      <c r="F96" s="2">
        <f>SUM('石巻第１:石巻第２'!F96)</f>
        <v>0</v>
      </c>
      <c r="G96" s="2">
        <f>SUM('石巻第１:石巻第２'!G96)</f>
        <v>0</v>
      </c>
      <c r="H96" s="2">
        <f>SUM('石巻第１:石巻第２'!H96)</f>
        <v>0</v>
      </c>
      <c r="I96" s="2">
        <f>SUM('石巻第１:石巻第２'!I96)</f>
        <v>0</v>
      </c>
      <c r="J96" s="2">
        <f>SUM('石巻第１:石巻第２'!J96)</f>
        <v>0</v>
      </c>
      <c r="K96" s="2">
        <f>SUM('石巻第１:石巻第２'!K96)</f>
        <v>0</v>
      </c>
      <c r="L96" s="2">
        <f>SUM('石巻第１:石巻第２'!L96)</f>
        <v>0</v>
      </c>
      <c r="M96" s="2">
        <f>SUM('石巻第１:石巻第２'!M96)</f>
        <v>0</v>
      </c>
      <c r="N96" s="2">
        <f>SUM('石巻第１:石巻第２'!N96)</f>
        <v>2083.64</v>
      </c>
      <c r="O96" s="2">
        <f>SUM('石巻第１:石巻第２'!O96)</f>
        <v>2386.971</v>
      </c>
      <c r="P96" s="9">
        <f>SUM('石巻第１:石巻第２'!P96)</f>
        <v>4470.611</v>
      </c>
    </row>
    <row r="97" spans="1:16" ht="18.75">
      <c r="A97" s="572" t="s">
        <v>64</v>
      </c>
      <c r="B97" s="573"/>
      <c r="C97" s="59" t="s">
        <v>16</v>
      </c>
      <c r="D97" s="1">
        <f>SUM('石巻第１:石巻第２'!D97)</f>
        <v>58.7892</v>
      </c>
      <c r="E97" s="1">
        <f>SUM('石巻第１:石巻第２'!E97)</f>
        <v>97.6907</v>
      </c>
      <c r="F97" s="1">
        <f>SUM('石巻第１:石巻第２'!F97)</f>
        <v>333.9515</v>
      </c>
      <c r="G97" s="1">
        <f>SUM('石巻第１:石巻第２'!G97)</f>
        <v>454.2884</v>
      </c>
      <c r="H97" s="1">
        <f>SUM('石巻第１:石巻第２'!H97)</f>
        <v>1145.3827</v>
      </c>
      <c r="I97" s="1">
        <f>SUM('石巻第１:石巻第２'!I97)</f>
        <v>2209.2522</v>
      </c>
      <c r="J97" s="1">
        <f>SUM('石巻第１:石巻第２'!J97)</f>
        <v>1727.5081</v>
      </c>
      <c r="K97" s="1">
        <f>SUM('石巻第１:石巻第２'!K97)</f>
        <v>522.9295</v>
      </c>
      <c r="L97" s="1">
        <f>SUM('石巻第１:石巻第２'!L97)</f>
        <v>399.0063</v>
      </c>
      <c r="M97" s="1">
        <f>SUM('石巻第１:石巻第２'!M97)</f>
        <v>187.1856</v>
      </c>
      <c r="N97" s="1">
        <f>SUM('石巻第１:石巻第２'!N97)</f>
        <v>316.2598</v>
      </c>
      <c r="O97" s="1">
        <f>SUM('石巻第１:石巻第２'!O97)</f>
        <v>145.6992</v>
      </c>
      <c r="P97" s="8">
        <f>SUM('石巻第１:石巻第２'!P97)</f>
        <v>7597.9432</v>
      </c>
    </row>
    <row r="98" spans="1:16" ht="18.75">
      <c r="A98" s="574"/>
      <c r="B98" s="575"/>
      <c r="C98" s="52" t="s">
        <v>18</v>
      </c>
      <c r="D98" s="2">
        <f>SUM('石巻第１:石巻第２'!D98)</f>
        <v>28471.662</v>
      </c>
      <c r="E98" s="2">
        <f>SUM('石巻第１:石巻第２'!E98)</f>
        <v>54477.275</v>
      </c>
      <c r="F98" s="2">
        <f>SUM('石巻第１:石巻第２'!F98)</f>
        <v>153379.772</v>
      </c>
      <c r="G98" s="2">
        <f>SUM('石巻第１:石巻第２'!G98)</f>
        <v>272580.053</v>
      </c>
      <c r="H98" s="2">
        <f>SUM('石巻第１:石巻第２'!H98)</f>
        <v>489214.081</v>
      </c>
      <c r="I98" s="2">
        <f>SUM('石巻第１:石巻第２'!I98)</f>
        <v>833214.418</v>
      </c>
      <c r="J98" s="2">
        <f>SUM('石巻第１:石巻第２'!J98)</f>
        <v>767828.252</v>
      </c>
      <c r="K98" s="2">
        <f>SUM('石巻第１:石巻第２'!K98)</f>
        <v>141250.663</v>
      </c>
      <c r="L98" s="2">
        <f>SUM('石巻第１:石巻第２'!L98)</f>
        <v>72172.536</v>
      </c>
      <c r="M98" s="2">
        <f>SUM('石巻第１:石巻第２'!M98)</f>
        <v>51972.299</v>
      </c>
      <c r="N98" s="2">
        <f>SUM('石巻第１:石巻第２'!N98)</f>
        <v>69500.787</v>
      </c>
      <c r="O98" s="2">
        <f>SUM('石巻第１:石巻第２'!O98)</f>
        <v>58807.611</v>
      </c>
      <c r="P98" s="9">
        <f>SUM('石巻第１:石巻第２'!P98)</f>
        <v>2992869.409</v>
      </c>
    </row>
    <row r="99" spans="1:16" s="40" customFormat="1" ht="18.75">
      <c r="A99" s="576" t="s">
        <v>65</v>
      </c>
      <c r="B99" s="577"/>
      <c r="C99" s="59" t="s">
        <v>16</v>
      </c>
      <c r="D99" s="1">
        <f>SUM('石巻第１:石巻第２'!D99)</f>
        <v>8333.5912</v>
      </c>
      <c r="E99" s="1">
        <f>SUM('石巻第１:石巻第２'!E99)</f>
        <v>4966.647799999999</v>
      </c>
      <c r="F99" s="1">
        <f>SUM('石巻第１:石巻第２'!F99)</f>
        <v>4753.8738</v>
      </c>
      <c r="G99" s="1">
        <f>SUM('石巻第１:石巻第２'!G99)</f>
        <v>4401.6408</v>
      </c>
      <c r="H99" s="1">
        <f>SUM('石巻第１:石巻第２'!H99)</f>
        <v>10273.061799999998</v>
      </c>
      <c r="I99" s="1">
        <f>SUM('石巻第１:石巻第２'!I99)</f>
        <v>10601.931199999999</v>
      </c>
      <c r="J99" s="1">
        <f>SUM('石巻第１:石巻第２'!J99)</f>
        <v>12359.931299999997</v>
      </c>
      <c r="K99" s="1">
        <f>SUM('石巻第１:石巻第２'!K99)</f>
        <v>6623.104300000001</v>
      </c>
      <c r="L99" s="5">
        <f>SUM('石巻第１:石巻第２'!L99)</f>
        <v>2754.2984000000006</v>
      </c>
      <c r="M99" s="5">
        <f>SUM('石巻第１:石巻第２'!M99)</f>
        <v>6157.344800000001</v>
      </c>
      <c r="N99" s="5">
        <f>SUM('石巻第１:石巻第２'!N99)</f>
        <v>10964.768599999996</v>
      </c>
      <c r="O99" s="5">
        <f>SUM('石巻第１:石巻第２'!O99)</f>
        <v>15935.815199999995</v>
      </c>
      <c r="P99" s="15">
        <f>SUM('石巻第１:石巻第２'!P99)</f>
        <v>98126.00919999999</v>
      </c>
    </row>
    <row r="100" spans="1:16" s="40" customFormat="1" ht="18.75">
      <c r="A100" s="578"/>
      <c r="B100" s="579"/>
      <c r="C100" s="52" t="s">
        <v>18</v>
      </c>
      <c r="D100" s="2">
        <f>SUM('石巻第１:石巻第２'!D100)</f>
        <v>1025386.3169999997</v>
      </c>
      <c r="E100" s="2">
        <f>SUM('石巻第１:石巻第２'!E100)</f>
        <v>623708.923</v>
      </c>
      <c r="F100" s="2">
        <f>SUM('石巻第１:石巻第２'!F100)</f>
        <v>811103.8479999999</v>
      </c>
      <c r="G100" s="2">
        <f>SUM('石巻第１:石巻第２'!G100)</f>
        <v>1045894.426</v>
      </c>
      <c r="H100" s="2">
        <f>SUM('石巻第１:石巻第２'!H100)</f>
        <v>1435498.5529999998</v>
      </c>
      <c r="I100" s="2">
        <f>SUM('石巻第１:石巻第２'!I100)</f>
        <v>2197666.208</v>
      </c>
      <c r="J100" s="2">
        <f>SUM('石巻第１:石巻第２'!J100)</f>
        <v>2700357.392</v>
      </c>
      <c r="K100" s="2">
        <f>SUM('石巻第１:石巻第２'!K100)</f>
        <v>1496003.208</v>
      </c>
      <c r="L100" s="36">
        <f>SUM('石巻第１:石巻第２'!L100)</f>
        <v>588471.7609999999</v>
      </c>
      <c r="M100" s="36">
        <f>SUM('石巻第１:石巻第２'!M100)</f>
        <v>1423892.941</v>
      </c>
      <c r="N100" s="36">
        <f>SUM('石巻第１:石巻第２'!N100)</f>
        <v>1347972.919</v>
      </c>
      <c r="O100" s="36">
        <f>SUM('石巻第１:石巻第２'!O100)</f>
        <v>1558450.9910000002</v>
      </c>
      <c r="P100" s="97">
        <f>SUM('石巻第１:石巻第２'!P100)</f>
        <v>16254407.487</v>
      </c>
    </row>
    <row r="101" spans="1:16" ht="18.75">
      <c r="A101" s="47" t="s">
        <v>0</v>
      </c>
      <c r="B101" s="568" t="s">
        <v>167</v>
      </c>
      <c r="C101" s="59" t="s">
        <v>16</v>
      </c>
      <c r="D101" s="1">
        <f>SUM('石巻第１:石巻第２'!D101)</f>
        <v>0.5467</v>
      </c>
      <c r="E101" s="1"/>
      <c r="F101" s="1">
        <f>SUM('石巻第１:石巻第２'!F101)</f>
        <v>0</v>
      </c>
      <c r="G101" s="1">
        <f>SUM('石巻第１:石巻第２'!G101)</f>
        <v>1.6671</v>
      </c>
      <c r="H101" s="1">
        <f>SUM('石巻第１:石巻第２'!H101)</f>
        <v>0.9972</v>
      </c>
      <c r="I101" s="1">
        <f>SUM('石巻第１:石巻第２'!I101)</f>
        <v>0.742</v>
      </c>
      <c r="J101" s="1">
        <f>SUM('石巻第１:石巻第２'!J101)</f>
        <v>0.0525</v>
      </c>
      <c r="K101" s="1">
        <f>SUM('石巻第１:石巻第２'!K101)</f>
        <v>0</v>
      </c>
      <c r="L101" s="1">
        <f>SUM('石巻第１:石巻第２'!L101)</f>
        <v>0.6884</v>
      </c>
      <c r="M101" s="1">
        <f>SUM('石巻第１:石巻第２'!M101)</f>
        <v>0.3916</v>
      </c>
      <c r="N101" s="1">
        <f>SUM('石巻第１:石巻第２'!N101)</f>
        <v>0.5399</v>
      </c>
      <c r="O101" s="1">
        <f>SUM('石巻第１:石巻第２'!O101)</f>
        <v>0.6683</v>
      </c>
      <c r="P101" s="8">
        <f>SUM('石巻第１:石巻第２'!P101)</f>
        <v>6.2937</v>
      </c>
    </row>
    <row r="102" spans="1:16" ht="18.75">
      <c r="A102" s="47" t="s">
        <v>0</v>
      </c>
      <c r="B102" s="569"/>
      <c r="C102" s="52" t="s">
        <v>18</v>
      </c>
      <c r="D102" s="2">
        <f>SUM('石巻第１:石巻第２'!D102)</f>
        <v>2089.237</v>
      </c>
      <c r="E102" s="2"/>
      <c r="F102" s="2">
        <f>SUM('石巻第１:石巻第２'!F102)</f>
        <v>0</v>
      </c>
      <c r="G102" s="2">
        <f>SUM('石巻第１:石巻第２'!G102)</f>
        <v>5086.463</v>
      </c>
      <c r="H102" s="2">
        <f>SUM('石巻第１:石巻第２'!H102)</f>
        <v>3502.83</v>
      </c>
      <c r="I102" s="2">
        <f>SUM('石巻第１:石巻第２'!I102)</f>
        <v>3407.722</v>
      </c>
      <c r="J102" s="2">
        <f>SUM('石巻第１:石巻第２'!J102)</f>
        <v>279.201</v>
      </c>
      <c r="K102" s="2">
        <f>SUM('石巻第１:石巻第２'!K102)</f>
        <v>0</v>
      </c>
      <c r="L102" s="2">
        <f>SUM('石巻第１:石巻第２'!L102)</f>
        <v>1759.655</v>
      </c>
      <c r="M102" s="2">
        <f>SUM('石巻第１:石巻第２'!M102)</f>
        <v>1303.12</v>
      </c>
      <c r="N102" s="2">
        <f>SUM('石巻第１:石巻第２'!N102)</f>
        <v>1831.782</v>
      </c>
      <c r="O102" s="2">
        <f>SUM('石巻第１:石巻第２'!O102)</f>
        <v>2455.625</v>
      </c>
      <c r="P102" s="9">
        <f>SUM('石巻第１:石巻第２'!P102)</f>
        <v>21715.635</v>
      </c>
    </row>
    <row r="103" spans="1:16" ht="18.75">
      <c r="A103" s="48" t="s">
        <v>66</v>
      </c>
      <c r="B103" s="568" t="s">
        <v>188</v>
      </c>
      <c r="C103" s="59" t="s">
        <v>16</v>
      </c>
      <c r="D103" s="1">
        <f>SUM('石巻第１:石巻第２'!D103)</f>
        <v>20.646</v>
      </c>
      <c r="E103" s="1">
        <f>SUM('石巻第１:石巻第２'!E103)</f>
        <v>13.54</v>
      </c>
      <c r="F103" s="1">
        <f>SUM('石巻第１:石巻第２'!F103)</f>
        <v>11.1878</v>
      </c>
      <c r="G103" s="1">
        <f>SUM('石巻第１:石巻第２'!G103)</f>
        <v>16.0528</v>
      </c>
      <c r="H103" s="1">
        <f>SUM('石巻第１:石巻第２'!H103)</f>
        <v>41.106</v>
      </c>
      <c r="I103" s="1">
        <f>SUM('石巻第１:石巻第２'!I103)</f>
        <v>69.6358</v>
      </c>
      <c r="J103" s="1">
        <f>SUM('石巻第１:石巻第２'!J103)</f>
        <v>24.3392</v>
      </c>
      <c r="K103" s="1">
        <f>SUM('石巻第１:石巻第２'!K103)</f>
        <v>16.4398</v>
      </c>
      <c r="L103" s="1">
        <f>SUM('石巻第１:石巻第２'!L103)</f>
        <v>52.343</v>
      </c>
      <c r="M103" s="1">
        <f>SUM('石巻第１:石巻第２'!M103)</f>
        <v>38.714</v>
      </c>
      <c r="N103" s="1">
        <f>SUM('石巻第１:石巻第２'!N103)</f>
        <v>47.8769</v>
      </c>
      <c r="O103" s="1">
        <f>SUM('石巻第１:石巻第２'!O103)</f>
        <v>65.85</v>
      </c>
      <c r="P103" s="8">
        <f>SUM('石巻第１:石巻第２'!P103)</f>
        <v>417.73130000000003</v>
      </c>
    </row>
    <row r="104" spans="1:16" ht="18.75">
      <c r="A104" s="48" t="s">
        <v>0</v>
      </c>
      <c r="B104" s="569"/>
      <c r="C104" s="52" t="s">
        <v>18</v>
      </c>
      <c r="D104" s="2">
        <f>SUM('石巻第１:石巻第２'!D104)</f>
        <v>9649.125</v>
      </c>
      <c r="E104" s="2">
        <f>SUM('石巻第１:石巻第２'!E104)</f>
        <v>5997.089</v>
      </c>
      <c r="F104" s="2">
        <f>SUM('石巻第１:石巻第２'!F104)</f>
        <v>6230.686</v>
      </c>
      <c r="G104" s="2">
        <f>SUM('石巻第１:石巻第２'!G104)</f>
        <v>8714.384</v>
      </c>
      <c r="H104" s="2">
        <f>SUM('石巻第１:石巻第２'!H104)</f>
        <v>16481.498</v>
      </c>
      <c r="I104" s="2">
        <f>SUM('石巻第１:石巻第２'!I104)</f>
        <v>24303.251</v>
      </c>
      <c r="J104" s="2">
        <f>SUM('石巻第１:石巻第２'!J104)</f>
        <v>12766.359</v>
      </c>
      <c r="K104" s="2">
        <f>SUM('石巻第１:石巻第２'!K104)</f>
        <v>9560.619</v>
      </c>
      <c r="L104" s="2">
        <f>SUM('石巻第１:石巻第２'!L104)</f>
        <v>14546.268</v>
      </c>
      <c r="M104" s="2">
        <f>SUM('石巻第１:石巻第２'!M104)</f>
        <v>13300.27</v>
      </c>
      <c r="N104" s="2">
        <f>SUM('石巻第１:石巻第２'!N104)</f>
        <v>21461.699</v>
      </c>
      <c r="O104" s="2">
        <f>SUM('石巻第１:石巻第２'!O104)</f>
        <v>31018.19</v>
      </c>
      <c r="P104" s="9">
        <f>SUM('石巻第１:石巻第２'!P104)</f>
        <v>174029.438</v>
      </c>
    </row>
    <row r="105" spans="1:16" ht="18.75">
      <c r="A105" s="48" t="s">
        <v>0</v>
      </c>
      <c r="B105" s="568" t="s">
        <v>169</v>
      </c>
      <c r="C105" s="59" t="s">
        <v>16</v>
      </c>
      <c r="D105" s="1">
        <f>SUM('石巻第１:石巻第２'!D105)</f>
        <v>280.6453</v>
      </c>
      <c r="E105" s="1">
        <f>SUM('石巻第１:石巻第２'!E105)</f>
        <v>95.3292</v>
      </c>
      <c r="F105" s="1">
        <f>SUM('石巻第１:石巻第２'!F105)</f>
        <v>16.4976</v>
      </c>
      <c r="G105" s="1">
        <f>SUM('石巻第１:石巻第２'!G105)</f>
        <v>40.5213</v>
      </c>
      <c r="H105" s="1">
        <f>SUM('石巻第１:石巻第２'!H105)</f>
        <v>12.7909</v>
      </c>
      <c r="I105" s="1">
        <f>SUM('石巻第１:石巻第２'!I105)</f>
        <v>28.4342</v>
      </c>
      <c r="J105" s="1">
        <f>SUM('石巻第１:石巻第２'!J105)</f>
        <v>8.088</v>
      </c>
      <c r="K105" s="1">
        <f>SUM('石巻第１:石巻第２'!K105)</f>
        <v>3.0864</v>
      </c>
      <c r="L105" s="1">
        <f>SUM('石巻第１:石巻第２'!L105)</f>
        <v>1421.6642</v>
      </c>
      <c r="M105" s="1">
        <f>SUM('石巻第１:石巻第２'!M105)</f>
        <v>1177.5632</v>
      </c>
      <c r="N105" s="1">
        <f>SUM('石巻第１:石巻第２'!N105)</f>
        <v>695.3412</v>
      </c>
      <c r="O105" s="1">
        <f>SUM('石巻第１:石巻第２'!O105)</f>
        <v>1019.9807</v>
      </c>
      <c r="P105" s="8">
        <f>SUM('石巻第１:石巻第２'!P105)</f>
        <v>4799.9421999999995</v>
      </c>
    </row>
    <row r="106" spans="1:16" ht="18.75">
      <c r="A106" s="48"/>
      <c r="B106" s="569"/>
      <c r="C106" s="52" t="s">
        <v>18</v>
      </c>
      <c r="D106" s="2">
        <f>SUM('石巻第１:石巻第２'!D106)</f>
        <v>83709.432</v>
      </c>
      <c r="E106" s="2">
        <f>SUM('石巻第１:石巻第２'!E106)</f>
        <v>41628.402</v>
      </c>
      <c r="F106" s="2">
        <f>SUM('石巻第１:石巻第２'!F106)</f>
        <v>10015.35</v>
      </c>
      <c r="G106" s="2">
        <f>SUM('石巻第１:石巻第２'!G106)</f>
        <v>32949.242</v>
      </c>
      <c r="H106" s="2">
        <f>SUM('石巻第１:石巻第２'!H106)</f>
        <v>6166.753</v>
      </c>
      <c r="I106" s="2">
        <f>SUM('石巻第１:石巻第２'!I106)</f>
        <v>10016.39</v>
      </c>
      <c r="J106" s="2">
        <f>SUM('石巻第１:石巻第２'!J106)</f>
        <v>1804.982</v>
      </c>
      <c r="K106" s="2">
        <f>SUM('石巻第１:石巻第２'!K106)</f>
        <v>843.22</v>
      </c>
      <c r="L106" s="2">
        <f>SUM('石巻第１:石巻第２'!L106)</f>
        <v>191563.941</v>
      </c>
      <c r="M106" s="2">
        <f>SUM('石巻第１:石巻第２'!M106)</f>
        <v>182126.46</v>
      </c>
      <c r="N106" s="2">
        <f>SUM('石巻第１:石巻第２'!N106)</f>
        <v>170451.973</v>
      </c>
      <c r="O106" s="2">
        <f>SUM('石巻第１:石巻第２'!O106)</f>
        <v>288058.265</v>
      </c>
      <c r="P106" s="9">
        <f>SUM('石巻第１:石巻第２'!P106)</f>
        <v>1019334.41</v>
      </c>
    </row>
    <row r="107" spans="1:16" ht="18.75">
      <c r="A107" s="48" t="s">
        <v>67</v>
      </c>
      <c r="B107" s="568" t="s">
        <v>189</v>
      </c>
      <c r="C107" s="59" t="s">
        <v>16</v>
      </c>
      <c r="D107" s="1">
        <f>SUM('石巻第１:石巻第２'!D107)</f>
        <v>0.6383</v>
      </c>
      <c r="E107" s="1">
        <f>SUM('石巻第１:石巻第２'!E107)</f>
        <v>0.205</v>
      </c>
      <c r="F107" s="1">
        <f>SUM('石巻第１:石巻第２'!F107)</f>
        <v>0.449</v>
      </c>
      <c r="G107" s="1">
        <f>SUM('石巻第１:石巻第２'!G107)</f>
        <v>1.8639</v>
      </c>
      <c r="H107" s="1">
        <f>SUM('石巻第１:石巻第２'!H107)</f>
        <v>8.3387</v>
      </c>
      <c r="I107" s="1">
        <f>SUM('石巻第１:石巻第２'!I107)</f>
        <v>10.0148</v>
      </c>
      <c r="J107" s="1">
        <f>SUM('石巻第１:石巻第２'!J107)</f>
        <v>2.9642</v>
      </c>
      <c r="K107" s="1">
        <f>SUM('石巻第１:石巻第２'!K107)</f>
        <v>0.5479</v>
      </c>
      <c r="L107" s="1">
        <f>SUM('石巻第１:石巻第２'!L107)</f>
        <v>0.8782</v>
      </c>
      <c r="M107" s="1">
        <f>SUM('石巻第１:石巻第２'!M107)</f>
        <v>7.4848</v>
      </c>
      <c r="N107" s="1">
        <f>SUM('石巻第１:石巻第２'!N107)</f>
        <v>4.7023</v>
      </c>
      <c r="O107" s="1">
        <f>SUM('石巻第１:石巻第２'!O107)</f>
        <v>3.9313</v>
      </c>
      <c r="P107" s="8">
        <f>SUM('石巻第１:石巻第２'!P107)</f>
        <v>42.0184</v>
      </c>
    </row>
    <row r="108" spans="1:16" ht="18.75">
      <c r="A108" s="48"/>
      <c r="B108" s="569"/>
      <c r="C108" s="52" t="s">
        <v>18</v>
      </c>
      <c r="D108" s="2">
        <f>SUM('石巻第１:石巻第２'!D108)</f>
        <v>581.63</v>
      </c>
      <c r="E108" s="2">
        <f>SUM('石巻第１:石巻第２'!E108)</f>
        <v>768.378</v>
      </c>
      <c r="F108" s="2">
        <f>SUM('石巻第１:石巻第２'!F108)</f>
        <v>2481.421</v>
      </c>
      <c r="G108" s="2">
        <f>SUM('石巻第１:石巻第２'!G108)</f>
        <v>5089.896</v>
      </c>
      <c r="H108" s="2">
        <f>SUM('石巻第１:石巻第２'!H108)</f>
        <v>16700.931</v>
      </c>
      <c r="I108" s="2">
        <f>SUM('石巻第１:石巻第２'!I108)</f>
        <v>13812.097</v>
      </c>
      <c r="J108" s="2">
        <f>SUM('石巻第１:石巻第２'!J108)</f>
        <v>3092.035</v>
      </c>
      <c r="K108" s="2">
        <f>SUM('石巻第１:石巻第２'!K108)</f>
        <v>433.143</v>
      </c>
      <c r="L108" s="2">
        <f>SUM('石巻第１:石巻第２'!L108)</f>
        <v>883.029</v>
      </c>
      <c r="M108" s="2">
        <f>SUM('石巻第１:石巻第２'!M108)</f>
        <v>1671.649</v>
      </c>
      <c r="N108" s="2">
        <f>SUM('石巻第１:石巻第２'!N108)</f>
        <v>1904.984</v>
      </c>
      <c r="O108" s="2">
        <f>SUM('石巻第１:石巻第２'!O108)</f>
        <v>1591.503</v>
      </c>
      <c r="P108" s="9">
        <f>SUM('石巻第１:石巻第２'!P108)</f>
        <v>49010.695999999996</v>
      </c>
    </row>
    <row r="109" spans="1:16" ht="18.75">
      <c r="A109" s="48"/>
      <c r="B109" s="568" t="s">
        <v>171</v>
      </c>
      <c r="C109" s="59" t="s">
        <v>16</v>
      </c>
      <c r="D109" s="1">
        <f>SUM('石巻第１:石巻第２'!D109)</f>
        <v>1.6302</v>
      </c>
      <c r="E109" s="1">
        <f>SUM('石巻第１:石巻第２'!E109)</f>
        <v>0.7526</v>
      </c>
      <c r="F109" s="1">
        <f>SUM('石巻第１:石巻第２'!F109)</f>
        <v>7.5524</v>
      </c>
      <c r="G109" s="1">
        <f>SUM('石巻第１:石巻第２'!G109)</f>
        <v>6.0078</v>
      </c>
      <c r="H109" s="1">
        <f>SUM('石巻第１:石巻第２'!H109)</f>
        <v>6.5402</v>
      </c>
      <c r="I109" s="1">
        <f>SUM('石巻第１:石巻第２'!I109)</f>
        <v>4.1966</v>
      </c>
      <c r="J109" s="1">
        <f>SUM('石巻第１:石巻第２'!J109)</f>
        <v>1.57</v>
      </c>
      <c r="K109" s="1">
        <f>SUM('石巻第１:石巻第２'!K109)</f>
        <v>0.641</v>
      </c>
      <c r="L109" s="1">
        <f>SUM('石巻第１:石巻第２'!L109)</f>
        <v>84.7166</v>
      </c>
      <c r="M109" s="1">
        <f>SUM('石巻第１:石巻第２'!M109)</f>
        <v>113.095</v>
      </c>
      <c r="N109" s="1">
        <f>SUM('石巻第１:石巻第２'!N109)</f>
        <v>66.9526</v>
      </c>
      <c r="O109" s="1">
        <f>SUM('石巻第１:石巻第２'!O109)</f>
        <v>17.8534</v>
      </c>
      <c r="P109" s="8">
        <f>SUM('石巻第１:石巻第２'!P109)</f>
        <v>311.50840000000005</v>
      </c>
    </row>
    <row r="110" spans="1:16" ht="18.75">
      <c r="A110" s="48"/>
      <c r="B110" s="569"/>
      <c r="C110" s="52" t="s">
        <v>18</v>
      </c>
      <c r="D110" s="2">
        <f>SUM('石巻第１:石巻第２'!D110)</f>
        <v>1780.746</v>
      </c>
      <c r="E110" s="2">
        <f>SUM('石巻第１:石巻第２'!E110)</f>
        <v>1228.176</v>
      </c>
      <c r="F110" s="2">
        <f>SUM('石巻第１:石巻第２'!F110)</f>
        <v>11805.541</v>
      </c>
      <c r="G110" s="2">
        <f>SUM('石巻第１:石巻第２'!G110)</f>
        <v>9802.028</v>
      </c>
      <c r="H110" s="2">
        <f>SUM('石巻第１:石巻第２'!H110)</f>
        <v>7654.821</v>
      </c>
      <c r="I110" s="2">
        <f>SUM('石巻第１:石巻第２'!I110)</f>
        <v>7834.127</v>
      </c>
      <c r="J110" s="2">
        <f>SUM('石巻第１:石巻第２'!J110)</f>
        <v>1924.56</v>
      </c>
      <c r="K110" s="2">
        <f>SUM('石巻第１:石巻第２'!K110)</f>
        <v>1115.208</v>
      </c>
      <c r="L110" s="2">
        <f>SUM('石巻第１:石巻第２'!L110)</f>
        <v>56209.415</v>
      </c>
      <c r="M110" s="2">
        <f>SUM('石巻第１:石巻第２'!M110)</f>
        <v>66143.044</v>
      </c>
      <c r="N110" s="2">
        <f>SUM('石巻第１:石巻第２'!N110)</f>
        <v>38722.953</v>
      </c>
      <c r="O110" s="2">
        <f>SUM('石巻第１:石巻第２'!O110)</f>
        <v>15769.364</v>
      </c>
      <c r="P110" s="9">
        <f>SUM('石巻第１:石巻第２'!P110)</f>
        <v>219989.983</v>
      </c>
    </row>
    <row r="111" spans="1:16" ht="18.75">
      <c r="A111" s="48" t="s">
        <v>68</v>
      </c>
      <c r="B111" s="568" t="s">
        <v>190</v>
      </c>
      <c r="C111" s="59" t="s">
        <v>16</v>
      </c>
      <c r="D111" s="1"/>
      <c r="E111" s="1"/>
      <c r="F111" s="1">
        <f>SUM('石巻第１:石巻第２'!F111)</f>
        <v>0</v>
      </c>
      <c r="G111" s="1">
        <f>SUM('石巻第１:石巻第２'!G111)</f>
        <v>0</v>
      </c>
      <c r="H111" s="1">
        <f>SUM('石巻第１:石巻第２'!H111)</f>
        <v>0</v>
      </c>
      <c r="I111" s="1">
        <f>SUM('石巻第１:石巻第２'!I111)</f>
        <v>0</v>
      </c>
      <c r="J111" s="1">
        <f>SUM('石巻第１:石巻第２'!J111)</f>
        <v>0</v>
      </c>
      <c r="K111" s="1">
        <f>SUM('石巻第１:石巻第２'!K111)</f>
        <v>0</v>
      </c>
      <c r="L111" s="1">
        <f>SUM('石巻第１:石巻第２'!L111)</f>
        <v>0</v>
      </c>
      <c r="M111" s="1">
        <f>SUM('石巻第１:石巻第２'!M111)</f>
        <v>0</v>
      </c>
      <c r="N111" s="1">
        <f>SUM('石巻第１:石巻第２'!N111)</f>
        <v>0</v>
      </c>
      <c r="O111" s="1">
        <f>SUM('石巻第１:石巻第２'!O111)</f>
        <v>0</v>
      </c>
      <c r="P111" s="8">
        <f>SUM('石巻第１:石巻第２'!P111)</f>
        <v>0</v>
      </c>
    </row>
    <row r="112" spans="1:16" ht="18.75">
      <c r="A112" s="48"/>
      <c r="B112" s="569"/>
      <c r="C112" s="52" t="s">
        <v>18</v>
      </c>
      <c r="D112" s="2"/>
      <c r="E112" s="2"/>
      <c r="F112" s="2">
        <f>SUM('石巻第１:石巻第２'!F112)</f>
        <v>0</v>
      </c>
      <c r="G112" s="2">
        <f>SUM('石巻第１:石巻第２'!G112)</f>
        <v>0</v>
      </c>
      <c r="H112" s="2">
        <f>SUM('石巻第１:石巻第２'!H112)</f>
        <v>0</v>
      </c>
      <c r="I112" s="2">
        <f>SUM('石巻第１:石巻第２'!I112)</f>
        <v>0</v>
      </c>
      <c r="J112" s="2">
        <f>SUM('石巻第１:石巻第２'!J112)</f>
        <v>0</v>
      </c>
      <c r="K112" s="2">
        <f>SUM('石巻第１:石巻第２'!K112)</f>
        <v>0</v>
      </c>
      <c r="L112" s="2">
        <f>SUM('石巻第１:石巻第２'!L112)</f>
        <v>0</v>
      </c>
      <c r="M112" s="2">
        <f>SUM('石巻第１:石巻第２'!M112)</f>
        <v>0</v>
      </c>
      <c r="N112" s="2">
        <f>SUM('石巻第１:石巻第２'!N112)</f>
        <v>0</v>
      </c>
      <c r="O112" s="2">
        <f>SUM('石巻第１:石巻第２'!O112)</f>
        <v>0</v>
      </c>
      <c r="P112" s="9">
        <f>SUM('石巻第１:石巻第２'!P112)</f>
        <v>0</v>
      </c>
    </row>
    <row r="113" spans="1:16" ht="18.75">
      <c r="A113" s="48"/>
      <c r="B113" s="568" t="s">
        <v>191</v>
      </c>
      <c r="C113" s="59" t="s">
        <v>16</v>
      </c>
      <c r="D113" s="1">
        <f>SUM('石巻第１:石巻第２'!D113)</f>
        <v>11.9436</v>
      </c>
      <c r="E113" s="1">
        <f>SUM('石巻第１:石巻第２'!E113)</f>
        <v>8.0825</v>
      </c>
      <c r="F113" s="1">
        <f>SUM('石巻第１:石巻第２'!F113)</f>
        <v>6.201</v>
      </c>
      <c r="G113" s="1">
        <f>SUM('石巻第１:石巻第２'!G113)</f>
        <v>0.2818</v>
      </c>
      <c r="H113" s="1">
        <f>SUM('石巻第１:石巻第２'!H113)</f>
        <v>0</v>
      </c>
      <c r="I113" s="1">
        <f>SUM('石巻第１:石巻第２'!I113)</f>
        <v>0</v>
      </c>
      <c r="J113" s="1">
        <f>SUM('石巻第１:石巻第２'!J113)</f>
        <v>0</v>
      </c>
      <c r="K113" s="1">
        <f>SUM('石巻第１:石巻第２'!K113)</f>
        <v>0</v>
      </c>
      <c r="L113" s="1">
        <f>SUM('石巻第１:石巻第２'!L113)</f>
        <v>0</v>
      </c>
      <c r="M113" s="1">
        <f>SUM('石巻第１:石巻第２'!M113)</f>
        <v>0</v>
      </c>
      <c r="N113" s="1">
        <f>SUM('石巻第１:石巻第２'!N113)</f>
        <v>5.1776</v>
      </c>
      <c r="O113" s="1">
        <f>SUM('石巻第１:石巻第２'!O113)</f>
        <v>18.0249</v>
      </c>
      <c r="P113" s="8">
        <f>SUM('石巻第１:石巻第２'!P113)</f>
        <v>49.7114</v>
      </c>
    </row>
    <row r="114" spans="1:16" ht="18.75">
      <c r="A114" s="48"/>
      <c r="B114" s="569"/>
      <c r="C114" s="52" t="s">
        <v>18</v>
      </c>
      <c r="D114" s="2">
        <f>SUM('石巻第１:石巻第２'!D114)</f>
        <v>30091.035</v>
      </c>
      <c r="E114" s="2">
        <f>SUM('石巻第１:石巻第２'!E114)</f>
        <v>19066.266</v>
      </c>
      <c r="F114" s="2">
        <f>SUM('石巻第１:石巻第２'!F114)</f>
        <v>12970.465</v>
      </c>
      <c r="G114" s="2">
        <f>SUM('石巻第１:石巻第２'!G114)</f>
        <v>705.348</v>
      </c>
      <c r="H114" s="2">
        <f>SUM('石巻第１:石巻第２'!H114)</f>
        <v>0</v>
      </c>
      <c r="I114" s="2">
        <f>SUM('石巻第１:石巻第２'!I114)</f>
        <v>0</v>
      </c>
      <c r="J114" s="2">
        <f>SUM('石巻第１:石巻第２'!J114)</f>
        <v>0</v>
      </c>
      <c r="K114" s="2">
        <f>SUM('石巻第１:石巻第２'!K114)</f>
        <v>0</v>
      </c>
      <c r="L114" s="2">
        <f>SUM('石巻第１:石巻第２'!L114)</f>
        <v>0</v>
      </c>
      <c r="M114" s="2">
        <f>SUM('石巻第１:石巻第２'!M114)</f>
        <v>0</v>
      </c>
      <c r="N114" s="2">
        <f>SUM('石巻第１:石巻第２'!N114)</f>
        <v>9812.515</v>
      </c>
      <c r="O114" s="2">
        <f>SUM('石巻第１:石巻第２'!O114)</f>
        <v>35960.414</v>
      </c>
      <c r="P114" s="9">
        <f>SUM('石巻第１:石巻第２'!P114)</f>
        <v>108606.043</v>
      </c>
    </row>
    <row r="115" spans="1:16" ht="18.75">
      <c r="A115" s="48" t="s">
        <v>70</v>
      </c>
      <c r="B115" s="568" t="s">
        <v>174</v>
      </c>
      <c r="C115" s="59" t="s">
        <v>16</v>
      </c>
      <c r="D115" s="1">
        <f>SUM('石巻第１:石巻第２'!D115)</f>
        <v>0.7891</v>
      </c>
      <c r="E115" s="1">
        <f>SUM('石巻第１:石巻第２'!E115)</f>
        <v>0.303</v>
      </c>
      <c r="F115" s="1">
        <f>SUM('石巻第１:石巻第２'!F115)</f>
        <v>0.346</v>
      </c>
      <c r="G115" s="1">
        <f>SUM('石巻第１:石巻第２'!G115)</f>
        <v>0.0197</v>
      </c>
      <c r="H115" s="1">
        <f>SUM('石巻第１:石巻第２'!H115)</f>
        <v>0</v>
      </c>
      <c r="I115" s="1">
        <f>SUM('石巻第１:石巻第２'!I115)</f>
        <v>0</v>
      </c>
      <c r="J115" s="1">
        <f>SUM('石巻第１:石巻第２'!J115)</f>
        <v>0</v>
      </c>
      <c r="K115" s="1">
        <f>SUM('石巻第１:石巻第２'!K115)</f>
        <v>0</v>
      </c>
      <c r="L115" s="1">
        <f>SUM('石巻第１:石巻第２'!L115)</f>
        <v>0</v>
      </c>
      <c r="M115" s="1">
        <f>SUM('石巻第１:石巻第２'!M115)</f>
        <v>0.9235</v>
      </c>
      <c r="N115" s="1">
        <f>SUM('石巻第１:石巻第２'!N115)</f>
        <v>1.19</v>
      </c>
      <c r="O115" s="1">
        <f>SUM('石巻第１:石巻第２'!O115)</f>
        <v>1.5551</v>
      </c>
      <c r="P115" s="8">
        <f>SUM('石巻第１:石巻第２'!P115)</f>
        <v>5.1264</v>
      </c>
    </row>
    <row r="116" spans="1:16" ht="18.75">
      <c r="A116" s="48"/>
      <c r="B116" s="569"/>
      <c r="C116" s="52" t="s">
        <v>18</v>
      </c>
      <c r="D116" s="2">
        <f>SUM('石巻第１:石巻第２'!D116)</f>
        <v>1454.77</v>
      </c>
      <c r="E116" s="2">
        <f>SUM('石巻第１:石巻第２'!E116)</f>
        <v>640.601</v>
      </c>
      <c r="F116" s="2">
        <f>SUM('石巻第１:石巻第２'!F116)</f>
        <v>761.331</v>
      </c>
      <c r="G116" s="2">
        <f>SUM('石巻第１:石巻第２'!G116)</f>
        <v>9.202</v>
      </c>
      <c r="H116" s="2">
        <f>SUM('石巻第１:石巻第２'!H116)</f>
        <v>0</v>
      </c>
      <c r="I116" s="2">
        <f>SUM('石巻第１:石巻第２'!I116)</f>
        <v>0</v>
      </c>
      <c r="J116" s="2">
        <f>SUM('石巻第１:石巻第２'!J116)</f>
        <v>0</v>
      </c>
      <c r="K116" s="2">
        <f>SUM('石巻第１:石巻第２'!K116)</f>
        <v>0</v>
      </c>
      <c r="L116" s="2">
        <f>SUM('石巻第１:石巻第２'!L116)</f>
        <v>0</v>
      </c>
      <c r="M116" s="2">
        <f>SUM('石巻第１:石巻第２'!M116)</f>
        <v>2121.895</v>
      </c>
      <c r="N116" s="2">
        <f>SUM('石巻第１:石巻第２'!N116)</f>
        <v>2398.41</v>
      </c>
      <c r="O116" s="2">
        <f>SUM('石巻第１:石巻第２'!O116)</f>
        <v>3260.143</v>
      </c>
      <c r="P116" s="9">
        <f>SUM('石巻第１:石巻第２'!P116)</f>
        <v>10646.352</v>
      </c>
    </row>
    <row r="117" spans="1:16" ht="18.75">
      <c r="A117" s="48"/>
      <c r="B117" s="568" t="s">
        <v>72</v>
      </c>
      <c r="C117" s="59" t="s">
        <v>16</v>
      </c>
      <c r="D117" s="1">
        <f>SUM('石巻第１:石巻第２'!D117)</f>
        <v>1.7799</v>
      </c>
      <c r="E117" s="1">
        <f>SUM('石巻第１:石巻第２'!E117)</f>
        <v>1.7997</v>
      </c>
      <c r="F117" s="1">
        <f>SUM('石巻第１:石巻第２'!F117)</f>
        <v>2.3742</v>
      </c>
      <c r="G117" s="1">
        <f>SUM('石巻第１:石巻第２'!G117)</f>
        <v>4.8102</v>
      </c>
      <c r="H117" s="1">
        <f>SUM('石巻第１:石巻第２'!H117)</f>
        <v>3.7634</v>
      </c>
      <c r="I117" s="1">
        <f>SUM('石巻第１:石巻第２'!I117)</f>
        <v>7.05085</v>
      </c>
      <c r="J117" s="1">
        <f>SUM('石巻第１:石巻第２'!J117)</f>
        <v>5.6109</v>
      </c>
      <c r="K117" s="1">
        <f>SUM('石巻第１:石巻第２'!K117)</f>
        <v>3.6832</v>
      </c>
      <c r="L117" s="1">
        <f>SUM('石巻第１:石巻第２'!L117)</f>
        <v>2.9168</v>
      </c>
      <c r="M117" s="1">
        <f>SUM('石巻第１:石巻第２'!M117)</f>
        <v>2.7081</v>
      </c>
      <c r="N117" s="1">
        <f>SUM('石巻第１:石巻第２'!N117)</f>
        <v>1.2945</v>
      </c>
      <c r="O117" s="1">
        <f>SUM('石巻第１:石巻第２'!O117)</f>
        <v>2.9983</v>
      </c>
      <c r="P117" s="8">
        <f>SUM('石巻第１:石巻第２'!P117)</f>
        <v>40.79005</v>
      </c>
    </row>
    <row r="118" spans="1:16" ht="18.75">
      <c r="A118" s="48"/>
      <c r="B118" s="569"/>
      <c r="C118" s="52" t="s">
        <v>18</v>
      </c>
      <c r="D118" s="2">
        <f>SUM('石巻第１:石巻第２'!D118)</f>
        <v>2008.984</v>
      </c>
      <c r="E118" s="2">
        <f>SUM('石巻第１:石巻第２'!E118)</f>
        <v>2004.965</v>
      </c>
      <c r="F118" s="2">
        <f>SUM('石巻第１:石巻第２'!F118)</f>
        <v>2842.797</v>
      </c>
      <c r="G118" s="2">
        <f>SUM('石巻第１:石巻第２'!G118)</f>
        <v>4604.731</v>
      </c>
      <c r="H118" s="2">
        <f>SUM('石巻第１:石巻第２'!H118)</f>
        <v>2809.893</v>
      </c>
      <c r="I118" s="2">
        <f>SUM('石巻第１:石巻第２'!I118)</f>
        <v>6216.439</v>
      </c>
      <c r="J118" s="2">
        <f>SUM('石巻第１:石巻第２'!J118)</f>
        <v>4442.737</v>
      </c>
      <c r="K118" s="2">
        <f>SUM('石巻第１:石巻第２'!K118)</f>
        <v>3301.331</v>
      </c>
      <c r="L118" s="2">
        <f>SUM('石巻第１:石巻第２'!L118)</f>
        <v>2781.073</v>
      </c>
      <c r="M118" s="2">
        <f>SUM('石巻第１:石巻第２'!M118)</f>
        <v>3194.745</v>
      </c>
      <c r="N118" s="2">
        <f>SUM('石巻第１:石巻第２'!N118)</f>
        <v>2367.461</v>
      </c>
      <c r="O118" s="2">
        <f>SUM('石巻第１:石巻第２'!O118)</f>
        <v>4588.833</v>
      </c>
      <c r="P118" s="9">
        <f>SUM('石巻第１:石巻第２'!P118)</f>
        <v>41163.989</v>
      </c>
    </row>
    <row r="119" spans="1:16" ht="18.75">
      <c r="A119" s="48" t="s">
        <v>23</v>
      </c>
      <c r="B119" s="568" t="s">
        <v>193</v>
      </c>
      <c r="C119" s="59" t="s">
        <v>16</v>
      </c>
      <c r="D119" s="1">
        <f>SUM('石巻第１:石巻第２'!D119)</f>
        <v>3.7133</v>
      </c>
      <c r="E119" s="1">
        <f>SUM('石巻第１:石巻第２'!E119)</f>
        <v>2.0823</v>
      </c>
      <c r="F119" s="1">
        <f>SUM('石巻第１:石巻第２'!F119)</f>
        <v>1.6575</v>
      </c>
      <c r="G119" s="1">
        <f>SUM('石巻第１:石巻第２'!G119)</f>
        <v>1.5747</v>
      </c>
      <c r="H119" s="1">
        <f>SUM('石巻第１:石巻第２'!H119)</f>
        <v>3.2229</v>
      </c>
      <c r="I119" s="1">
        <f>SUM('石巻第１:石巻第２'!I119)</f>
        <v>3.2895</v>
      </c>
      <c r="J119" s="1">
        <f>SUM('石巻第１:石巻第２'!J119)</f>
        <v>5.7011</v>
      </c>
      <c r="K119" s="1">
        <f>SUM('石巻第１:石巻第２'!K119)</f>
        <v>6.1286</v>
      </c>
      <c r="L119" s="1">
        <f>SUM('石巻第１:石巻第２'!L119)</f>
        <v>0.9557</v>
      </c>
      <c r="M119" s="1">
        <f>SUM('石巻第１:石巻第２'!M119)</f>
        <v>1.12</v>
      </c>
      <c r="N119" s="1">
        <f>SUM('石巻第１:石巻第２'!N119)</f>
        <v>4.5105</v>
      </c>
      <c r="O119" s="1">
        <f>SUM('石巻第１:石巻第２'!O119)</f>
        <v>4.8847</v>
      </c>
      <c r="P119" s="8">
        <f>SUM('石巻第１:石巻第２'!P119)</f>
        <v>38.8408</v>
      </c>
    </row>
    <row r="120" spans="1:16" ht="18.75">
      <c r="A120" s="54"/>
      <c r="B120" s="569"/>
      <c r="C120" s="52" t="s">
        <v>18</v>
      </c>
      <c r="D120" s="2">
        <f>SUM('石巻第１:石巻第２'!D120)</f>
        <v>7914.565</v>
      </c>
      <c r="E120" s="2">
        <f>SUM('石巻第１:石巻第２'!E120)</f>
        <v>4450.303</v>
      </c>
      <c r="F120" s="2">
        <f>SUM('石巻第１:石巻第２'!F120)</f>
        <v>1195.601</v>
      </c>
      <c r="G120" s="2">
        <f>SUM('石巻第１:石巻第２'!G120)</f>
        <v>1090.001</v>
      </c>
      <c r="H120" s="2">
        <f>SUM('石巻第１:石巻第２'!H120)</f>
        <v>7880.334</v>
      </c>
      <c r="I120" s="2">
        <f>SUM('石巻第１:石巻第２'!I120)</f>
        <v>6433.601</v>
      </c>
      <c r="J120" s="2">
        <f>SUM('石巻第１:石巻第２'!J120)</f>
        <v>9136.81</v>
      </c>
      <c r="K120" s="2">
        <f>SUM('石巻第１:石巻第２'!K120)</f>
        <v>3893.011</v>
      </c>
      <c r="L120" s="2">
        <f>SUM('石巻第１:石巻第２'!L120)</f>
        <v>558.337</v>
      </c>
      <c r="M120" s="2">
        <f>SUM('石巻第１:石巻第２'!M120)</f>
        <v>623.894</v>
      </c>
      <c r="N120" s="2">
        <f>SUM('石巻第１:石巻第２'!N120)</f>
        <v>16043.609</v>
      </c>
      <c r="O120" s="2">
        <f>SUM('石巻第１:石巻第２'!O120)</f>
        <v>20948.661</v>
      </c>
      <c r="P120" s="9">
        <f>SUM('石巻第１:石巻第２'!P120)</f>
        <v>80168.72699999998</v>
      </c>
    </row>
    <row r="121" spans="1:16" ht="18.75">
      <c r="A121" s="54"/>
      <c r="B121" s="50" t="s">
        <v>20</v>
      </c>
      <c r="C121" s="59" t="s">
        <v>16</v>
      </c>
      <c r="D121" s="1">
        <f>SUM('石巻第１:石巻第２'!D121)</f>
        <v>1.1613</v>
      </c>
      <c r="E121" s="1">
        <f>SUM('石巻第１:石巻第２'!E121)</f>
        <v>3.8565</v>
      </c>
      <c r="F121" s="1">
        <f>SUM('石巻第１:石巻第２'!F121)</f>
        <v>6.172</v>
      </c>
      <c r="G121" s="1">
        <f>SUM('石巻第１:石巻第２'!G121)</f>
        <v>9.0234</v>
      </c>
      <c r="H121" s="1">
        <f>SUM('石巻第１:石巻第２'!H121)</f>
        <v>7.5305</v>
      </c>
      <c r="I121" s="1">
        <f>SUM('石巻第１:石巻第２'!I121)</f>
        <v>6.357</v>
      </c>
      <c r="J121" s="1">
        <f>SUM('石巻第１:石巻第２'!J121)</f>
        <v>6.0595</v>
      </c>
      <c r="K121" s="1">
        <f>SUM('石巻第１:石巻第２'!K121)</f>
        <v>3.6387</v>
      </c>
      <c r="L121" s="1">
        <f>SUM('石巻第１:石巻第２'!L121)</f>
        <v>0.753</v>
      </c>
      <c r="M121" s="1">
        <f>SUM('石巻第１:石巻第２'!M121)</f>
        <v>0.1416</v>
      </c>
      <c r="N121" s="1">
        <f>SUM('石巻第１:石巻第２'!N121)</f>
        <v>0.086</v>
      </c>
      <c r="O121" s="1">
        <f>SUM('石巻第１:石巻第２'!O121)</f>
        <v>0.1909</v>
      </c>
      <c r="P121" s="8">
        <f>SUM('石巻第１:石巻第２'!P121)</f>
        <v>44.9704</v>
      </c>
    </row>
    <row r="122" spans="1:16" ht="18.75">
      <c r="A122" s="54"/>
      <c r="B122" s="52" t="s">
        <v>73</v>
      </c>
      <c r="C122" s="52" t="s">
        <v>18</v>
      </c>
      <c r="D122" s="2">
        <f>SUM('石巻第１:石巻第２'!D122)</f>
        <v>1147.392</v>
      </c>
      <c r="E122" s="2">
        <f>SUM('石巻第１:石巻第２'!E122)</f>
        <v>1986.552</v>
      </c>
      <c r="F122" s="2">
        <f>SUM('石巻第１:石巻第２'!F122)</f>
        <v>4220.154</v>
      </c>
      <c r="G122" s="2">
        <f>SUM('石巻第１:石巻第２'!G122)</f>
        <v>5325.264</v>
      </c>
      <c r="H122" s="2">
        <f>SUM('石巻第１:石巻第２'!H122)</f>
        <v>5683.521</v>
      </c>
      <c r="I122" s="2">
        <f>SUM('石巻第１:石巻第２'!I122)</f>
        <v>4842.199</v>
      </c>
      <c r="J122" s="2">
        <f>SUM('石巻第１:石巻第２'!J122)</f>
        <v>4178.899</v>
      </c>
      <c r="K122" s="2">
        <f>SUM('石巻第１:石巻第２'!K122)</f>
        <v>4123.904</v>
      </c>
      <c r="L122" s="2">
        <f>SUM('石巻第１:石巻第２'!L122)</f>
        <v>663.023</v>
      </c>
      <c r="M122" s="2">
        <f>SUM('石巻第１:石巻第２'!M122)</f>
        <v>137.182</v>
      </c>
      <c r="N122" s="2">
        <f>SUM('石巻第１:石巻第２'!N122)</f>
        <v>209.196</v>
      </c>
      <c r="O122" s="2">
        <f>SUM('石巻第１:石巻第２'!O122)</f>
        <v>341.561</v>
      </c>
      <c r="P122" s="9">
        <f>SUM('石巻第１:石巻第２'!P122)</f>
        <v>32858.847</v>
      </c>
    </row>
    <row r="123" spans="1:16" s="40" customFormat="1" ht="18.75">
      <c r="A123" s="54"/>
      <c r="B123" s="570" t="s">
        <v>107</v>
      </c>
      <c r="C123" s="59" t="s">
        <v>16</v>
      </c>
      <c r="D123" s="1">
        <f>SUM('石巻第１:石巻第２'!D123)</f>
        <v>323.49370000000005</v>
      </c>
      <c r="E123" s="1">
        <f>SUM('石巻第１:石巻第２'!E123)</f>
        <v>125.9508</v>
      </c>
      <c r="F123" s="1">
        <f>SUM('石巻第１:石巻第２'!F123)</f>
        <v>52.43749999999999</v>
      </c>
      <c r="G123" s="1">
        <f>SUM('石巻第１:石巻第２'!G123)</f>
        <v>81.82269999999998</v>
      </c>
      <c r="H123" s="1">
        <f>SUM('石巻第１:石巻第２'!H123)</f>
        <v>84.2898</v>
      </c>
      <c r="I123" s="1">
        <f>SUM('石巻第１:石巻第２'!I123)</f>
        <v>129.72075</v>
      </c>
      <c r="J123" s="1">
        <f>SUM('石巻第１:石巻第２'!J123)</f>
        <v>54.385400000000004</v>
      </c>
      <c r="K123" s="1">
        <f>SUM('石巻第１:石巻第２'!K123)</f>
        <v>34.1656</v>
      </c>
      <c r="L123" s="88">
        <f>SUM('石巻第１:石巻第２'!L123)</f>
        <v>1564.9159</v>
      </c>
      <c r="M123" s="88">
        <f>SUM('石巻第１:石巻第２'!M123)</f>
        <v>1342.1418</v>
      </c>
      <c r="N123" s="88">
        <f>SUM('石巻第１:石巻第２'!N123)</f>
        <v>827.6714999999999</v>
      </c>
      <c r="O123" s="5">
        <f>SUM('石巻第１:石巻第２'!O123)</f>
        <v>1135.9376</v>
      </c>
      <c r="P123" s="15">
        <f>SUM('石巻第１:石巻第２'!P123)</f>
        <v>5756.933050000001</v>
      </c>
    </row>
    <row r="124" spans="1:16" s="40" customFormat="1" ht="18.75">
      <c r="A124" s="53"/>
      <c r="B124" s="571"/>
      <c r="C124" s="52" t="s">
        <v>18</v>
      </c>
      <c r="D124" s="2">
        <f>SUM('石巻第１:石巻第２'!D124)</f>
        <v>140426.916</v>
      </c>
      <c r="E124" s="2">
        <f>SUM('石巻第１:石巻第２'!E124)</f>
        <v>77770.73199999999</v>
      </c>
      <c r="F124" s="2">
        <f>SUM('石巻第１:石巻第２'!F124)</f>
        <v>52523.346000000005</v>
      </c>
      <c r="G124" s="2">
        <f>SUM('石巻第１:石巻第２'!G124)</f>
        <v>73376.559</v>
      </c>
      <c r="H124" s="2">
        <f>SUM('石巻第１:石巻第２'!H124)</f>
        <v>66880.58099999999</v>
      </c>
      <c r="I124" s="2">
        <f>SUM('石巻第１:石巻第２'!I124)</f>
        <v>76865.82599999999</v>
      </c>
      <c r="J124" s="2">
        <f>SUM('石巻第１:石巻第２'!J124)</f>
        <v>37625.583</v>
      </c>
      <c r="K124" s="2">
        <f>SUM('石巻第１:石巻第２'!K124)</f>
        <v>23270.436</v>
      </c>
      <c r="L124" s="36">
        <f>SUM('石巻第１:石巻第２'!L124)</f>
        <v>268964.741</v>
      </c>
      <c r="M124" s="36">
        <f>SUM('石巻第１:石巻第２'!M124)</f>
        <v>270622.2589999999</v>
      </c>
      <c r="N124" s="36">
        <f>SUM('石巻第１:石巻第２'!N124)</f>
        <v>265204.58200000005</v>
      </c>
      <c r="O124" s="36">
        <f>SUM('石巻第１:石巻第２'!O124)</f>
        <v>403992.559</v>
      </c>
      <c r="P124" s="97">
        <f>SUM('石巻第１:石巻第２'!P124)</f>
        <v>1757524.1199999996</v>
      </c>
    </row>
    <row r="125" spans="1:16" ht="18.75">
      <c r="A125" s="47" t="s">
        <v>0</v>
      </c>
      <c r="B125" s="568" t="s">
        <v>74</v>
      </c>
      <c r="C125" s="59" t="s">
        <v>16</v>
      </c>
      <c r="D125" s="1"/>
      <c r="E125" s="1"/>
      <c r="F125" s="1">
        <f>SUM('石巻第１:石巻第２'!F125)</f>
        <v>0</v>
      </c>
      <c r="G125" s="1">
        <f>SUM('石巻第１:石巻第２'!G125)</f>
        <v>0</v>
      </c>
      <c r="H125" s="1">
        <f>SUM('石巻第１:石巻第２'!H125)</f>
        <v>0</v>
      </c>
      <c r="I125" s="1">
        <f>SUM('石巻第１:石巻第２'!I125)</f>
        <v>0</v>
      </c>
      <c r="J125" s="1">
        <f>SUM('石巻第１:石巻第２'!J125)</f>
        <v>0</v>
      </c>
      <c r="K125" s="1">
        <f>SUM('石巻第１:石巻第２'!K125)</f>
        <v>0</v>
      </c>
      <c r="L125" s="1">
        <f>SUM('石巻第１:石巻第２'!L125)</f>
        <v>0</v>
      </c>
      <c r="M125" s="1">
        <f>SUM('石巻第１:石巻第２'!M125)</f>
        <v>0</v>
      </c>
      <c r="N125" s="1">
        <f>SUM('石巻第１:石巻第２'!N125)</f>
        <v>0</v>
      </c>
      <c r="O125" s="1">
        <f>SUM('石巻第１:石巻第２'!O125)</f>
        <v>0</v>
      </c>
      <c r="P125" s="8">
        <f>SUM('石巻第１:石巻第２'!P125)</f>
        <v>0</v>
      </c>
    </row>
    <row r="126" spans="1:16" ht="18.75">
      <c r="A126" s="47" t="s">
        <v>0</v>
      </c>
      <c r="B126" s="569"/>
      <c r="C126" s="52" t="s">
        <v>18</v>
      </c>
      <c r="D126" s="2"/>
      <c r="E126" s="2"/>
      <c r="F126" s="2">
        <f>SUM('石巻第１:石巻第２'!F126)</f>
        <v>0</v>
      </c>
      <c r="G126" s="2">
        <f>SUM('石巻第１:石巻第２'!G126)</f>
        <v>0</v>
      </c>
      <c r="H126" s="2">
        <f>SUM('石巻第１:石巻第２'!H126)</f>
        <v>0</v>
      </c>
      <c r="I126" s="2">
        <f>SUM('石巻第１:石巻第２'!I126)</f>
        <v>0</v>
      </c>
      <c r="J126" s="2">
        <f>SUM('石巻第１:石巻第２'!J126)</f>
        <v>0</v>
      </c>
      <c r="K126" s="2">
        <f>SUM('石巻第１:石巻第２'!K126)</f>
        <v>0</v>
      </c>
      <c r="L126" s="2">
        <f>SUM('石巻第１:石巻第２'!L126)</f>
        <v>0</v>
      </c>
      <c r="M126" s="2">
        <f>SUM('石巻第１:石巻第２'!M126)</f>
        <v>0</v>
      </c>
      <c r="N126" s="2">
        <f>SUM('石巻第１:石巻第２'!N126)</f>
        <v>0</v>
      </c>
      <c r="O126" s="2">
        <f>SUM('石巻第１:石巻第２'!O126)</f>
        <v>0</v>
      </c>
      <c r="P126" s="9">
        <f>SUM('石巻第１:石巻第２'!P126)</f>
        <v>0</v>
      </c>
    </row>
    <row r="127" spans="1:16" ht="18.75">
      <c r="A127" s="48" t="s">
        <v>75</v>
      </c>
      <c r="B127" s="568" t="s">
        <v>76</v>
      </c>
      <c r="C127" s="59" t="s">
        <v>16</v>
      </c>
      <c r="D127" s="1"/>
      <c r="E127" s="1"/>
      <c r="F127" s="1">
        <f>SUM('石巻第１:石巻第２'!F127)</f>
        <v>0</v>
      </c>
      <c r="G127" s="1">
        <f>SUM('石巻第１:石巻第２'!G127)</f>
        <v>0</v>
      </c>
      <c r="H127" s="1">
        <f>SUM('石巻第１:石巻第２'!H127)</f>
        <v>0</v>
      </c>
      <c r="I127" s="1">
        <f>SUM('石巻第１:石巻第２'!I127)</f>
        <v>0</v>
      </c>
      <c r="J127" s="1">
        <f>SUM('石巻第１:石巻第２'!J127)</f>
        <v>0</v>
      </c>
      <c r="K127" s="1">
        <f>SUM('石巻第１:石巻第２'!K127)</f>
        <v>0</v>
      </c>
      <c r="L127" s="1">
        <f>SUM('石巻第１:石巻第２'!L127)</f>
        <v>0</v>
      </c>
      <c r="M127" s="1">
        <f>SUM('石巻第１:石巻第２'!M127)</f>
        <v>0</v>
      </c>
      <c r="N127" s="1">
        <f>SUM('石巻第１:石巻第２'!N127)</f>
        <v>0</v>
      </c>
      <c r="O127" s="1">
        <f>SUM('石巻第１:石巻第２'!O127)</f>
        <v>0</v>
      </c>
      <c r="P127" s="8">
        <f>SUM('石巻第１:石巻第２'!P127)</f>
        <v>0</v>
      </c>
    </row>
    <row r="128" spans="1:16" ht="18.75">
      <c r="A128" s="48"/>
      <c r="B128" s="569"/>
      <c r="C128" s="327" t="s">
        <v>18</v>
      </c>
      <c r="D128" s="504"/>
      <c r="E128" s="504"/>
      <c r="F128" s="504">
        <f>SUM('石巻第１:石巻第２'!F128)</f>
        <v>0</v>
      </c>
      <c r="G128" s="504">
        <f>SUM('石巻第１:石巻第２'!G128)</f>
        <v>0</v>
      </c>
      <c r="H128" s="504">
        <f>SUM('石巻第１:石巻第２'!H128)</f>
        <v>0</v>
      </c>
      <c r="I128" s="504">
        <f>SUM('石巻第１:石巻第２'!I128)</f>
        <v>0</v>
      </c>
      <c r="J128" s="504">
        <f>SUM('石巻第１:石巻第２'!J128)</f>
        <v>0</v>
      </c>
      <c r="K128" s="504">
        <f>SUM('石巻第１:石巻第２'!K128)</f>
        <v>0</v>
      </c>
      <c r="L128" s="504">
        <f>SUM('石巻第１:石巻第２'!L128)</f>
        <v>0</v>
      </c>
      <c r="M128" s="504">
        <f>SUM('石巻第１:石巻第２'!M128)</f>
        <v>0</v>
      </c>
      <c r="N128" s="504">
        <f>SUM('石巻第１:石巻第２'!N128)</f>
        <v>0</v>
      </c>
      <c r="O128" s="504">
        <f>SUM('石巻第１:石巻第２'!O128)</f>
        <v>0</v>
      </c>
      <c r="P128" s="17">
        <f>SUM('石巻第１:石巻第２'!P128)</f>
        <v>0</v>
      </c>
    </row>
    <row r="129" spans="1:16" ht="18.75">
      <c r="A129" s="48" t="s">
        <v>77</v>
      </c>
      <c r="B129" s="50" t="s">
        <v>20</v>
      </c>
      <c r="C129" s="59" t="s">
        <v>16</v>
      </c>
      <c r="D129" s="1">
        <f>SUM('石巻第１:石巻第２'!D129)</f>
        <v>4.4194</v>
      </c>
      <c r="E129" s="1">
        <f>SUM('石巻第１:石巻第２'!E129)</f>
        <v>6.8238</v>
      </c>
      <c r="F129" s="1">
        <f>SUM('石巻第１:石巻第２'!F129)</f>
        <v>5.4716</v>
      </c>
      <c r="G129" s="1">
        <f>SUM('石巻第１:石巻第２'!G129)</f>
        <v>1.1009</v>
      </c>
      <c r="H129" s="1">
        <f>SUM('石巻第１:石巻第２'!H129)</f>
        <v>0.127</v>
      </c>
      <c r="I129" s="1">
        <f>SUM('石巻第１:石巻第２'!I129)</f>
        <v>0.015</v>
      </c>
      <c r="J129" s="1">
        <f>SUM('石巻第１:石巻第２'!J129)</f>
        <v>0</v>
      </c>
      <c r="K129" s="1">
        <f>SUM('石巻第１:石巻第２'!K129)</f>
        <v>0</v>
      </c>
      <c r="L129" s="1">
        <f>SUM('石巻第１:石巻第２'!L129)</f>
        <v>0.028</v>
      </c>
      <c r="M129" s="1">
        <f>SUM('石巻第１:石巻第２'!M129)</f>
        <v>0.4548</v>
      </c>
      <c r="N129" s="1">
        <f>SUM('石巻第１:石巻第２'!N129)</f>
        <v>1.8196</v>
      </c>
      <c r="O129" s="1">
        <f>SUM('石巻第１:石巻第２'!O129)</f>
        <v>2.0155</v>
      </c>
      <c r="P129" s="452">
        <f>SUM('石巻第１:石巻第２'!P129)</f>
        <v>22.275599999999997</v>
      </c>
    </row>
    <row r="130" spans="1:16" ht="18.75">
      <c r="A130" s="48"/>
      <c r="B130" s="50" t="s">
        <v>178</v>
      </c>
      <c r="C130" s="59" t="s">
        <v>79</v>
      </c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8"/>
    </row>
    <row r="131" spans="1:16" ht="18.75">
      <c r="A131" s="48" t="s">
        <v>23</v>
      </c>
      <c r="B131" s="2"/>
      <c r="C131" s="52" t="s">
        <v>18</v>
      </c>
      <c r="D131" s="2">
        <f>SUM('石巻第１:石巻第２'!D131)</f>
        <v>2813.51</v>
      </c>
      <c r="E131" s="2">
        <f>SUM('石巻第１:石巻第２'!E131)</f>
        <v>3690.809</v>
      </c>
      <c r="F131" s="2">
        <f>SUM('石巻第１:石巻第２'!F131)</f>
        <v>2834.43</v>
      </c>
      <c r="G131" s="2">
        <f>SUM('石巻第１:石巻第２'!G131)</f>
        <v>618.452</v>
      </c>
      <c r="H131" s="2">
        <f>SUM('石巻第１:石巻第２'!H131)</f>
        <v>228.452</v>
      </c>
      <c r="I131" s="2">
        <f>SUM('石巻第１:石巻第２'!I131)</f>
        <v>20.25</v>
      </c>
      <c r="J131" s="2">
        <f>SUM('石巻第１:石巻第２'!J131)</f>
        <v>0</v>
      </c>
      <c r="K131" s="2">
        <f>SUM('石巻第１:石巻第２'!K131)</f>
        <v>0</v>
      </c>
      <c r="L131" s="2">
        <f>SUM('石巻第１:石巻第２'!L131)</f>
        <v>36.288</v>
      </c>
      <c r="M131" s="2">
        <f>SUM('石巻第１:石巻第２'!M131)</f>
        <v>105.786</v>
      </c>
      <c r="N131" s="2">
        <f>SUM('石巻第１:石巻第２'!N131)</f>
        <v>400.41</v>
      </c>
      <c r="O131" s="2">
        <f>SUM('石巻第１:石巻第２'!O131)</f>
        <v>490.724</v>
      </c>
      <c r="P131" s="9">
        <f>SUM('石巻第１:石巻第２'!P131)</f>
        <v>11239.110999999999</v>
      </c>
    </row>
    <row r="132" spans="1:16" s="40" customFormat="1" ht="18.75">
      <c r="A132" s="54"/>
      <c r="B132" s="60" t="s">
        <v>0</v>
      </c>
      <c r="C132" s="352" t="s">
        <v>16</v>
      </c>
      <c r="D132" s="501">
        <f>SUM('石巻第１:石巻第２'!D132)</f>
        <v>4.4194</v>
      </c>
      <c r="E132" s="501">
        <f>SUM('石巻第１:石巻第２'!E132)</f>
        <v>6.8238</v>
      </c>
      <c r="F132" s="501">
        <f>SUM('石巻第１:石巻第２'!F132)</f>
        <v>5.4716</v>
      </c>
      <c r="G132" s="501">
        <f>SUM('石巻第１:石巻第２'!G132)</f>
        <v>1.1009</v>
      </c>
      <c r="H132" s="501">
        <f>SUM('石巻第１:石巻第２'!H132)</f>
        <v>0.127</v>
      </c>
      <c r="I132" s="501">
        <f>SUM('石巻第１:石巻第２'!I132)</f>
        <v>0.015</v>
      </c>
      <c r="J132" s="501">
        <f>SUM('石巻第１:石巻第２'!J132)</f>
        <v>0</v>
      </c>
      <c r="K132" s="501">
        <f>SUM('石巻第１:石巻第２'!K132)</f>
        <v>0</v>
      </c>
      <c r="L132" s="499">
        <f>SUM('石巻第１:石巻第２'!L132)</f>
        <v>0.028</v>
      </c>
      <c r="M132" s="499">
        <f>SUM('石巻第１:石巻第２'!M132)</f>
        <v>0.4548</v>
      </c>
      <c r="N132" s="499">
        <f>SUM('石巻第１:石巻第２'!N132)</f>
        <v>1.8196</v>
      </c>
      <c r="O132" s="499">
        <f>SUM('石巻第１:石巻第２'!O132)</f>
        <v>2.0155</v>
      </c>
      <c r="P132" s="500">
        <f>SUM('石巻第１:石巻第２'!P132)</f>
        <v>22.275599999999997</v>
      </c>
    </row>
    <row r="133" spans="1:16" s="40" customFormat="1" ht="18.75">
      <c r="A133" s="54"/>
      <c r="B133" s="61" t="s">
        <v>107</v>
      </c>
      <c r="C133" s="59" t="s">
        <v>79</v>
      </c>
      <c r="D133" s="1"/>
      <c r="E133" s="1"/>
      <c r="F133" s="1"/>
      <c r="G133" s="1"/>
      <c r="H133" s="1"/>
      <c r="I133" s="1"/>
      <c r="J133" s="1"/>
      <c r="K133" s="1"/>
      <c r="L133" s="5"/>
      <c r="M133" s="5"/>
      <c r="N133" s="5"/>
      <c r="O133" s="5"/>
      <c r="P133" s="15"/>
    </row>
    <row r="134" spans="1:16" s="40" customFormat="1" ht="18.75">
      <c r="A134" s="53"/>
      <c r="B134" s="2"/>
      <c r="C134" s="52" t="s">
        <v>18</v>
      </c>
      <c r="D134" s="2">
        <f>SUM('石巻第１:石巻第２'!D134)</f>
        <v>2813.51</v>
      </c>
      <c r="E134" s="2">
        <f>SUM('石巻第１:石巻第２'!E134)</f>
        <v>3690.809</v>
      </c>
      <c r="F134" s="2">
        <f>SUM('石巻第１:石巻第２'!F134)</f>
        <v>2834.43</v>
      </c>
      <c r="G134" s="2">
        <f>SUM('石巻第１:石巻第２'!G134)</f>
        <v>618.452</v>
      </c>
      <c r="H134" s="2">
        <f>SUM('石巻第１:石巻第２'!H134)</f>
        <v>228.452</v>
      </c>
      <c r="I134" s="2">
        <f>SUM('石巻第１:石巻第２'!I134)</f>
        <v>20.25</v>
      </c>
      <c r="J134" s="2">
        <f>SUM('石巻第１:石巻第２'!J134)</f>
        <v>0</v>
      </c>
      <c r="K134" s="2">
        <f>SUM('石巻第１:石巻第２'!K134)</f>
        <v>0</v>
      </c>
      <c r="L134" s="36">
        <f>SUM('石巻第１:石巻第２'!L134)</f>
        <v>36.288</v>
      </c>
      <c r="M134" s="36">
        <f>SUM('石巻第１:石巻第２'!M134)</f>
        <v>105.786</v>
      </c>
      <c r="N134" s="36">
        <f>SUM('石巻第１:石巻第２'!N134)</f>
        <v>400.41</v>
      </c>
      <c r="O134" s="36">
        <f>SUM('石巻第１:石巻第２'!O134)</f>
        <v>490.724</v>
      </c>
      <c r="P134" s="97">
        <f>SUM('石巻第１:石巻第２'!P134)</f>
        <v>11239.110999999999</v>
      </c>
    </row>
    <row r="135" spans="1:16" s="65" customFormat="1" ht="18.75">
      <c r="A135" s="62"/>
      <c r="B135" s="63" t="s">
        <v>0</v>
      </c>
      <c r="C135" s="478" t="s">
        <v>16</v>
      </c>
      <c r="D135" s="506">
        <f>SUM('石巻第１:石巻第２'!D135)</f>
        <v>8661.5043</v>
      </c>
      <c r="E135" s="506">
        <f>SUM('石巻第１:石巻第２'!E135)</f>
        <v>5099.422399999999</v>
      </c>
      <c r="F135" s="506">
        <f>SUM('石巻第１:石巻第２'!F135)</f>
        <v>4811.7829</v>
      </c>
      <c r="G135" s="507">
        <f>SUM('石巻第１:石巻第２'!G135)</f>
        <v>4484.5644</v>
      </c>
      <c r="H135" s="508">
        <f>SUM('石巻第１:石巻第２'!H135)</f>
        <v>10357.478599999999</v>
      </c>
      <c r="I135" s="506">
        <f>SUM('石巻第１:石巻第２'!I135)</f>
        <v>10731.666949999999</v>
      </c>
      <c r="J135" s="506">
        <f>SUM('石巻第１:石巻第２'!J135)</f>
        <v>12414.316699999996</v>
      </c>
      <c r="K135" s="506">
        <f>SUM('石巻第１:石巻第２'!K135)</f>
        <v>6657.269900000001</v>
      </c>
      <c r="L135" s="506">
        <f>SUM('石巻第１:石巻第２'!L135)</f>
        <v>4319.242300000001</v>
      </c>
      <c r="M135" s="509">
        <f>SUM('石巻第１:石巻第２'!M135)</f>
        <v>7499.941400000001</v>
      </c>
      <c r="N135" s="509">
        <f>SUM('石巻第１:石巻第２'!N135)</f>
        <v>11794.259699999995</v>
      </c>
      <c r="O135" s="506">
        <f>SUM('石巻第１:石巻第２'!O135)</f>
        <v>17073.768299999996</v>
      </c>
      <c r="P135" s="500">
        <f>SUM('石巻第１:石巻第２'!P135)</f>
        <v>103905.21784999999</v>
      </c>
    </row>
    <row r="136" spans="1:16" s="65" customFormat="1" ht="18.75">
      <c r="A136" s="62"/>
      <c r="B136" s="66" t="s">
        <v>222</v>
      </c>
      <c r="C136" s="67" t="s">
        <v>79</v>
      </c>
      <c r="D136" s="114"/>
      <c r="E136" s="114"/>
      <c r="F136" s="179"/>
      <c r="G136" s="246"/>
      <c r="H136" s="239"/>
      <c r="I136" s="114"/>
      <c r="J136" s="114"/>
      <c r="K136" s="114"/>
      <c r="L136" s="114"/>
      <c r="M136" s="137"/>
      <c r="N136" s="137"/>
      <c r="O136" s="114"/>
      <c r="P136" s="15"/>
    </row>
    <row r="137" spans="1:16" s="65" customFormat="1" ht="19.5" thickBot="1">
      <c r="A137" s="68"/>
      <c r="B137" s="69"/>
      <c r="C137" s="70" t="s">
        <v>18</v>
      </c>
      <c r="D137" s="122">
        <f>SUM('石巻第１:石巻第２'!D137)</f>
        <v>1168626.7429999998</v>
      </c>
      <c r="E137" s="122">
        <f>SUM('石巻第１:石巻第２'!E137)</f>
        <v>705170.4639999999</v>
      </c>
      <c r="F137" s="124">
        <f>SUM('石巻第１:石巻第２'!F137)</f>
        <v>866461.6239999998</v>
      </c>
      <c r="G137" s="247">
        <f>SUM('石巻第１:石巻第２'!G137)</f>
        <v>1119889.437</v>
      </c>
      <c r="H137" s="240">
        <f>SUM('石巻第１:石巻第２'!H137)</f>
        <v>1502607.586</v>
      </c>
      <c r="I137" s="122">
        <f>SUM('石巻第１:石巻第２'!I137)</f>
        <v>2274552.284</v>
      </c>
      <c r="J137" s="122">
        <f>SUM('石巻第１:石巻第２'!J137)</f>
        <v>2737982.975</v>
      </c>
      <c r="K137" s="122">
        <f>SUM('石巻第１:石巻第２'!K137)</f>
        <v>1519273.644</v>
      </c>
      <c r="L137" s="122">
        <f>SUM('石巻第１:石巻第２'!L137)</f>
        <v>857472.7899999999</v>
      </c>
      <c r="M137" s="144">
        <f>SUM('石巻第１:石巻第２'!M137)</f>
        <v>1694620.986</v>
      </c>
      <c r="N137" s="144">
        <f>SUM('石巻第１:石巻第２'!N137)</f>
        <v>1613577.911</v>
      </c>
      <c r="O137" s="122">
        <f>SUM('石巻第１:石巻第２'!O137)</f>
        <v>1962934.2740000002</v>
      </c>
      <c r="P137" s="7">
        <f>SUM('石巻第１:石巻第２'!P137)</f>
        <v>18023170.718</v>
      </c>
    </row>
    <row r="138" spans="15:16" ht="18.75">
      <c r="O138" s="71"/>
      <c r="P138" s="72" t="s">
        <v>92</v>
      </c>
    </row>
  </sheetData>
  <sheetProtection/>
  <mergeCells count="51">
    <mergeCell ref="B127:B128"/>
    <mergeCell ref="B113:B114"/>
    <mergeCell ref="B115:B116"/>
    <mergeCell ref="B117:B118"/>
    <mergeCell ref="B119:B120"/>
    <mergeCell ref="B105:B106"/>
    <mergeCell ref="B107:B108"/>
    <mergeCell ref="B109:B110"/>
    <mergeCell ref="B111:B112"/>
    <mergeCell ref="B123:B124"/>
    <mergeCell ref="B125:B126"/>
    <mergeCell ref="A93:B94"/>
    <mergeCell ref="A95:B96"/>
    <mergeCell ref="A97:B98"/>
    <mergeCell ref="A99:B100"/>
    <mergeCell ref="B101:B102"/>
    <mergeCell ref="B103:B104"/>
    <mergeCell ref="B79:B80"/>
    <mergeCell ref="B83:B84"/>
    <mergeCell ref="A85:B86"/>
    <mergeCell ref="A87:B88"/>
    <mergeCell ref="A89:B90"/>
    <mergeCell ref="A91:B92"/>
    <mergeCell ref="B58:B59"/>
    <mergeCell ref="B60:B61"/>
    <mergeCell ref="B64:B65"/>
    <mergeCell ref="B71:B72"/>
    <mergeCell ref="B73:B74"/>
    <mergeCell ref="B75:B76"/>
    <mergeCell ref="A44:B45"/>
    <mergeCell ref="A46:B47"/>
    <mergeCell ref="A48:B49"/>
    <mergeCell ref="A50:B51"/>
    <mergeCell ref="A52:B53"/>
    <mergeCell ref="B54:B55"/>
    <mergeCell ref="B24:B25"/>
    <mergeCell ref="B28:B29"/>
    <mergeCell ref="B36:B37"/>
    <mergeCell ref="A38:B39"/>
    <mergeCell ref="A40:B41"/>
    <mergeCell ref="A42:B43"/>
    <mergeCell ref="B4:B5"/>
    <mergeCell ref="B8:B9"/>
    <mergeCell ref="A10:B11"/>
    <mergeCell ref="B12:B13"/>
    <mergeCell ref="B30:B31"/>
    <mergeCell ref="B32:B33"/>
    <mergeCell ref="B14:B15"/>
    <mergeCell ref="B16:B17"/>
    <mergeCell ref="B20:B21"/>
    <mergeCell ref="B22:B23"/>
  </mergeCells>
  <printOptions/>
  <pageMargins left="1.1811023622047245" right="0.7874015748031497" top="0.7874015748031497" bottom="0.7874015748031497" header="0.5118110236220472" footer="0.5118110236220472"/>
  <pageSetup firstPageNumber="45" useFirstPageNumber="1" horizontalDpi="600" verticalDpi="600" orientation="landscape" paperSize="12" scale="50" r:id="rId1"/>
  <rowBreaks count="1" manualBreakCount="1">
    <brk id="6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151"/>
  <sheetViews>
    <sheetView zoomScale="50" zoomScaleNormal="50" zoomScalePageLayoutView="0" workbookViewId="0" topLeftCell="A1">
      <pane xSplit="3" ySplit="3" topLeftCell="D4" activePane="bottomRight" state="frozen"/>
      <selection pane="topLeft" activeCell="A1" sqref="A1:P1"/>
      <selection pane="topRight" activeCell="A1" sqref="A1:P1"/>
      <selection pane="bottomLeft" activeCell="A1" sqref="A1:P1"/>
      <selection pane="bottomRight" activeCell="M32" sqref="M32"/>
    </sheetView>
  </sheetViews>
  <sheetFormatPr defaultColWidth="9.00390625" defaultRowHeight="13.5"/>
  <cols>
    <col min="1" max="1" width="5.875" style="11" customWidth="1"/>
    <col min="2" max="2" width="21.25390625" style="11" customWidth="1"/>
    <col min="3" max="3" width="11.25390625" style="11" customWidth="1"/>
    <col min="4" max="6" width="20.50390625" style="76" customWidth="1"/>
    <col min="7" max="10" width="20.50390625" style="11" customWidth="1"/>
    <col min="11" max="11" width="20.50390625" style="76" customWidth="1"/>
    <col min="12" max="15" width="20.50390625" style="11" customWidth="1"/>
    <col min="16" max="16" width="23.00390625" style="39" customWidth="1"/>
    <col min="17" max="16384" width="9.00390625" style="77" customWidth="1"/>
  </cols>
  <sheetData>
    <row r="1" ht="18.75">
      <c r="B1" s="38" t="s">
        <v>0</v>
      </c>
    </row>
    <row r="2" spans="1:15" ht="19.5" thickBot="1">
      <c r="A2" s="12"/>
      <c r="B2" s="41" t="s">
        <v>80</v>
      </c>
      <c r="C2" s="12"/>
      <c r="O2" s="12" t="s">
        <v>90</v>
      </c>
    </row>
    <row r="3" spans="1:16" ht="18.75">
      <c r="A3" s="42"/>
      <c r="B3" s="43"/>
      <c r="C3" s="43"/>
      <c r="D3" s="87" t="s">
        <v>2</v>
      </c>
      <c r="E3" s="87" t="s">
        <v>3</v>
      </c>
      <c r="F3" s="87" t="s">
        <v>4</v>
      </c>
      <c r="G3" s="45" t="s">
        <v>5</v>
      </c>
      <c r="H3" s="45" t="s">
        <v>6</v>
      </c>
      <c r="I3" s="45" t="s">
        <v>7</v>
      </c>
      <c r="J3" s="45" t="s">
        <v>8</v>
      </c>
      <c r="K3" s="87" t="s">
        <v>9</v>
      </c>
      <c r="L3" s="45" t="s">
        <v>10</v>
      </c>
      <c r="M3" s="45" t="s">
        <v>11</v>
      </c>
      <c r="N3" s="45" t="s">
        <v>12</v>
      </c>
      <c r="O3" s="45" t="s">
        <v>13</v>
      </c>
      <c r="P3" s="46" t="s">
        <v>14</v>
      </c>
    </row>
    <row r="4" spans="1:16" ht="18.75">
      <c r="A4" s="47" t="s">
        <v>0</v>
      </c>
      <c r="B4" s="568" t="s">
        <v>15</v>
      </c>
      <c r="C4" s="59" t="s">
        <v>16</v>
      </c>
      <c r="D4" s="135"/>
      <c r="E4" s="135"/>
      <c r="F4" s="511"/>
      <c r="G4" s="112"/>
      <c r="H4" s="152"/>
      <c r="I4" s="158"/>
      <c r="J4" s="131"/>
      <c r="K4" s="135"/>
      <c r="L4" s="112"/>
      <c r="M4" s="135"/>
      <c r="N4" s="135"/>
      <c r="O4" s="112"/>
      <c r="P4" s="8"/>
    </row>
    <row r="5" spans="1:16" ht="18.75">
      <c r="A5" s="47" t="s">
        <v>17</v>
      </c>
      <c r="B5" s="569"/>
      <c r="C5" s="52" t="s">
        <v>18</v>
      </c>
      <c r="D5" s="136"/>
      <c r="E5" s="136"/>
      <c r="F5" s="512"/>
      <c r="G5" s="113"/>
      <c r="H5" s="153"/>
      <c r="I5" s="35"/>
      <c r="J5" s="133"/>
      <c r="K5" s="136"/>
      <c r="L5" s="113"/>
      <c r="M5" s="136"/>
      <c r="N5" s="136"/>
      <c r="O5" s="113"/>
      <c r="P5" s="9"/>
    </row>
    <row r="6" spans="1:16" ht="18.75">
      <c r="A6" s="47" t="s">
        <v>19</v>
      </c>
      <c r="B6" s="50" t="s">
        <v>20</v>
      </c>
      <c r="C6" s="59" t="s">
        <v>16</v>
      </c>
      <c r="D6" s="135">
        <v>0.192</v>
      </c>
      <c r="E6" s="135">
        <v>0.0275</v>
      </c>
      <c r="F6" s="511">
        <v>0.014</v>
      </c>
      <c r="G6" s="112">
        <v>0.26</v>
      </c>
      <c r="H6" s="154">
        <v>0.499</v>
      </c>
      <c r="I6" s="158"/>
      <c r="J6" s="131"/>
      <c r="K6" s="135"/>
      <c r="L6" s="112"/>
      <c r="M6" s="135"/>
      <c r="N6" s="135">
        <v>0.048</v>
      </c>
      <c r="O6" s="112">
        <v>0.112</v>
      </c>
      <c r="P6" s="8">
        <f aca="true" t="shared" si="0" ref="P6:P35">SUM(D6:O6)</f>
        <v>1.1525</v>
      </c>
    </row>
    <row r="7" spans="1:16" ht="18.75">
      <c r="A7" s="47" t="s">
        <v>21</v>
      </c>
      <c r="B7" s="52" t="s">
        <v>22</v>
      </c>
      <c r="C7" s="52" t="s">
        <v>18</v>
      </c>
      <c r="D7" s="136">
        <v>96.714</v>
      </c>
      <c r="E7" s="136">
        <v>13.5</v>
      </c>
      <c r="F7" s="512">
        <v>7.56</v>
      </c>
      <c r="G7" s="113">
        <v>65.34</v>
      </c>
      <c r="H7" s="153">
        <v>131.652</v>
      </c>
      <c r="I7" s="159"/>
      <c r="J7" s="133"/>
      <c r="K7" s="136"/>
      <c r="L7" s="113"/>
      <c r="M7" s="136"/>
      <c r="N7" s="136">
        <v>24.084</v>
      </c>
      <c r="O7" s="113">
        <v>48.384</v>
      </c>
      <c r="P7" s="9">
        <f t="shared" si="0"/>
        <v>387.234</v>
      </c>
    </row>
    <row r="8" spans="1:16" s="40" customFormat="1" ht="18.75">
      <c r="A8" s="47" t="s">
        <v>23</v>
      </c>
      <c r="B8" s="570" t="s">
        <v>114</v>
      </c>
      <c r="C8" s="59" t="s">
        <v>16</v>
      </c>
      <c r="D8" s="5">
        <f aca="true" t="shared" si="1" ref="D8:H9">+D4+D6</f>
        <v>0.192</v>
      </c>
      <c r="E8" s="5">
        <f t="shared" si="1"/>
        <v>0.0275</v>
      </c>
      <c r="F8" s="5">
        <f t="shared" si="1"/>
        <v>0.014</v>
      </c>
      <c r="G8" s="1">
        <f t="shared" si="1"/>
        <v>0.26</v>
      </c>
      <c r="H8" s="1">
        <f t="shared" si="1"/>
        <v>0.499</v>
      </c>
      <c r="I8" s="1"/>
      <c r="J8" s="1"/>
      <c r="K8" s="5"/>
      <c r="L8" s="5"/>
      <c r="M8" s="5"/>
      <c r="N8" s="5">
        <f>+N4+N6</f>
        <v>0.048</v>
      </c>
      <c r="O8" s="5">
        <f>+O4+O6</f>
        <v>0.112</v>
      </c>
      <c r="P8" s="8">
        <f>SUM(D8:O8)</f>
        <v>1.1525</v>
      </c>
    </row>
    <row r="9" spans="1:16" s="40" customFormat="1" ht="18.75">
      <c r="A9" s="53"/>
      <c r="B9" s="571"/>
      <c r="C9" s="52" t="s">
        <v>18</v>
      </c>
      <c r="D9" s="36">
        <f t="shared" si="1"/>
        <v>96.714</v>
      </c>
      <c r="E9" s="36">
        <f t="shared" si="1"/>
        <v>13.5</v>
      </c>
      <c r="F9" s="36">
        <f t="shared" si="1"/>
        <v>7.56</v>
      </c>
      <c r="G9" s="2">
        <f t="shared" si="1"/>
        <v>65.34</v>
      </c>
      <c r="H9" s="2">
        <f t="shared" si="1"/>
        <v>131.652</v>
      </c>
      <c r="I9" s="2"/>
      <c r="J9" s="2"/>
      <c r="K9" s="36"/>
      <c r="L9" s="36"/>
      <c r="M9" s="36"/>
      <c r="N9" s="36">
        <f>+N5+N7</f>
        <v>24.084</v>
      </c>
      <c r="O9" s="36">
        <f>+O5+O7</f>
        <v>48.384</v>
      </c>
      <c r="P9" s="9">
        <f>SUM(D9:O9)</f>
        <v>387.234</v>
      </c>
    </row>
    <row r="10" spans="1:16" ht="18.75">
      <c r="A10" s="572" t="s">
        <v>25</v>
      </c>
      <c r="B10" s="573"/>
      <c r="C10" s="59" t="s">
        <v>16</v>
      </c>
      <c r="D10" s="135">
        <v>0.3246</v>
      </c>
      <c r="E10" s="135"/>
      <c r="F10" s="511"/>
      <c r="G10" s="112">
        <v>0.035</v>
      </c>
      <c r="H10" s="154">
        <v>0.2338</v>
      </c>
      <c r="I10" s="158">
        <v>7.036</v>
      </c>
      <c r="J10" s="131">
        <v>15.8587</v>
      </c>
      <c r="K10" s="135">
        <v>0.5558</v>
      </c>
      <c r="L10" s="112">
        <v>5.7501</v>
      </c>
      <c r="M10" s="135">
        <v>0.0201</v>
      </c>
      <c r="N10" s="135"/>
      <c r="O10" s="112">
        <v>0.068</v>
      </c>
      <c r="P10" s="8">
        <f t="shared" si="0"/>
        <v>29.8821</v>
      </c>
    </row>
    <row r="11" spans="1:16" ht="18.75">
      <c r="A11" s="574"/>
      <c r="B11" s="575"/>
      <c r="C11" s="52" t="s">
        <v>18</v>
      </c>
      <c r="D11" s="136">
        <v>89.627</v>
      </c>
      <c r="E11" s="136"/>
      <c r="F11" s="512"/>
      <c r="G11" s="113">
        <v>8.532</v>
      </c>
      <c r="H11" s="153">
        <v>153.214</v>
      </c>
      <c r="I11" s="34">
        <v>1271.998</v>
      </c>
      <c r="J11" s="133">
        <v>2734.446</v>
      </c>
      <c r="K11" s="136">
        <v>340.26</v>
      </c>
      <c r="L11" s="113">
        <v>1608.017</v>
      </c>
      <c r="M11" s="136">
        <v>7.371</v>
      </c>
      <c r="N11" s="163"/>
      <c r="O11" s="113">
        <v>7.409</v>
      </c>
      <c r="P11" s="9">
        <f t="shared" si="0"/>
        <v>6220.874</v>
      </c>
    </row>
    <row r="12" spans="1:16" ht="18.75">
      <c r="A12" s="54"/>
      <c r="B12" s="568" t="s">
        <v>26</v>
      </c>
      <c r="C12" s="59" t="s">
        <v>16</v>
      </c>
      <c r="D12" s="135">
        <v>5.663</v>
      </c>
      <c r="E12" s="135">
        <v>4.7081</v>
      </c>
      <c r="F12" s="511">
        <v>6.0123</v>
      </c>
      <c r="G12" s="112">
        <v>9.3303</v>
      </c>
      <c r="H12" s="154">
        <v>12.3511</v>
      </c>
      <c r="I12" s="160">
        <v>195.4042</v>
      </c>
      <c r="J12" s="131">
        <v>15.1967</v>
      </c>
      <c r="K12" s="135">
        <v>63.4028</v>
      </c>
      <c r="L12" s="112">
        <v>6.2985</v>
      </c>
      <c r="M12" s="135">
        <v>5.0729</v>
      </c>
      <c r="N12" s="135">
        <v>4.272</v>
      </c>
      <c r="O12" s="112">
        <v>11.7275</v>
      </c>
      <c r="P12" s="8">
        <f t="shared" si="0"/>
        <v>339.4394</v>
      </c>
    </row>
    <row r="13" spans="1:16" ht="18.75">
      <c r="A13" s="47" t="s">
        <v>0</v>
      </c>
      <c r="B13" s="569"/>
      <c r="C13" s="52" t="s">
        <v>18</v>
      </c>
      <c r="D13" s="136">
        <v>18338.21</v>
      </c>
      <c r="E13" s="136">
        <v>15353.045</v>
      </c>
      <c r="F13" s="512">
        <v>20158.471</v>
      </c>
      <c r="G13" s="113">
        <v>36561.525</v>
      </c>
      <c r="H13" s="153">
        <v>47142.621</v>
      </c>
      <c r="I13" s="34">
        <v>192538.283</v>
      </c>
      <c r="J13" s="133">
        <v>31659.944</v>
      </c>
      <c r="K13" s="136">
        <v>86503.268</v>
      </c>
      <c r="L13" s="113">
        <v>20478.312</v>
      </c>
      <c r="M13" s="136">
        <v>18123.393</v>
      </c>
      <c r="N13" s="136">
        <v>15371.91</v>
      </c>
      <c r="O13" s="113">
        <v>43579.789</v>
      </c>
      <c r="P13" s="9">
        <f t="shared" si="0"/>
        <v>545808.771</v>
      </c>
    </row>
    <row r="14" spans="1:16" ht="18.75">
      <c r="A14" s="47" t="s">
        <v>27</v>
      </c>
      <c r="B14" s="568" t="s">
        <v>28</v>
      </c>
      <c r="C14" s="59" t="s">
        <v>16</v>
      </c>
      <c r="D14" s="135"/>
      <c r="E14" s="135"/>
      <c r="F14" s="511"/>
      <c r="G14" s="112"/>
      <c r="H14" s="154">
        <v>0.1282</v>
      </c>
      <c r="I14" s="160">
        <v>0.0057</v>
      </c>
      <c r="J14" s="131">
        <v>0.0464</v>
      </c>
      <c r="K14" s="135"/>
      <c r="L14" s="112"/>
      <c r="M14" s="135">
        <v>0.0082</v>
      </c>
      <c r="N14" s="135"/>
      <c r="O14" s="112"/>
      <c r="P14" s="8">
        <f t="shared" si="0"/>
        <v>0.18850000000000003</v>
      </c>
    </row>
    <row r="15" spans="1:16" ht="18.75">
      <c r="A15" s="47" t="s">
        <v>0</v>
      </c>
      <c r="B15" s="569"/>
      <c r="C15" s="52" t="s">
        <v>18</v>
      </c>
      <c r="D15" s="136"/>
      <c r="E15" s="136"/>
      <c r="F15" s="512"/>
      <c r="G15" s="113"/>
      <c r="H15" s="153">
        <v>168.977</v>
      </c>
      <c r="I15" s="34">
        <v>6.156</v>
      </c>
      <c r="J15" s="133">
        <v>90.202</v>
      </c>
      <c r="K15" s="136"/>
      <c r="L15" s="113"/>
      <c r="M15" s="136">
        <v>7.085</v>
      </c>
      <c r="N15" s="163"/>
      <c r="O15" s="113"/>
      <c r="P15" s="9">
        <f t="shared" si="0"/>
        <v>272.42</v>
      </c>
    </row>
    <row r="16" spans="1:16" ht="21.75" customHeight="1">
      <c r="A16" s="47" t="s">
        <v>29</v>
      </c>
      <c r="B16" s="568" t="s">
        <v>30</v>
      </c>
      <c r="C16" s="59" t="s">
        <v>16</v>
      </c>
      <c r="D16" s="135">
        <v>39.4603</v>
      </c>
      <c r="E16" s="135">
        <v>36.0058</v>
      </c>
      <c r="F16" s="511">
        <v>50.8392</v>
      </c>
      <c r="G16" s="112">
        <v>105.5086</v>
      </c>
      <c r="H16" s="154">
        <v>96.593</v>
      </c>
      <c r="I16" s="160">
        <v>44.392</v>
      </c>
      <c r="J16" s="131">
        <v>34.8842</v>
      </c>
      <c r="K16" s="135">
        <v>93.164</v>
      </c>
      <c r="L16" s="112">
        <v>124.6546</v>
      </c>
      <c r="M16" s="135">
        <v>139.22</v>
      </c>
      <c r="N16" s="135">
        <v>170.2054</v>
      </c>
      <c r="O16" s="112">
        <v>100.2112</v>
      </c>
      <c r="P16" s="8">
        <f t="shared" si="0"/>
        <v>1035.1383</v>
      </c>
    </row>
    <row r="17" spans="1:16" ht="18.75">
      <c r="A17" s="54"/>
      <c r="B17" s="569"/>
      <c r="C17" s="52" t="s">
        <v>18</v>
      </c>
      <c r="D17" s="136">
        <v>46754.708</v>
      </c>
      <c r="E17" s="136">
        <v>36047.441</v>
      </c>
      <c r="F17" s="512">
        <v>71095.393</v>
      </c>
      <c r="G17" s="113">
        <v>167083.457</v>
      </c>
      <c r="H17" s="153">
        <v>124372.327</v>
      </c>
      <c r="I17" s="34">
        <v>49845.609</v>
      </c>
      <c r="J17" s="133">
        <v>50027.565</v>
      </c>
      <c r="K17" s="136">
        <v>153915.33</v>
      </c>
      <c r="L17" s="113">
        <v>182572.776</v>
      </c>
      <c r="M17" s="136">
        <v>203589.373</v>
      </c>
      <c r="N17" s="163">
        <v>271072.686</v>
      </c>
      <c r="O17" s="113">
        <v>182804.828</v>
      </c>
      <c r="P17" s="9">
        <f t="shared" si="0"/>
        <v>1539181.4929999998</v>
      </c>
    </row>
    <row r="18" spans="1:16" ht="18.75">
      <c r="A18" s="47" t="s">
        <v>31</v>
      </c>
      <c r="B18" s="50" t="s">
        <v>108</v>
      </c>
      <c r="C18" s="59" t="s">
        <v>16</v>
      </c>
      <c r="D18" s="135">
        <v>36.28</v>
      </c>
      <c r="E18" s="135">
        <v>49.3002</v>
      </c>
      <c r="F18" s="511">
        <v>61.4344</v>
      </c>
      <c r="G18" s="112">
        <v>28.391</v>
      </c>
      <c r="H18" s="154">
        <v>11.3322</v>
      </c>
      <c r="I18" s="160">
        <v>10.1348</v>
      </c>
      <c r="J18" s="131">
        <v>6.319</v>
      </c>
      <c r="K18" s="135">
        <v>3.449</v>
      </c>
      <c r="L18" s="112">
        <v>16.3342</v>
      </c>
      <c r="M18" s="135">
        <v>5.0498</v>
      </c>
      <c r="N18" s="135">
        <v>4.0738</v>
      </c>
      <c r="O18" s="112">
        <v>3.7316</v>
      </c>
      <c r="P18" s="8">
        <f t="shared" si="0"/>
        <v>235.82999999999998</v>
      </c>
    </row>
    <row r="19" spans="1:16" ht="18.75">
      <c r="A19" s="54"/>
      <c r="B19" s="52" t="s">
        <v>109</v>
      </c>
      <c r="C19" s="52" t="s">
        <v>18</v>
      </c>
      <c r="D19" s="136">
        <v>29485.852</v>
      </c>
      <c r="E19" s="136">
        <v>40603.14</v>
      </c>
      <c r="F19" s="512">
        <v>51720.288</v>
      </c>
      <c r="G19" s="113">
        <v>24962.973</v>
      </c>
      <c r="H19" s="153">
        <v>9744.915</v>
      </c>
      <c r="I19" s="34">
        <v>6226.1</v>
      </c>
      <c r="J19" s="133">
        <v>5149.674</v>
      </c>
      <c r="K19" s="136">
        <v>1930.091</v>
      </c>
      <c r="L19" s="113">
        <v>10466.686</v>
      </c>
      <c r="M19" s="136">
        <v>5985.217</v>
      </c>
      <c r="N19" s="163">
        <v>6610.894</v>
      </c>
      <c r="O19" s="113">
        <v>6653.673</v>
      </c>
      <c r="P19" s="9">
        <f t="shared" si="0"/>
        <v>199539.503</v>
      </c>
    </row>
    <row r="20" spans="1:16" ht="18.75">
      <c r="A20" s="47" t="s">
        <v>23</v>
      </c>
      <c r="B20" s="568" t="s">
        <v>32</v>
      </c>
      <c r="C20" s="59" t="s">
        <v>16</v>
      </c>
      <c r="D20" s="135">
        <v>192.5212</v>
      </c>
      <c r="E20" s="135">
        <v>131.7974</v>
      </c>
      <c r="F20" s="511">
        <v>186.5136</v>
      </c>
      <c r="G20" s="112">
        <v>156.7758</v>
      </c>
      <c r="H20" s="154">
        <v>279.5828</v>
      </c>
      <c r="I20" s="393">
        <v>129.3136</v>
      </c>
      <c r="J20" s="131">
        <v>60.0102</v>
      </c>
      <c r="K20" s="135">
        <v>61.4036</v>
      </c>
      <c r="L20" s="112">
        <v>24.6712</v>
      </c>
      <c r="M20" s="135">
        <v>52.2394</v>
      </c>
      <c r="N20" s="135">
        <v>82.6652</v>
      </c>
      <c r="O20" s="112">
        <v>190.271</v>
      </c>
      <c r="P20" s="8">
        <f t="shared" si="0"/>
        <v>1547.7649999999999</v>
      </c>
    </row>
    <row r="21" spans="1:16" ht="18.75">
      <c r="A21" s="54"/>
      <c r="B21" s="569"/>
      <c r="C21" s="52" t="s">
        <v>18</v>
      </c>
      <c r="D21" s="136">
        <v>75511.517</v>
      </c>
      <c r="E21" s="136">
        <v>65925.146</v>
      </c>
      <c r="F21" s="512">
        <v>106103.895</v>
      </c>
      <c r="G21" s="113">
        <v>68817.074</v>
      </c>
      <c r="H21" s="153">
        <v>85409.456</v>
      </c>
      <c r="I21" s="394">
        <v>43311.504</v>
      </c>
      <c r="J21" s="133">
        <v>21700.935</v>
      </c>
      <c r="K21" s="136">
        <v>23104.595</v>
      </c>
      <c r="L21" s="113">
        <v>11888.916</v>
      </c>
      <c r="M21" s="136">
        <v>30493.774</v>
      </c>
      <c r="N21" s="163">
        <v>50827.313</v>
      </c>
      <c r="O21" s="113">
        <v>80510.592</v>
      </c>
      <c r="P21" s="9">
        <f t="shared" si="0"/>
        <v>663604.717</v>
      </c>
    </row>
    <row r="22" spans="1:16" s="40" customFormat="1" ht="18.75">
      <c r="A22" s="54"/>
      <c r="B22" s="570" t="s">
        <v>114</v>
      </c>
      <c r="C22" s="59" t="s">
        <v>16</v>
      </c>
      <c r="D22" s="5">
        <f aca="true" t="shared" si="2" ref="D22:L22">+D12+D14+D16+D18+D20</f>
        <v>273.92449999999997</v>
      </c>
      <c r="E22" s="5">
        <f t="shared" si="2"/>
        <v>221.81150000000002</v>
      </c>
      <c r="F22" s="5">
        <f t="shared" si="2"/>
        <v>304.79949999999997</v>
      </c>
      <c r="G22" s="1">
        <f t="shared" si="2"/>
        <v>300.0057</v>
      </c>
      <c r="H22" s="1">
        <f t="shared" si="2"/>
        <v>399.9873</v>
      </c>
      <c r="I22" s="1">
        <f t="shared" si="2"/>
        <v>379.25030000000004</v>
      </c>
      <c r="J22" s="1">
        <f t="shared" si="2"/>
        <v>116.4565</v>
      </c>
      <c r="K22" s="5">
        <f t="shared" si="2"/>
        <v>221.4194</v>
      </c>
      <c r="L22" s="5">
        <f t="shared" si="2"/>
        <v>171.95850000000002</v>
      </c>
      <c r="M22" s="5">
        <f>+M12+M14+M16+M18+M20</f>
        <v>201.5903</v>
      </c>
      <c r="N22" s="5">
        <f>+N12+N14+N16+N18+N20</f>
        <v>261.2164</v>
      </c>
      <c r="O22" s="5">
        <f>+O12+O14+O16+O18+O20</f>
        <v>305.9413</v>
      </c>
      <c r="P22" s="8">
        <f>SUM(D22:O22)</f>
        <v>3158.3612</v>
      </c>
    </row>
    <row r="23" spans="1:16" s="40" customFormat="1" ht="18.75">
      <c r="A23" s="53"/>
      <c r="B23" s="571"/>
      <c r="C23" s="52" t="s">
        <v>18</v>
      </c>
      <c r="D23" s="36">
        <f aca="true" t="shared" si="3" ref="D23:L23">+D13+D15+D17+D19+D21</f>
        <v>170090.287</v>
      </c>
      <c r="E23" s="36">
        <f t="shared" si="3"/>
        <v>157928.772</v>
      </c>
      <c r="F23" s="36">
        <f t="shared" si="3"/>
        <v>249078.04700000002</v>
      </c>
      <c r="G23" s="2">
        <f t="shared" si="3"/>
        <v>297425.029</v>
      </c>
      <c r="H23" s="2">
        <f t="shared" si="3"/>
        <v>266838.296</v>
      </c>
      <c r="I23" s="2">
        <f t="shared" si="3"/>
        <v>291927.652</v>
      </c>
      <c r="J23" s="2">
        <f t="shared" si="3"/>
        <v>108628.32</v>
      </c>
      <c r="K23" s="36">
        <f t="shared" si="3"/>
        <v>265453.284</v>
      </c>
      <c r="L23" s="36">
        <f t="shared" si="3"/>
        <v>225406.69</v>
      </c>
      <c r="M23" s="36">
        <f>+M13+M15+M17+M19+M21</f>
        <v>258198.842</v>
      </c>
      <c r="N23" s="36">
        <f>+N13+N15+N17+N19+N21</f>
        <v>343882.803</v>
      </c>
      <c r="O23" s="36">
        <f>+O13+O15+O17+O19+O21</f>
        <v>313548.882</v>
      </c>
      <c r="P23" s="9">
        <f>SUM(D23:O23)</f>
        <v>2948406.904</v>
      </c>
    </row>
    <row r="24" spans="1:16" ht="18.75">
      <c r="A24" s="47" t="s">
        <v>0</v>
      </c>
      <c r="B24" s="568" t="s">
        <v>33</v>
      </c>
      <c r="C24" s="59" t="s">
        <v>16</v>
      </c>
      <c r="D24" s="135">
        <v>0.955</v>
      </c>
      <c r="E24" s="135">
        <v>0.43</v>
      </c>
      <c r="F24" s="511">
        <v>7.949</v>
      </c>
      <c r="G24" s="112">
        <v>20.833</v>
      </c>
      <c r="H24" s="154">
        <v>4.828</v>
      </c>
      <c r="I24" s="158">
        <v>1.138</v>
      </c>
      <c r="J24" s="131">
        <v>1.045</v>
      </c>
      <c r="K24" s="135">
        <v>8.056</v>
      </c>
      <c r="L24" s="112">
        <v>7.717</v>
      </c>
      <c r="M24" s="135">
        <v>5.738</v>
      </c>
      <c r="N24" s="135">
        <v>11.396</v>
      </c>
      <c r="O24" s="112">
        <v>13.112</v>
      </c>
      <c r="P24" s="8">
        <f t="shared" si="0"/>
        <v>83.19699999999999</v>
      </c>
    </row>
    <row r="25" spans="1:16" ht="18.75">
      <c r="A25" s="47" t="s">
        <v>34</v>
      </c>
      <c r="B25" s="569"/>
      <c r="C25" s="52" t="s">
        <v>18</v>
      </c>
      <c r="D25" s="136">
        <v>508.788</v>
      </c>
      <c r="E25" s="136">
        <v>314.928</v>
      </c>
      <c r="F25" s="512">
        <v>8593.128</v>
      </c>
      <c r="G25" s="113">
        <v>23413.752</v>
      </c>
      <c r="H25" s="153">
        <v>4432.72</v>
      </c>
      <c r="I25" s="34">
        <v>1193.292</v>
      </c>
      <c r="J25" s="133">
        <v>864</v>
      </c>
      <c r="K25" s="136">
        <v>5809.85</v>
      </c>
      <c r="L25" s="113">
        <v>6798.752</v>
      </c>
      <c r="M25" s="136">
        <v>3900.624</v>
      </c>
      <c r="N25" s="163">
        <v>8443.375</v>
      </c>
      <c r="O25" s="113">
        <v>9207.973</v>
      </c>
      <c r="P25" s="9">
        <f t="shared" si="0"/>
        <v>73481.182</v>
      </c>
    </row>
    <row r="26" spans="1:16" ht="18.75">
      <c r="A26" s="47" t="s">
        <v>35</v>
      </c>
      <c r="B26" s="50" t="s">
        <v>20</v>
      </c>
      <c r="C26" s="59" t="s">
        <v>16</v>
      </c>
      <c r="D26" s="135">
        <v>9.655</v>
      </c>
      <c r="E26" s="135">
        <v>8.782</v>
      </c>
      <c r="F26" s="511">
        <v>10.89</v>
      </c>
      <c r="G26" s="112">
        <v>9.193</v>
      </c>
      <c r="H26" s="154">
        <v>13.173</v>
      </c>
      <c r="I26" s="160">
        <v>13.678</v>
      </c>
      <c r="J26" s="131">
        <v>8.17</v>
      </c>
      <c r="K26" s="135">
        <v>13.791</v>
      </c>
      <c r="L26" s="112">
        <v>6.277</v>
      </c>
      <c r="M26" s="135">
        <v>9.974</v>
      </c>
      <c r="N26" s="135">
        <v>11.529</v>
      </c>
      <c r="O26" s="112">
        <v>4.657</v>
      </c>
      <c r="P26" s="8">
        <f t="shared" si="0"/>
        <v>119.76899999999999</v>
      </c>
    </row>
    <row r="27" spans="1:16" ht="18.75">
      <c r="A27" s="47" t="s">
        <v>36</v>
      </c>
      <c r="B27" s="52" t="s">
        <v>110</v>
      </c>
      <c r="C27" s="52" t="s">
        <v>18</v>
      </c>
      <c r="D27" s="136">
        <v>3331.549</v>
      </c>
      <c r="E27" s="136">
        <v>2814.965</v>
      </c>
      <c r="F27" s="512">
        <v>4516.676</v>
      </c>
      <c r="G27" s="113">
        <v>5743.33</v>
      </c>
      <c r="H27" s="153">
        <v>8098.717</v>
      </c>
      <c r="I27" s="395">
        <v>5040.844</v>
      </c>
      <c r="J27" s="133">
        <v>3021.569</v>
      </c>
      <c r="K27" s="136">
        <v>4126.669</v>
      </c>
      <c r="L27" s="113">
        <v>2855.337</v>
      </c>
      <c r="M27" s="136">
        <v>4391.39</v>
      </c>
      <c r="N27" s="136">
        <v>6647.725</v>
      </c>
      <c r="O27" s="113">
        <v>3291.699</v>
      </c>
      <c r="P27" s="9">
        <f t="shared" si="0"/>
        <v>53880.47</v>
      </c>
    </row>
    <row r="28" spans="1:16" s="40" customFormat="1" ht="18.75">
      <c r="A28" s="47" t="s">
        <v>23</v>
      </c>
      <c r="B28" s="570" t="s">
        <v>114</v>
      </c>
      <c r="C28" s="59" t="s">
        <v>16</v>
      </c>
      <c r="D28" s="5">
        <f aca="true" t="shared" si="4" ref="D28:F29">+D24+D26</f>
        <v>10.61</v>
      </c>
      <c r="E28" s="5">
        <f t="shared" si="4"/>
        <v>9.212</v>
      </c>
      <c r="F28" s="5">
        <f t="shared" si="4"/>
        <v>18.839</v>
      </c>
      <c r="G28" s="1">
        <f aca="true" t="shared" si="5" ref="G28:O28">+G24+G26</f>
        <v>30.025999999999996</v>
      </c>
      <c r="H28" s="1">
        <f t="shared" si="5"/>
        <v>18.001</v>
      </c>
      <c r="I28" s="1">
        <f t="shared" si="5"/>
        <v>14.816</v>
      </c>
      <c r="J28" s="1">
        <f t="shared" si="5"/>
        <v>9.215</v>
      </c>
      <c r="K28" s="5">
        <f t="shared" si="5"/>
        <v>21.847</v>
      </c>
      <c r="L28" s="5">
        <f t="shared" si="5"/>
        <v>13.994</v>
      </c>
      <c r="M28" s="5">
        <f>+M24+M26</f>
        <v>15.712</v>
      </c>
      <c r="N28" s="5">
        <f t="shared" si="5"/>
        <v>22.925</v>
      </c>
      <c r="O28" s="5">
        <f t="shared" si="5"/>
        <v>17.769</v>
      </c>
      <c r="P28" s="8">
        <f>SUM(D28:O28)</f>
        <v>202.966</v>
      </c>
    </row>
    <row r="29" spans="1:16" s="40" customFormat="1" ht="18.75">
      <c r="A29" s="53"/>
      <c r="B29" s="571"/>
      <c r="C29" s="52" t="s">
        <v>18</v>
      </c>
      <c r="D29" s="36">
        <f t="shared" si="4"/>
        <v>3840.337</v>
      </c>
      <c r="E29" s="36">
        <f t="shared" si="4"/>
        <v>3129.893</v>
      </c>
      <c r="F29" s="36">
        <f t="shared" si="4"/>
        <v>13109.804</v>
      </c>
      <c r="G29" s="2">
        <f aca="true" t="shared" si="6" ref="G29:O29">+G25+G27</f>
        <v>29157.082000000002</v>
      </c>
      <c r="H29" s="2">
        <f t="shared" si="6"/>
        <v>12531.437</v>
      </c>
      <c r="I29" s="2">
        <f t="shared" si="6"/>
        <v>6234.136</v>
      </c>
      <c r="J29" s="2">
        <f t="shared" si="6"/>
        <v>3885.569</v>
      </c>
      <c r="K29" s="36">
        <f t="shared" si="6"/>
        <v>9936.519</v>
      </c>
      <c r="L29" s="36">
        <f t="shared" si="6"/>
        <v>9654.089</v>
      </c>
      <c r="M29" s="36">
        <f>+M25+M27</f>
        <v>8292.014</v>
      </c>
      <c r="N29" s="36">
        <f t="shared" si="6"/>
        <v>15091.1</v>
      </c>
      <c r="O29" s="36">
        <f t="shared" si="6"/>
        <v>12499.672</v>
      </c>
      <c r="P29" s="9">
        <f>SUM(D29:O29)</f>
        <v>127361.65200000002</v>
      </c>
    </row>
    <row r="30" spans="1:16" ht="18.75">
      <c r="A30" s="47" t="s">
        <v>0</v>
      </c>
      <c r="B30" s="568" t="s">
        <v>37</v>
      </c>
      <c r="C30" s="59" t="s">
        <v>16</v>
      </c>
      <c r="D30" s="135">
        <v>2.7632</v>
      </c>
      <c r="E30" s="135">
        <v>4.397</v>
      </c>
      <c r="F30" s="511">
        <v>7.3411</v>
      </c>
      <c r="G30" s="112">
        <v>7.7149</v>
      </c>
      <c r="H30" s="154">
        <v>2.1018</v>
      </c>
      <c r="I30" s="158">
        <v>0.1052</v>
      </c>
      <c r="J30" s="131"/>
      <c r="K30" s="135"/>
      <c r="L30" s="112">
        <v>0.01</v>
      </c>
      <c r="M30" s="135">
        <v>0.1446</v>
      </c>
      <c r="N30" s="135">
        <v>0.1475</v>
      </c>
      <c r="O30" s="112">
        <v>1.0861</v>
      </c>
      <c r="P30" s="8">
        <f t="shared" si="0"/>
        <v>25.811400000000006</v>
      </c>
    </row>
    <row r="31" spans="1:16" ht="18.75">
      <c r="A31" s="47" t="s">
        <v>38</v>
      </c>
      <c r="B31" s="569"/>
      <c r="C31" s="52" t="s">
        <v>18</v>
      </c>
      <c r="D31" s="136">
        <v>680.334</v>
      </c>
      <c r="E31" s="136">
        <v>1035.838</v>
      </c>
      <c r="F31" s="512">
        <v>1319.924</v>
      </c>
      <c r="G31" s="113">
        <v>829.422</v>
      </c>
      <c r="H31" s="153">
        <v>158.745</v>
      </c>
      <c r="I31" s="34">
        <v>6.015</v>
      </c>
      <c r="J31" s="133"/>
      <c r="K31" s="136"/>
      <c r="L31" s="113">
        <v>0.718</v>
      </c>
      <c r="M31" s="136">
        <v>125.348</v>
      </c>
      <c r="N31" s="163">
        <v>96.745</v>
      </c>
      <c r="O31" s="113">
        <v>620.103</v>
      </c>
      <c r="P31" s="9">
        <f t="shared" si="0"/>
        <v>4873.192</v>
      </c>
    </row>
    <row r="32" spans="1:16" ht="18.75">
      <c r="A32" s="47" t="s">
        <v>0</v>
      </c>
      <c r="B32" s="568" t="s">
        <v>39</v>
      </c>
      <c r="C32" s="59" t="s">
        <v>16</v>
      </c>
      <c r="D32" s="135">
        <v>0.0165</v>
      </c>
      <c r="E32" s="135">
        <v>0.0859</v>
      </c>
      <c r="F32" s="511">
        <v>0.2644</v>
      </c>
      <c r="G32" s="112"/>
      <c r="H32" s="154"/>
      <c r="I32" s="160"/>
      <c r="J32" s="131"/>
      <c r="K32" s="135">
        <v>0.007</v>
      </c>
      <c r="L32" s="112">
        <v>0.003</v>
      </c>
      <c r="M32" s="135"/>
      <c r="N32" s="135"/>
      <c r="O32" s="112"/>
      <c r="P32" s="8">
        <f t="shared" si="0"/>
        <v>0.3768</v>
      </c>
    </row>
    <row r="33" spans="1:16" ht="18.75">
      <c r="A33" s="47" t="s">
        <v>40</v>
      </c>
      <c r="B33" s="569"/>
      <c r="C33" s="52" t="s">
        <v>18</v>
      </c>
      <c r="D33" s="136">
        <v>3.646</v>
      </c>
      <c r="E33" s="136">
        <v>12.76</v>
      </c>
      <c r="F33" s="512">
        <v>20.079</v>
      </c>
      <c r="G33" s="113"/>
      <c r="H33" s="153"/>
      <c r="I33" s="159"/>
      <c r="J33" s="133"/>
      <c r="K33" s="136">
        <v>0.216</v>
      </c>
      <c r="L33" s="113">
        <v>0.162</v>
      </c>
      <c r="M33" s="136"/>
      <c r="N33" s="163"/>
      <c r="O33" s="113"/>
      <c r="P33" s="9">
        <f t="shared" si="0"/>
        <v>36.863</v>
      </c>
    </row>
    <row r="34" spans="1:16" ht="18.75">
      <c r="A34" s="54"/>
      <c r="B34" s="50" t="s">
        <v>20</v>
      </c>
      <c r="C34" s="59" t="s">
        <v>16</v>
      </c>
      <c r="D34" s="135"/>
      <c r="E34" s="135"/>
      <c r="F34" s="511"/>
      <c r="G34" s="112">
        <v>0.002</v>
      </c>
      <c r="H34" s="154"/>
      <c r="I34" s="158"/>
      <c r="J34" s="131"/>
      <c r="K34" s="135"/>
      <c r="L34" s="112"/>
      <c r="M34" s="135"/>
      <c r="N34" s="135"/>
      <c r="O34" s="112"/>
      <c r="P34" s="8">
        <f t="shared" si="0"/>
        <v>0.002</v>
      </c>
    </row>
    <row r="35" spans="1:16" ht="18.75">
      <c r="A35" s="47" t="s">
        <v>23</v>
      </c>
      <c r="B35" s="52" t="s">
        <v>111</v>
      </c>
      <c r="C35" s="52" t="s">
        <v>18</v>
      </c>
      <c r="D35" s="136"/>
      <c r="E35" s="136"/>
      <c r="F35" s="512"/>
      <c r="G35" s="113">
        <v>0.108</v>
      </c>
      <c r="H35" s="153"/>
      <c r="I35" s="159"/>
      <c r="J35" s="133"/>
      <c r="K35" s="136"/>
      <c r="L35" s="113"/>
      <c r="M35" s="136"/>
      <c r="N35" s="136"/>
      <c r="O35" s="113"/>
      <c r="P35" s="9">
        <f t="shared" si="0"/>
        <v>0.108</v>
      </c>
    </row>
    <row r="36" spans="1:16" s="40" customFormat="1" ht="18.75">
      <c r="A36" s="54"/>
      <c r="B36" s="570" t="s">
        <v>107</v>
      </c>
      <c r="C36" s="59" t="s">
        <v>16</v>
      </c>
      <c r="D36" s="5">
        <f aca="true" t="shared" si="7" ref="D36:L36">+D30+D32+D34</f>
        <v>2.7797</v>
      </c>
      <c r="E36" s="5">
        <f t="shared" si="7"/>
        <v>4.4829</v>
      </c>
      <c r="F36" s="5">
        <f t="shared" si="7"/>
        <v>7.6055</v>
      </c>
      <c r="G36" s="1">
        <f t="shared" si="7"/>
        <v>7.7169</v>
      </c>
      <c r="H36" s="1">
        <f t="shared" si="7"/>
        <v>2.1018</v>
      </c>
      <c r="I36" s="1">
        <f t="shared" si="7"/>
        <v>0.1052</v>
      </c>
      <c r="J36" s="1"/>
      <c r="K36" s="5">
        <f>+K30+K32+K34</f>
        <v>0.007</v>
      </c>
      <c r="L36" s="5">
        <f t="shared" si="7"/>
        <v>0.013000000000000001</v>
      </c>
      <c r="M36" s="5">
        <f aca="true" t="shared" si="8" ref="M36:O37">+M30+M32+M34</f>
        <v>0.1446</v>
      </c>
      <c r="N36" s="5">
        <f t="shared" si="8"/>
        <v>0.1475</v>
      </c>
      <c r="O36" s="5">
        <f t="shared" si="8"/>
        <v>1.0861</v>
      </c>
      <c r="P36" s="8">
        <f>SUM(D36:O36)</f>
        <v>26.190200000000004</v>
      </c>
    </row>
    <row r="37" spans="1:16" s="40" customFormat="1" ht="18.75">
      <c r="A37" s="53"/>
      <c r="B37" s="571"/>
      <c r="C37" s="52" t="s">
        <v>18</v>
      </c>
      <c r="D37" s="36">
        <f aca="true" t="shared" si="9" ref="D37:L37">+D31+D33+D35</f>
        <v>683.9799999999999</v>
      </c>
      <c r="E37" s="36">
        <f t="shared" si="9"/>
        <v>1048.598</v>
      </c>
      <c r="F37" s="36">
        <f t="shared" si="9"/>
        <v>1340.003</v>
      </c>
      <c r="G37" s="2">
        <f t="shared" si="9"/>
        <v>829.53</v>
      </c>
      <c r="H37" s="2">
        <f t="shared" si="9"/>
        <v>158.745</v>
      </c>
      <c r="I37" s="2">
        <f t="shared" si="9"/>
        <v>6.015</v>
      </c>
      <c r="J37" s="2"/>
      <c r="K37" s="36">
        <f>+K31+K33+K35</f>
        <v>0.216</v>
      </c>
      <c r="L37" s="36">
        <f t="shared" si="9"/>
        <v>0.88</v>
      </c>
      <c r="M37" s="36">
        <f t="shared" si="8"/>
        <v>125.348</v>
      </c>
      <c r="N37" s="36">
        <f t="shared" si="8"/>
        <v>96.745</v>
      </c>
      <c r="O37" s="36">
        <f t="shared" si="8"/>
        <v>620.103</v>
      </c>
      <c r="P37" s="9">
        <f>SUM(D37:O37)</f>
        <v>4910.163</v>
      </c>
    </row>
    <row r="38" spans="1:16" ht="18.75">
      <c r="A38" s="572" t="s">
        <v>41</v>
      </c>
      <c r="B38" s="573"/>
      <c r="C38" s="59" t="s">
        <v>16</v>
      </c>
      <c r="D38" s="135">
        <v>0.001</v>
      </c>
      <c r="E38" s="135"/>
      <c r="F38" s="511">
        <v>0.05</v>
      </c>
      <c r="G38" s="112">
        <v>0.05</v>
      </c>
      <c r="H38" s="154">
        <v>0.095</v>
      </c>
      <c r="I38" s="158">
        <v>0.1068</v>
      </c>
      <c r="J38" s="131">
        <v>0.0836</v>
      </c>
      <c r="K38" s="135">
        <v>0.1729</v>
      </c>
      <c r="L38" s="112">
        <v>0.1703</v>
      </c>
      <c r="M38" s="135">
        <v>0.0847</v>
      </c>
      <c r="N38" s="135">
        <v>0.0358</v>
      </c>
      <c r="O38" s="112">
        <v>0.0384</v>
      </c>
      <c r="P38" s="8">
        <f aca="true" t="shared" si="10" ref="P38:P53">SUM(D38:O38)</f>
        <v>0.8885000000000001</v>
      </c>
    </row>
    <row r="39" spans="1:16" ht="18.75">
      <c r="A39" s="574"/>
      <c r="B39" s="575"/>
      <c r="C39" s="52" t="s">
        <v>18</v>
      </c>
      <c r="D39" s="136">
        <v>0.756</v>
      </c>
      <c r="E39" s="136"/>
      <c r="F39" s="512">
        <v>40.5</v>
      </c>
      <c r="G39" s="113">
        <v>41.31</v>
      </c>
      <c r="H39" s="153">
        <v>68.04</v>
      </c>
      <c r="I39" s="159">
        <v>69.401</v>
      </c>
      <c r="J39" s="133">
        <v>61.069</v>
      </c>
      <c r="K39" s="136">
        <v>76.464</v>
      </c>
      <c r="L39" s="113">
        <v>52.433</v>
      </c>
      <c r="M39" s="136">
        <v>34.063</v>
      </c>
      <c r="N39" s="163">
        <v>23.414</v>
      </c>
      <c r="O39" s="113">
        <v>22.858</v>
      </c>
      <c r="P39" s="9">
        <f t="shared" si="10"/>
        <v>490.308</v>
      </c>
    </row>
    <row r="40" spans="1:16" ht="18.75">
      <c r="A40" s="572" t="s">
        <v>42</v>
      </c>
      <c r="B40" s="573"/>
      <c r="C40" s="59" t="s">
        <v>16</v>
      </c>
      <c r="D40" s="135">
        <v>0.0494</v>
      </c>
      <c r="E40" s="135">
        <v>0.043</v>
      </c>
      <c r="F40" s="511">
        <v>0.0127</v>
      </c>
      <c r="G40" s="112">
        <v>0.0062</v>
      </c>
      <c r="H40" s="154"/>
      <c r="I40" s="158">
        <v>0.0128</v>
      </c>
      <c r="J40" s="131"/>
      <c r="K40" s="135"/>
      <c r="L40" s="112"/>
      <c r="M40" s="135">
        <v>0.0228</v>
      </c>
      <c r="N40" s="135"/>
      <c r="O40" s="112">
        <v>0.1105</v>
      </c>
      <c r="P40" s="8">
        <f t="shared" si="10"/>
        <v>0.2574</v>
      </c>
    </row>
    <row r="41" spans="1:16" ht="18.75">
      <c r="A41" s="574"/>
      <c r="B41" s="575"/>
      <c r="C41" s="52" t="s">
        <v>18</v>
      </c>
      <c r="D41" s="136">
        <v>53.76</v>
      </c>
      <c r="E41" s="136">
        <v>46.44</v>
      </c>
      <c r="F41" s="512">
        <v>13.716</v>
      </c>
      <c r="G41" s="113">
        <v>6.026</v>
      </c>
      <c r="H41" s="153"/>
      <c r="I41" s="34">
        <v>1.382</v>
      </c>
      <c r="J41" s="133"/>
      <c r="K41" s="136"/>
      <c r="L41" s="113"/>
      <c r="M41" s="136">
        <v>6.132</v>
      </c>
      <c r="N41" s="163"/>
      <c r="O41" s="113">
        <v>100.731</v>
      </c>
      <c r="P41" s="9">
        <f t="shared" si="10"/>
        <v>228.18699999999998</v>
      </c>
    </row>
    <row r="42" spans="1:16" ht="18.75">
      <c r="A42" s="572" t="s">
        <v>43</v>
      </c>
      <c r="B42" s="573"/>
      <c r="C42" s="59" t="s">
        <v>16</v>
      </c>
      <c r="D42" s="135"/>
      <c r="E42" s="135"/>
      <c r="F42" s="511"/>
      <c r="G42" s="112">
        <v>0.0012</v>
      </c>
      <c r="H42" s="154"/>
      <c r="I42" s="160"/>
      <c r="J42" s="131"/>
      <c r="K42" s="135"/>
      <c r="L42" s="112"/>
      <c r="M42" s="135"/>
      <c r="N42" s="135"/>
      <c r="O42" s="112"/>
      <c r="P42" s="8">
        <f t="shared" si="10"/>
        <v>0.0012</v>
      </c>
    </row>
    <row r="43" spans="1:16" ht="18.75">
      <c r="A43" s="574"/>
      <c r="B43" s="575"/>
      <c r="C43" s="52" t="s">
        <v>18</v>
      </c>
      <c r="D43" s="136"/>
      <c r="E43" s="136"/>
      <c r="F43" s="512"/>
      <c r="G43" s="113">
        <v>2.592</v>
      </c>
      <c r="H43" s="153"/>
      <c r="I43" s="159"/>
      <c r="J43" s="133"/>
      <c r="K43" s="136"/>
      <c r="L43" s="113"/>
      <c r="M43" s="136"/>
      <c r="N43" s="136"/>
      <c r="O43" s="113"/>
      <c r="P43" s="9">
        <f t="shared" si="10"/>
        <v>2.592</v>
      </c>
    </row>
    <row r="44" spans="1:16" ht="18.75">
      <c r="A44" s="572" t="s">
        <v>44</v>
      </c>
      <c r="B44" s="573"/>
      <c r="C44" s="59" t="s">
        <v>16</v>
      </c>
      <c r="D44" s="135"/>
      <c r="E44" s="135"/>
      <c r="F44" s="511"/>
      <c r="G44" s="112"/>
      <c r="H44" s="154"/>
      <c r="I44" s="158"/>
      <c r="J44" s="131"/>
      <c r="K44" s="135"/>
      <c r="L44" s="112"/>
      <c r="M44" s="135"/>
      <c r="N44" s="135"/>
      <c r="O44" s="112"/>
      <c r="P44" s="8"/>
    </row>
    <row r="45" spans="1:16" ht="18.75">
      <c r="A45" s="574"/>
      <c r="B45" s="575"/>
      <c r="C45" s="52" t="s">
        <v>18</v>
      </c>
      <c r="D45" s="136"/>
      <c r="E45" s="136"/>
      <c r="F45" s="512"/>
      <c r="G45" s="113"/>
      <c r="H45" s="153"/>
      <c r="I45" s="34"/>
      <c r="J45" s="133"/>
      <c r="K45" s="136"/>
      <c r="L45" s="113"/>
      <c r="M45" s="136"/>
      <c r="N45" s="163"/>
      <c r="O45" s="113"/>
      <c r="P45" s="9"/>
    </row>
    <row r="46" spans="1:16" ht="18.75">
      <c r="A46" s="572" t="s">
        <v>45</v>
      </c>
      <c r="B46" s="573"/>
      <c r="C46" s="59" t="s">
        <v>16</v>
      </c>
      <c r="D46" s="135">
        <v>0.045</v>
      </c>
      <c r="E46" s="135"/>
      <c r="F46" s="511">
        <v>0.0008</v>
      </c>
      <c r="G46" s="112"/>
      <c r="H46" s="154"/>
      <c r="I46" s="160"/>
      <c r="J46" s="131"/>
      <c r="K46" s="135"/>
      <c r="L46" s="112"/>
      <c r="M46" s="135"/>
      <c r="N46" s="135"/>
      <c r="O46" s="112"/>
      <c r="P46" s="8">
        <f t="shared" si="10"/>
        <v>0.0458</v>
      </c>
    </row>
    <row r="47" spans="1:16" ht="18.75">
      <c r="A47" s="574"/>
      <c r="B47" s="575"/>
      <c r="C47" s="52" t="s">
        <v>18</v>
      </c>
      <c r="D47" s="136">
        <v>28.62</v>
      </c>
      <c r="E47" s="136"/>
      <c r="F47" s="512">
        <v>0.864</v>
      </c>
      <c r="G47" s="113"/>
      <c r="H47" s="153"/>
      <c r="I47" s="35"/>
      <c r="J47" s="133"/>
      <c r="K47" s="136"/>
      <c r="L47" s="113"/>
      <c r="M47" s="136"/>
      <c r="N47" s="136"/>
      <c r="O47" s="113"/>
      <c r="P47" s="9">
        <f t="shared" si="10"/>
        <v>29.484</v>
      </c>
    </row>
    <row r="48" spans="1:16" ht="18.75">
      <c r="A48" s="572" t="s">
        <v>46</v>
      </c>
      <c r="B48" s="573"/>
      <c r="C48" s="59" t="s">
        <v>16</v>
      </c>
      <c r="D48" s="135">
        <v>0.0032</v>
      </c>
      <c r="E48" s="135"/>
      <c r="F48" s="511"/>
      <c r="G48" s="112">
        <v>0.035</v>
      </c>
      <c r="H48" s="154">
        <v>1.0373</v>
      </c>
      <c r="I48" s="158">
        <v>16.2334</v>
      </c>
      <c r="J48" s="131">
        <v>2.7569</v>
      </c>
      <c r="K48" s="135">
        <v>0.0372</v>
      </c>
      <c r="L48" s="112">
        <v>0.1289</v>
      </c>
      <c r="M48" s="135">
        <v>0.0585</v>
      </c>
      <c r="N48" s="135">
        <v>0.0306</v>
      </c>
      <c r="O48" s="112">
        <v>0.1376</v>
      </c>
      <c r="P48" s="8">
        <f t="shared" si="10"/>
        <v>20.4586</v>
      </c>
    </row>
    <row r="49" spans="1:16" ht="18.75">
      <c r="A49" s="574"/>
      <c r="B49" s="575"/>
      <c r="C49" s="52" t="s">
        <v>18</v>
      </c>
      <c r="D49" s="136">
        <v>2.074</v>
      </c>
      <c r="E49" s="136"/>
      <c r="F49" s="512"/>
      <c r="G49" s="113">
        <v>1.89</v>
      </c>
      <c r="H49" s="153">
        <v>54.652</v>
      </c>
      <c r="I49" s="34">
        <v>981.78</v>
      </c>
      <c r="J49" s="133">
        <v>162.602</v>
      </c>
      <c r="K49" s="136">
        <v>2.327</v>
      </c>
      <c r="L49" s="113">
        <v>28.097</v>
      </c>
      <c r="M49" s="136">
        <v>32.172</v>
      </c>
      <c r="N49" s="163">
        <v>3.499</v>
      </c>
      <c r="O49" s="113">
        <v>47.65</v>
      </c>
      <c r="P49" s="9">
        <f t="shared" si="10"/>
        <v>1316.7430000000002</v>
      </c>
    </row>
    <row r="50" spans="1:16" ht="18.75">
      <c r="A50" s="572" t="s">
        <v>47</v>
      </c>
      <c r="B50" s="573"/>
      <c r="C50" s="59" t="s">
        <v>16</v>
      </c>
      <c r="D50" s="135">
        <v>0.466</v>
      </c>
      <c r="E50" s="135">
        <v>0.575</v>
      </c>
      <c r="F50" s="511">
        <v>0.541</v>
      </c>
      <c r="G50" s="112">
        <v>0.5535</v>
      </c>
      <c r="H50" s="154">
        <v>0.186</v>
      </c>
      <c r="I50" s="160">
        <v>0.113</v>
      </c>
      <c r="J50" s="131">
        <v>0.165</v>
      </c>
      <c r="K50" s="135">
        <v>1.19</v>
      </c>
      <c r="L50" s="112">
        <v>6.5875</v>
      </c>
      <c r="M50" s="135">
        <v>10.1915</v>
      </c>
      <c r="N50" s="135">
        <v>2.913</v>
      </c>
      <c r="O50" s="112">
        <v>0.256</v>
      </c>
      <c r="P50" s="8">
        <f t="shared" si="10"/>
        <v>23.7375</v>
      </c>
    </row>
    <row r="51" spans="1:16" ht="18.75">
      <c r="A51" s="574"/>
      <c r="B51" s="575"/>
      <c r="C51" s="52" t="s">
        <v>18</v>
      </c>
      <c r="D51" s="136">
        <v>192.24</v>
      </c>
      <c r="E51" s="136">
        <v>293.274</v>
      </c>
      <c r="F51" s="512">
        <v>264.622</v>
      </c>
      <c r="G51" s="113">
        <v>256.046</v>
      </c>
      <c r="H51" s="153">
        <v>123.552</v>
      </c>
      <c r="I51" s="159">
        <v>84.24</v>
      </c>
      <c r="J51" s="133">
        <v>116.964</v>
      </c>
      <c r="K51" s="136">
        <v>872.075</v>
      </c>
      <c r="L51" s="113">
        <v>5095.163</v>
      </c>
      <c r="M51" s="136">
        <v>5564.589</v>
      </c>
      <c r="N51" s="163">
        <v>1352.75</v>
      </c>
      <c r="O51" s="113">
        <v>140.508</v>
      </c>
      <c r="P51" s="9">
        <f t="shared" si="10"/>
        <v>14356.023</v>
      </c>
    </row>
    <row r="52" spans="1:16" ht="18.75">
      <c r="A52" s="572" t="s">
        <v>48</v>
      </c>
      <c r="B52" s="573"/>
      <c r="C52" s="59" t="s">
        <v>16</v>
      </c>
      <c r="D52" s="135"/>
      <c r="E52" s="135"/>
      <c r="F52" s="511">
        <v>0.002</v>
      </c>
      <c r="G52" s="112">
        <v>0.0428</v>
      </c>
      <c r="H52" s="154">
        <v>0.0124</v>
      </c>
      <c r="I52" s="158"/>
      <c r="J52" s="131"/>
      <c r="K52" s="135"/>
      <c r="L52" s="112">
        <v>0.0984</v>
      </c>
      <c r="M52" s="135">
        <v>1.5143</v>
      </c>
      <c r="N52" s="135">
        <v>0.5056</v>
      </c>
      <c r="O52" s="112"/>
      <c r="P52" s="8">
        <f t="shared" si="10"/>
        <v>2.1755</v>
      </c>
    </row>
    <row r="53" spans="1:16" ht="18.75">
      <c r="A53" s="574"/>
      <c r="B53" s="575"/>
      <c r="C53" s="52" t="s">
        <v>18</v>
      </c>
      <c r="D53" s="136"/>
      <c r="E53" s="136"/>
      <c r="F53" s="512">
        <v>1.728</v>
      </c>
      <c r="G53" s="113">
        <v>29.247</v>
      </c>
      <c r="H53" s="153">
        <v>6.798</v>
      </c>
      <c r="I53" s="159"/>
      <c r="J53" s="133"/>
      <c r="K53" s="136"/>
      <c r="L53" s="113">
        <v>48.865</v>
      </c>
      <c r="M53" s="136">
        <v>776.213</v>
      </c>
      <c r="N53" s="163">
        <v>337.141</v>
      </c>
      <c r="O53" s="113"/>
      <c r="P53" s="9">
        <f t="shared" si="10"/>
        <v>1199.992</v>
      </c>
    </row>
    <row r="54" spans="1:16" ht="18.75">
      <c r="A54" s="47" t="s">
        <v>0</v>
      </c>
      <c r="B54" s="568" t="s">
        <v>132</v>
      </c>
      <c r="C54" s="59" t="s">
        <v>16</v>
      </c>
      <c r="D54" s="135"/>
      <c r="E54" s="135"/>
      <c r="F54" s="511"/>
      <c r="G54" s="112"/>
      <c r="H54" s="154"/>
      <c r="I54" s="158"/>
      <c r="J54" s="131"/>
      <c r="K54" s="135"/>
      <c r="L54" s="112"/>
      <c r="M54" s="135"/>
      <c r="N54" s="135"/>
      <c r="O54" s="112"/>
      <c r="P54" s="8"/>
    </row>
    <row r="55" spans="1:16" ht="18.75">
      <c r="A55" s="47" t="s">
        <v>38</v>
      </c>
      <c r="B55" s="569"/>
      <c r="C55" s="52" t="s">
        <v>18</v>
      </c>
      <c r="D55" s="136"/>
      <c r="E55" s="136"/>
      <c r="F55" s="512"/>
      <c r="G55" s="113"/>
      <c r="H55" s="153"/>
      <c r="I55" s="34"/>
      <c r="J55" s="133"/>
      <c r="K55" s="136"/>
      <c r="L55" s="113"/>
      <c r="M55" s="136"/>
      <c r="N55" s="163"/>
      <c r="O55" s="113"/>
      <c r="P55" s="9"/>
    </row>
    <row r="56" spans="1:16" ht="18.75">
      <c r="A56" s="47" t="s">
        <v>17</v>
      </c>
      <c r="B56" s="50" t="s">
        <v>20</v>
      </c>
      <c r="C56" s="59" t="s">
        <v>16</v>
      </c>
      <c r="D56" s="135">
        <v>0.0085</v>
      </c>
      <c r="E56" s="135">
        <v>0.0056</v>
      </c>
      <c r="F56" s="511">
        <v>0.01678</v>
      </c>
      <c r="G56" s="112">
        <v>0.0028</v>
      </c>
      <c r="H56" s="154">
        <v>0.0106</v>
      </c>
      <c r="I56" s="393">
        <v>0.0282</v>
      </c>
      <c r="J56" s="131">
        <v>0.0551</v>
      </c>
      <c r="K56" s="135">
        <v>0.0056</v>
      </c>
      <c r="L56" s="112">
        <v>1.264</v>
      </c>
      <c r="M56" s="135">
        <v>0.4277</v>
      </c>
      <c r="N56" s="135">
        <v>0.1599</v>
      </c>
      <c r="O56" s="112">
        <v>0.395</v>
      </c>
      <c r="P56" s="8">
        <f aca="true" t="shared" si="11" ref="P56:P67">SUM(D56:O56)</f>
        <v>2.3797800000000002</v>
      </c>
    </row>
    <row r="57" spans="1:16" ht="18.75">
      <c r="A57" s="47" t="s">
        <v>23</v>
      </c>
      <c r="B57" s="52" t="s">
        <v>113</v>
      </c>
      <c r="C57" s="52" t="s">
        <v>18</v>
      </c>
      <c r="D57" s="136">
        <v>9.18</v>
      </c>
      <c r="E57" s="136">
        <v>6.048</v>
      </c>
      <c r="F57" s="512">
        <v>18.368</v>
      </c>
      <c r="G57" s="113">
        <v>2.722</v>
      </c>
      <c r="H57" s="153">
        <v>9.293</v>
      </c>
      <c r="I57" s="394">
        <v>18.559</v>
      </c>
      <c r="J57" s="133">
        <v>31.947</v>
      </c>
      <c r="K57" s="136">
        <v>6.048</v>
      </c>
      <c r="L57" s="113">
        <v>517.542</v>
      </c>
      <c r="M57" s="136">
        <v>259.858</v>
      </c>
      <c r="N57" s="163">
        <v>103.692</v>
      </c>
      <c r="O57" s="113">
        <v>260.356</v>
      </c>
      <c r="P57" s="9">
        <f t="shared" si="11"/>
        <v>1243.613</v>
      </c>
    </row>
    <row r="58" spans="1:16" s="40" customFormat="1" ht="18.75">
      <c r="A58" s="54"/>
      <c r="B58" s="570" t="s">
        <v>107</v>
      </c>
      <c r="C58" s="59" t="s">
        <v>16</v>
      </c>
      <c r="D58" s="5">
        <f aca="true" t="shared" si="12" ref="D58:L58">+D54+D56</f>
        <v>0.0085</v>
      </c>
      <c r="E58" s="5">
        <f t="shared" si="12"/>
        <v>0.0056</v>
      </c>
      <c r="F58" s="5">
        <f t="shared" si="12"/>
        <v>0.01678</v>
      </c>
      <c r="G58" s="1">
        <f t="shared" si="12"/>
        <v>0.0028</v>
      </c>
      <c r="H58" s="1">
        <f t="shared" si="12"/>
        <v>0.0106</v>
      </c>
      <c r="I58" s="1">
        <f t="shared" si="12"/>
        <v>0.0282</v>
      </c>
      <c r="J58" s="1">
        <f t="shared" si="12"/>
        <v>0.0551</v>
      </c>
      <c r="K58" s="5">
        <f t="shared" si="12"/>
        <v>0.0056</v>
      </c>
      <c r="L58" s="5">
        <f t="shared" si="12"/>
        <v>1.264</v>
      </c>
      <c r="M58" s="5">
        <f aca="true" t="shared" si="13" ref="M58:O59">+M54+M56</f>
        <v>0.4277</v>
      </c>
      <c r="N58" s="5">
        <f t="shared" si="13"/>
        <v>0.1599</v>
      </c>
      <c r="O58" s="5">
        <f t="shared" si="13"/>
        <v>0.395</v>
      </c>
      <c r="P58" s="8">
        <f>SUM(D58:O58)</f>
        <v>2.3797800000000002</v>
      </c>
    </row>
    <row r="59" spans="1:16" s="40" customFormat="1" ht="18.75">
      <c r="A59" s="53"/>
      <c r="B59" s="571"/>
      <c r="C59" s="52" t="s">
        <v>18</v>
      </c>
      <c r="D59" s="36">
        <f aca="true" t="shared" si="14" ref="D59:L59">+D55+D57</f>
        <v>9.18</v>
      </c>
      <c r="E59" s="36">
        <f t="shared" si="14"/>
        <v>6.048</v>
      </c>
      <c r="F59" s="36">
        <f t="shared" si="14"/>
        <v>18.368</v>
      </c>
      <c r="G59" s="2">
        <f t="shared" si="14"/>
        <v>2.722</v>
      </c>
      <c r="H59" s="2">
        <f t="shared" si="14"/>
        <v>9.293</v>
      </c>
      <c r="I59" s="2">
        <f t="shared" si="14"/>
        <v>18.559</v>
      </c>
      <c r="J59" s="2">
        <f t="shared" si="14"/>
        <v>31.947</v>
      </c>
      <c r="K59" s="36">
        <f t="shared" si="14"/>
        <v>6.048</v>
      </c>
      <c r="L59" s="36">
        <f t="shared" si="14"/>
        <v>517.542</v>
      </c>
      <c r="M59" s="36">
        <f t="shared" si="13"/>
        <v>259.858</v>
      </c>
      <c r="N59" s="36">
        <f t="shared" si="13"/>
        <v>103.692</v>
      </c>
      <c r="O59" s="36">
        <f t="shared" si="13"/>
        <v>260.356</v>
      </c>
      <c r="P59" s="9">
        <f>SUM(D59:O59)</f>
        <v>1243.613</v>
      </c>
    </row>
    <row r="60" spans="1:16" ht="18.75">
      <c r="A60" s="47" t="s">
        <v>0</v>
      </c>
      <c r="B60" s="568" t="s">
        <v>115</v>
      </c>
      <c r="C60" s="59" t="s">
        <v>16</v>
      </c>
      <c r="D60" s="135">
        <v>15.805</v>
      </c>
      <c r="E60" s="135"/>
      <c r="F60" s="511"/>
      <c r="G60" s="112"/>
      <c r="H60" s="154">
        <v>0.006</v>
      </c>
      <c r="I60" s="158"/>
      <c r="J60" s="131"/>
      <c r="K60" s="135"/>
      <c r="L60" s="112">
        <v>0.804</v>
      </c>
      <c r="M60" s="135"/>
      <c r="N60" s="135"/>
      <c r="O60" s="112"/>
      <c r="P60" s="8">
        <f t="shared" si="11"/>
        <v>16.615</v>
      </c>
    </row>
    <row r="61" spans="1:16" ht="18.75">
      <c r="A61" s="47" t="s">
        <v>49</v>
      </c>
      <c r="B61" s="569"/>
      <c r="C61" s="52" t="s">
        <v>18</v>
      </c>
      <c r="D61" s="136">
        <v>1040.634</v>
      </c>
      <c r="E61" s="136"/>
      <c r="F61" s="512"/>
      <c r="G61" s="113"/>
      <c r="H61" s="153">
        <v>0.065</v>
      </c>
      <c r="I61" s="159"/>
      <c r="J61" s="133"/>
      <c r="K61" s="136"/>
      <c r="L61" s="113">
        <v>60.782</v>
      </c>
      <c r="M61" s="136"/>
      <c r="N61" s="163"/>
      <c r="O61" s="113"/>
      <c r="P61" s="9">
        <f t="shared" si="11"/>
        <v>1101.481</v>
      </c>
    </row>
    <row r="62" spans="1:16" ht="18.75">
      <c r="A62" s="47" t="s">
        <v>0</v>
      </c>
      <c r="B62" s="50" t="s">
        <v>50</v>
      </c>
      <c r="C62" s="59" t="s">
        <v>16</v>
      </c>
      <c r="D62" s="135">
        <v>8.11</v>
      </c>
      <c r="E62" s="135">
        <v>6.09</v>
      </c>
      <c r="F62" s="511">
        <v>9.51</v>
      </c>
      <c r="G62" s="112">
        <v>35.59</v>
      </c>
      <c r="H62" s="154">
        <v>15.06</v>
      </c>
      <c r="I62" s="158">
        <v>18.61</v>
      </c>
      <c r="J62" s="131">
        <v>12.49</v>
      </c>
      <c r="K62" s="135">
        <v>50.24</v>
      </c>
      <c r="L62" s="112">
        <v>62.59</v>
      </c>
      <c r="M62" s="135">
        <v>50.4</v>
      </c>
      <c r="N62" s="135">
        <v>29.049</v>
      </c>
      <c r="O62" s="112">
        <v>19.67</v>
      </c>
      <c r="P62" s="8">
        <f t="shared" si="11"/>
        <v>317.409</v>
      </c>
    </row>
    <row r="63" spans="1:16" ht="18.75">
      <c r="A63" s="47" t="s">
        <v>51</v>
      </c>
      <c r="B63" s="52" t="s">
        <v>116</v>
      </c>
      <c r="C63" s="52" t="s">
        <v>18</v>
      </c>
      <c r="D63" s="136">
        <v>588.276</v>
      </c>
      <c r="E63" s="136">
        <v>458.244</v>
      </c>
      <c r="F63" s="512">
        <v>718.956</v>
      </c>
      <c r="G63" s="113">
        <v>2795.904</v>
      </c>
      <c r="H63" s="153">
        <v>1174.176</v>
      </c>
      <c r="I63" s="34">
        <v>1627.236</v>
      </c>
      <c r="J63" s="133">
        <v>944.244</v>
      </c>
      <c r="K63" s="136">
        <v>3821.04</v>
      </c>
      <c r="L63" s="113">
        <v>4952.016</v>
      </c>
      <c r="M63" s="136">
        <v>3936.06</v>
      </c>
      <c r="N63" s="163">
        <v>2308.176</v>
      </c>
      <c r="O63" s="113">
        <v>1454.652</v>
      </c>
      <c r="P63" s="9">
        <f t="shared" si="11"/>
        <v>24778.980000000003</v>
      </c>
    </row>
    <row r="64" spans="1:16" ht="18.75">
      <c r="A64" s="47" t="s">
        <v>0</v>
      </c>
      <c r="B64" s="568" t="s">
        <v>53</v>
      </c>
      <c r="C64" s="59" t="s">
        <v>16</v>
      </c>
      <c r="D64" s="135"/>
      <c r="E64" s="135"/>
      <c r="F64" s="511"/>
      <c r="G64" s="112"/>
      <c r="H64" s="154">
        <v>4.574</v>
      </c>
      <c r="I64" s="160">
        <v>5.88</v>
      </c>
      <c r="J64" s="131">
        <v>0.549</v>
      </c>
      <c r="K64" s="135">
        <v>0.122</v>
      </c>
      <c r="L64" s="112"/>
      <c r="M64" s="135"/>
      <c r="N64" s="135"/>
      <c r="O64" s="112"/>
      <c r="P64" s="8">
        <f t="shared" si="11"/>
        <v>11.125</v>
      </c>
    </row>
    <row r="65" spans="1:16" ht="18.75">
      <c r="A65" s="47" t="s">
        <v>23</v>
      </c>
      <c r="B65" s="569"/>
      <c r="C65" s="52" t="s">
        <v>18</v>
      </c>
      <c r="D65" s="136"/>
      <c r="E65" s="136"/>
      <c r="F65" s="512"/>
      <c r="G65" s="113"/>
      <c r="H65" s="153">
        <v>348.518</v>
      </c>
      <c r="I65" s="159">
        <v>444.527</v>
      </c>
      <c r="J65" s="133">
        <v>44.744</v>
      </c>
      <c r="K65" s="136">
        <v>13.176</v>
      </c>
      <c r="L65" s="113"/>
      <c r="M65" s="136"/>
      <c r="N65" s="136"/>
      <c r="O65" s="113"/>
      <c r="P65" s="9">
        <f t="shared" si="11"/>
        <v>850.965</v>
      </c>
    </row>
    <row r="66" spans="1:16" ht="18.75">
      <c r="A66" s="54"/>
      <c r="B66" s="50" t="s">
        <v>20</v>
      </c>
      <c r="C66" s="59" t="s">
        <v>16</v>
      </c>
      <c r="D66" s="135"/>
      <c r="E66" s="135">
        <v>0.005</v>
      </c>
      <c r="F66" s="511">
        <v>0.024</v>
      </c>
      <c r="G66" s="112">
        <v>0.792</v>
      </c>
      <c r="H66" s="154">
        <v>0.2905</v>
      </c>
      <c r="I66" s="158">
        <v>0.225</v>
      </c>
      <c r="J66" s="131">
        <v>0.001</v>
      </c>
      <c r="K66" s="135">
        <v>0.075</v>
      </c>
      <c r="L66" s="112">
        <v>1.477</v>
      </c>
      <c r="M66" s="135">
        <v>0.153</v>
      </c>
      <c r="N66" s="135"/>
      <c r="O66" s="112">
        <v>0.9</v>
      </c>
      <c r="P66" s="8">
        <f t="shared" si="11"/>
        <v>3.9425</v>
      </c>
    </row>
    <row r="67" spans="1:16" ht="19.5" thickBot="1">
      <c r="A67" s="55" t="s">
        <v>0</v>
      </c>
      <c r="B67" s="56" t="s">
        <v>116</v>
      </c>
      <c r="C67" s="56" t="s">
        <v>18</v>
      </c>
      <c r="D67" s="139"/>
      <c r="E67" s="139">
        <v>1.296</v>
      </c>
      <c r="F67" s="513">
        <v>0.961</v>
      </c>
      <c r="G67" s="116">
        <v>34.041</v>
      </c>
      <c r="H67" s="155">
        <v>15.784</v>
      </c>
      <c r="I67" s="34">
        <v>9.235</v>
      </c>
      <c r="J67" s="162">
        <v>0.011</v>
      </c>
      <c r="K67" s="139">
        <v>4.86</v>
      </c>
      <c r="L67" s="116">
        <v>112.352</v>
      </c>
      <c r="M67" s="139">
        <v>11.437</v>
      </c>
      <c r="N67" s="139"/>
      <c r="O67" s="116">
        <v>68.04</v>
      </c>
      <c r="P67" s="10">
        <f t="shared" si="11"/>
        <v>258.01700000000005</v>
      </c>
    </row>
    <row r="68" spans="4:16" ht="18.75">
      <c r="D68" s="140"/>
      <c r="E68" s="140"/>
      <c r="F68" s="514"/>
      <c r="G68" s="117"/>
      <c r="H68" s="117"/>
      <c r="I68" s="130"/>
      <c r="J68" s="117"/>
      <c r="K68" s="140"/>
      <c r="L68" s="117"/>
      <c r="M68" s="140"/>
      <c r="N68" s="140"/>
      <c r="O68" s="117"/>
      <c r="P68" s="11"/>
    </row>
    <row r="69" spans="1:16" ht="19.5" thickBot="1">
      <c r="A69" s="12"/>
      <c r="B69" s="41" t="s">
        <v>80</v>
      </c>
      <c r="C69" s="12"/>
      <c r="D69" s="141"/>
      <c r="E69" s="141"/>
      <c r="F69" s="515"/>
      <c r="G69" s="118"/>
      <c r="H69" s="118"/>
      <c r="I69" s="118"/>
      <c r="J69" s="118"/>
      <c r="K69" s="141"/>
      <c r="L69" s="118"/>
      <c r="M69" s="141"/>
      <c r="N69" s="141"/>
      <c r="O69" s="118"/>
      <c r="P69" s="12"/>
    </row>
    <row r="70" spans="1:16" ht="18.75">
      <c r="A70" s="53"/>
      <c r="B70" s="58"/>
      <c r="C70" s="58"/>
      <c r="D70" s="142" t="s">
        <v>2</v>
      </c>
      <c r="E70" s="142" t="s">
        <v>3</v>
      </c>
      <c r="F70" s="516" t="s">
        <v>4</v>
      </c>
      <c r="G70" s="119" t="s">
        <v>5</v>
      </c>
      <c r="H70" s="261" t="s">
        <v>6</v>
      </c>
      <c r="I70" s="257" t="s">
        <v>7</v>
      </c>
      <c r="J70" s="119" t="s">
        <v>8</v>
      </c>
      <c r="K70" s="142" t="s">
        <v>9</v>
      </c>
      <c r="L70" s="119" t="s">
        <v>10</v>
      </c>
      <c r="M70" s="142" t="s">
        <v>11</v>
      </c>
      <c r="N70" s="142" t="s">
        <v>12</v>
      </c>
      <c r="O70" s="119" t="s">
        <v>13</v>
      </c>
      <c r="P70" s="46" t="s">
        <v>14</v>
      </c>
    </row>
    <row r="71" spans="1:16" s="40" customFormat="1" ht="18.75">
      <c r="A71" s="47" t="s">
        <v>49</v>
      </c>
      <c r="B71" s="570" t="s">
        <v>114</v>
      </c>
      <c r="C71" s="59" t="s">
        <v>16</v>
      </c>
      <c r="D71" s="5">
        <f aca="true" t="shared" si="15" ref="D71:L71">+D60+D62+D64+D66</f>
        <v>23.915</v>
      </c>
      <c r="E71" s="5">
        <f t="shared" si="15"/>
        <v>6.095</v>
      </c>
      <c r="F71" s="5">
        <f t="shared" si="15"/>
        <v>9.533999999999999</v>
      </c>
      <c r="G71" s="1">
        <f t="shared" si="15"/>
        <v>36.382000000000005</v>
      </c>
      <c r="H71" s="1">
        <f t="shared" si="15"/>
        <v>19.930500000000002</v>
      </c>
      <c r="I71" s="1">
        <f t="shared" si="15"/>
        <v>24.715</v>
      </c>
      <c r="J71" s="1">
        <f t="shared" si="15"/>
        <v>13.04</v>
      </c>
      <c r="K71" s="5">
        <f t="shared" si="15"/>
        <v>50.437000000000005</v>
      </c>
      <c r="L71" s="5">
        <f t="shared" si="15"/>
        <v>64.87100000000001</v>
      </c>
      <c r="M71" s="5">
        <f>+M60+M62+M64+M66</f>
        <v>50.553</v>
      </c>
      <c r="N71" s="5">
        <f aca="true" t="shared" si="16" ref="N71:P72">+N60+N62+N64+N66</f>
        <v>29.049</v>
      </c>
      <c r="O71" s="5">
        <f t="shared" si="16"/>
        <v>20.57</v>
      </c>
      <c r="P71" s="8">
        <f t="shared" si="16"/>
        <v>349.0915</v>
      </c>
    </row>
    <row r="72" spans="1:16" s="40" customFormat="1" ht="18.75">
      <c r="A72" s="75" t="s">
        <v>51</v>
      </c>
      <c r="B72" s="571"/>
      <c r="C72" s="52" t="s">
        <v>18</v>
      </c>
      <c r="D72" s="36">
        <f aca="true" t="shared" si="17" ref="D72:L72">+D61+D63+D65+D67</f>
        <v>1628.9099999999999</v>
      </c>
      <c r="E72" s="36">
        <f t="shared" si="17"/>
        <v>459.54</v>
      </c>
      <c r="F72" s="36">
        <f t="shared" si="17"/>
        <v>719.917</v>
      </c>
      <c r="G72" s="2">
        <f t="shared" si="17"/>
        <v>2829.945</v>
      </c>
      <c r="H72" s="2">
        <f t="shared" si="17"/>
        <v>1538.5430000000001</v>
      </c>
      <c r="I72" s="2">
        <f t="shared" si="17"/>
        <v>2080.998</v>
      </c>
      <c r="J72" s="2">
        <f t="shared" si="17"/>
        <v>988.999</v>
      </c>
      <c r="K72" s="36">
        <f t="shared" si="17"/>
        <v>3839.076</v>
      </c>
      <c r="L72" s="36">
        <f t="shared" si="17"/>
        <v>5125.15</v>
      </c>
      <c r="M72" s="102">
        <f>+M61+M63+M65+M67</f>
        <v>3947.497</v>
      </c>
      <c r="N72" s="36">
        <f t="shared" si="16"/>
        <v>2308.176</v>
      </c>
      <c r="O72" s="36">
        <f t="shared" si="16"/>
        <v>1522.692</v>
      </c>
      <c r="P72" s="9">
        <f t="shared" si="16"/>
        <v>26989.443000000003</v>
      </c>
    </row>
    <row r="73" spans="1:16" ht="18.75">
      <c r="A73" s="47" t="s">
        <v>0</v>
      </c>
      <c r="B73" s="568" t="s">
        <v>54</v>
      </c>
      <c r="C73" s="59" t="s">
        <v>16</v>
      </c>
      <c r="D73" s="135">
        <v>2.3713</v>
      </c>
      <c r="E73" s="135">
        <v>2.8466</v>
      </c>
      <c r="F73" s="511">
        <v>4.1983</v>
      </c>
      <c r="G73" s="112">
        <v>4.454</v>
      </c>
      <c r="H73" s="263">
        <v>6.1128</v>
      </c>
      <c r="I73" s="158">
        <v>25.0124</v>
      </c>
      <c r="J73" s="131">
        <v>14.9702</v>
      </c>
      <c r="K73" s="135">
        <v>10.981</v>
      </c>
      <c r="L73" s="112">
        <v>4.5157</v>
      </c>
      <c r="M73" s="135">
        <v>3.8506</v>
      </c>
      <c r="N73" s="135">
        <v>2.5008</v>
      </c>
      <c r="O73" s="112">
        <v>1.5587</v>
      </c>
      <c r="P73" s="8">
        <f>SUM(D73:O73)</f>
        <v>83.3724</v>
      </c>
    </row>
    <row r="74" spans="1:16" ht="18.75">
      <c r="A74" s="47" t="s">
        <v>34</v>
      </c>
      <c r="B74" s="569"/>
      <c r="C74" s="52" t="s">
        <v>18</v>
      </c>
      <c r="D74" s="136">
        <v>2610.277</v>
      </c>
      <c r="E74" s="136">
        <v>3115.65</v>
      </c>
      <c r="F74" s="512">
        <v>5533.909</v>
      </c>
      <c r="G74" s="113">
        <v>5508.082</v>
      </c>
      <c r="H74" s="264">
        <v>4538.923</v>
      </c>
      <c r="I74" s="35">
        <v>9400.662</v>
      </c>
      <c r="J74" s="133">
        <v>14466.284</v>
      </c>
      <c r="K74" s="136">
        <v>18530.41</v>
      </c>
      <c r="L74" s="113">
        <v>7573.731</v>
      </c>
      <c r="M74" s="136">
        <v>2785.389</v>
      </c>
      <c r="N74" s="163">
        <v>2217.641</v>
      </c>
      <c r="O74" s="113">
        <v>1916.38</v>
      </c>
      <c r="P74" s="9">
        <f>SUM(D74:O74)</f>
        <v>78197.338</v>
      </c>
    </row>
    <row r="75" spans="1:16" ht="18.75">
      <c r="A75" s="47" t="s">
        <v>0</v>
      </c>
      <c r="B75" s="568" t="s">
        <v>55</v>
      </c>
      <c r="C75" s="59" t="s">
        <v>16</v>
      </c>
      <c r="D75" s="135"/>
      <c r="E75" s="135"/>
      <c r="F75" s="511">
        <v>0.018</v>
      </c>
      <c r="G75" s="112">
        <v>0.03</v>
      </c>
      <c r="H75" s="263">
        <v>0.091</v>
      </c>
      <c r="I75" s="158"/>
      <c r="J75" s="131"/>
      <c r="K75" s="135"/>
      <c r="L75" s="112"/>
      <c r="M75" s="135"/>
      <c r="N75" s="135"/>
      <c r="O75" s="112"/>
      <c r="P75" s="8">
        <f>SUM(D75:O75)</f>
        <v>0.139</v>
      </c>
    </row>
    <row r="76" spans="1:16" ht="18.75">
      <c r="A76" s="47" t="s">
        <v>0</v>
      </c>
      <c r="B76" s="569"/>
      <c r="C76" s="52" t="s">
        <v>18</v>
      </c>
      <c r="D76" s="136"/>
      <c r="E76" s="136"/>
      <c r="F76" s="512">
        <v>2.808</v>
      </c>
      <c r="G76" s="113">
        <v>1.847</v>
      </c>
      <c r="H76" s="264">
        <v>5.778</v>
      </c>
      <c r="I76" s="159"/>
      <c r="J76" s="133"/>
      <c r="K76" s="136"/>
      <c r="L76" s="113"/>
      <c r="M76" s="136"/>
      <c r="N76" s="136"/>
      <c r="O76" s="113"/>
      <c r="P76" s="9">
        <f>SUM(D76:O76)</f>
        <v>10.433</v>
      </c>
    </row>
    <row r="77" spans="1:16" ht="18.75">
      <c r="A77" s="47" t="s">
        <v>56</v>
      </c>
      <c r="B77" s="50" t="s">
        <v>57</v>
      </c>
      <c r="C77" s="59" t="s">
        <v>16</v>
      </c>
      <c r="D77" s="135"/>
      <c r="E77" s="135"/>
      <c r="F77" s="511"/>
      <c r="G77" s="112"/>
      <c r="H77" s="263"/>
      <c r="I77" s="158"/>
      <c r="J77" s="131"/>
      <c r="K77" s="135"/>
      <c r="L77" s="112"/>
      <c r="M77" s="135"/>
      <c r="N77" s="135"/>
      <c r="O77" s="112"/>
      <c r="P77" s="8"/>
    </row>
    <row r="78" spans="1:16" ht="18.75">
      <c r="A78" s="54"/>
      <c r="B78" s="52" t="s">
        <v>58</v>
      </c>
      <c r="C78" s="52" t="s">
        <v>18</v>
      </c>
      <c r="D78" s="136"/>
      <c r="E78" s="136"/>
      <c r="F78" s="512"/>
      <c r="G78" s="113"/>
      <c r="H78" s="264"/>
      <c r="I78" s="34"/>
      <c r="J78" s="133"/>
      <c r="K78" s="136"/>
      <c r="L78" s="113"/>
      <c r="M78" s="136"/>
      <c r="N78" s="136"/>
      <c r="O78" s="113"/>
      <c r="P78" s="9"/>
    </row>
    <row r="79" spans="1:16" ht="18.75">
      <c r="A79" s="54"/>
      <c r="B79" s="568" t="s">
        <v>59</v>
      </c>
      <c r="C79" s="59" t="s">
        <v>16</v>
      </c>
      <c r="D79" s="135"/>
      <c r="E79" s="135"/>
      <c r="F79" s="511"/>
      <c r="G79" s="112"/>
      <c r="H79" s="263"/>
      <c r="I79" s="160"/>
      <c r="J79" s="131"/>
      <c r="K79" s="135"/>
      <c r="L79" s="112"/>
      <c r="M79" s="135"/>
      <c r="N79" s="135"/>
      <c r="O79" s="112"/>
      <c r="P79" s="8"/>
    </row>
    <row r="80" spans="1:16" ht="18.75">
      <c r="A80" s="47" t="s">
        <v>17</v>
      </c>
      <c r="B80" s="569"/>
      <c r="C80" s="52" t="s">
        <v>18</v>
      </c>
      <c r="D80" s="136"/>
      <c r="E80" s="136"/>
      <c r="F80" s="512"/>
      <c r="G80" s="113"/>
      <c r="H80" s="264"/>
      <c r="I80" s="161"/>
      <c r="J80" s="133"/>
      <c r="K80" s="136"/>
      <c r="L80" s="113"/>
      <c r="M80" s="136"/>
      <c r="N80" s="136"/>
      <c r="O80" s="113"/>
      <c r="P80" s="9"/>
    </row>
    <row r="81" spans="1:16" ht="18.75">
      <c r="A81" s="54"/>
      <c r="B81" s="50" t="s">
        <v>20</v>
      </c>
      <c r="C81" s="59" t="s">
        <v>16</v>
      </c>
      <c r="D81" s="135">
        <v>5.6023</v>
      </c>
      <c r="E81" s="135">
        <v>8.4225</v>
      </c>
      <c r="F81" s="511">
        <v>14.3924</v>
      </c>
      <c r="G81" s="112">
        <v>14.6085</v>
      </c>
      <c r="H81" s="263">
        <v>20.3851</v>
      </c>
      <c r="I81" s="275">
        <v>14.7553</v>
      </c>
      <c r="J81" s="273">
        <v>5.3035</v>
      </c>
      <c r="K81" s="135">
        <v>1.9704</v>
      </c>
      <c r="L81" s="112">
        <v>3.4492</v>
      </c>
      <c r="M81" s="135">
        <v>4.2522</v>
      </c>
      <c r="N81" s="135">
        <v>3.0896</v>
      </c>
      <c r="O81" s="112">
        <v>7.3281</v>
      </c>
      <c r="P81" s="8">
        <f aca="true" t="shared" si="18" ref="P81:P98">SUM(D81:O81)</f>
        <v>103.55910000000002</v>
      </c>
    </row>
    <row r="82" spans="1:16" ht="18.75">
      <c r="A82" s="54"/>
      <c r="B82" s="52" t="s">
        <v>60</v>
      </c>
      <c r="C82" s="52" t="s">
        <v>18</v>
      </c>
      <c r="D82" s="136">
        <v>1654.926</v>
      </c>
      <c r="E82" s="136">
        <v>3468.881</v>
      </c>
      <c r="F82" s="512">
        <v>6123.59</v>
      </c>
      <c r="G82" s="113">
        <v>5506.096</v>
      </c>
      <c r="H82" s="264">
        <v>7552.168</v>
      </c>
      <c r="I82" s="380">
        <v>6699.606</v>
      </c>
      <c r="J82" s="274">
        <v>5699.009</v>
      </c>
      <c r="K82" s="136">
        <v>3545.368</v>
      </c>
      <c r="L82" s="113">
        <v>2737.554</v>
      </c>
      <c r="M82" s="136">
        <v>1190.191</v>
      </c>
      <c r="N82" s="163">
        <v>1412.546</v>
      </c>
      <c r="O82" s="113">
        <v>4551.062</v>
      </c>
      <c r="P82" s="9">
        <f t="shared" si="18"/>
        <v>50140.997</v>
      </c>
    </row>
    <row r="83" spans="1:16" s="40" customFormat="1" ht="18.75">
      <c r="A83" s="47" t="s">
        <v>23</v>
      </c>
      <c r="B83" s="570" t="s">
        <v>114</v>
      </c>
      <c r="C83" s="59" t="s">
        <v>16</v>
      </c>
      <c r="D83" s="5">
        <f aca="true" t="shared" si="19" ref="D83:L83">+D73+D75+D77+D79+D81</f>
        <v>7.973599999999999</v>
      </c>
      <c r="E83" s="5">
        <f t="shared" si="19"/>
        <v>11.2691</v>
      </c>
      <c r="F83" s="5">
        <f t="shared" si="19"/>
        <v>18.6087</v>
      </c>
      <c r="G83" s="1">
        <f t="shared" si="19"/>
        <v>19.0925</v>
      </c>
      <c r="H83" s="1">
        <f t="shared" si="19"/>
        <v>26.588900000000002</v>
      </c>
      <c r="I83" s="1">
        <f t="shared" si="19"/>
        <v>39.7677</v>
      </c>
      <c r="J83" s="1">
        <f t="shared" si="19"/>
        <v>20.273699999999998</v>
      </c>
      <c r="K83" s="5">
        <f t="shared" si="19"/>
        <v>12.9514</v>
      </c>
      <c r="L83" s="5">
        <f t="shared" si="19"/>
        <v>7.9649</v>
      </c>
      <c r="M83" s="5">
        <f aca="true" t="shared" si="20" ref="M83:O84">+M73+M75+M77+M79+M81</f>
        <v>8.1028</v>
      </c>
      <c r="N83" s="5">
        <f t="shared" si="20"/>
        <v>5.5904</v>
      </c>
      <c r="O83" s="5">
        <f t="shared" si="20"/>
        <v>8.886800000000001</v>
      </c>
      <c r="P83" s="8">
        <f>SUM(D83:O83)</f>
        <v>187.07049999999998</v>
      </c>
    </row>
    <row r="84" spans="1:16" s="40" customFormat="1" ht="18.75">
      <c r="A84" s="53"/>
      <c r="B84" s="571"/>
      <c r="C84" s="52" t="s">
        <v>18</v>
      </c>
      <c r="D84" s="36">
        <f aca="true" t="shared" si="21" ref="D84:L84">+D74+D76+D78+D80+D82</f>
        <v>4265.2029999999995</v>
      </c>
      <c r="E84" s="36">
        <f t="shared" si="21"/>
        <v>6584.531</v>
      </c>
      <c r="F84" s="36">
        <f t="shared" si="21"/>
        <v>11660.307</v>
      </c>
      <c r="G84" s="2">
        <f t="shared" si="21"/>
        <v>11016.025</v>
      </c>
      <c r="H84" s="2">
        <f t="shared" si="21"/>
        <v>12096.868999999999</v>
      </c>
      <c r="I84" s="2">
        <f t="shared" si="21"/>
        <v>16100.268</v>
      </c>
      <c r="J84" s="2">
        <f t="shared" si="21"/>
        <v>20165.292999999998</v>
      </c>
      <c r="K84" s="36">
        <f t="shared" si="21"/>
        <v>22075.778</v>
      </c>
      <c r="L84" s="36">
        <f t="shared" si="21"/>
        <v>10311.285</v>
      </c>
      <c r="M84" s="36">
        <f t="shared" si="20"/>
        <v>3975.58</v>
      </c>
      <c r="N84" s="36">
        <f t="shared" si="20"/>
        <v>3630.187</v>
      </c>
      <c r="O84" s="36">
        <f t="shared" si="20"/>
        <v>6467.442</v>
      </c>
      <c r="P84" s="9">
        <f>SUM(D84:O84)</f>
        <v>128348.76799999998</v>
      </c>
    </row>
    <row r="85" spans="1:16" ht="18.75">
      <c r="A85" s="572" t="s">
        <v>118</v>
      </c>
      <c r="B85" s="573"/>
      <c r="C85" s="59" t="s">
        <v>16</v>
      </c>
      <c r="D85" s="135">
        <v>0.136</v>
      </c>
      <c r="E85" s="135">
        <v>0.2369</v>
      </c>
      <c r="F85" s="511">
        <v>0.5739</v>
      </c>
      <c r="G85" s="112">
        <v>0.9947</v>
      </c>
      <c r="H85" s="271">
        <v>1.1599</v>
      </c>
      <c r="I85" s="275">
        <v>1.7005</v>
      </c>
      <c r="J85" s="273">
        <v>1.6273</v>
      </c>
      <c r="K85" s="135">
        <v>0.809</v>
      </c>
      <c r="L85" s="112">
        <v>2.1075</v>
      </c>
      <c r="M85" s="135">
        <v>1.9402</v>
      </c>
      <c r="N85" s="135">
        <v>1.3256</v>
      </c>
      <c r="O85" s="112">
        <v>0.2948</v>
      </c>
      <c r="P85" s="8">
        <f t="shared" si="18"/>
        <v>12.906300000000002</v>
      </c>
    </row>
    <row r="86" spans="1:16" ht="18.75">
      <c r="A86" s="574"/>
      <c r="B86" s="575"/>
      <c r="C86" s="52" t="s">
        <v>18</v>
      </c>
      <c r="D86" s="136">
        <v>84.37</v>
      </c>
      <c r="E86" s="136">
        <v>256.17</v>
      </c>
      <c r="F86" s="512">
        <v>783.794</v>
      </c>
      <c r="G86" s="113">
        <v>1418.297</v>
      </c>
      <c r="H86" s="272">
        <v>1474.403</v>
      </c>
      <c r="I86" s="276">
        <v>1493.725</v>
      </c>
      <c r="J86" s="274">
        <v>1754.576</v>
      </c>
      <c r="K86" s="136">
        <v>1045.803</v>
      </c>
      <c r="L86" s="113">
        <v>1968.037</v>
      </c>
      <c r="M86" s="136">
        <v>1776.082</v>
      </c>
      <c r="N86" s="163">
        <v>1304.803</v>
      </c>
      <c r="O86" s="113">
        <v>297.993</v>
      </c>
      <c r="P86" s="9">
        <f t="shared" si="18"/>
        <v>13658.053000000002</v>
      </c>
    </row>
    <row r="87" spans="1:16" ht="18.75">
      <c r="A87" s="572" t="s">
        <v>61</v>
      </c>
      <c r="B87" s="573"/>
      <c r="C87" s="59" t="s">
        <v>16</v>
      </c>
      <c r="D87" s="135"/>
      <c r="E87" s="135"/>
      <c r="F87" s="511"/>
      <c r="G87" s="112"/>
      <c r="H87" s="271"/>
      <c r="I87" s="277"/>
      <c r="J87" s="273"/>
      <c r="K87" s="135"/>
      <c r="L87" s="112"/>
      <c r="M87" s="135"/>
      <c r="N87" s="135"/>
      <c r="O87" s="112"/>
      <c r="P87" s="8"/>
    </row>
    <row r="88" spans="1:16" ht="18.75">
      <c r="A88" s="574"/>
      <c r="B88" s="575"/>
      <c r="C88" s="52" t="s">
        <v>18</v>
      </c>
      <c r="D88" s="136"/>
      <c r="E88" s="136"/>
      <c r="F88" s="512"/>
      <c r="G88" s="113"/>
      <c r="H88" s="272"/>
      <c r="I88" s="276"/>
      <c r="J88" s="274"/>
      <c r="K88" s="136"/>
      <c r="L88" s="113"/>
      <c r="M88" s="136"/>
      <c r="N88" s="136"/>
      <c r="O88" s="113"/>
      <c r="P88" s="9"/>
    </row>
    <row r="89" spans="1:16" ht="18.75">
      <c r="A89" s="572" t="s">
        <v>119</v>
      </c>
      <c r="B89" s="573"/>
      <c r="C89" s="59" t="s">
        <v>16</v>
      </c>
      <c r="D89" s="135"/>
      <c r="E89" s="135"/>
      <c r="F89" s="511">
        <v>0.9543</v>
      </c>
      <c r="G89" s="112">
        <v>0.0736</v>
      </c>
      <c r="H89" s="271">
        <v>1.5694</v>
      </c>
      <c r="I89" s="277"/>
      <c r="J89" s="273"/>
      <c r="K89" s="135">
        <v>0.153</v>
      </c>
      <c r="L89" s="112">
        <v>0.0885</v>
      </c>
      <c r="M89" s="135"/>
      <c r="N89" s="135">
        <v>1.976</v>
      </c>
      <c r="O89" s="112"/>
      <c r="P89" s="8">
        <f t="shared" si="18"/>
        <v>4.8148</v>
      </c>
    </row>
    <row r="90" spans="1:16" ht="18.75">
      <c r="A90" s="574"/>
      <c r="B90" s="575"/>
      <c r="C90" s="52" t="s">
        <v>18</v>
      </c>
      <c r="D90" s="136"/>
      <c r="E90" s="136"/>
      <c r="F90" s="512">
        <v>365.677</v>
      </c>
      <c r="G90" s="113">
        <v>59.237</v>
      </c>
      <c r="H90" s="272">
        <v>717.595</v>
      </c>
      <c r="I90" s="276"/>
      <c r="J90" s="274"/>
      <c r="K90" s="136">
        <v>77.76</v>
      </c>
      <c r="L90" s="113">
        <v>45.144</v>
      </c>
      <c r="M90" s="136"/>
      <c r="N90" s="136">
        <v>1011.409</v>
      </c>
      <c r="O90" s="113"/>
      <c r="P90" s="9">
        <f t="shared" si="18"/>
        <v>2276.822</v>
      </c>
    </row>
    <row r="91" spans="1:16" ht="18.75">
      <c r="A91" s="572" t="s">
        <v>120</v>
      </c>
      <c r="B91" s="573"/>
      <c r="C91" s="59" t="s">
        <v>16</v>
      </c>
      <c r="D91" s="135">
        <v>1.2574</v>
      </c>
      <c r="E91" s="135">
        <v>0.573</v>
      </c>
      <c r="F91" s="511">
        <v>2.5621</v>
      </c>
      <c r="G91" s="112">
        <v>0.6624</v>
      </c>
      <c r="H91" s="271">
        <v>2.1212</v>
      </c>
      <c r="I91" s="277">
        <v>0.7928</v>
      </c>
      <c r="J91" s="273">
        <v>0.228</v>
      </c>
      <c r="K91" s="135">
        <v>0.238</v>
      </c>
      <c r="L91" s="112">
        <v>0.18</v>
      </c>
      <c r="M91" s="135">
        <v>0.362</v>
      </c>
      <c r="N91" s="135">
        <v>0.3335</v>
      </c>
      <c r="O91" s="112">
        <v>0.368</v>
      </c>
      <c r="P91" s="8">
        <f t="shared" si="18"/>
        <v>9.6784</v>
      </c>
    </row>
    <row r="92" spans="1:16" ht="18.75">
      <c r="A92" s="574"/>
      <c r="B92" s="575"/>
      <c r="C92" s="52" t="s">
        <v>18</v>
      </c>
      <c r="D92" s="136">
        <v>1632.368</v>
      </c>
      <c r="E92" s="136">
        <v>732.473</v>
      </c>
      <c r="F92" s="512">
        <v>4783.058</v>
      </c>
      <c r="G92" s="113">
        <v>1075.549</v>
      </c>
      <c r="H92" s="272">
        <v>3045.539</v>
      </c>
      <c r="I92" s="276">
        <v>1027.057</v>
      </c>
      <c r="J92" s="274">
        <v>292.788</v>
      </c>
      <c r="K92" s="136">
        <v>307.152</v>
      </c>
      <c r="L92" s="113">
        <v>238.464</v>
      </c>
      <c r="M92" s="136">
        <v>645.624</v>
      </c>
      <c r="N92" s="163">
        <v>633.042</v>
      </c>
      <c r="O92" s="113">
        <v>633.312</v>
      </c>
      <c r="P92" s="9">
        <f t="shared" si="18"/>
        <v>15046.426000000001</v>
      </c>
    </row>
    <row r="93" spans="1:16" ht="18.75">
      <c r="A93" s="572" t="s">
        <v>63</v>
      </c>
      <c r="B93" s="573"/>
      <c r="C93" s="59" t="s">
        <v>16</v>
      </c>
      <c r="D93" s="135"/>
      <c r="E93" s="135"/>
      <c r="F93" s="511">
        <v>0.0013</v>
      </c>
      <c r="G93" s="112"/>
      <c r="H93" s="271"/>
      <c r="I93" s="277"/>
      <c r="J93" s="273"/>
      <c r="K93" s="135"/>
      <c r="L93" s="112"/>
      <c r="M93" s="135"/>
      <c r="N93" s="135"/>
      <c r="O93" s="112"/>
      <c r="P93" s="8">
        <f t="shared" si="18"/>
        <v>0.0013</v>
      </c>
    </row>
    <row r="94" spans="1:16" ht="18.75">
      <c r="A94" s="574"/>
      <c r="B94" s="575"/>
      <c r="C94" s="52" t="s">
        <v>18</v>
      </c>
      <c r="D94" s="136"/>
      <c r="E94" s="136"/>
      <c r="F94" s="512">
        <v>1.404</v>
      </c>
      <c r="G94" s="113"/>
      <c r="H94" s="272"/>
      <c r="I94" s="260"/>
      <c r="J94" s="274"/>
      <c r="K94" s="136"/>
      <c r="L94" s="113"/>
      <c r="M94" s="136"/>
      <c r="N94" s="136"/>
      <c r="O94" s="113"/>
      <c r="P94" s="9">
        <f t="shared" si="18"/>
        <v>1.404</v>
      </c>
    </row>
    <row r="95" spans="1:16" ht="18.75">
      <c r="A95" s="572" t="s">
        <v>121</v>
      </c>
      <c r="B95" s="573"/>
      <c r="C95" s="59" t="s">
        <v>16</v>
      </c>
      <c r="D95" s="135"/>
      <c r="E95" s="135"/>
      <c r="F95" s="511"/>
      <c r="G95" s="112"/>
      <c r="H95" s="271"/>
      <c r="I95" s="278"/>
      <c r="J95" s="273"/>
      <c r="K95" s="135"/>
      <c r="L95" s="112"/>
      <c r="M95" s="135"/>
      <c r="N95" s="135">
        <v>0.1124</v>
      </c>
      <c r="O95" s="112">
        <v>0.5795</v>
      </c>
      <c r="P95" s="8">
        <f t="shared" si="18"/>
        <v>0.6919</v>
      </c>
    </row>
    <row r="96" spans="1:16" ht="18.75">
      <c r="A96" s="574"/>
      <c r="B96" s="575"/>
      <c r="C96" s="52" t="s">
        <v>18</v>
      </c>
      <c r="D96" s="136"/>
      <c r="E96" s="136"/>
      <c r="F96" s="512"/>
      <c r="G96" s="113"/>
      <c r="H96" s="272"/>
      <c r="I96" s="260"/>
      <c r="J96" s="274"/>
      <c r="K96" s="136"/>
      <c r="L96" s="113"/>
      <c r="M96" s="136"/>
      <c r="N96" s="163">
        <v>53.155</v>
      </c>
      <c r="O96" s="113">
        <v>121.092</v>
      </c>
      <c r="P96" s="9">
        <f t="shared" si="18"/>
        <v>174.247</v>
      </c>
    </row>
    <row r="97" spans="1:16" ht="18.75">
      <c r="A97" s="572" t="s">
        <v>64</v>
      </c>
      <c r="B97" s="573"/>
      <c r="C97" s="59" t="s">
        <v>16</v>
      </c>
      <c r="D97" s="135">
        <v>0.77565</v>
      </c>
      <c r="E97" s="135">
        <v>11.5512</v>
      </c>
      <c r="F97" s="511">
        <v>123.7624</v>
      </c>
      <c r="G97" s="151">
        <v>503.3304</v>
      </c>
      <c r="H97" s="271">
        <v>936.3545</v>
      </c>
      <c r="I97" s="275">
        <v>930.8078</v>
      </c>
      <c r="J97" s="273">
        <v>916.726</v>
      </c>
      <c r="K97" s="135">
        <v>596.4177</v>
      </c>
      <c r="L97" s="112">
        <v>1016.9299</v>
      </c>
      <c r="M97" s="135">
        <v>135.166</v>
      </c>
      <c r="N97" s="135">
        <v>1003.8319</v>
      </c>
      <c r="O97" s="112">
        <v>11.61505</v>
      </c>
      <c r="P97" s="8">
        <f t="shared" si="18"/>
        <v>6187.268500000001</v>
      </c>
    </row>
    <row r="98" spans="1:16" ht="18.75">
      <c r="A98" s="574"/>
      <c r="B98" s="575"/>
      <c r="C98" s="52" t="s">
        <v>18</v>
      </c>
      <c r="D98" s="136">
        <v>816.374</v>
      </c>
      <c r="E98" s="136">
        <v>7151.914</v>
      </c>
      <c r="F98" s="512">
        <v>46542.377</v>
      </c>
      <c r="G98" s="113">
        <v>234908.444</v>
      </c>
      <c r="H98" s="272">
        <v>407218.238</v>
      </c>
      <c r="I98" s="380">
        <v>433602.731</v>
      </c>
      <c r="J98" s="274">
        <v>320485.525</v>
      </c>
      <c r="K98" s="136">
        <v>156299.102</v>
      </c>
      <c r="L98" s="113">
        <v>362268.947</v>
      </c>
      <c r="M98" s="136">
        <v>49309.674</v>
      </c>
      <c r="N98" s="163">
        <v>421473.208</v>
      </c>
      <c r="O98" s="113">
        <v>5167.47</v>
      </c>
      <c r="P98" s="9">
        <f t="shared" si="18"/>
        <v>2445244.004</v>
      </c>
    </row>
    <row r="99" spans="1:16" s="40" customFormat="1" ht="18.75">
      <c r="A99" s="576" t="s">
        <v>65</v>
      </c>
      <c r="B99" s="577"/>
      <c r="C99" s="59" t="s">
        <v>16</v>
      </c>
      <c r="D99" s="5">
        <f aca="true" t="shared" si="22" ref="D99:L99">+D8+D10+D22+D28+D36+D38+D40+D42+D44+D46+D48+D50+D52+D58+D71+D83+D85+D87+D89+D91+D93+D95+D97</f>
        <v>322.46155</v>
      </c>
      <c r="E99" s="5">
        <f t="shared" si="22"/>
        <v>265.8827</v>
      </c>
      <c r="F99" s="5">
        <f t="shared" si="22"/>
        <v>487.87798</v>
      </c>
      <c r="G99" s="1">
        <f t="shared" si="22"/>
        <v>899.2707</v>
      </c>
      <c r="H99" s="1">
        <f t="shared" si="22"/>
        <v>1409.8886</v>
      </c>
      <c r="I99" s="1">
        <f t="shared" si="22"/>
        <v>1415.4855000000002</v>
      </c>
      <c r="J99" s="1">
        <f t="shared" si="22"/>
        <v>1096.4858</v>
      </c>
      <c r="K99" s="5">
        <f t="shared" si="22"/>
        <v>906.241</v>
      </c>
      <c r="L99" s="5">
        <f t="shared" si="22"/>
        <v>1292.1065</v>
      </c>
      <c r="M99" s="5">
        <f aca="true" t="shared" si="23" ref="M99:O100">+M8+M10+M22+M28+M36+M38+M40+M42+M44+M46+M48+M50+M52+M58+M71+M83+M85+M87+M89+M91+M93+M95+M97</f>
        <v>425.8905</v>
      </c>
      <c r="N99" s="5">
        <f t="shared" si="23"/>
        <v>1330.2006000000001</v>
      </c>
      <c r="O99" s="5">
        <f t="shared" si="23"/>
        <v>368.22805</v>
      </c>
      <c r="P99" s="8">
        <f>SUM(D99:O99)</f>
        <v>10220.019479999999</v>
      </c>
    </row>
    <row r="100" spans="1:16" s="40" customFormat="1" ht="18.75">
      <c r="A100" s="578"/>
      <c r="B100" s="579"/>
      <c r="C100" s="52" t="s">
        <v>18</v>
      </c>
      <c r="D100" s="36">
        <f aca="true" t="shared" si="24" ref="D100:L100">+D9+D11+D23+D29+D37+D39+D41+D43+D45+D47+D49+D51+D53+D59+D72+D84+D86+D88+D90+D92+D94+D96+D98</f>
        <v>183514.8</v>
      </c>
      <c r="E100" s="36">
        <f t="shared" si="24"/>
        <v>177651.15300000002</v>
      </c>
      <c r="F100" s="36">
        <f t="shared" si="24"/>
        <v>328731.7460000001</v>
      </c>
      <c r="G100" s="2">
        <f t="shared" si="24"/>
        <v>579132.843</v>
      </c>
      <c r="H100" s="2">
        <f t="shared" si="24"/>
        <v>706166.8659999999</v>
      </c>
      <c r="I100" s="2">
        <f t="shared" si="24"/>
        <v>754899.942</v>
      </c>
      <c r="J100" s="2">
        <f t="shared" si="24"/>
        <v>459308.098</v>
      </c>
      <c r="K100" s="36">
        <f t="shared" si="24"/>
        <v>460331.864</v>
      </c>
      <c r="L100" s="36">
        <f t="shared" si="24"/>
        <v>622368.803</v>
      </c>
      <c r="M100" s="36">
        <f t="shared" si="23"/>
        <v>332951.059</v>
      </c>
      <c r="N100" s="36">
        <f t="shared" si="23"/>
        <v>791329.2079999999</v>
      </c>
      <c r="O100" s="36">
        <f t="shared" si="23"/>
        <v>341506.554</v>
      </c>
      <c r="P100" s="9">
        <f>SUM(D100:O100)</f>
        <v>5737892.936000001</v>
      </c>
    </row>
    <row r="101" spans="1:16" ht="18.75">
      <c r="A101" s="47" t="s">
        <v>0</v>
      </c>
      <c r="B101" s="568" t="s">
        <v>122</v>
      </c>
      <c r="C101" s="59" t="s">
        <v>16</v>
      </c>
      <c r="D101" s="135"/>
      <c r="E101" s="135"/>
      <c r="F101" s="511"/>
      <c r="G101" s="112"/>
      <c r="H101" s="271"/>
      <c r="I101" s="277"/>
      <c r="J101" s="273"/>
      <c r="K101" s="135"/>
      <c r="L101" s="112"/>
      <c r="M101" s="135"/>
      <c r="N101" s="135"/>
      <c r="O101" s="112"/>
      <c r="P101" s="8"/>
    </row>
    <row r="102" spans="1:16" ht="18.75">
      <c r="A102" s="47" t="s">
        <v>0</v>
      </c>
      <c r="B102" s="569"/>
      <c r="C102" s="52" t="s">
        <v>18</v>
      </c>
      <c r="D102" s="136"/>
      <c r="E102" s="136"/>
      <c r="F102" s="512"/>
      <c r="G102" s="113"/>
      <c r="H102" s="262"/>
      <c r="I102" s="279"/>
      <c r="J102" s="274"/>
      <c r="K102" s="136"/>
      <c r="L102" s="113"/>
      <c r="M102" s="136"/>
      <c r="N102" s="136"/>
      <c r="O102" s="113"/>
      <c r="P102" s="9"/>
    </row>
    <row r="103" spans="1:16" ht="18.75">
      <c r="A103" s="47" t="s">
        <v>66</v>
      </c>
      <c r="B103" s="568" t="s">
        <v>135</v>
      </c>
      <c r="C103" s="59" t="s">
        <v>16</v>
      </c>
      <c r="D103" s="135">
        <v>0.5756</v>
      </c>
      <c r="E103" s="135">
        <v>0.4237</v>
      </c>
      <c r="F103" s="511">
        <v>0.52</v>
      </c>
      <c r="G103" s="112">
        <v>1.1587</v>
      </c>
      <c r="H103" s="263">
        <v>0.9398</v>
      </c>
      <c r="I103" s="158">
        <v>0.5729</v>
      </c>
      <c r="J103" s="131">
        <v>0.4509</v>
      </c>
      <c r="K103" s="135">
        <v>0.384</v>
      </c>
      <c r="L103" s="112">
        <v>0.563</v>
      </c>
      <c r="M103" s="135">
        <v>0.4647</v>
      </c>
      <c r="N103" s="135">
        <v>0.4314</v>
      </c>
      <c r="O103" s="112">
        <v>0.7463</v>
      </c>
      <c r="P103" s="8">
        <f aca="true" t="shared" si="25" ref="P103:P110">SUM(D103:O103)</f>
        <v>7.230999999999999</v>
      </c>
    </row>
    <row r="104" spans="1:16" ht="18.75">
      <c r="A104" s="47" t="s">
        <v>0</v>
      </c>
      <c r="B104" s="569"/>
      <c r="C104" s="52" t="s">
        <v>18</v>
      </c>
      <c r="D104" s="136">
        <v>457.963</v>
      </c>
      <c r="E104" s="136">
        <v>310.549</v>
      </c>
      <c r="F104" s="512">
        <v>427.272</v>
      </c>
      <c r="G104" s="113">
        <v>1033.459</v>
      </c>
      <c r="H104" s="264">
        <v>642.335</v>
      </c>
      <c r="I104" s="34">
        <v>474.147</v>
      </c>
      <c r="J104" s="133">
        <v>410.065</v>
      </c>
      <c r="K104" s="136">
        <v>422.496</v>
      </c>
      <c r="L104" s="113">
        <v>544.428</v>
      </c>
      <c r="M104" s="136">
        <v>514.155</v>
      </c>
      <c r="N104" s="163">
        <v>459.14</v>
      </c>
      <c r="O104" s="113">
        <v>731.04</v>
      </c>
      <c r="P104" s="9">
        <f t="shared" si="25"/>
        <v>6427.049</v>
      </c>
    </row>
    <row r="105" spans="1:16" ht="18.75">
      <c r="A105" s="47" t="s">
        <v>0</v>
      </c>
      <c r="B105" s="568" t="s">
        <v>124</v>
      </c>
      <c r="C105" s="59" t="s">
        <v>16</v>
      </c>
      <c r="D105" s="135">
        <v>2.096</v>
      </c>
      <c r="E105" s="135">
        <v>1.675</v>
      </c>
      <c r="F105" s="511">
        <v>1.476</v>
      </c>
      <c r="G105" s="112">
        <v>6.4584</v>
      </c>
      <c r="H105" s="263">
        <v>1.4195</v>
      </c>
      <c r="I105" s="160">
        <v>0.999</v>
      </c>
      <c r="J105" s="131">
        <v>1.998</v>
      </c>
      <c r="K105" s="135">
        <v>1.409</v>
      </c>
      <c r="L105" s="112">
        <v>218.008</v>
      </c>
      <c r="M105" s="135">
        <v>356.8713</v>
      </c>
      <c r="N105" s="135">
        <v>310.507</v>
      </c>
      <c r="O105" s="112">
        <v>454.6969</v>
      </c>
      <c r="P105" s="8">
        <f t="shared" si="25"/>
        <v>1357.6141000000002</v>
      </c>
    </row>
    <row r="106" spans="1:16" ht="18.75">
      <c r="A106" s="54"/>
      <c r="B106" s="569"/>
      <c r="C106" s="52" t="s">
        <v>18</v>
      </c>
      <c r="D106" s="136">
        <v>1188.801</v>
      </c>
      <c r="E106" s="136">
        <v>812.7</v>
      </c>
      <c r="F106" s="512">
        <v>720.036</v>
      </c>
      <c r="G106" s="113">
        <v>1593.422</v>
      </c>
      <c r="H106" s="264">
        <v>1047.336</v>
      </c>
      <c r="I106" s="34">
        <v>438.102</v>
      </c>
      <c r="J106" s="133">
        <v>558.446</v>
      </c>
      <c r="K106" s="136">
        <v>544.277</v>
      </c>
      <c r="L106" s="113">
        <v>32816.254</v>
      </c>
      <c r="M106" s="136">
        <v>53958.804</v>
      </c>
      <c r="N106" s="163">
        <v>77099.302</v>
      </c>
      <c r="O106" s="113">
        <v>131191.262</v>
      </c>
      <c r="P106" s="9">
        <f t="shared" si="25"/>
        <v>301968.74199999997</v>
      </c>
    </row>
    <row r="107" spans="1:16" ht="18.75">
      <c r="A107" s="47" t="s">
        <v>67</v>
      </c>
      <c r="B107" s="568" t="s">
        <v>125</v>
      </c>
      <c r="C107" s="59" t="s">
        <v>16</v>
      </c>
      <c r="D107" s="135"/>
      <c r="E107" s="135"/>
      <c r="F107" s="511">
        <v>0.0737</v>
      </c>
      <c r="G107" s="112">
        <v>0.5323</v>
      </c>
      <c r="H107" s="263">
        <v>0.4374</v>
      </c>
      <c r="I107" s="160">
        <v>0.2347</v>
      </c>
      <c r="J107" s="131">
        <v>0.1414</v>
      </c>
      <c r="K107" s="135">
        <v>0.0796</v>
      </c>
      <c r="L107" s="112">
        <v>0.1176</v>
      </c>
      <c r="M107" s="135">
        <v>0.1667</v>
      </c>
      <c r="N107" s="135">
        <v>0.0746</v>
      </c>
      <c r="O107" s="112">
        <v>0.0988</v>
      </c>
      <c r="P107" s="8">
        <f t="shared" si="25"/>
        <v>1.9567999999999999</v>
      </c>
    </row>
    <row r="108" spans="1:16" ht="18.75">
      <c r="A108" s="54"/>
      <c r="B108" s="569"/>
      <c r="C108" s="52" t="s">
        <v>18</v>
      </c>
      <c r="D108" s="136"/>
      <c r="E108" s="136"/>
      <c r="F108" s="512">
        <v>404.579</v>
      </c>
      <c r="G108" s="113">
        <v>1336.403</v>
      </c>
      <c r="H108" s="264">
        <v>1288.968</v>
      </c>
      <c r="I108" s="159">
        <v>545.569</v>
      </c>
      <c r="J108" s="133">
        <v>308.751</v>
      </c>
      <c r="K108" s="136">
        <v>133.531</v>
      </c>
      <c r="L108" s="113">
        <v>164.722</v>
      </c>
      <c r="M108" s="136">
        <v>160.077</v>
      </c>
      <c r="N108" s="136">
        <v>34.442</v>
      </c>
      <c r="O108" s="113">
        <v>52.283</v>
      </c>
      <c r="P108" s="9">
        <f t="shared" si="25"/>
        <v>4429.325</v>
      </c>
    </row>
    <row r="109" spans="1:16" ht="18.75">
      <c r="A109" s="54"/>
      <c r="B109" s="568" t="s">
        <v>126</v>
      </c>
      <c r="C109" s="59" t="s">
        <v>16</v>
      </c>
      <c r="D109" s="135">
        <v>0.1396</v>
      </c>
      <c r="E109" s="135">
        <v>0.2849</v>
      </c>
      <c r="F109" s="511">
        <v>0.2279</v>
      </c>
      <c r="G109" s="112">
        <v>0.7626</v>
      </c>
      <c r="H109" s="265">
        <v>2.0355</v>
      </c>
      <c r="I109" s="158">
        <v>3.7562</v>
      </c>
      <c r="J109" s="131">
        <v>4.4235</v>
      </c>
      <c r="K109" s="135">
        <v>1.9109</v>
      </c>
      <c r="L109" s="112">
        <v>2.0604</v>
      </c>
      <c r="M109" s="135">
        <v>0.2393</v>
      </c>
      <c r="N109" s="135">
        <v>0.0715</v>
      </c>
      <c r="O109" s="112">
        <v>0.5755</v>
      </c>
      <c r="P109" s="8">
        <f t="shared" si="25"/>
        <v>16.4878</v>
      </c>
    </row>
    <row r="110" spans="1:16" ht="18.75">
      <c r="A110" s="54"/>
      <c r="B110" s="569"/>
      <c r="C110" s="52" t="s">
        <v>18</v>
      </c>
      <c r="D110" s="136">
        <v>300.888</v>
      </c>
      <c r="E110" s="136">
        <v>630.309</v>
      </c>
      <c r="F110" s="512">
        <v>342.63</v>
      </c>
      <c r="G110" s="113">
        <v>1480.603</v>
      </c>
      <c r="H110" s="264">
        <v>2192.549</v>
      </c>
      <c r="I110" s="34">
        <v>2625.637</v>
      </c>
      <c r="J110" s="133">
        <v>2757.151</v>
      </c>
      <c r="K110" s="136">
        <v>1082.885</v>
      </c>
      <c r="L110" s="113">
        <v>1297.306</v>
      </c>
      <c r="M110" s="136">
        <v>116.656</v>
      </c>
      <c r="N110" s="163">
        <v>37.206</v>
      </c>
      <c r="O110" s="113">
        <v>470.14</v>
      </c>
      <c r="P110" s="9">
        <f t="shared" si="25"/>
        <v>13333.960000000001</v>
      </c>
    </row>
    <row r="111" spans="1:16" ht="18.75">
      <c r="A111" s="47" t="s">
        <v>68</v>
      </c>
      <c r="B111" s="568" t="s">
        <v>127</v>
      </c>
      <c r="C111" s="59" t="s">
        <v>16</v>
      </c>
      <c r="D111" s="135"/>
      <c r="E111" s="135"/>
      <c r="F111" s="511"/>
      <c r="G111" s="112"/>
      <c r="H111" s="263"/>
      <c r="I111" s="160"/>
      <c r="J111" s="131"/>
      <c r="K111" s="135"/>
      <c r="L111" s="112"/>
      <c r="M111" s="135"/>
      <c r="N111" s="135"/>
      <c r="O111" s="112"/>
      <c r="P111" s="8"/>
    </row>
    <row r="112" spans="1:16" ht="18.75">
      <c r="A112" s="54"/>
      <c r="B112" s="569"/>
      <c r="C112" s="52" t="s">
        <v>18</v>
      </c>
      <c r="D112" s="136"/>
      <c r="E112" s="136"/>
      <c r="F112" s="512"/>
      <c r="G112" s="113"/>
      <c r="H112" s="264"/>
      <c r="I112" s="159"/>
      <c r="J112" s="133"/>
      <c r="K112" s="136"/>
      <c r="L112" s="113"/>
      <c r="M112" s="136"/>
      <c r="N112" s="136"/>
      <c r="O112" s="113"/>
      <c r="P112" s="9"/>
    </row>
    <row r="113" spans="1:16" ht="18.75">
      <c r="A113" s="54"/>
      <c r="B113" s="568" t="s">
        <v>128</v>
      </c>
      <c r="C113" s="59" t="s">
        <v>16</v>
      </c>
      <c r="D113" s="135">
        <v>0.053</v>
      </c>
      <c r="E113" s="135">
        <v>0.009</v>
      </c>
      <c r="F113" s="511">
        <v>0.009</v>
      </c>
      <c r="G113" s="112">
        <v>0.0675</v>
      </c>
      <c r="H113" s="263">
        <v>0.1326</v>
      </c>
      <c r="I113" s="158">
        <v>0.0366</v>
      </c>
      <c r="J113" s="131">
        <v>0.0083</v>
      </c>
      <c r="K113" s="135">
        <v>0.013</v>
      </c>
      <c r="L113" s="112"/>
      <c r="M113" s="135">
        <v>0.002</v>
      </c>
      <c r="N113" s="135">
        <v>0.0125</v>
      </c>
      <c r="O113" s="112"/>
      <c r="P113" s="8">
        <f aca="true" t="shared" si="26" ref="P113:P129">SUM(D113:O113)</f>
        <v>0.3435</v>
      </c>
    </row>
    <row r="114" spans="1:16" ht="18.75">
      <c r="A114" s="54"/>
      <c r="B114" s="569"/>
      <c r="C114" s="52" t="s">
        <v>18</v>
      </c>
      <c r="D114" s="136">
        <v>44.226</v>
      </c>
      <c r="E114" s="136">
        <v>7.776</v>
      </c>
      <c r="F114" s="512">
        <v>12.15</v>
      </c>
      <c r="G114" s="113">
        <v>59.589</v>
      </c>
      <c r="H114" s="264">
        <v>90.661</v>
      </c>
      <c r="I114" s="34">
        <v>18.813</v>
      </c>
      <c r="J114" s="133">
        <v>8.586</v>
      </c>
      <c r="K114" s="136">
        <v>4.104</v>
      </c>
      <c r="L114" s="113"/>
      <c r="M114" s="136">
        <v>1.08</v>
      </c>
      <c r="N114" s="163">
        <v>15.39</v>
      </c>
      <c r="O114" s="113"/>
      <c r="P114" s="9">
        <f t="shared" si="26"/>
        <v>262.375</v>
      </c>
    </row>
    <row r="115" spans="1:16" ht="18.75">
      <c r="A115" s="47" t="s">
        <v>70</v>
      </c>
      <c r="B115" s="568" t="s">
        <v>144</v>
      </c>
      <c r="C115" s="59" t="s">
        <v>16</v>
      </c>
      <c r="D115" s="135">
        <v>1.0755</v>
      </c>
      <c r="E115" s="135">
        <v>0.3975</v>
      </c>
      <c r="F115" s="511"/>
      <c r="G115" s="112"/>
      <c r="H115" s="263"/>
      <c r="I115" s="160"/>
      <c r="J115" s="131"/>
      <c r="K115" s="135"/>
      <c r="L115" s="112"/>
      <c r="M115" s="135"/>
      <c r="N115" s="135"/>
      <c r="O115" s="112"/>
      <c r="P115" s="8">
        <f t="shared" si="26"/>
        <v>1.4729999999999999</v>
      </c>
    </row>
    <row r="116" spans="1:16" ht="18.75">
      <c r="A116" s="54"/>
      <c r="B116" s="569"/>
      <c r="C116" s="52" t="s">
        <v>18</v>
      </c>
      <c r="D116" s="136">
        <v>464.616</v>
      </c>
      <c r="E116" s="136">
        <v>171.72</v>
      </c>
      <c r="F116" s="512"/>
      <c r="G116" s="113"/>
      <c r="H116" s="264"/>
      <c r="I116" s="34"/>
      <c r="J116" s="133"/>
      <c r="K116" s="136"/>
      <c r="L116" s="113"/>
      <c r="M116" s="136"/>
      <c r="N116" s="163"/>
      <c r="O116" s="113"/>
      <c r="P116" s="9">
        <f t="shared" si="26"/>
        <v>636.336</v>
      </c>
    </row>
    <row r="117" spans="1:16" ht="18.75">
      <c r="A117" s="54"/>
      <c r="B117" s="568" t="s">
        <v>72</v>
      </c>
      <c r="C117" s="59" t="s">
        <v>16</v>
      </c>
      <c r="D117" s="135">
        <v>0.105</v>
      </c>
      <c r="E117" s="135"/>
      <c r="F117" s="511">
        <v>0.025</v>
      </c>
      <c r="G117" s="112">
        <v>0.3382</v>
      </c>
      <c r="H117" s="263">
        <v>0.8452</v>
      </c>
      <c r="I117" s="160">
        <v>0.6805</v>
      </c>
      <c r="J117" s="131">
        <v>0.3945</v>
      </c>
      <c r="K117" s="135">
        <v>0.2368</v>
      </c>
      <c r="L117" s="112">
        <v>0.035</v>
      </c>
      <c r="M117" s="135"/>
      <c r="N117" s="135">
        <v>0.0005</v>
      </c>
      <c r="O117" s="112"/>
      <c r="P117" s="8">
        <f t="shared" si="26"/>
        <v>2.6607000000000003</v>
      </c>
    </row>
    <row r="118" spans="1:16" ht="18.75">
      <c r="A118" s="54"/>
      <c r="B118" s="569"/>
      <c r="C118" s="52" t="s">
        <v>18</v>
      </c>
      <c r="D118" s="136">
        <v>90.72</v>
      </c>
      <c r="E118" s="136"/>
      <c r="F118" s="512">
        <v>16.74</v>
      </c>
      <c r="G118" s="113">
        <v>198.099</v>
      </c>
      <c r="H118" s="264">
        <v>578.593</v>
      </c>
      <c r="I118" s="34">
        <v>462.099</v>
      </c>
      <c r="J118" s="133">
        <v>297.189</v>
      </c>
      <c r="K118" s="136">
        <v>184.675</v>
      </c>
      <c r="L118" s="113">
        <v>19.872</v>
      </c>
      <c r="M118" s="136"/>
      <c r="N118" s="163">
        <v>0.54</v>
      </c>
      <c r="O118" s="113"/>
      <c r="P118" s="9">
        <f t="shared" si="26"/>
        <v>1848.527</v>
      </c>
    </row>
    <row r="119" spans="1:16" ht="18.75">
      <c r="A119" s="47" t="s">
        <v>23</v>
      </c>
      <c r="B119" s="568" t="s">
        <v>130</v>
      </c>
      <c r="C119" s="59" t="s">
        <v>16</v>
      </c>
      <c r="D119" s="135">
        <v>0.8437</v>
      </c>
      <c r="E119" s="135">
        <v>1.3167</v>
      </c>
      <c r="F119" s="511">
        <v>1.4539</v>
      </c>
      <c r="G119" s="112">
        <v>0.6674</v>
      </c>
      <c r="H119" s="263">
        <v>0.4027</v>
      </c>
      <c r="I119" s="160">
        <v>0.4959</v>
      </c>
      <c r="J119" s="131">
        <v>0.0775</v>
      </c>
      <c r="K119" s="135">
        <v>0.0501</v>
      </c>
      <c r="L119" s="112">
        <v>0.0453</v>
      </c>
      <c r="M119" s="135">
        <v>0.007</v>
      </c>
      <c r="N119" s="135">
        <v>0.0336</v>
      </c>
      <c r="O119" s="112">
        <v>0.0059</v>
      </c>
      <c r="P119" s="8">
        <f t="shared" si="26"/>
        <v>5.399699999999998</v>
      </c>
    </row>
    <row r="120" spans="1:16" ht="18.75">
      <c r="A120" s="54"/>
      <c r="B120" s="569"/>
      <c r="C120" s="52" t="s">
        <v>18</v>
      </c>
      <c r="D120" s="136">
        <v>425.277</v>
      </c>
      <c r="E120" s="136">
        <v>687.075</v>
      </c>
      <c r="F120" s="512">
        <v>784.328</v>
      </c>
      <c r="G120" s="113">
        <v>406.486</v>
      </c>
      <c r="H120" s="264">
        <v>305.428</v>
      </c>
      <c r="I120" s="34">
        <v>457.034</v>
      </c>
      <c r="J120" s="133">
        <v>84.726</v>
      </c>
      <c r="K120" s="136">
        <v>44.571</v>
      </c>
      <c r="L120" s="113">
        <v>44.604</v>
      </c>
      <c r="M120" s="136">
        <v>6.804</v>
      </c>
      <c r="N120" s="163">
        <v>43.74</v>
      </c>
      <c r="O120" s="113">
        <v>7.042</v>
      </c>
      <c r="P120" s="9">
        <f t="shared" si="26"/>
        <v>3297.115</v>
      </c>
    </row>
    <row r="121" spans="1:16" ht="18.75">
      <c r="A121" s="54"/>
      <c r="B121" s="50" t="s">
        <v>20</v>
      </c>
      <c r="C121" s="59" t="s">
        <v>16</v>
      </c>
      <c r="D121" s="135">
        <v>0.0093</v>
      </c>
      <c r="E121" s="135"/>
      <c r="F121" s="511"/>
      <c r="G121" s="112"/>
      <c r="H121" s="263">
        <v>0.051</v>
      </c>
      <c r="I121" s="160">
        <v>0.0317</v>
      </c>
      <c r="J121" s="131">
        <v>0.0461</v>
      </c>
      <c r="K121" s="135">
        <v>0.0134</v>
      </c>
      <c r="L121" s="112"/>
      <c r="M121" s="135"/>
      <c r="N121" s="135"/>
      <c r="O121" s="112"/>
      <c r="P121" s="8">
        <f t="shared" si="26"/>
        <v>0.1515</v>
      </c>
    </row>
    <row r="122" spans="1:16" ht="18.75">
      <c r="A122" s="54"/>
      <c r="B122" s="52" t="s">
        <v>73</v>
      </c>
      <c r="C122" s="52" t="s">
        <v>18</v>
      </c>
      <c r="D122" s="136">
        <v>6.318</v>
      </c>
      <c r="E122" s="136"/>
      <c r="F122" s="512"/>
      <c r="G122" s="113"/>
      <c r="H122" s="264">
        <v>136.404</v>
      </c>
      <c r="I122" s="34">
        <v>62.694</v>
      </c>
      <c r="J122" s="133">
        <v>94.684</v>
      </c>
      <c r="K122" s="136">
        <v>36.18</v>
      </c>
      <c r="L122" s="113"/>
      <c r="M122" s="136"/>
      <c r="N122" s="136"/>
      <c r="O122" s="113"/>
      <c r="P122" s="9">
        <f t="shared" si="26"/>
        <v>336.28000000000003</v>
      </c>
    </row>
    <row r="123" spans="1:16" s="40" customFormat="1" ht="18.75">
      <c r="A123" s="54"/>
      <c r="B123" s="570" t="s">
        <v>107</v>
      </c>
      <c r="C123" s="59" t="s">
        <v>16</v>
      </c>
      <c r="D123" s="5">
        <f aca="true" t="shared" si="27" ref="D123:L123">+D101+D103+D105+D107+D109+D111+D113+D115+D117+D119+D121</f>
        <v>4.8977</v>
      </c>
      <c r="E123" s="5">
        <f t="shared" si="27"/>
        <v>4.1068</v>
      </c>
      <c r="F123" s="5">
        <f t="shared" si="27"/>
        <v>3.7855</v>
      </c>
      <c r="G123" s="1">
        <f t="shared" si="27"/>
        <v>9.985100000000001</v>
      </c>
      <c r="H123" s="1">
        <f t="shared" si="27"/>
        <v>6.263700000000001</v>
      </c>
      <c r="I123" s="21">
        <f t="shared" si="27"/>
        <v>6.8075</v>
      </c>
      <c r="J123" s="1">
        <f t="shared" si="27"/>
        <v>7.5402</v>
      </c>
      <c r="K123" s="5">
        <f t="shared" si="27"/>
        <v>4.096799999999999</v>
      </c>
      <c r="L123" s="88">
        <f t="shared" si="27"/>
        <v>220.8293</v>
      </c>
      <c r="M123" s="88">
        <f aca="true" t="shared" si="28" ref="M123:O124">+M101+M103+M105+M107+M109+M111+M113+M115+M117+M119+M121</f>
        <v>357.75100000000003</v>
      </c>
      <c r="N123" s="88">
        <f t="shared" si="28"/>
        <v>311.13109999999995</v>
      </c>
      <c r="O123" s="5">
        <f t="shared" si="28"/>
        <v>456.1234</v>
      </c>
      <c r="P123" s="8">
        <f>SUM(D123:O123)</f>
        <v>1393.3181</v>
      </c>
    </row>
    <row r="124" spans="1:16" s="40" customFormat="1" ht="18.75">
      <c r="A124" s="53"/>
      <c r="B124" s="571"/>
      <c r="C124" s="52" t="s">
        <v>18</v>
      </c>
      <c r="D124" s="36">
        <f aca="true" t="shared" si="29" ref="D124:L124">+D102+D104+D106+D108+D110+D112+D114+D116+D118+D120+D122</f>
        <v>2978.8089999999997</v>
      </c>
      <c r="E124" s="36">
        <f t="shared" si="29"/>
        <v>2620.129</v>
      </c>
      <c r="F124" s="36">
        <f t="shared" si="29"/>
        <v>2707.7349999999997</v>
      </c>
      <c r="G124" s="2">
        <f t="shared" si="29"/>
        <v>6108.061000000001</v>
      </c>
      <c r="H124" s="2">
        <f t="shared" si="29"/>
        <v>6282.273999999999</v>
      </c>
      <c r="I124" s="27">
        <f t="shared" si="29"/>
        <v>5084.095</v>
      </c>
      <c r="J124" s="2">
        <f t="shared" si="29"/>
        <v>4519.597999999999</v>
      </c>
      <c r="K124" s="36">
        <f t="shared" si="29"/>
        <v>2452.719</v>
      </c>
      <c r="L124" s="36">
        <f t="shared" si="29"/>
        <v>34887.186</v>
      </c>
      <c r="M124" s="36">
        <f t="shared" si="28"/>
        <v>54757.575999999994</v>
      </c>
      <c r="N124" s="36">
        <f t="shared" si="28"/>
        <v>77689.76</v>
      </c>
      <c r="O124" s="36">
        <f t="shared" si="28"/>
        <v>132451.767</v>
      </c>
      <c r="P124" s="9">
        <f>SUM(D124:O124)</f>
        <v>332539.709</v>
      </c>
    </row>
    <row r="125" spans="1:16" ht="18.75">
      <c r="A125" s="47" t="s">
        <v>0</v>
      </c>
      <c r="B125" s="568" t="s">
        <v>74</v>
      </c>
      <c r="C125" s="59" t="s">
        <v>16</v>
      </c>
      <c r="D125" s="135"/>
      <c r="E125" s="135"/>
      <c r="F125" s="511"/>
      <c r="G125" s="112"/>
      <c r="H125" s="263"/>
      <c r="I125" s="158"/>
      <c r="J125" s="131"/>
      <c r="K125" s="135"/>
      <c r="L125" s="112"/>
      <c r="M125" s="135"/>
      <c r="N125" s="135"/>
      <c r="O125" s="112"/>
      <c r="P125" s="8"/>
    </row>
    <row r="126" spans="1:16" ht="18.75">
      <c r="A126" s="47" t="s">
        <v>0</v>
      </c>
      <c r="B126" s="569"/>
      <c r="C126" s="52" t="s">
        <v>18</v>
      </c>
      <c r="D126" s="136"/>
      <c r="E126" s="136"/>
      <c r="F126" s="512"/>
      <c r="G126" s="113"/>
      <c r="H126" s="264"/>
      <c r="I126" s="159"/>
      <c r="J126" s="133"/>
      <c r="K126" s="136"/>
      <c r="L126" s="113"/>
      <c r="M126" s="136"/>
      <c r="N126" s="136"/>
      <c r="O126" s="113"/>
      <c r="P126" s="9"/>
    </row>
    <row r="127" spans="1:16" ht="18.75">
      <c r="A127" s="47" t="s">
        <v>75</v>
      </c>
      <c r="B127" s="568" t="s">
        <v>76</v>
      </c>
      <c r="C127" s="59" t="s">
        <v>16</v>
      </c>
      <c r="D127" s="135">
        <v>0.012</v>
      </c>
      <c r="E127" s="135">
        <v>0.078</v>
      </c>
      <c r="F127" s="511">
        <v>0.114</v>
      </c>
      <c r="G127" s="112"/>
      <c r="H127" s="263"/>
      <c r="I127" s="158"/>
      <c r="J127" s="131"/>
      <c r="K127" s="135"/>
      <c r="L127" s="112"/>
      <c r="M127" s="135"/>
      <c r="N127" s="135"/>
      <c r="O127" s="112"/>
      <c r="P127" s="8">
        <f t="shared" si="26"/>
        <v>0.20400000000000001</v>
      </c>
    </row>
    <row r="128" spans="1:16" ht="18.75">
      <c r="A128" s="54"/>
      <c r="B128" s="569"/>
      <c r="C128" s="52" t="s">
        <v>18</v>
      </c>
      <c r="D128" s="136">
        <v>6.318</v>
      </c>
      <c r="E128" s="136">
        <v>23.717</v>
      </c>
      <c r="F128" s="512">
        <v>24.364</v>
      </c>
      <c r="G128" s="113"/>
      <c r="H128" s="264"/>
      <c r="I128" s="159"/>
      <c r="J128" s="133"/>
      <c r="K128" s="136"/>
      <c r="L128" s="113"/>
      <c r="M128" s="136"/>
      <c r="N128" s="136"/>
      <c r="O128" s="113"/>
      <c r="P128" s="9">
        <f t="shared" si="26"/>
        <v>54.399</v>
      </c>
    </row>
    <row r="129" spans="1:16" ht="18.75">
      <c r="A129" s="47" t="s">
        <v>77</v>
      </c>
      <c r="B129" s="386" t="s">
        <v>20</v>
      </c>
      <c r="C129" s="59" t="s">
        <v>16</v>
      </c>
      <c r="D129" s="445">
        <v>0.114</v>
      </c>
      <c r="E129" s="445">
        <v>0.145</v>
      </c>
      <c r="F129" s="517">
        <v>0.15</v>
      </c>
      <c r="G129" s="446"/>
      <c r="H129" s="453"/>
      <c r="I129" s="454"/>
      <c r="J129" s="451"/>
      <c r="K129" s="445"/>
      <c r="L129" s="446"/>
      <c r="M129" s="445"/>
      <c r="N129" s="445"/>
      <c r="O129" s="446"/>
      <c r="P129" s="452">
        <f t="shared" si="26"/>
        <v>0.40900000000000003</v>
      </c>
    </row>
    <row r="130" spans="1:16" ht="18.75">
      <c r="A130" s="54"/>
      <c r="B130" s="387" t="s">
        <v>78</v>
      </c>
      <c r="C130" s="59" t="s">
        <v>79</v>
      </c>
      <c r="D130" s="135"/>
      <c r="E130" s="135"/>
      <c r="F130" s="511"/>
      <c r="G130" s="112"/>
      <c r="H130" s="263"/>
      <c r="I130" s="158"/>
      <c r="J130" s="131"/>
      <c r="K130" s="135"/>
      <c r="L130" s="112"/>
      <c r="M130" s="135"/>
      <c r="N130" s="135"/>
      <c r="O130" s="112"/>
      <c r="P130" s="8"/>
    </row>
    <row r="131" spans="1:16" ht="18.75">
      <c r="A131" s="47" t="s">
        <v>23</v>
      </c>
      <c r="B131" s="27"/>
      <c r="C131" s="52" t="s">
        <v>18</v>
      </c>
      <c r="D131" s="136">
        <v>84.132</v>
      </c>
      <c r="E131" s="136">
        <v>79.866</v>
      </c>
      <c r="F131" s="512">
        <v>85.936</v>
      </c>
      <c r="G131" s="113"/>
      <c r="H131" s="262"/>
      <c r="I131" s="34"/>
      <c r="J131" s="133"/>
      <c r="K131" s="136"/>
      <c r="L131" s="113"/>
      <c r="M131" s="136"/>
      <c r="N131" s="136"/>
      <c r="O131" s="113"/>
      <c r="P131" s="9">
        <f aca="true" t="shared" si="30" ref="P131:P137">SUM(D131:O131)</f>
        <v>249.934</v>
      </c>
    </row>
    <row r="132" spans="1:16" s="40" customFormat="1" ht="18.75">
      <c r="A132" s="54"/>
      <c r="B132" s="60" t="s">
        <v>0</v>
      </c>
      <c r="C132" s="59" t="s">
        <v>16</v>
      </c>
      <c r="D132" s="5">
        <f>+D125+D127+D129</f>
        <v>0.126</v>
      </c>
      <c r="E132" s="5">
        <f>+E125+E127+E129</f>
        <v>0.22299999999999998</v>
      </c>
      <c r="F132" s="5">
        <f>+F125+F127+F129</f>
        <v>0.264</v>
      </c>
      <c r="G132" s="1"/>
      <c r="H132" s="1"/>
      <c r="I132" s="21"/>
      <c r="J132" s="1"/>
      <c r="K132" s="5"/>
      <c r="L132" s="5"/>
      <c r="M132" s="5"/>
      <c r="N132" s="5"/>
      <c r="O132" s="5"/>
      <c r="P132" s="452">
        <f t="shared" si="30"/>
        <v>0.613</v>
      </c>
    </row>
    <row r="133" spans="1:16" s="40" customFormat="1" ht="18.75">
      <c r="A133" s="54"/>
      <c r="B133" s="61" t="s">
        <v>107</v>
      </c>
      <c r="C133" s="59" t="s">
        <v>79</v>
      </c>
      <c r="D133" s="5"/>
      <c r="E133" s="5"/>
      <c r="F133" s="5"/>
      <c r="G133" s="1"/>
      <c r="H133" s="1"/>
      <c r="I133" s="28"/>
      <c r="J133" s="1"/>
      <c r="K133" s="5"/>
      <c r="L133" s="5"/>
      <c r="M133" s="5"/>
      <c r="N133" s="5"/>
      <c r="O133" s="5"/>
      <c r="P133" s="8"/>
    </row>
    <row r="134" spans="1:16" s="40" customFormat="1" ht="18.75">
      <c r="A134" s="53"/>
      <c r="B134" s="2"/>
      <c r="C134" s="52" t="s">
        <v>18</v>
      </c>
      <c r="D134" s="36">
        <f>+D126+D128+D131</f>
        <v>90.45</v>
      </c>
      <c r="E134" s="36">
        <f>+E126+E128+E131</f>
        <v>103.583</v>
      </c>
      <c r="F134" s="36">
        <f>+F126+F128+F131</f>
        <v>110.30000000000001</v>
      </c>
      <c r="G134" s="2"/>
      <c r="H134" s="2"/>
      <c r="I134" s="27"/>
      <c r="J134" s="2"/>
      <c r="K134" s="36"/>
      <c r="L134" s="36"/>
      <c r="M134" s="36"/>
      <c r="N134" s="36"/>
      <c r="O134" s="36"/>
      <c r="P134" s="9">
        <f t="shared" si="30"/>
        <v>304.333</v>
      </c>
    </row>
    <row r="135" spans="1:16" s="78" customFormat="1" ht="18.75">
      <c r="A135" s="62"/>
      <c r="B135" s="63" t="s">
        <v>0</v>
      </c>
      <c r="C135" s="478" t="s">
        <v>16</v>
      </c>
      <c r="D135" s="509">
        <f>D132+D123+D99</f>
        <v>327.48525</v>
      </c>
      <c r="E135" s="509">
        <f aca="true" t="shared" si="31" ref="E135:N135">E132+E123+E99</f>
        <v>270.2125</v>
      </c>
      <c r="F135" s="520">
        <f t="shared" si="31"/>
        <v>491.92748</v>
      </c>
      <c r="G135" s="506">
        <f t="shared" si="31"/>
        <v>909.2558</v>
      </c>
      <c r="H135" s="521">
        <f>H132+H123+H99</f>
        <v>1416.1523</v>
      </c>
      <c r="I135" s="506">
        <f t="shared" si="31"/>
        <v>1422.2930000000001</v>
      </c>
      <c r="J135" s="506">
        <f>J132+J123+J99</f>
        <v>1104.0259999999998</v>
      </c>
      <c r="K135" s="509">
        <f t="shared" si="31"/>
        <v>910.3378</v>
      </c>
      <c r="L135" s="506">
        <f t="shared" si="31"/>
        <v>1512.9358000000002</v>
      </c>
      <c r="M135" s="509">
        <f t="shared" si="31"/>
        <v>783.6415</v>
      </c>
      <c r="N135" s="509">
        <f t="shared" si="31"/>
        <v>1641.3317000000002</v>
      </c>
      <c r="O135" s="509">
        <f>O132+O123+O99</f>
        <v>824.35145</v>
      </c>
      <c r="P135" s="500">
        <f t="shared" si="30"/>
        <v>11613.95058</v>
      </c>
    </row>
    <row r="136" spans="1:16" s="78" customFormat="1" ht="18.75">
      <c r="A136" s="62"/>
      <c r="B136" s="66" t="s">
        <v>222</v>
      </c>
      <c r="C136" s="67" t="s">
        <v>79</v>
      </c>
      <c r="D136" s="138"/>
      <c r="E136" s="138"/>
      <c r="F136" s="518"/>
      <c r="G136" s="115"/>
      <c r="H136" s="156"/>
      <c r="I136" s="115"/>
      <c r="J136" s="115"/>
      <c r="K136" s="138"/>
      <c r="L136" s="115"/>
      <c r="M136" s="138"/>
      <c r="N136" s="138"/>
      <c r="O136" s="138"/>
      <c r="P136" s="15"/>
    </row>
    <row r="137" spans="1:16" s="78" customFormat="1" ht="19.5" thickBot="1">
      <c r="A137" s="68"/>
      <c r="B137" s="69"/>
      <c r="C137" s="70" t="s">
        <v>18</v>
      </c>
      <c r="D137" s="144">
        <f>D134+D124+D100</f>
        <v>186584.05899999998</v>
      </c>
      <c r="E137" s="144">
        <f aca="true" t="shared" si="32" ref="E137:N137">E134+E124+E100</f>
        <v>180374.86500000002</v>
      </c>
      <c r="F137" s="519">
        <f t="shared" si="32"/>
        <v>331549.7810000001</v>
      </c>
      <c r="G137" s="122">
        <f t="shared" si="32"/>
        <v>585240.904</v>
      </c>
      <c r="H137" s="157">
        <f>H134+H124+H100</f>
        <v>712449.1399999999</v>
      </c>
      <c r="I137" s="122">
        <f t="shared" si="32"/>
        <v>759984.037</v>
      </c>
      <c r="J137" s="122">
        <f>J134+J124+J100</f>
        <v>463827.696</v>
      </c>
      <c r="K137" s="144">
        <f t="shared" si="32"/>
        <v>462784.583</v>
      </c>
      <c r="L137" s="122">
        <f t="shared" si="32"/>
        <v>657255.989</v>
      </c>
      <c r="M137" s="144">
        <f t="shared" si="32"/>
        <v>387708.635</v>
      </c>
      <c r="N137" s="144">
        <f t="shared" si="32"/>
        <v>869018.9679999999</v>
      </c>
      <c r="O137" s="144">
        <f>O134+O124+O100</f>
        <v>473958.321</v>
      </c>
      <c r="P137" s="7">
        <f t="shared" si="30"/>
        <v>6070736.978</v>
      </c>
    </row>
    <row r="138" spans="15:16" ht="18.75">
      <c r="O138" s="71"/>
      <c r="P138" s="72" t="s">
        <v>92</v>
      </c>
    </row>
    <row r="141" spans="7:12" ht="18.75">
      <c r="G141" s="76"/>
      <c r="H141" s="76"/>
      <c r="I141" s="76"/>
      <c r="J141" s="76"/>
      <c r="L141" s="76"/>
    </row>
    <row r="142" spans="7:12" ht="18.75">
      <c r="G142" s="76"/>
      <c r="H142" s="76"/>
      <c r="I142" s="76"/>
      <c r="J142" s="76"/>
      <c r="L142" s="76"/>
    </row>
    <row r="143" spans="7:12" ht="18.75">
      <c r="G143" s="76"/>
      <c r="H143" s="76"/>
      <c r="I143" s="76"/>
      <c r="J143" s="76"/>
      <c r="L143" s="76"/>
    </row>
    <row r="144" spans="7:12" ht="18.75">
      <c r="G144" s="76"/>
      <c r="H144" s="76"/>
      <c r="I144" s="76"/>
      <c r="J144" s="76"/>
      <c r="L144" s="76"/>
    </row>
    <row r="145" spans="7:12" ht="18.75">
      <c r="G145" s="76"/>
      <c r="H145" s="76"/>
      <c r="I145" s="76"/>
      <c r="J145" s="76"/>
      <c r="L145" s="76"/>
    </row>
    <row r="146" spans="7:12" ht="18.75">
      <c r="G146" s="76"/>
      <c r="H146" s="76"/>
      <c r="I146" s="76"/>
      <c r="J146" s="76"/>
      <c r="L146" s="76"/>
    </row>
    <row r="147" spans="7:12" ht="18.75">
      <c r="G147" s="76"/>
      <c r="H147" s="76"/>
      <c r="I147" s="76"/>
      <c r="J147" s="76"/>
      <c r="L147" s="76"/>
    </row>
    <row r="148" spans="7:12" ht="18.75">
      <c r="G148" s="76"/>
      <c r="H148" s="76"/>
      <c r="I148" s="76"/>
      <c r="J148" s="76"/>
      <c r="L148" s="76"/>
    </row>
    <row r="149" spans="7:12" ht="18.75">
      <c r="G149" s="76"/>
      <c r="H149" s="76"/>
      <c r="I149" s="76"/>
      <c r="J149" s="76"/>
      <c r="L149" s="76"/>
    </row>
    <row r="150" spans="7:12" ht="18.75">
      <c r="G150" s="76"/>
      <c r="H150" s="76"/>
      <c r="I150" s="76"/>
      <c r="J150" s="76"/>
      <c r="L150" s="76"/>
    </row>
    <row r="151" spans="7:12" ht="18.75">
      <c r="G151" s="76"/>
      <c r="H151" s="76"/>
      <c r="I151" s="76"/>
      <c r="J151" s="76"/>
      <c r="L151" s="76"/>
    </row>
  </sheetData>
  <sheetProtection/>
  <mergeCells count="51">
    <mergeCell ref="B127:B128"/>
    <mergeCell ref="B113:B114"/>
    <mergeCell ref="B115:B116"/>
    <mergeCell ref="B117:B118"/>
    <mergeCell ref="B119:B120"/>
    <mergeCell ref="B105:B106"/>
    <mergeCell ref="B107:B108"/>
    <mergeCell ref="B109:B110"/>
    <mergeCell ref="B111:B112"/>
    <mergeCell ref="B123:B124"/>
    <mergeCell ref="B125:B126"/>
    <mergeCell ref="A93:B94"/>
    <mergeCell ref="A95:B96"/>
    <mergeCell ref="A97:B98"/>
    <mergeCell ref="A99:B100"/>
    <mergeCell ref="B101:B102"/>
    <mergeCell ref="B103:B104"/>
    <mergeCell ref="B79:B80"/>
    <mergeCell ref="B83:B84"/>
    <mergeCell ref="A85:B86"/>
    <mergeCell ref="A87:B88"/>
    <mergeCell ref="A89:B90"/>
    <mergeCell ref="A91:B92"/>
    <mergeCell ref="B58:B59"/>
    <mergeCell ref="B60:B61"/>
    <mergeCell ref="B64:B65"/>
    <mergeCell ref="B71:B72"/>
    <mergeCell ref="B73:B74"/>
    <mergeCell ref="B75:B76"/>
    <mergeCell ref="A44:B45"/>
    <mergeCell ref="A46:B47"/>
    <mergeCell ref="A48:B49"/>
    <mergeCell ref="A50:B51"/>
    <mergeCell ref="A52:B53"/>
    <mergeCell ref="B54:B55"/>
    <mergeCell ref="B24:B25"/>
    <mergeCell ref="B28:B29"/>
    <mergeCell ref="B36:B37"/>
    <mergeCell ref="A38:B39"/>
    <mergeCell ref="A40:B41"/>
    <mergeCell ref="A42:B43"/>
    <mergeCell ref="B4:B5"/>
    <mergeCell ref="B8:B9"/>
    <mergeCell ref="A10:B11"/>
    <mergeCell ref="B12:B13"/>
    <mergeCell ref="B30:B31"/>
    <mergeCell ref="B32:B33"/>
    <mergeCell ref="B14:B15"/>
    <mergeCell ref="B16:B17"/>
    <mergeCell ref="B20:B21"/>
    <mergeCell ref="B22:B23"/>
  </mergeCells>
  <printOptions/>
  <pageMargins left="1.1811023622047245" right="0.7874015748031497" top="0.7874015748031497" bottom="0.7874015748031497" header="0.5118110236220472" footer="0.5118110236220472"/>
  <pageSetup firstPageNumber="45" useFirstPageNumber="1" fitToHeight="2" horizontalDpi="600" verticalDpi="600" orientation="landscape" paperSize="12" scale="50" r:id="rId1"/>
  <rowBreaks count="1" manualBreakCount="1">
    <brk id="68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146"/>
  <sheetViews>
    <sheetView tabSelected="1" zoomScale="50" zoomScaleNormal="50" zoomScalePageLayoutView="0" workbookViewId="0" topLeftCell="A1">
      <pane xSplit="3" ySplit="3" topLeftCell="D118" activePane="bottomRight" state="frozen"/>
      <selection pane="topLeft" activeCell="A1" sqref="A1:P1"/>
      <selection pane="topRight" activeCell="A1" sqref="A1:P1"/>
      <selection pane="bottomLeft" activeCell="A1" sqref="A1:P1"/>
      <selection pane="bottomRight" activeCell="L132" sqref="L132"/>
    </sheetView>
  </sheetViews>
  <sheetFormatPr defaultColWidth="9.00390625" defaultRowHeight="13.5"/>
  <cols>
    <col min="1" max="1" width="5.875" style="11" customWidth="1"/>
    <col min="2" max="2" width="21.25390625" style="11" customWidth="1"/>
    <col min="3" max="3" width="11.25390625" style="11" customWidth="1"/>
    <col min="4" max="8" width="20.50390625" style="11" customWidth="1"/>
    <col min="9" max="10" width="20.50390625" style="76" customWidth="1"/>
    <col min="11" max="15" width="20.50390625" style="11" customWidth="1"/>
    <col min="16" max="16" width="23.00390625" style="39" customWidth="1"/>
    <col min="17" max="16384" width="9.00390625" style="40" customWidth="1"/>
  </cols>
  <sheetData>
    <row r="1" ht="18.75">
      <c r="B1" s="38" t="s">
        <v>0</v>
      </c>
    </row>
    <row r="2" spans="1:15" ht="19.5" thickBot="1">
      <c r="A2" s="12"/>
      <c r="B2" s="41" t="s">
        <v>81</v>
      </c>
      <c r="C2" s="12"/>
      <c r="O2" s="12" t="s">
        <v>90</v>
      </c>
    </row>
    <row r="3" spans="1:16" ht="18.75">
      <c r="A3" s="42"/>
      <c r="B3" s="43"/>
      <c r="C3" s="74"/>
      <c r="D3" s="215" t="s">
        <v>2</v>
      </c>
      <c r="E3" s="285" t="s">
        <v>3</v>
      </c>
      <c r="F3" s="215" t="s">
        <v>4</v>
      </c>
      <c r="G3" s="213" t="s">
        <v>5</v>
      </c>
      <c r="H3" s="215" t="s">
        <v>6</v>
      </c>
      <c r="I3" s="339" t="s">
        <v>7</v>
      </c>
      <c r="J3" s="321" t="s">
        <v>8</v>
      </c>
      <c r="K3" s="213" t="s">
        <v>9</v>
      </c>
      <c r="L3" s="215" t="s">
        <v>10</v>
      </c>
      <c r="M3" s="213" t="s">
        <v>11</v>
      </c>
      <c r="N3" s="215" t="s">
        <v>12</v>
      </c>
      <c r="O3" s="213" t="s">
        <v>13</v>
      </c>
      <c r="P3" s="215" t="s">
        <v>14</v>
      </c>
    </row>
    <row r="4" spans="1:16" ht="18.75">
      <c r="A4" s="47" t="s">
        <v>0</v>
      </c>
      <c r="B4" s="568" t="s">
        <v>15</v>
      </c>
      <c r="C4" s="252" t="s">
        <v>16</v>
      </c>
      <c r="D4" s="204">
        <v>261.896</v>
      </c>
      <c r="E4" s="286">
        <v>0.825</v>
      </c>
      <c r="F4" s="256">
        <v>0.028</v>
      </c>
      <c r="G4" s="220"/>
      <c r="H4" s="219">
        <v>470.2867</v>
      </c>
      <c r="I4" s="345">
        <v>254.669</v>
      </c>
      <c r="J4" s="322">
        <v>191.5455</v>
      </c>
      <c r="K4" s="206">
        <v>0.2227</v>
      </c>
      <c r="L4" s="204">
        <v>0.7775</v>
      </c>
      <c r="M4" s="208">
        <v>0.597</v>
      </c>
      <c r="N4" s="210">
        <v>57.1605</v>
      </c>
      <c r="O4" s="206">
        <v>598.0787</v>
      </c>
      <c r="P4" s="232">
        <f aca="true" t="shared" si="0" ref="P4:P9">SUM(D4:O4)</f>
        <v>1836.0865999999999</v>
      </c>
    </row>
    <row r="5" spans="1:16" ht="18.75">
      <c r="A5" s="48" t="s">
        <v>17</v>
      </c>
      <c r="B5" s="569"/>
      <c r="C5" s="49" t="s">
        <v>18</v>
      </c>
      <c r="D5" s="105">
        <v>12731.028</v>
      </c>
      <c r="E5" s="105">
        <v>17.82</v>
      </c>
      <c r="F5" s="287">
        <v>6.091</v>
      </c>
      <c r="G5" s="221"/>
      <c r="H5" s="218">
        <v>62541.547</v>
      </c>
      <c r="I5" s="207">
        <v>14787.586</v>
      </c>
      <c r="J5" s="323">
        <v>6875.678</v>
      </c>
      <c r="K5" s="195">
        <v>34.568</v>
      </c>
      <c r="L5" s="205">
        <v>88.639</v>
      </c>
      <c r="M5" s="207">
        <v>44.971</v>
      </c>
      <c r="N5" s="312">
        <v>2431.608</v>
      </c>
      <c r="O5" s="195">
        <v>25419.302</v>
      </c>
      <c r="P5" s="233">
        <f t="shared" si="0"/>
        <v>124978.83799999999</v>
      </c>
    </row>
    <row r="6" spans="1:16" ht="18.75">
      <c r="A6" s="48" t="s">
        <v>19</v>
      </c>
      <c r="B6" s="50" t="s">
        <v>20</v>
      </c>
      <c r="C6" s="51" t="s">
        <v>16</v>
      </c>
      <c r="D6" s="104">
        <v>0.105</v>
      </c>
      <c r="E6" s="104"/>
      <c r="F6" s="256"/>
      <c r="G6" s="220"/>
      <c r="H6" s="219"/>
      <c r="I6" s="208"/>
      <c r="J6" s="322">
        <v>0.042</v>
      </c>
      <c r="K6" s="206">
        <v>0.061</v>
      </c>
      <c r="L6" s="204">
        <v>1.042</v>
      </c>
      <c r="M6" s="208">
        <v>1.7275</v>
      </c>
      <c r="N6" s="210">
        <v>0.5135</v>
      </c>
      <c r="O6" s="206">
        <v>10.7112</v>
      </c>
      <c r="P6" s="232">
        <f t="shared" si="0"/>
        <v>14.2022</v>
      </c>
    </row>
    <row r="7" spans="1:16" ht="18.75">
      <c r="A7" s="48" t="s">
        <v>21</v>
      </c>
      <c r="B7" s="52" t="s">
        <v>22</v>
      </c>
      <c r="C7" s="253" t="s">
        <v>18</v>
      </c>
      <c r="D7" s="195">
        <v>0.227</v>
      </c>
      <c r="E7" s="105"/>
      <c r="F7" s="287"/>
      <c r="G7" s="221"/>
      <c r="H7" s="218"/>
      <c r="I7" s="207"/>
      <c r="J7" s="323">
        <v>1.318</v>
      </c>
      <c r="K7" s="195">
        <v>0.831</v>
      </c>
      <c r="L7" s="205">
        <v>4.855</v>
      </c>
      <c r="M7" s="207">
        <v>6.322</v>
      </c>
      <c r="N7" s="312">
        <v>1.863</v>
      </c>
      <c r="O7" s="195">
        <v>274.908</v>
      </c>
      <c r="P7" s="233">
        <f t="shared" si="0"/>
        <v>290.324</v>
      </c>
    </row>
    <row r="8" spans="1:16" ht="18.75">
      <c r="A8" s="47" t="s">
        <v>23</v>
      </c>
      <c r="B8" s="570" t="s">
        <v>114</v>
      </c>
      <c r="C8" s="252" t="s">
        <v>16</v>
      </c>
      <c r="D8" s="282">
        <f aca="true" t="shared" si="1" ref="D8:F9">+D4+D6</f>
        <v>262.00100000000003</v>
      </c>
      <c r="E8" s="280">
        <f t="shared" si="1"/>
        <v>0.825</v>
      </c>
      <c r="F8" s="232">
        <f t="shared" si="1"/>
        <v>0.028</v>
      </c>
      <c r="G8" s="280"/>
      <c r="H8" s="232">
        <f>+H4+H6</f>
        <v>470.2867</v>
      </c>
      <c r="I8" s="305">
        <f>+I4+I6</f>
        <v>254.669</v>
      </c>
      <c r="J8" s="234">
        <f aca="true" t="shared" si="2" ref="J8:L9">+J4+J6</f>
        <v>191.5875</v>
      </c>
      <c r="K8" s="280">
        <f t="shared" si="2"/>
        <v>0.2837</v>
      </c>
      <c r="L8" s="234">
        <f t="shared" si="2"/>
        <v>1.8195000000000001</v>
      </c>
      <c r="M8" s="305">
        <f aca="true" t="shared" si="3" ref="M8:O9">+M4+M6</f>
        <v>2.3245</v>
      </c>
      <c r="N8" s="234">
        <f t="shared" si="3"/>
        <v>57.674</v>
      </c>
      <c r="O8" s="305">
        <f t="shared" si="3"/>
        <v>608.7899</v>
      </c>
      <c r="P8" s="232">
        <f t="shared" si="0"/>
        <v>1850.2888</v>
      </c>
    </row>
    <row r="9" spans="1:16" ht="18.75">
      <c r="A9" s="53"/>
      <c r="B9" s="571"/>
      <c r="C9" s="281" t="s">
        <v>18</v>
      </c>
      <c r="D9" s="233">
        <f t="shared" si="1"/>
        <v>12731.255000000001</v>
      </c>
      <c r="E9" s="58">
        <f t="shared" si="1"/>
        <v>17.82</v>
      </c>
      <c r="F9" s="233">
        <f t="shared" si="1"/>
        <v>6.091</v>
      </c>
      <c r="G9" s="58"/>
      <c r="H9" s="233">
        <f>+H5+H7</f>
        <v>62541.547</v>
      </c>
      <c r="I9" s="306">
        <f>+I5+I7</f>
        <v>14787.586</v>
      </c>
      <c r="J9" s="307">
        <f t="shared" si="2"/>
        <v>6876.996</v>
      </c>
      <c r="K9" s="58">
        <f t="shared" si="2"/>
        <v>35.399</v>
      </c>
      <c r="L9" s="307">
        <f t="shared" si="2"/>
        <v>93.494</v>
      </c>
      <c r="M9" s="306">
        <f t="shared" si="3"/>
        <v>51.293</v>
      </c>
      <c r="N9" s="307">
        <f t="shared" si="3"/>
        <v>2433.471</v>
      </c>
      <c r="O9" s="306">
        <f t="shared" si="3"/>
        <v>25694.21</v>
      </c>
      <c r="P9" s="233">
        <f t="shared" si="0"/>
        <v>125269.16200000001</v>
      </c>
    </row>
    <row r="10" spans="1:16" ht="18.75">
      <c r="A10" s="572" t="s">
        <v>25</v>
      </c>
      <c r="B10" s="573"/>
      <c r="C10" s="252" t="s">
        <v>16</v>
      </c>
      <c r="D10" s="204"/>
      <c r="E10" s="206">
        <v>0.3365</v>
      </c>
      <c r="F10" s="256">
        <v>1.3226</v>
      </c>
      <c r="G10" s="220">
        <v>0.7714</v>
      </c>
      <c r="H10" s="219">
        <v>177.7982</v>
      </c>
      <c r="I10" s="208">
        <v>4166.0751</v>
      </c>
      <c r="J10" s="322">
        <v>9433.6359</v>
      </c>
      <c r="K10" s="206">
        <v>4809.403</v>
      </c>
      <c r="L10" s="204">
        <v>3993.3661</v>
      </c>
      <c r="M10" s="208">
        <v>404.1224</v>
      </c>
      <c r="N10" s="210">
        <v>2.9301</v>
      </c>
      <c r="O10" s="206">
        <v>0.011</v>
      </c>
      <c r="P10" s="232">
        <f aca="true" t="shared" si="4" ref="P10:P61">SUM(D10:O10)</f>
        <v>22989.7723</v>
      </c>
    </row>
    <row r="11" spans="1:16" ht="18.75">
      <c r="A11" s="574"/>
      <c r="B11" s="575"/>
      <c r="C11" s="281" t="s">
        <v>18</v>
      </c>
      <c r="D11" s="195"/>
      <c r="E11" s="105">
        <v>113.472</v>
      </c>
      <c r="F11" s="287">
        <v>210.987</v>
      </c>
      <c r="G11" s="221">
        <v>400.807</v>
      </c>
      <c r="H11" s="218">
        <v>50865.763</v>
      </c>
      <c r="I11" s="207">
        <v>1335030.986</v>
      </c>
      <c r="J11" s="323">
        <v>2374245.666</v>
      </c>
      <c r="K11" s="195">
        <v>1940148.156</v>
      </c>
      <c r="L11" s="205">
        <v>1518342.576</v>
      </c>
      <c r="M11" s="207">
        <v>403264.485</v>
      </c>
      <c r="N11" s="312">
        <v>1043.483</v>
      </c>
      <c r="O11" s="195">
        <v>2.495</v>
      </c>
      <c r="P11" s="233">
        <f t="shared" si="4"/>
        <v>7623668.876000001</v>
      </c>
    </row>
    <row r="12" spans="1:16" ht="18.75">
      <c r="A12" s="54"/>
      <c r="B12" s="568" t="s">
        <v>26</v>
      </c>
      <c r="C12" s="51" t="s">
        <v>16</v>
      </c>
      <c r="D12" s="104">
        <v>0.174</v>
      </c>
      <c r="E12" s="104">
        <v>0.1006</v>
      </c>
      <c r="F12" s="256">
        <v>0.5552</v>
      </c>
      <c r="G12" s="220">
        <v>2.531</v>
      </c>
      <c r="H12" s="219">
        <v>2.5944</v>
      </c>
      <c r="I12" s="208">
        <v>13.7722</v>
      </c>
      <c r="J12" s="322">
        <v>6.1758</v>
      </c>
      <c r="K12" s="206">
        <v>0.6552</v>
      </c>
      <c r="L12" s="204">
        <v>0.1072</v>
      </c>
      <c r="M12" s="208">
        <v>1.4666</v>
      </c>
      <c r="N12" s="210">
        <v>0.881</v>
      </c>
      <c r="O12" s="206">
        <v>1.0149</v>
      </c>
      <c r="P12" s="232">
        <f t="shared" si="4"/>
        <v>30.0281</v>
      </c>
    </row>
    <row r="13" spans="1:16" ht="18.75">
      <c r="A13" s="47" t="s">
        <v>0</v>
      </c>
      <c r="B13" s="569"/>
      <c r="C13" s="49" t="s">
        <v>18</v>
      </c>
      <c r="D13" s="105">
        <v>418.984</v>
      </c>
      <c r="E13" s="105">
        <v>890.067</v>
      </c>
      <c r="F13" s="287">
        <v>1652.078</v>
      </c>
      <c r="G13" s="221">
        <v>7556.306</v>
      </c>
      <c r="H13" s="218">
        <v>5105.812</v>
      </c>
      <c r="I13" s="207">
        <v>10800.538</v>
      </c>
      <c r="J13" s="323">
        <v>8059.411</v>
      </c>
      <c r="K13" s="195">
        <v>915.344</v>
      </c>
      <c r="L13" s="205">
        <v>185.92</v>
      </c>
      <c r="M13" s="207">
        <v>3147.284</v>
      </c>
      <c r="N13" s="312">
        <v>3124.737</v>
      </c>
      <c r="O13" s="195">
        <v>3112.895</v>
      </c>
      <c r="P13" s="233">
        <f t="shared" si="4"/>
        <v>44969.37599999999</v>
      </c>
    </row>
    <row r="14" spans="1:16" ht="18.75">
      <c r="A14" s="48" t="s">
        <v>27</v>
      </c>
      <c r="B14" s="568" t="s">
        <v>28</v>
      </c>
      <c r="C14" s="51" t="s">
        <v>16</v>
      </c>
      <c r="D14" s="104">
        <v>0.3188</v>
      </c>
      <c r="E14" s="104"/>
      <c r="F14" s="256"/>
      <c r="G14" s="220">
        <v>0.2288</v>
      </c>
      <c r="H14" s="219">
        <v>3.0942</v>
      </c>
      <c r="I14" s="208">
        <v>4.8249</v>
      </c>
      <c r="J14" s="322">
        <v>1.0829</v>
      </c>
      <c r="K14" s="206">
        <v>0.1282</v>
      </c>
      <c r="L14" s="204">
        <v>0.1606</v>
      </c>
      <c r="M14" s="208">
        <v>0.4688</v>
      </c>
      <c r="N14" s="210">
        <v>0.6108</v>
      </c>
      <c r="O14" s="206">
        <v>0.5164</v>
      </c>
      <c r="P14" s="232">
        <f t="shared" si="4"/>
        <v>11.4344</v>
      </c>
    </row>
    <row r="15" spans="1:16" ht="18.75">
      <c r="A15" s="48" t="s">
        <v>0</v>
      </c>
      <c r="B15" s="569"/>
      <c r="C15" s="49" t="s">
        <v>18</v>
      </c>
      <c r="D15" s="105">
        <v>549.365</v>
      </c>
      <c r="E15" s="105"/>
      <c r="F15" s="287"/>
      <c r="G15" s="221">
        <v>383.262</v>
      </c>
      <c r="H15" s="218">
        <v>3173.396</v>
      </c>
      <c r="I15" s="207">
        <v>3857.572</v>
      </c>
      <c r="J15" s="323">
        <v>1088.43</v>
      </c>
      <c r="K15" s="195">
        <v>133.901</v>
      </c>
      <c r="L15" s="205">
        <v>262.161</v>
      </c>
      <c r="M15" s="207">
        <v>654.17</v>
      </c>
      <c r="N15" s="312">
        <v>797.396</v>
      </c>
      <c r="O15" s="195">
        <v>762.141</v>
      </c>
      <c r="P15" s="233">
        <f t="shared" si="4"/>
        <v>11661.794</v>
      </c>
    </row>
    <row r="16" spans="1:16" ht="18.75">
      <c r="A16" s="48" t="s">
        <v>29</v>
      </c>
      <c r="B16" s="568" t="s">
        <v>30</v>
      </c>
      <c r="C16" s="51" t="s">
        <v>16</v>
      </c>
      <c r="D16" s="104">
        <v>36.7763</v>
      </c>
      <c r="E16" s="104">
        <v>26.7844</v>
      </c>
      <c r="F16" s="256">
        <v>142.4351</v>
      </c>
      <c r="G16" s="220">
        <v>40.3303</v>
      </c>
      <c r="H16" s="219">
        <v>62.6254</v>
      </c>
      <c r="I16" s="208">
        <v>87.2731</v>
      </c>
      <c r="J16" s="322">
        <v>96.572</v>
      </c>
      <c r="K16" s="206">
        <v>72.7821</v>
      </c>
      <c r="L16" s="204">
        <v>46.612</v>
      </c>
      <c r="M16" s="208">
        <v>32.3456</v>
      </c>
      <c r="N16" s="210">
        <v>48.809</v>
      </c>
      <c r="O16" s="206">
        <v>49.5237</v>
      </c>
      <c r="P16" s="232">
        <f t="shared" si="4"/>
        <v>742.8689999999999</v>
      </c>
    </row>
    <row r="17" spans="1:16" ht="18.75">
      <c r="A17" s="48"/>
      <c r="B17" s="569"/>
      <c r="C17" s="49" t="s">
        <v>18</v>
      </c>
      <c r="D17" s="105">
        <v>45194.399</v>
      </c>
      <c r="E17" s="105">
        <v>34185.33</v>
      </c>
      <c r="F17" s="287">
        <v>136968.668</v>
      </c>
      <c r="G17" s="221">
        <v>52125.024</v>
      </c>
      <c r="H17" s="218">
        <v>44152.942</v>
      </c>
      <c r="I17" s="207">
        <v>58246.437</v>
      </c>
      <c r="J17" s="323">
        <v>87639.916</v>
      </c>
      <c r="K17" s="195">
        <v>84469.892</v>
      </c>
      <c r="L17" s="205">
        <v>54458.763</v>
      </c>
      <c r="M17" s="207">
        <v>45944.777</v>
      </c>
      <c r="N17" s="312">
        <v>58224.522</v>
      </c>
      <c r="O17" s="195">
        <v>71902.635</v>
      </c>
      <c r="P17" s="233">
        <f t="shared" si="4"/>
        <v>773513.3049999999</v>
      </c>
    </row>
    <row r="18" spans="1:16" ht="18.75">
      <c r="A18" s="48" t="s">
        <v>31</v>
      </c>
      <c r="B18" s="386" t="s">
        <v>108</v>
      </c>
      <c r="C18" s="51" t="s">
        <v>16</v>
      </c>
      <c r="D18" s="104">
        <v>2.5446</v>
      </c>
      <c r="E18" s="104">
        <v>5.3518</v>
      </c>
      <c r="F18" s="256">
        <v>59.4151</v>
      </c>
      <c r="G18" s="220">
        <v>3.2772</v>
      </c>
      <c r="H18" s="219">
        <v>44.447</v>
      </c>
      <c r="I18" s="208">
        <v>48.2486</v>
      </c>
      <c r="J18" s="322">
        <v>90.1085</v>
      </c>
      <c r="K18" s="206">
        <v>109.668</v>
      </c>
      <c r="L18" s="204">
        <v>424.748</v>
      </c>
      <c r="M18" s="208">
        <v>7.5839</v>
      </c>
      <c r="N18" s="210">
        <v>2.8298</v>
      </c>
      <c r="O18" s="206">
        <v>2.8508</v>
      </c>
      <c r="P18" s="232">
        <f t="shared" si="4"/>
        <v>801.0733</v>
      </c>
    </row>
    <row r="19" spans="1:16" ht="18.75">
      <c r="A19" s="48"/>
      <c r="B19" s="49" t="s">
        <v>109</v>
      </c>
      <c r="C19" s="49" t="s">
        <v>18</v>
      </c>
      <c r="D19" s="105">
        <v>1832.275</v>
      </c>
      <c r="E19" s="105">
        <v>2732.904</v>
      </c>
      <c r="F19" s="287">
        <v>35693.966</v>
      </c>
      <c r="G19" s="221">
        <v>2890.153</v>
      </c>
      <c r="H19" s="218">
        <v>21272.074</v>
      </c>
      <c r="I19" s="207">
        <v>25583.471</v>
      </c>
      <c r="J19" s="323">
        <v>48608.927</v>
      </c>
      <c r="K19" s="195">
        <v>93386.69</v>
      </c>
      <c r="L19" s="205">
        <v>260857.064</v>
      </c>
      <c r="M19" s="207">
        <v>5055.111</v>
      </c>
      <c r="N19" s="312">
        <v>2212.543</v>
      </c>
      <c r="O19" s="195">
        <v>3609.333</v>
      </c>
      <c r="P19" s="233">
        <f t="shared" si="4"/>
        <v>503734.511</v>
      </c>
    </row>
    <row r="20" spans="1:16" ht="18.75">
      <c r="A20" s="48" t="s">
        <v>23</v>
      </c>
      <c r="B20" s="568" t="s">
        <v>32</v>
      </c>
      <c r="C20" s="51" t="s">
        <v>16</v>
      </c>
      <c r="D20" s="104">
        <v>68.238</v>
      </c>
      <c r="E20" s="104">
        <v>31.1444</v>
      </c>
      <c r="F20" s="256">
        <v>13.6382</v>
      </c>
      <c r="G20" s="220">
        <v>7.7876</v>
      </c>
      <c r="H20" s="219">
        <v>11.0142</v>
      </c>
      <c r="I20" s="208">
        <v>3407.4645</v>
      </c>
      <c r="J20" s="322">
        <v>5334.8081</v>
      </c>
      <c r="K20" s="206">
        <v>502.9399</v>
      </c>
      <c r="L20" s="204">
        <v>44.935</v>
      </c>
      <c r="M20" s="208">
        <v>5.1944</v>
      </c>
      <c r="N20" s="210">
        <v>47.4417</v>
      </c>
      <c r="O20" s="206">
        <v>36.1078</v>
      </c>
      <c r="P20" s="232">
        <f t="shared" si="4"/>
        <v>9510.7138</v>
      </c>
    </row>
    <row r="21" spans="1:16" ht="18.75">
      <c r="A21" s="54"/>
      <c r="B21" s="569"/>
      <c r="C21" s="253" t="s">
        <v>18</v>
      </c>
      <c r="D21" s="195">
        <v>21972.829</v>
      </c>
      <c r="E21" s="105">
        <v>14414.357</v>
      </c>
      <c r="F21" s="287">
        <v>5253.329</v>
      </c>
      <c r="G21" s="221">
        <v>3596.375</v>
      </c>
      <c r="H21" s="218">
        <v>3518.899</v>
      </c>
      <c r="I21" s="207">
        <v>1214475.518</v>
      </c>
      <c r="J21" s="323">
        <v>1800821.698</v>
      </c>
      <c r="K21" s="195">
        <v>183274.596</v>
      </c>
      <c r="L21" s="205">
        <v>18239.163</v>
      </c>
      <c r="M21" s="207">
        <v>3079.458</v>
      </c>
      <c r="N21" s="312">
        <v>18172.053</v>
      </c>
      <c r="O21" s="195">
        <v>12099.237</v>
      </c>
      <c r="P21" s="233">
        <f t="shared" si="4"/>
        <v>3298917.512</v>
      </c>
    </row>
    <row r="22" spans="1:16" ht="18.75">
      <c r="A22" s="54"/>
      <c r="B22" s="570" t="s">
        <v>114</v>
      </c>
      <c r="C22" s="252" t="s">
        <v>16</v>
      </c>
      <c r="D22" s="283">
        <f aca="true" t="shared" si="5" ref="D22:K22">+D12+D14+D16+D18+D20</f>
        <v>108.05170000000001</v>
      </c>
      <c r="E22" s="280">
        <f t="shared" si="5"/>
        <v>63.38120000000001</v>
      </c>
      <c r="F22" s="232">
        <f t="shared" si="5"/>
        <v>216.04360000000003</v>
      </c>
      <c r="G22" s="280">
        <f t="shared" si="5"/>
        <v>54.1549</v>
      </c>
      <c r="H22" s="232">
        <f t="shared" si="5"/>
        <v>123.7752</v>
      </c>
      <c r="I22" s="305">
        <f t="shared" si="5"/>
        <v>3561.5833000000002</v>
      </c>
      <c r="J22" s="234">
        <f t="shared" si="5"/>
        <v>5528.7473</v>
      </c>
      <c r="K22" s="280">
        <f t="shared" si="5"/>
        <v>686.1734</v>
      </c>
      <c r="L22" s="234">
        <f aca="true" t="shared" si="6" ref="L22:O23">+L12+L14+L16+L18+L20</f>
        <v>516.5627999999999</v>
      </c>
      <c r="M22" s="305">
        <f t="shared" si="6"/>
        <v>47.0593</v>
      </c>
      <c r="N22" s="234">
        <f>+N12+N14+N16+N18+N20</f>
        <v>100.57229999999998</v>
      </c>
      <c r="O22" s="305">
        <f t="shared" si="6"/>
        <v>90.0136</v>
      </c>
      <c r="P22" s="232">
        <f>SUM(D22:O22)</f>
        <v>11096.1186</v>
      </c>
    </row>
    <row r="23" spans="1:16" ht="18.75">
      <c r="A23" s="53"/>
      <c r="B23" s="571"/>
      <c r="C23" s="281" t="s">
        <v>18</v>
      </c>
      <c r="D23" s="26">
        <f aca="true" t="shared" si="7" ref="D23:I23">+D13+D15+D17+D19+D21</f>
        <v>69967.852</v>
      </c>
      <c r="E23" s="58">
        <f t="shared" si="7"/>
        <v>52222.65800000001</v>
      </c>
      <c r="F23" s="233">
        <f t="shared" si="7"/>
        <v>179568.041</v>
      </c>
      <c r="G23" s="58">
        <f t="shared" si="7"/>
        <v>66551.12</v>
      </c>
      <c r="H23" s="233">
        <f t="shared" si="7"/>
        <v>77223.123</v>
      </c>
      <c r="I23" s="306">
        <f t="shared" si="7"/>
        <v>1312963.5359999998</v>
      </c>
      <c r="J23" s="307">
        <f>+J13+J15+J17+J19+J21</f>
        <v>1946218.3820000002</v>
      </c>
      <c r="K23" s="58">
        <f>+K13+K15+K17+K19+K21</f>
        <v>362180.42299999995</v>
      </c>
      <c r="L23" s="307">
        <f t="shared" si="6"/>
        <v>334003.071</v>
      </c>
      <c r="M23" s="306">
        <f t="shared" si="6"/>
        <v>57880.799999999996</v>
      </c>
      <c r="N23" s="307">
        <f>+N13+N15+N17+N19+N21</f>
        <v>82531.25099999999</v>
      </c>
      <c r="O23" s="306">
        <f t="shared" si="6"/>
        <v>91486.241</v>
      </c>
      <c r="P23" s="233">
        <f>SUM(D23:O23)</f>
        <v>4632796.498000001</v>
      </c>
    </row>
    <row r="24" spans="1:16" ht="18.75">
      <c r="A24" s="47" t="s">
        <v>0</v>
      </c>
      <c r="B24" s="568" t="s">
        <v>33</v>
      </c>
      <c r="C24" s="51" t="s">
        <v>16</v>
      </c>
      <c r="D24" s="196">
        <v>261.8827</v>
      </c>
      <c r="E24" s="206">
        <v>278.1572</v>
      </c>
      <c r="F24" s="256">
        <v>283.4839</v>
      </c>
      <c r="G24" s="220">
        <v>180.8114</v>
      </c>
      <c r="H24" s="219">
        <v>143.2087</v>
      </c>
      <c r="I24" s="208">
        <v>139.1388</v>
      </c>
      <c r="J24" s="322">
        <v>231.0125</v>
      </c>
      <c r="K24" s="206">
        <v>115.6084</v>
      </c>
      <c r="L24" s="204">
        <v>133.8881</v>
      </c>
      <c r="M24" s="208">
        <v>264.7646</v>
      </c>
      <c r="N24" s="210">
        <v>373.4925</v>
      </c>
      <c r="O24" s="206">
        <v>275.8938</v>
      </c>
      <c r="P24" s="232">
        <f t="shared" si="4"/>
        <v>2681.3425999999995</v>
      </c>
    </row>
    <row r="25" spans="1:16" ht="18.75">
      <c r="A25" s="48" t="s">
        <v>34</v>
      </c>
      <c r="B25" s="569"/>
      <c r="C25" s="49" t="s">
        <v>18</v>
      </c>
      <c r="D25" s="105">
        <v>234892.079</v>
      </c>
      <c r="E25" s="105">
        <v>250733.873</v>
      </c>
      <c r="F25" s="287">
        <v>294084.288</v>
      </c>
      <c r="G25" s="221">
        <v>199394.449</v>
      </c>
      <c r="H25" s="218">
        <v>137847.643</v>
      </c>
      <c r="I25" s="207">
        <v>158917.254</v>
      </c>
      <c r="J25" s="323">
        <v>232401.717</v>
      </c>
      <c r="K25" s="195">
        <v>122028.558</v>
      </c>
      <c r="L25" s="205">
        <v>149876.832</v>
      </c>
      <c r="M25" s="207">
        <v>263150.99</v>
      </c>
      <c r="N25" s="312">
        <v>337521.073</v>
      </c>
      <c r="O25" s="195">
        <v>272553.369</v>
      </c>
      <c r="P25" s="233">
        <f t="shared" si="4"/>
        <v>2653402.1249999995</v>
      </c>
    </row>
    <row r="26" spans="1:16" ht="18.75">
      <c r="A26" s="48" t="s">
        <v>35</v>
      </c>
      <c r="B26" s="50" t="s">
        <v>20</v>
      </c>
      <c r="C26" s="51" t="s">
        <v>16</v>
      </c>
      <c r="D26" s="104">
        <v>3.3152</v>
      </c>
      <c r="E26" s="104">
        <v>4.7778</v>
      </c>
      <c r="F26" s="256">
        <v>16.7857</v>
      </c>
      <c r="G26" s="220">
        <v>5.542</v>
      </c>
      <c r="H26" s="219">
        <v>12.7882</v>
      </c>
      <c r="I26" s="208">
        <v>37.3485</v>
      </c>
      <c r="J26" s="322">
        <v>121.339</v>
      </c>
      <c r="K26" s="206">
        <v>42.262</v>
      </c>
      <c r="L26" s="204">
        <v>56.5013</v>
      </c>
      <c r="M26" s="208">
        <v>26.5814</v>
      </c>
      <c r="N26" s="210">
        <v>6.9207</v>
      </c>
      <c r="O26" s="206">
        <v>2.5086</v>
      </c>
      <c r="P26" s="232">
        <f t="shared" si="4"/>
        <v>336.6704</v>
      </c>
    </row>
    <row r="27" spans="1:16" ht="18.75">
      <c r="A27" s="48" t="s">
        <v>36</v>
      </c>
      <c r="B27" s="52" t="s">
        <v>110</v>
      </c>
      <c r="C27" s="49" t="s">
        <v>18</v>
      </c>
      <c r="D27" s="105">
        <v>2548.259</v>
      </c>
      <c r="E27" s="105">
        <v>3422.232</v>
      </c>
      <c r="F27" s="287">
        <v>9600.972</v>
      </c>
      <c r="G27" s="221">
        <v>4261.389</v>
      </c>
      <c r="H27" s="218">
        <v>6168.555</v>
      </c>
      <c r="I27" s="207">
        <v>12049.089</v>
      </c>
      <c r="J27" s="323">
        <v>44062.759</v>
      </c>
      <c r="K27" s="195">
        <v>17571.145</v>
      </c>
      <c r="L27" s="205">
        <v>32108.486</v>
      </c>
      <c r="M27" s="207">
        <v>24995.569</v>
      </c>
      <c r="N27" s="312">
        <v>6460.204</v>
      </c>
      <c r="O27" s="195">
        <v>3021.603</v>
      </c>
      <c r="P27" s="233">
        <f t="shared" si="4"/>
        <v>166270.262</v>
      </c>
    </row>
    <row r="28" spans="1:16" ht="18.75">
      <c r="A28" s="47" t="s">
        <v>23</v>
      </c>
      <c r="B28" s="570" t="s">
        <v>114</v>
      </c>
      <c r="C28" s="214" t="s">
        <v>16</v>
      </c>
      <c r="D28" s="283">
        <f>+D24+D26</f>
        <v>265.1979</v>
      </c>
      <c r="E28" s="280">
        <f aca="true" t="shared" si="8" ref="E28:K28">+E24+E26</f>
        <v>282.935</v>
      </c>
      <c r="F28" s="232">
        <f t="shared" si="8"/>
        <v>300.2696</v>
      </c>
      <c r="G28" s="280">
        <f t="shared" si="8"/>
        <v>186.3534</v>
      </c>
      <c r="H28" s="232">
        <f t="shared" si="8"/>
        <v>155.99689999999998</v>
      </c>
      <c r="I28" s="305">
        <f>+I24+I26</f>
        <v>176.4873</v>
      </c>
      <c r="J28" s="234">
        <f t="shared" si="8"/>
        <v>352.3515</v>
      </c>
      <c r="K28" s="280">
        <f t="shared" si="8"/>
        <v>157.87040000000002</v>
      </c>
      <c r="L28" s="234">
        <f aca="true" t="shared" si="9" ref="L28:O29">+L24+L26</f>
        <v>190.38940000000002</v>
      </c>
      <c r="M28" s="305">
        <f t="shared" si="9"/>
        <v>291.34599999999995</v>
      </c>
      <c r="N28" s="234">
        <f t="shared" si="9"/>
        <v>380.4132</v>
      </c>
      <c r="O28" s="305">
        <f t="shared" si="9"/>
        <v>278.4024</v>
      </c>
      <c r="P28" s="232">
        <f>SUM(D28:O28)</f>
        <v>3018.0130000000004</v>
      </c>
    </row>
    <row r="29" spans="1:16" ht="18.75">
      <c r="A29" s="53"/>
      <c r="B29" s="571"/>
      <c r="C29" s="281" t="s">
        <v>18</v>
      </c>
      <c r="D29" s="26">
        <f>+D25+D27</f>
        <v>237440.338</v>
      </c>
      <c r="E29" s="58">
        <f aca="true" t="shared" si="10" ref="E29:K29">+E25+E27</f>
        <v>254156.10499999998</v>
      </c>
      <c r="F29" s="233">
        <f t="shared" si="10"/>
        <v>303685.26</v>
      </c>
      <c r="G29" s="58">
        <f t="shared" si="10"/>
        <v>203655.838</v>
      </c>
      <c r="H29" s="233">
        <f t="shared" si="10"/>
        <v>144016.198</v>
      </c>
      <c r="I29" s="306">
        <f>+I25+I27</f>
        <v>170966.343</v>
      </c>
      <c r="J29" s="307">
        <f t="shared" si="10"/>
        <v>276464.476</v>
      </c>
      <c r="K29" s="58">
        <f t="shared" si="10"/>
        <v>139599.703</v>
      </c>
      <c r="L29" s="307">
        <f t="shared" si="9"/>
        <v>181985.318</v>
      </c>
      <c r="M29" s="306">
        <f t="shared" si="9"/>
        <v>288146.559</v>
      </c>
      <c r="N29" s="307">
        <f t="shared" si="9"/>
        <v>343981.277</v>
      </c>
      <c r="O29" s="306">
        <f t="shared" si="9"/>
        <v>275574.972</v>
      </c>
      <c r="P29" s="233">
        <f>SUM(D29:O29)</f>
        <v>2819672.387</v>
      </c>
    </row>
    <row r="30" spans="1:16" ht="18.75">
      <c r="A30" s="47" t="s">
        <v>0</v>
      </c>
      <c r="B30" s="568" t="s">
        <v>37</v>
      </c>
      <c r="C30" s="51" t="s">
        <v>16</v>
      </c>
      <c r="D30" s="196">
        <v>134.9017</v>
      </c>
      <c r="E30" s="206">
        <v>4.6796</v>
      </c>
      <c r="F30" s="256">
        <v>22.5644</v>
      </c>
      <c r="G30" s="220">
        <v>16.0596</v>
      </c>
      <c r="H30" s="219">
        <v>6.7577</v>
      </c>
      <c r="I30" s="208">
        <v>92.635</v>
      </c>
      <c r="J30" s="322">
        <v>2.763</v>
      </c>
      <c r="K30" s="206">
        <v>0.06</v>
      </c>
      <c r="L30" s="204">
        <v>0.2401</v>
      </c>
      <c r="M30" s="208">
        <v>1.0938</v>
      </c>
      <c r="N30" s="210">
        <v>4.2572</v>
      </c>
      <c r="O30" s="206">
        <v>12.1486</v>
      </c>
      <c r="P30" s="232">
        <f t="shared" si="4"/>
        <v>298.16069999999996</v>
      </c>
    </row>
    <row r="31" spans="1:16" ht="18.75">
      <c r="A31" s="48" t="s">
        <v>38</v>
      </c>
      <c r="B31" s="569"/>
      <c r="C31" s="49" t="s">
        <v>18</v>
      </c>
      <c r="D31" s="197">
        <v>39857.385</v>
      </c>
      <c r="E31" s="195">
        <v>1626.314</v>
      </c>
      <c r="F31" s="287">
        <v>4479.951</v>
      </c>
      <c r="G31" s="221">
        <v>2973.565</v>
      </c>
      <c r="H31" s="218">
        <v>335.647</v>
      </c>
      <c r="I31" s="207">
        <v>1052.856</v>
      </c>
      <c r="J31" s="323">
        <v>14.678</v>
      </c>
      <c r="K31" s="195">
        <v>16.714</v>
      </c>
      <c r="L31" s="205">
        <v>88.589</v>
      </c>
      <c r="M31" s="207">
        <v>466.699</v>
      </c>
      <c r="N31" s="312">
        <v>2650.148</v>
      </c>
      <c r="O31" s="195">
        <v>6889.803</v>
      </c>
      <c r="P31" s="233">
        <f t="shared" si="4"/>
        <v>60452.349</v>
      </c>
    </row>
    <row r="32" spans="1:16" ht="18.75">
      <c r="A32" s="48" t="s">
        <v>0</v>
      </c>
      <c r="B32" s="568" t="s">
        <v>39</v>
      </c>
      <c r="C32" s="51" t="s">
        <v>16</v>
      </c>
      <c r="D32" s="196">
        <v>1.6855</v>
      </c>
      <c r="E32" s="206">
        <v>0.1038</v>
      </c>
      <c r="F32" s="256">
        <v>0.6713</v>
      </c>
      <c r="G32" s="220">
        <v>2.2561</v>
      </c>
      <c r="H32" s="219">
        <v>0.0545</v>
      </c>
      <c r="I32" s="208">
        <v>0.005</v>
      </c>
      <c r="J32" s="322"/>
      <c r="K32" s="206"/>
      <c r="L32" s="204">
        <v>0.005</v>
      </c>
      <c r="M32" s="208">
        <v>0.04</v>
      </c>
      <c r="N32" s="210">
        <v>0.235</v>
      </c>
      <c r="O32" s="206">
        <v>0.6662</v>
      </c>
      <c r="P32" s="232">
        <f t="shared" si="4"/>
        <v>5.7223999999999995</v>
      </c>
    </row>
    <row r="33" spans="1:16" ht="18.75">
      <c r="A33" s="48" t="s">
        <v>40</v>
      </c>
      <c r="B33" s="569"/>
      <c r="C33" s="49" t="s">
        <v>18</v>
      </c>
      <c r="D33" s="105">
        <v>410.561</v>
      </c>
      <c r="E33" s="105">
        <v>38.274</v>
      </c>
      <c r="F33" s="287">
        <v>114.94</v>
      </c>
      <c r="G33" s="221">
        <v>171.724</v>
      </c>
      <c r="H33" s="218">
        <v>2.399</v>
      </c>
      <c r="I33" s="207">
        <v>0.27</v>
      </c>
      <c r="J33" s="323"/>
      <c r="K33" s="195"/>
      <c r="L33" s="205">
        <v>2.344</v>
      </c>
      <c r="M33" s="207">
        <v>20.909</v>
      </c>
      <c r="N33" s="312">
        <v>152.941</v>
      </c>
      <c r="O33" s="195">
        <v>321.869</v>
      </c>
      <c r="P33" s="233">
        <f t="shared" si="4"/>
        <v>1236.2310000000002</v>
      </c>
    </row>
    <row r="34" spans="1:16" ht="18.75">
      <c r="A34" s="48"/>
      <c r="B34" s="50" t="s">
        <v>20</v>
      </c>
      <c r="C34" s="51" t="s">
        <v>16</v>
      </c>
      <c r="D34" s="104"/>
      <c r="E34" s="104"/>
      <c r="F34" s="256"/>
      <c r="G34" s="220"/>
      <c r="H34" s="219"/>
      <c r="I34" s="208"/>
      <c r="J34" s="322"/>
      <c r="K34" s="206"/>
      <c r="L34" s="204"/>
      <c r="M34" s="208"/>
      <c r="N34" s="210"/>
      <c r="O34" s="206"/>
      <c r="P34" s="232">
        <f t="shared" si="4"/>
        <v>0</v>
      </c>
    </row>
    <row r="35" spans="1:16" ht="18.75">
      <c r="A35" s="48" t="s">
        <v>23</v>
      </c>
      <c r="B35" s="52" t="s">
        <v>111</v>
      </c>
      <c r="C35" s="49" t="s">
        <v>18</v>
      </c>
      <c r="D35" s="105"/>
      <c r="E35" s="105"/>
      <c r="F35" s="287"/>
      <c r="G35" s="221"/>
      <c r="H35" s="218"/>
      <c r="I35" s="207"/>
      <c r="J35" s="323"/>
      <c r="K35" s="195"/>
      <c r="L35" s="205"/>
      <c r="M35" s="207"/>
      <c r="N35" s="312"/>
      <c r="O35" s="195"/>
      <c r="P35" s="233">
        <f t="shared" si="4"/>
        <v>0</v>
      </c>
    </row>
    <row r="36" spans="1:16" ht="18.75">
      <c r="A36" s="54"/>
      <c r="B36" s="570" t="s">
        <v>107</v>
      </c>
      <c r="C36" s="214" t="s">
        <v>16</v>
      </c>
      <c r="D36" s="283">
        <f aca="true" t="shared" si="11" ref="D36:K36">+D30+D32+D34</f>
        <v>136.5872</v>
      </c>
      <c r="E36" s="280">
        <f t="shared" si="11"/>
        <v>4.783399999999999</v>
      </c>
      <c r="F36" s="232">
        <f t="shared" si="11"/>
        <v>23.235699999999998</v>
      </c>
      <c r="G36" s="280">
        <f t="shared" si="11"/>
        <v>18.3157</v>
      </c>
      <c r="H36" s="232">
        <f t="shared" si="11"/>
        <v>6.8122</v>
      </c>
      <c r="I36" s="305">
        <f t="shared" si="11"/>
        <v>92.64</v>
      </c>
      <c r="J36" s="234">
        <f t="shared" si="11"/>
        <v>2.763</v>
      </c>
      <c r="K36" s="280">
        <f t="shared" si="11"/>
        <v>0.06</v>
      </c>
      <c r="L36" s="234">
        <f aca="true" t="shared" si="12" ref="L36:O37">+L30+L32+L34</f>
        <v>0.2451</v>
      </c>
      <c r="M36" s="305">
        <f>+M30+M32+M34</f>
        <v>1.1338000000000001</v>
      </c>
      <c r="N36" s="234">
        <f t="shared" si="12"/>
        <v>4.4922</v>
      </c>
      <c r="O36" s="305">
        <f t="shared" si="12"/>
        <v>12.8148</v>
      </c>
      <c r="P36" s="232">
        <f>SUM(D36:O36)</f>
        <v>303.88309999999996</v>
      </c>
    </row>
    <row r="37" spans="1:16" ht="18.75">
      <c r="A37" s="53"/>
      <c r="B37" s="571"/>
      <c r="C37" s="281" t="s">
        <v>18</v>
      </c>
      <c r="D37" s="26">
        <f aca="true" t="shared" si="13" ref="D37:K37">+D31+D33+D35</f>
        <v>40267.946</v>
      </c>
      <c r="E37" s="58">
        <f t="shared" si="13"/>
        <v>1664.5880000000002</v>
      </c>
      <c r="F37" s="233">
        <f t="shared" si="13"/>
        <v>4594.891</v>
      </c>
      <c r="G37" s="58">
        <f t="shared" si="13"/>
        <v>3145.289</v>
      </c>
      <c r="H37" s="233">
        <f t="shared" si="13"/>
        <v>338.046</v>
      </c>
      <c r="I37" s="306">
        <f t="shared" si="13"/>
        <v>1053.126</v>
      </c>
      <c r="J37" s="307">
        <f t="shared" si="13"/>
        <v>14.678</v>
      </c>
      <c r="K37" s="58">
        <f t="shared" si="13"/>
        <v>16.714</v>
      </c>
      <c r="L37" s="307">
        <f t="shared" si="12"/>
        <v>90.93299999999999</v>
      </c>
      <c r="M37" s="306">
        <f>+M31+M33+M35</f>
        <v>487.608</v>
      </c>
      <c r="N37" s="307">
        <f t="shared" si="12"/>
        <v>2803.089</v>
      </c>
      <c r="O37" s="306">
        <f t="shared" si="12"/>
        <v>7211.672</v>
      </c>
      <c r="P37" s="233">
        <f>SUM(D37:O37)</f>
        <v>61688.579999999994</v>
      </c>
    </row>
    <row r="38" spans="1:16" ht="18.75">
      <c r="A38" s="572" t="s">
        <v>41</v>
      </c>
      <c r="B38" s="573"/>
      <c r="C38" s="252" t="s">
        <v>16</v>
      </c>
      <c r="D38" s="201">
        <v>0.22</v>
      </c>
      <c r="E38" s="206"/>
      <c r="F38" s="256">
        <v>0</v>
      </c>
      <c r="G38" s="220">
        <v>0</v>
      </c>
      <c r="H38" s="219"/>
      <c r="I38" s="208">
        <v>0.0074</v>
      </c>
      <c r="J38" s="322">
        <v>0.1117</v>
      </c>
      <c r="K38" s="206">
        <v>1.9211</v>
      </c>
      <c r="L38" s="204">
        <v>6.4636</v>
      </c>
      <c r="M38" s="208">
        <v>9.8404</v>
      </c>
      <c r="N38" s="210">
        <v>4.2232</v>
      </c>
      <c r="O38" s="206">
        <v>1.7842</v>
      </c>
      <c r="P38" s="232">
        <f t="shared" si="4"/>
        <v>24.571599999999997</v>
      </c>
    </row>
    <row r="39" spans="1:16" ht="18.75">
      <c r="A39" s="574"/>
      <c r="B39" s="575"/>
      <c r="C39" s="49" t="s">
        <v>18</v>
      </c>
      <c r="D39" s="197">
        <v>50.749</v>
      </c>
      <c r="E39" s="195"/>
      <c r="F39" s="287">
        <v>1.015</v>
      </c>
      <c r="G39" s="221">
        <v>0.972</v>
      </c>
      <c r="H39" s="218"/>
      <c r="I39" s="207">
        <v>8.376</v>
      </c>
      <c r="J39" s="323">
        <v>97.17</v>
      </c>
      <c r="K39" s="195">
        <v>608.532</v>
      </c>
      <c r="L39" s="205">
        <v>792.636</v>
      </c>
      <c r="M39" s="207">
        <v>379.042</v>
      </c>
      <c r="N39" s="312">
        <v>204.713</v>
      </c>
      <c r="O39" s="195">
        <v>131.714</v>
      </c>
      <c r="P39" s="233">
        <f t="shared" si="4"/>
        <v>2274.919</v>
      </c>
    </row>
    <row r="40" spans="1:16" ht="18.75">
      <c r="A40" s="572" t="s">
        <v>42</v>
      </c>
      <c r="B40" s="573"/>
      <c r="C40" s="51" t="s">
        <v>16</v>
      </c>
      <c r="D40" s="104">
        <v>0.1281</v>
      </c>
      <c r="E40" s="104"/>
      <c r="F40" s="256">
        <v>0.2868</v>
      </c>
      <c r="G40" s="220">
        <v>0.1639</v>
      </c>
      <c r="H40" s="219">
        <v>5.0514</v>
      </c>
      <c r="I40" s="208">
        <v>35.5159</v>
      </c>
      <c r="J40" s="322">
        <v>30.5697</v>
      </c>
      <c r="K40" s="206">
        <v>25.7275</v>
      </c>
      <c r="L40" s="204">
        <v>23.8766</v>
      </c>
      <c r="M40" s="208">
        <v>150.8001</v>
      </c>
      <c r="N40" s="210">
        <v>550.1803</v>
      </c>
      <c r="O40" s="206">
        <v>514.52</v>
      </c>
      <c r="P40" s="232">
        <f t="shared" si="4"/>
        <v>1336.8202999999999</v>
      </c>
    </row>
    <row r="41" spans="1:16" ht="18.75">
      <c r="A41" s="574"/>
      <c r="B41" s="575"/>
      <c r="C41" s="49" t="s">
        <v>18</v>
      </c>
      <c r="D41" s="105">
        <v>55.866</v>
      </c>
      <c r="E41" s="105"/>
      <c r="F41" s="287">
        <v>62.727</v>
      </c>
      <c r="G41" s="221">
        <v>49.316</v>
      </c>
      <c r="H41" s="218">
        <v>1600.125</v>
      </c>
      <c r="I41" s="207">
        <v>10077.244</v>
      </c>
      <c r="J41" s="323">
        <v>4719.061</v>
      </c>
      <c r="K41" s="195">
        <v>3012.591</v>
      </c>
      <c r="L41" s="205">
        <v>1712.06</v>
      </c>
      <c r="M41" s="207">
        <v>33541.244</v>
      </c>
      <c r="N41" s="312">
        <v>164622.541</v>
      </c>
      <c r="O41" s="195">
        <v>135513.449</v>
      </c>
      <c r="P41" s="233">
        <f t="shared" si="4"/>
        <v>354966.224</v>
      </c>
    </row>
    <row r="42" spans="1:16" ht="18.75">
      <c r="A42" s="572" t="s">
        <v>43</v>
      </c>
      <c r="B42" s="573"/>
      <c r="C42" s="51" t="s">
        <v>16</v>
      </c>
      <c r="D42" s="104"/>
      <c r="E42" s="104"/>
      <c r="F42" s="256"/>
      <c r="G42" s="220"/>
      <c r="H42" s="219"/>
      <c r="I42" s="208"/>
      <c r="J42" s="322"/>
      <c r="K42" s="206"/>
      <c r="L42" s="204"/>
      <c r="M42" s="208"/>
      <c r="N42" s="210"/>
      <c r="O42" s="206"/>
      <c r="P42" s="232"/>
    </row>
    <row r="43" spans="1:16" ht="18.75">
      <c r="A43" s="574"/>
      <c r="B43" s="575"/>
      <c r="C43" s="49" t="s">
        <v>18</v>
      </c>
      <c r="D43" s="105"/>
      <c r="E43" s="105"/>
      <c r="F43" s="287"/>
      <c r="G43" s="221"/>
      <c r="H43" s="218"/>
      <c r="I43" s="207"/>
      <c r="J43" s="323"/>
      <c r="K43" s="195"/>
      <c r="L43" s="205"/>
      <c r="M43" s="207"/>
      <c r="N43" s="312"/>
      <c r="O43" s="195"/>
      <c r="P43" s="233"/>
    </row>
    <row r="44" spans="1:16" ht="18.75">
      <c r="A44" s="572" t="s">
        <v>44</v>
      </c>
      <c r="B44" s="573"/>
      <c r="C44" s="51" t="s">
        <v>16</v>
      </c>
      <c r="D44" s="104">
        <v>0.0025</v>
      </c>
      <c r="E44" s="104">
        <v>0.0069</v>
      </c>
      <c r="F44" s="256">
        <v>0.0032</v>
      </c>
      <c r="G44" s="220">
        <v>0.0011</v>
      </c>
      <c r="H44" s="219"/>
      <c r="I44" s="208"/>
      <c r="J44" s="322"/>
      <c r="K44" s="206"/>
      <c r="L44" s="204"/>
      <c r="M44" s="208"/>
      <c r="N44" s="210">
        <v>0</v>
      </c>
      <c r="O44" s="206">
        <v>0</v>
      </c>
      <c r="P44" s="232">
        <f t="shared" si="4"/>
        <v>0.0137</v>
      </c>
    </row>
    <row r="45" spans="1:16" ht="18.75">
      <c r="A45" s="574"/>
      <c r="B45" s="575"/>
      <c r="C45" s="49" t="s">
        <v>18</v>
      </c>
      <c r="D45" s="105">
        <v>4.52</v>
      </c>
      <c r="E45" s="105">
        <v>12.475</v>
      </c>
      <c r="F45" s="287">
        <v>12.692</v>
      </c>
      <c r="G45" s="221">
        <v>1.14</v>
      </c>
      <c r="H45" s="218"/>
      <c r="I45" s="207"/>
      <c r="J45" s="323"/>
      <c r="K45" s="195"/>
      <c r="L45" s="205"/>
      <c r="M45" s="207"/>
      <c r="N45" s="312">
        <v>1.22</v>
      </c>
      <c r="O45" s="195">
        <v>1.965</v>
      </c>
      <c r="P45" s="233">
        <f t="shared" si="4"/>
        <v>34.012</v>
      </c>
    </row>
    <row r="46" spans="1:16" ht="18.75">
      <c r="A46" s="572" t="s">
        <v>45</v>
      </c>
      <c r="B46" s="573"/>
      <c r="C46" s="51" t="s">
        <v>16</v>
      </c>
      <c r="D46" s="104">
        <v>0</v>
      </c>
      <c r="E46" s="104">
        <v>0</v>
      </c>
      <c r="F46" s="256">
        <v>0</v>
      </c>
      <c r="G46" s="220">
        <v>0</v>
      </c>
      <c r="H46" s="219">
        <v>0.2193</v>
      </c>
      <c r="I46" s="208">
        <v>0.0636</v>
      </c>
      <c r="J46" s="322"/>
      <c r="K46" s="206"/>
      <c r="L46" s="204"/>
      <c r="M46" s="208"/>
      <c r="N46" s="210"/>
      <c r="O46" s="206">
        <v>0</v>
      </c>
      <c r="P46" s="232">
        <f t="shared" si="4"/>
        <v>0.2829</v>
      </c>
    </row>
    <row r="47" spans="1:16" ht="18.75">
      <c r="A47" s="574"/>
      <c r="B47" s="575"/>
      <c r="C47" s="49" t="s">
        <v>18</v>
      </c>
      <c r="D47" s="105">
        <v>5.527</v>
      </c>
      <c r="E47" s="105">
        <v>0.491</v>
      </c>
      <c r="F47" s="287">
        <v>0.336</v>
      </c>
      <c r="G47" s="221">
        <v>2.104</v>
      </c>
      <c r="H47" s="218">
        <v>222.069</v>
      </c>
      <c r="I47" s="207">
        <v>62.663</v>
      </c>
      <c r="J47" s="323"/>
      <c r="K47" s="195"/>
      <c r="L47" s="205"/>
      <c r="M47" s="207"/>
      <c r="N47" s="312"/>
      <c r="O47" s="195">
        <v>0.635</v>
      </c>
      <c r="P47" s="233">
        <f t="shared" si="4"/>
        <v>293.825</v>
      </c>
    </row>
    <row r="48" spans="1:16" ht="18.75">
      <c r="A48" s="572" t="s">
        <v>46</v>
      </c>
      <c r="B48" s="573"/>
      <c r="C48" s="51" t="s">
        <v>16</v>
      </c>
      <c r="D48" s="104">
        <v>2426.385</v>
      </c>
      <c r="E48" s="104">
        <v>959.2145</v>
      </c>
      <c r="F48" s="256"/>
      <c r="G48" s="220">
        <v>0</v>
      </c>
      <c r="H48" s="219">
        <v>99.9933</v>
      </c>
      <c r="I48" s="208">
        <v>267.1442</v>
      </c>
      <c r="J48" s="322">
        <v>242.3244</v>
      </c>
      <c r="K48" s="206">
        <v>110.1199</v>
      </c>
      <c r="L48" s="204">
        <v>64.3316</v>
      </c>
      <c r="M48" s="208">
        <v>260.6019</v>
      </c>
      <c r="N48" s="210">
        <v>1417.7722</v>
      </c>
      <c r="O48" s="206">
        <v>2571.2027</v>
      </c>
      <c r="P48" s="232">
        <f t="shared" si="4"/>
        <v>8419.0897</v>
      </c>
    </row>
    <row r="49" spans="1:16" ht="18.75">
      <c r="A49" s="574"/>
      <c r="B49" s="575"/>
      <c r="C49" s="49" t="s">
        <v>18</v>
      </c>
      <c r="D49" s="105">
        <v>200125.583</v>
      </c>
      <c r="E49" s="105">
        <v>57012.307</v>
      </c>
      <c r="F49" s="287"/>
      <c r="G49" s="221">
        <v>0.054</v>
      </c>
      <c r="H49" s="218">
        <v>4744.401</v>
      </c>
      <c r="I49" s="207">
        <v>17666.608</v>
      </c>
      <c r="J49" s="323">
        <v>16484.917</v>
      </c>
      <c r="K49" s="195">
        <v>5404.194</v>
      </c>
      <c r="L49" s="205">
        <v>4245.322</v>
      </c>
      <c r="M49" s="207">
        <v>29258.653</v>
      </c>
      <c r="N49" s="312">
        <v>111298.921</v>
      </c>
      <c r="O49" s="195">
        <v>195286.859</v>
      </c>
      <c r="P49" s="233">
        <f t="shared" si="4"/>
        <v>641527.8190000001</v>
      </c>
    </row>
    <row r="50" spans="1:16" ht="18.75">
      <c r="A50" s="572" t="s">
        <v>47</v>
      </c>
      <c r="B50" s="573"/>
      <c r="C50" s="51" t="s">
        <v>16</v>
      </c>
      <c r="D50" s="104"/>
      <c r="E50" s="104"/>
      <c r="F50" s="256"/>
      <c r="G50" s="220"/>
      <c r="H50" s="219"/>
      <c r="I50" s="208"/>
      <c r="J50" s="322"/>
      <c r="K50" s="206">
        <v>173.006</v>
      </c>
      <c r="L50" s="204">
        <v>1477.478</v>
      </c>
      <c r="M50" s="208">
        <v>5699.735</v>
      </c>
      <c r="N50" s="210">
        <v>4420.501</v>
      </c>
      <c r="O50" s="206">
        <v>1.744</v>
      </c>
      <c r="P50" s="232">
        <f t="shared" si="4"/>
        <v>11772.464000000002</v>
      </c>
    </row>
    <row r="51" spans="1:16" ht="18.75">
      <c r="A51" s="574"/>
      <c r="B51" s="575"/>
      <c r="C51" s="49" t="s">
        <v>18</v>
      </c>
      <c r="D51" s="105"/>
      <c r="E51" s="105"/>
      <c r="F51" s="287"/>
      <c r="G51" s="221"/>
      <c r="H51" s="218"/>
      <c r="I51" s="207"/>
      <c r="J51" s="323"/>
      <c r="K51" s="195">
        <v>77693.933</v>
      </c>
      <c r="L51" s="205">
        <v>464851.839</v>
      </c>
      <c r="M51" s="207">
        <v>1069146.809</v>
      </c>
      <c r="N51" s="312">
        <v>770855.861</v>
      </c>
      <c r="O51" s="195">
        <v>223.245</v>
      </c>
      <c r="P51" s="233">
        <f t="shared" si="4"/>
        <v>2382771.687</v>
      </c>
    </row>
    <row r="52" spans="1:16" ht="18.75">
      <c r="A52" s="572" t="s">
        <v>48</v>
      </c>
      <c r="B52" s="573"/>
      <c r="C52" s="51" t="s">
        <v>16</v>
      </c>
      <c r="D52" s="104">
        <v>8.1452</v>
      </c>
      <c r="E52" s="104">
        <v>0.0262</v>
      </c>
      <c r="F52" s="256">
        <v>0.1726</v>
      </c>
      <c r="G52" s="220">
        <v>0.6262</v>
      </c>
      <c r="H52" s="219">
        <v>2.0055</v>
      </c>
      <c r="I52" s="208">
        <v>2.6286</v>
      </c>
      <c r="J52" s="322">
        <v>0.3435</v>
      </c>
      <c r="K52" s="206">
        <v>0.2356</v>
      </c>
      <c r="L52" s="204">
        <v>38.5016</v>
      </c>
      <c r="M52" s="208">
        <v>393.7905</v>
      </c>
      <c r="N52" s="210">
        <v>350.5651</v>
      </c>
      <c r="O52" s="206">
        <v>84.3904</v>
      </c>
      <c r="P52" s="232">
        <f t="shared" si="4"/>
        <v>881.431</v>
      </c>
    </row>
    <row r="53" spans="1:16" ht="18.75">
      <c r="A53" s="574"/>
      <c r="B53" s="575"/>
      <c r="C53" s="49" t="s">
        <v>18</v>
      </c>
      <c r="D53" s="105">
        <v>1735.099</v>
      </c>
      <c r="E53" s="105">
        <v>91.158</v>
      </c>
      <c r="F53" s="287">
        <v>370.606</v>
      </c>
      <c r="G53" s="221">
        <v>1236.268</v>
      </c>
      <c r="H53" s="218">
        <v>3096.592</v>
      </c>
      <c r="I53" s="207">
        <v>3050.851</v>
      </c>
      <c r="J53" s="323">
        <v>379.256</v>
      </c>
      <c r="K53" s="195">
        <v>285.266</v>
      </c>
      <c r="L53" s="205">
        <v>15509.797</v>
      </c>
      <c r="M53" s="207">
        <v>177598.871</v>
      </c>
      <c r="N53" s="312">
        <v>192483.815</v>
      </c>
      <c r="O53" s="195">
        <v>49711.833</v>
      </c>
      <c r="P53" s="233">
        <f t="shared" si="4"/>
        <v>445549.412</v>
      </c>
    </row>
    <row r="54" spans="1:16" ht="18.75">
      <c r="A54" s="47" t="s">
        <v>0</v>
      </c>
      <c r="B54" s="568" t="s">
        <v>112</v>
      </c>
      <c r="C54" s="51" t="s">
        <v>16</v>
      </c>
      <c r="D54" s="104">
        <v>0</v>
      </c>
      <c r="E54" s="104"/>
      <c r="F54" s="256">
        <v>0.0105</v>
      </c>
      <c r="G54" s="220"/>
      <c r="H54" s="219">
        <v>0.9271</v>
      </c>
      <c r="I54" s="208">
        <v>1.0524</v>
      </c>
      <c r="J54" s="322">
        <v>0.1949</v>
      </c>
      <c r="K54" s="206">
        <v>0.0115</v>
      </c>
      <c r="L54" s="204">
        <v>0.0074</v>
      </c>
      <c r="M54" s="208">
        <v>0.0292</v>
      </c>
      <c r="N54" s="210">
        <v>0.0222</v>
      </c>
      <c r="O54" s="206">
        <v>0.0089</v>
      </c>
      <c r="P54" s="232">
        <f t="shared" si="4"/>
        <v>2.2641</v>
      </c>
    </row>
    <row r="55" spans="1:16" ht="18.75">
      <c r="A55" s="48" t="s">
        <v>38</v>
      </c>
      <c r="B55" s="569"/>
      <c r="C55" s="49" t="s">
        <v>18</v>
      </c>
      <c r="D55" s="105">
        <v>0.27</v>
      </c>
      <c r="E55" s="105"/>
      <c r="F55" s="287">
        <v>11.34</v>
      </c>
      <c r="G55" s="221"/>
      <c r="H55" s="218">
        <v>1087.692</v>
      </c>
      <c r="I55" s="207">
        <v>1254.438</v>
      </c>
      <c r="J55" s="323">
        <v>376.742</v>
      </c>
      <c r="K55" s="195">
        <v>32.402</v>
      </c>
      <c r="L55" s="205">
        <v>35.732</v>
      </c>
      <c r="M55" s="207">
        <v>69.945</v>
      </c>
      <c r="N55" s="312">
        <v>73.115</v>
      </c>
      <c r="O55" s="195">
        <v>41.02</v>
      </c>
      <c r="P55" s="233">
        <f t="shared" si="4"/>
        <v>2982.696</v>
      </c>
    </row>
    <row r="56" spans="1:16" ht="18.75">
      <c r="A56" s="48" t="s">
        <v>17</v>
      </c>
      <c r="B56" s="50" t="s">
        <v>20</v>
      </c>
      <c r="C56" s="51" t="s">
        <v>16</v>
      </c>
      <c r="D56" s="104">
        <v>0.2099</v>
      </c>
      <c r="E56" s="104">
        <v>0</v>
      </c>
      <c r="F56" s="256">
        <v>0</v>
      </c>
      <c r="G56" s="220">
        <v>0.0131</v>
      </c>
      <c r="H56" s="219">
        <v>0.0055</v>
      </c>
      <c r="I56" s="208">
        <v>0.034</v>
      </c>
      <c r="J56" s="322">
        <v>0.2315</v>
      </c>
      <c r="K56" s="206">
        <v>0.0421</v>
      </c>
      <c r="L56" s="204">
        <v>0.0572</v>
      </c>
      <c r="M56" s="208">
        <v>0.6043</v>
      </c>
      <c r="N56" s="210">
        <v>0.3153</v>
      </c>
      <c r="O56" s="206">
        <v>0.1361</v>
      </c>
      <c r="P56" s="232">
        <f t="shared" si="4"/>
        <v>1.649</v>
      </c>
    </row>
    <row r="57" spans="1:16" ht="18.75">
      <c r="A57" s="48" t="s">
        <v>23</v>
      </c>
      <c r="B57" s="52" t="s">
        <v>113</v>
      </c>
      <c r="C57" s="49" t="s">
        <v>18</v>
      </c>
      <c r="D57" s="105">
        <v>130.776</v>
      </c>
      <c r="E57" s="105">
        <v>0.32</v>
      </c>
      <c r="F57" s="287">
        <v>2.16</v>
      </c>
      <c r="G57" s="221">
        <v>28.797</v>
      </c>
      <c r="H57" s="218">
        <v>15.289</v>
      </c>
      <c r="I57" s="207">
        <v>23.67</v>
      </c>
      <c r="J57" s="323">
        <v>180.348</v>
      </c>
      <c r="K57" s="195">
        <v>48.433</v>
      </c>
      <c r="L57" s="205">
        <v>34.588</v>
      </c>
      <c r="M57" s="207">
        <v>88.168</v>
      </c>
      <c r="N57" s="312">
        <v>30.947</v>
      </c>
      <c r="O57" s="195">
        <v>69.721</v>
      </c>
      <c r="P57" s="233">
        <f t="shared" si="4"/>
        <v>653.217</v>
      </c>
    </row>
    <row r="58" spans="1:16" ht="18.75">
      <c r="A58" s="54"/>
      <c r="B58" s="570" t="s">
        <v>107</v>
      </c>
      <c r="C58" s="214" t="s">
        <v>16</v>
      </c>
      <c r="D58" s="283">
        <f aca="true" t="shared" si="14" ref="D58:K58">+D54+D56</f>
        <v>0.2099</v>
      </c>
      <c r="E58" s="280">
        <f t="shared" si="14"/>
        <v>0</v>
      </c>
      <c r="F58" s="232">
        <f>+F54+F56</f>
        <v>0.0105</v>
      </c>
      <c r="G58" s="280">
        <f>+G54+G56</f>
        <v>0.0131</v>
      </c>
      <c r="H58" s="232">
        <f t="shared" si="14"/>
        <v>0.9326</v>
      </c>
      <c r="I58" s="305">
        <f t="shared" si="14"/>
        <v>1.0864</v>
      </c>
      <c r="J58" s="234">
        <f t="shared" si="14"/>
        <v>0.4264</v>
      </c>
      <c r="K58" s="280">
        <f t="shared" si="14"/>
        <v>0.053599999999999995</v>
      </c>
      <c r="L58" s="234">
        <f aca="true" t="shared" si="15" ref="L58:O59">+L54+L56</f>
        <v>0.0646</v>
      </c>
      <c r="M58" s="305">
        <f t="shared" si="15"/>
        <v>0.6335</v>
      </c>
      <c r="N58" s="234">
        <f t="shared" si="15"/>
        <v>0.3375</v>
      </c>
      <c r="O58" s="305">
        <f t="shared" si="15"/>
        <v>0.145</v>
      </c>
      <c r="P58" s="232">
        <f>SUM(D58:O58)</f>
        <v>3.9131</v>
      </c>
    </row>
    <row r="59" spans="1:16" ht="18.75">
      <c r="A59" s="53"/>
      <c r="B59" s="571"/>
      <c r="C59" s="281" t="s">
        <v>18</v>
      </c>
      <c r="D59" s="26">
        <f aca="true" t="shared" si="16" ref="D59:K59">+D55+D57</f>
        <v>131.04600000000002</v>
      </c>
      <c r="E59" s="58">
        <f t="shared" si="16"/>
        <v>0.32</v>
      </c>
      <c r="F59" s="233">
        <f>+F55+F57</f>
        <v>13.5</v>
      </c>
      <c r="G59" s="58">
        <f>+G55+G57</f>
        <v>28.797</v>
      </c>
      <c r="H59" s="233">
        <f t="shared" si="16"/>
        <v>1102.981</v>
      </c>
      <c r="I59" s="306">
        <f t="shared" si="16"/>
        <v>1278.1080000000002</v>
      </c>
      <c r="J59" s="307">
        <f t="shared" si="16"/>
        <v>557.09</v>
      </c>
      <c r="K59" s="58">
        <f t="shared" si="16"/>
        <v>80.83500000000001</v>
      </c>
      <c r="L59" s="307">
        <f t="shared" si="15"/>
        <v>70.32</v>
      </c>
      <c r="M59" s="306">
        <f t="shared" si="15"/>
        <v>158.113</v>
      </c>
      <c r="N59" s="307">
        <f t="shared" si="15"/>
        <v>104.062</v>
      </c>
      <c r="O59" s="306">
        <f t="shared" si="15"/>
        <v>110.74100000000001</v>
      </c>
      <c r="P59" s="233">
        <f>SUM(D59:O59)</f>
        <v>3635.9130000000005</v>
      </c>
    </row>
    <row r="60" spans="1:16" ht="18.75">
      <c r="A60" s="47" t="s">
        <v>0</v>
      </c>
      <c r="B60" s="568" t="s">
        <v>115</v>
      </c>
      <c r="C60" s="252" t="s">
        <v>16</v>
      </c>
      <c r="D60" s="201">
        <v>3.6699</v>
      </c>
      <c r="E60" s="206">
        <v>1.2655</v>
      </c>
      <c r="F60" s="256">
        <v>0.1601</v>
      </c>
      <c r="G60" s="220">
        <v>0.0519</v>
      </c>
      <c r="H60" s="219">
        <v>0</v>
      </c>
      <c r="I60" s="208"/>
      <c r="J60" s="322"/>
      <c r="K60" s="206"/>
      <c r="L60" s="204">
        <v>3.1934</v>
      </c>
      <c r="M60" s="208">
        <v>0.2717</v>
      </c>
      <c r="N60" s="210">
        <v>0.3525</v>
      </c>
      <c r="O60" s="206">
        <v>0.7902</v>
      </c>
      <c r="P60" s="232">
        <f t="shared" si="4"/>
        <v>9.755199999999999</v>
      </c>
    </row>
    <row r="61" spans="1:16" ht="18.75">
      <c r="A61" s="48" t="s">
        <v>49</v>
      </c>
      <c r="B61" s="569"/>
      <c r="C61" s="49" t="s">
        <v>18</v>
      </c>
      <c r="D61" s="197">
        <v>292.795</v>
      </c>
      <c r="E61" s="195">
        <v>94.86</v>
      </c>
      <c r="F61" s="287">
        <v>4.562</v>
      </c>
      <c r="G61" s="221">
        <v>2.238</v>
      </c>
      <c r="H61" s="218">
        <v>0.133</v>
      </c>
      <c r="I61" s="207"/>
      <c r="J61" s="323"/>
      <c r="K61" s="195"/>
      <c r="L61" s="205">
        <v>136.184</v>
      </c>
      <c r="M61" s="207">
        <v>18.001</v>
      </c>
      <c r="N61" s="312">
        <v>22.941</v>
      </c>
      <c r="O61" s="195">
        <v>62.288</v>
      </c>
      <c r="P61" s="233">
        <f t="shared" si="4"/>
        <v>634.0020000000001</v>
      </c>
    </row>
    <row r="62" spans="1:16" ht="18.75">
      <c r="A62" s="48" t="s">
        <v>0</v>
      </c>
      <c r="B62" s="50" t="s">
        <v>50</v>
      </c>
      <c r="C62" s="51" t="s">
        <v>16</v>
      </c>
      <c r="D62" s="104">
        <v>234.155</v>
      </c>
      <c r="E62" s="104">
        <v>182.273</v>
      </c>
      <c r="F62" s="256">
        <v>578.431</v>
      </c>
      <c r="G62" s="220">
        <v>255.526</v>
      </c>
      <c r="H62" s="219">
        <v>397.51</v>
      </c>
      <c r="I62" s="208">
        <v>1107.947</v>
      </c>
      <c r="J62" s="322">
        <v>466.965</v>
      </c>
      <c r="K62" s="206">
        <v>203.962</v>
      </c>
      <c r="L62" s="204">
        <v>765.1848</v>
      </c>
      <c r="M62" s="208">
        <v>518.248</v>
      </c>
      <c r="N62" s="210">
        <v>183.43</v>
      </c>
      <c r="O62" s="206">
        <v>300.862</v>
      </c>
      <c r="P62" s="232">
        <f aca="true" t="shared" si="17" ref="P62:P67">SUM(D62:O62)</f>
        <v>5194.493799999999</v>
      </c>
    </row>
    <row r="63" spans="1:16" ht="18.75">
      <c r="A63" s="48" t="s">
        <v>51</v>
      </c>
      <c r="B63" s="52" t="s">
        <v>116</v>
      </c>
      <c r="C63" s="49" t="s">
        <v>18</v>
      </c>
      <c r="D63" s="105">
        <v>31822.633</v>
      </c>
      <c r="E63" s="105">
        <v>27449.814</v>
      </c>
      <c r="F63" s="287">
        <v>100272.463</v>
      </c>
      <c r="G63" s="221">
        <v>46252.601</v>
      </c>
      <c r="H63" s="218">
        <v>77922.282</v>
      </c>
      <c r="I63" s="207">
        <v>185219.91</v>
      </c>
      <c r="J63" s="323">
        <v>82002.643</v>
      </c>
      <c r="K63" s="195">
        <v>39141.56</v>
      </c>
      <c r="L63" s="205">
        <v>152045.136</v>
      </c>
      <c r="M63" s="207">
        <v>92470.822</v>
      </c>
      <c r="N63" s="312">
        <v>30505.638</v>
      </c>
      <c r="O63" s="195">
        <v>56505.428</v>
      </c>
      <c r="P63" s="233">
        <f t="shared" si="17"/>
        <v>921610.9299999999</v>
      </c>
    </row>
    <row r="64" spans="1:16" ht="18.75">
      <c r="A64" s="48" t="s">
        <v>0</v>
      </c>
      <c r="B64" s="568" t="s">
        <v>53</v>
      </c>
      <c r="C64" s="51" t="s">
        <v>16</v>
      </c>
      <c r="D64" s="104">
        <v>122.708</v>
      </c>
      <c r="E64" s="104">
        <v>109.141</v>
      </c>
      <c r="F64" s="256">
        <v>344.16</v>
      </c>
      <c r="G64" s="220">
        <v>525.9653</v>
      </c>
      <c r="H64" s="219">
        <v>635.49</v>
      </c>
      <c r="I64" s="208">
        <v>516.816</v>
      </c>
      <c r="J64" s="322">
        <v>116.411</v>
      </c>
      <c r="K64" s="206">
        <v>196.707</v>
      </c>
      <c r="L64" s="204">
        <v>190.746</v>
      </c>
      <c r="M64" s="208">
        <v>213.27</v>
      </c>
      <c r="N64" s="210">
        <v>251.03</v>
      </c>
      <c r="O64" s="206">
        <v>299.485</v>
      </c>
      <c r="P64" s="232">
        <f t="shared" si="17"/>
        <v>3521.9293000000002</v>
      </c>
    </row>
    <row r="65" spans="1:16" ht="18.75">
      <c r="A65" s="48" t="s">
        <v>23</v>
      </c>
      <c r="B65" s="569"/>
      <c r="C65" s="49" t="s">
        <v>18</v>
      </c>
      <c r="D65" s="105">
        <v>22801.922</v>
      </c>
      <c r="E65" s="105">
        <v>25921.125</v>
      </c>
      <c r="F65" s="287">
        <v>48278.327</v>
      </c>
      <c r="G65" s="221">
        <v>66352.577</v>
      </c>
      <c r="H65" s="218">
        <v>77440.586</v>
      </c>
      <c r="I65" s="207">
        <v>50257.906</v>
      </c>
      <c r="J65" s="323">
        <v>25359.803</v>
      </c>
      <c r="K65" s="195">
        <v>28837.414</v>
      </c>
      <c r="L65" s="205">
        <v>31387.009</v>
      </c>
      <c r="M65" s="207">
        <v>29318.812</v>
      </c>
      <c r="N65" s="312">
        <v>29168.846</v>
      </c>
      <c r="O65" s="195">
        <v>29124.034</v>
      </c>
      <c r="P65" s="233">
        <f t="shared" si="17"/>
        <v>464248.36100000003</v>
      </c>
    </row>
    <row r="66" spans="1:16" ht="18.75">
      <c r="A66" s="54"/>
      <c r="B66" s="50" t="s">
        <v>20</v>
      </c>
      <c r="C66" s="51" t="s">
        <v>16</v>
      </c>
      <c r="D66" s="104">
        <v>46.9859</v>
      </c>
      <c r="E66" s="104">
        <v>36.4864</v>
      </c>
      <c r="F66" s="256">
        <v>46.1201</v>
      </c>
      <c r="G66" s="220">
        <v>36.3128</v>
      </c>
      <c r="H66" s="219">
        <v>43.7198</v>
      </c>
      <c r="I66" s="208">
        <v>87.6377</v>
      </c>
      <c r="J66" s="322">
        <v>149.7332</v>
      </c>
      <c r="K66" s="206">
        <v>49.6433</v>
      </c>
      <c r="L66" s="204">
        <v>88.3227</v>
      </c>
      <c r="M66" s="208">
        <v>99.0075</v>
      </c>
      <c r="N66" s="210">
        <v>31.8611</v>
      </c>
      <c r="O66" s="206">
        <v>19.4165</v>
      </c>
      <c r="P66" s="232">
        <f t="shared" si="17"/>
        <v>735.247</v>
      </c>
    </row>
    <row r="67" spans="1:16" ht="19.5" thickBot="1">
      <c r="A67" s="55" t="s">
        <v>0</v>
      </c>
      <c r="B67" s="56" t="s">
        <v>116</v>
      </c>
      <c r="C67" s="57" t="s">
        <v>18</v>
      </c>
      <c r="D67" s="106">
        <v>5628.925</v>
      </c>
      <c r="E67" s="106">
        <v>4390.733</v>
      </c>
      <c r="F67" s="288">
        <v>7414.715</v>
      </c>
      <c r="G67" s="294">
        <v>8011.801</v>
      </c>
      <c r="H67" s="295">
        <v>8092.104</v>
      </c>
      <c r="I67" s="311">
        <v>12233.988</v>
      </c>
      <c r="J67" s="324">
        <v>16868.966</v>
      </c>
      <c r="K67" s="302">
        <v>7834.167</v>
      </c>
      <c r="L67" s="284">
        <v>14081.511</v>
      </c>
      <c r="M67" s="311">
        <v>15340.428</v>
      </c>
      <c r="N67" s="313">
        <v>6419.106</v>
      </c>
      <c r="O67" s="302">
        <v>5619.143</v>
      </c>
      <c r="P67" s="320">
        <f t="shared" si="17"/>
        <v>111935.58699999998</v>
      </c>
    </row>
    <row r="68" spans="4:16" ht="18.75">
      <c r="D68" s="107"/>
      <c r="E68" s="107"/>
      <c r="F68" s="168"/>
      <c r="G68" s="107"/>
      <c r="H68" s="107"/>
      <c r="I68" s="110"/>
      <c r="J68" s="110"/>
      <c r="K68" s="107"/>
      <c r="L68" s="107"/>
      <c r="M68" s="110"/>
      <c r="N68" s="110"/>
      <c r="O68" s="107"/>
      <c r="P68" s="11"/>
    </row>
    <row r="69" spans="1:16" ht="19.5" thickBot="1">
      <c r="A69" s="12"/>
      <c r="B69" s="41" t="s">
        <v>81</v>
      </c>
      <c r="C69" s="12"/>
      <c r="D69" s="164"/>
      <c r="E69" s="164"/>
      <c r="F69" s="168"/>
      <c r="G69" s="164"/>
      <c r="H69" s="107"/>
      <c r="I69" s="166"/>
      <c r="J69" s="110"/>
      <c r="K69" s="164"/>
      <c r="L69" s="107"/>
      <c r="M69" s="166"/>
      <c r="N69" s="110"/>
      <c r="O69" s="164"/>
      <c r="P69" s="12"/>
    </row>
    <row r="70" spans="1:16" ht="18.75">
      <c r="A70" s="53"/>
      <c r="B70" s="58"/>
      <c r="C70" s="58"/>
      <c r="D70" s="167" t="s">
        <v>2</v>
      </c>
      <c r="E70" s="167" t="s">
        <v>3</v>
      </c>
      <c r="F70" s="289" t="s">
        <v>4</v>
      </c>
      <c r="G70" s="296" t="s">
        <v>5</v>
      </c>
      <c r="H70" s="299" t="s">
        <v>6</v>
      </c>
      <c r="I70" s="314" t="s">
        <v>7</v>
      </c>
      <c r="J70" s="325" t="s">
        <v>8</v>
      </c>
      <c r="K70" s="303" t="s">
        <v>9</v>
      </c>
      <c r="L70" s="299" t="s">
        <v>10</v>
      </c>
      <c r="M70" s="314" t="s">
        <v>11</v>
      </c>
      <c r="N70" s="318" t="s">
        <v>12</v>
      </c>
      <c r="O70" s="303" t="s">
        <v>13</v>
      </c>
      <c r="P70" s="215" t="s">
        <v>14</v>
      </c>
    </row>
    <row r="71" spans="1:16" ht="18.75">
      <c r="A71" s="47" t="s">
        <v>49</v>
      </c>
      <c r="B71" s="570" t="s">
        <v>114</v>
      </c>
      <c r="C71" s="214" t="s">
        <v>16</v>
      </c>
      <c r="D71" s="283">
        <f aca="true" t="shared" si="18" ref="D71:K71">+D60+D62+D64+D66</f>
        <v>407.51880000000006</v>
      </c>
      <c r="E71" s="280">
        <f t="shared" si="18"/>
        <v>329.1659</v>
      </c>
      <c r="F71" s="232">
        <f t="shared" si="18"/>
        <v>968.8712000000002</v>
      </c>
      <c r="G71" s="280">
        <f t="shared" si="18"/>
        <v>817.856</v>
      </c>
      <c r="H71" s="232">
        <f t="shared" si="18"/>
        <v>1076.7198</v>
      </c>
      <c r="I71" s="305">
        <f t="shared" si="18"/>
        <v>1712.4007</v>
      </c>
      <c r="J71" s="234">
        <f t="shared" si="18"/>
        <v>733.1092</v>
      </c>
      <c r="K71" s="280">
        <f t="shared" si="18"/>
        <v>450.3123</v>
      </c>
      <c r="L71" s="234">
        <f>+L60+L62+L64+L66</f>
        <v>1047.4469</v>
      </c>
      <c r="M71" s="305">
        <f>+M60+M62+M64+M66</f>
        <v>830.7972</v>
      </c>
      <c r="N71" s="234">
        <f aca="true" t="shared" si="19" ref="N71:P72">+N60+N62+N64+N66</f>
        <v>466.6736</v>
      </c>
      <c r="O71" s="305">
        <f t="shared" si="19"/>
        <v>620.5537000000002</v>
      </c>
      <c r="P71" s="232">
        <f t="shared" si="19"/>
        <v>9461.425299999999</v>
      </c>
    </row>
    <row r="72" spans="1:16" ht="18.75">
      <c r="A72" s="75" t="s">
        <v>51</v>
      </c>
      <c r="B72" s="571"/>
      <c r="C72" s="281" t="s">
        <v>18</v>
      </c>
      <c r="D72" s="26">
        <f aca="true" t="shared" si="20" ref="D72:K72">+D61+D63+D65+D67</f>
        <v>60546.275</v>
      </c>
      <c r="E72" s="58">
        <f t="shared" si="20"/>
        <v>57856.532</v>
      </c>
      <c r="F72" s="233">
        <f t="shared" si="20"/>
        <v>155970.067</v>
      </c>
      <c r="G72" s="58">
        <f t="shared" si="20"/>
        <v>120619.217</v>
      </c>
      <c r="H72" s="233">
        <f t="shared" si="20"/>
        <v>163455.10499999998</v>
      </c>
      <c r="I72" s="306">
        <f t="shared" si="20"/>
        <v>247711.804</v>
      </c>
      <c r="J72" s="307">
        <f t="shared" si="20"/>
        <v>124231.412</v>
      </c>
      <c r="K72" s="58">
        <f t="shared" si="20"/>
        <v>75813.141</v>
      </c>
      <c r="L72" s="307">
        <f>+L61+L63+L65+L67</f>
        <v>197649.84</v>
      </c>
      <c r="M72" s="392">
        <f>+M61+M63+M65+M67</f>
        <v>137148.06300000002</v>
      </c>
      <c r="N72" s="307">
        <f t="shared" si="19"/>
        <v>66116.531</v>
      </c>
      <c r="O72" s="306">
        <f t="shared" si="19"/>
        <v>91310.893</v>
      </c>
      <c r="P72" s="233">
        <f t="shared" si="19"/>
        <v>1498428.8800000001</v>
      </c>
    </row>
    <row r="73" spans="1:16" ht="18.75">
      <c r="A73" s="47" t="s">
        <v>0</v>
      </c>
      <c r="B73" s="568" t="s">
        <v>54</v>
      </c>
      <c r="C73" s="252" t="s">
        <v>16</v>
      </c>
      <c r="D73" s="201">
        <v>1.1218</v>
      </c>
      <c r="E73" s="206">
        <v>0.1295</v>
      </c>
      <c r="F73" s="290">
        <v>0.2426</v>
      </c>
      <c r="G73" s="220">
        <v>0.3691</v>
      </c>
      <c r="H73" s="219">
        <v>2.0315</v>
      </c>
      <c r="I73" s="208">
        <v>6.4744</v>
      </c>
      <c r="J73" s="322">
        <v>2.3906</v>
      </c>
      <c r="K73" s="206">
        <v>0.9918</v>
      </c>
      <c r="L73" s="204">
        <v>2.7285</v>
      </c>
      <c r="M73" s="208">
        <v>3.9568</v>
      </c>
      <c r="N73" s="210">
        <v>2.7634</v>
      </c>
      <c r="O73" s="206">
        <v>1.8592</v>
      </c>
      <c r="P73" s="232">
        <f aca="true" t="shared" si="21" ref="P73:P102">SUM(D73:O73)</f>
        <v>25.0592</v>
      </c>
    </row>
    <row r="74" spans="1:16" ht="18.75">
      <c r="A74" s="47" t="s">
        <v>34</v>
      </c>
      <c r="B74" s="569"/>
      <c r="C74" s="52" t="s">
        <v>18</v>
      </c>
      <c r="D74" s="197">
        <v>1484.634</v>
      </c>
      <c r="E74" s="195">
        <v>290.285</v>
      </c>
      <c r="F74" s="287">
        <v>635.081</v>
      </c>
      <c r="G74" s="221">
        <v>674.237</v>
      </c>
      <c r="H74" s="218">
        <v>2320.528</v>
      </c>
      <c r="I74" s="207">
        <v>4158.178</v>
      </c>
      <c r="J74" s="323">
        <v>3339.847</v>
      </c>
      <c r="K74" s="195">
        <v>2088.675</v>
      </c>
      <c r="L74" s="205">
        <v>7334.352</v>
      </c>
      <c r="M74" s="207">
        <v>7746.855</v>
      </c>
      <c r="N74" s="312">
        <v>4497.303</v>
      </c>
      <c r="O74" s="195">
        <v>2975.292</v>
      </c>
      <c r="P74" s="233">
        <f t="shared" si="21"/>
        <v>37545.267</v>
      </c>
    </row>
    <row r="75" spans="1:16" ht="18.75">
      <c r="A75" s="47" t="s">
        <v>0</v>
      </c>
      <c r="B75" s="568" t="s">
        <v>55</v>
      </c>
      <c r="C75" s="59" t="s">
        <v>16</v>
      </c>
      <c r="D75" s="104">
        <v>0.0093</v>
      </c>
      <c r="E75" s="104"/>
      <c r="F75" s="256"/>
      <c r="G75" s="220"/>
      <c r="H75" s="219"/>
      <c r="I75" s="208"/>
      <c r="J75" s="322"/>
      <c r="K75" s="206"/>
      <c r="L75" s="204"/>
      <c r="M75" s="208"/>
      <c r="N75" s="210"/>
      <c r="O75" s="206"/>
      <c r="P75" s="232">
        <f t="shared" si="21"/>
        <v>0.0093</v>
      </c>
    </row>
    <row r="76" spans="1:16" ht="18.75">
      <c r="A76" s="47" t="s">
        <v>0</v>
      </c>
      <c r="B76" s="569"/>
      <c r="C76" s="52" t="s">
        <v>18</v>
      </c>
      <c r="D76" s="105">
        <v>4.671</v>
      </c>
      <c r="E76" s="105"/>
      <c r="F76" s="287"/>
      <c r="G76" s="221"/>
      <c r="H76" s="218"/>
      <c r="I76" s="207"/>
      <c r="J76" s="323"/>
      <c r="K76" s="195"/>
      <c r="L76" s="205"/>
      <c r="M76" s="207"/>
      <c r="N76" s="312"/>
      <c r="O76" s="195"/>
      <c r="P76" s="233">
        <f t="shared" si="21"/>
        <v>4.671</v>
      </c>
    </row>
    <row r="77" spans="1:16" ht="18.75">
      <c r="A77" s="47" t="s">
        <v>56</v>
      </c>
      <c r="B77" s="50" t="s">
        <v>57</v>
      </c>
      <c r="C77" s="59" t="s">
        <v>16</v>
      </c>
      <c r="D77" s="104"/>
      <c r="E77" s="104"/>
      <c r="F77" s="256"/>
      <c r="G77" s="220"/>
      <c r="H77" s="219"/>
      <c r="I77" s="208"/>
      <c r="J77" s="322"/>
      <c r="K77" s="206"/>
      <c r="L77" s="204"/>
      <c r="M77" s="208"/>
      <c r="N77" s="210"/>
      <c r="O77" s="206"/>
      <c r="P77" s="232"/>
    </row>
    <row r="78" spans="1:16" ht="18.75">
      <c r="A78" s="54"/>
      <c r="B78" s="52" t="s">
        <v>58</v>
      </c>
      <c r="C78" s="52" t="s">
        <v>18</v>
      </c>
      <c r="D78" s="105"/>
      <c r="E78" s="105"/>
      <c r="F78" s="287"/>
      <c r="G78" s="221"/>
      <c r="H78" s="218"/>
      <c r="I78" s="207"/>
      <c r="J78" s="323"/>
      <c r="K78" s="195"/>
      <c r="L78" s="205"/>
      <c r="M78" s="207"/>
      <c r="N78" s="312"/>
      <c r="O78" s="195"/>
      <c r="P78" s="233"/>
    </row>
    <row r="79" spans="1:16" ht="18.75">
      <c r="A79" s="54"/>
      <c r="B79" s="568" t="s">
        <v>59</v>
      </c>
      <c r="C79" s="59" t="s">
        <v>16</v>
      </c>
      <c r="D79" s="104"/>
      <c r="E79" s="104"/>
      <c r="F79" s="256"/>
      <c r="G79" s="220"/>
      <c r="H79" s="219"/>
      <c r="I79" s="208"/>
      <c r="J79" s="322"/>
      <c r="K79" s="206"/>
      <c r="L79" s="204"/>
      <c r="M79" s="208"/>
      <c r="N79" s="210"/>
      <c r="O79" s="206"/>
      <c r="P79" s="232"/>
    </row>
    <row r="80" spans="1:16" ht="18.75">
      <c r="A80" s="47" t="s">
        <v>17</v>
      </c>
      <c r="B80" s="569"/>
      <c r="C80" s="52" t="s">
        <v>18</v>
      </c>
      <c r="D80" s="105"/>
      <c r="E80" s="105"/>
      <c r="F80" s="287"/>
      <c r="G80" s="221"/>
      <c r="H80" s="218"/>
      <c r="I80" s="207"/>
      <c r="J80" s="323"/>
      <c r="K80" s="195"/>
      <c r="L80" s="205"/>
      <c r="M80" s="207"/>
      <c r="N80" s="312"/>
      <c r="O80" s="195"/>
      <c r="P80" s="233"/>
    </row>
    <row r="81" spans="1:16" ht="18.75">
      <c r="A81" s="54"/>
      <c r="B81" s="50" t="s">
        <v>20</v>
      </c>
      <c r="C81" s="59" t="s">
        <v>16</v>
      </c>
      <c r="D81" s="104">
        <v>9.3551</v>
      </c>
      <c r="E81" s="104">
        <v>8.4908</v>
      </c>
      <c r="F81" s="256">
        <v>6.5717</v>
      </c>
      <c r="G81" s="220">
        <v>6.9835</v>
      </c>
      <c r="H81" s="219">
        <v>5.9781</v>
      </c>
      <c r="I81" s="208">
        <v>3.5944</v>
      </c>
      <c r="J81" s="322">
        <v>1.6563</v>
      </c>
      <c r="K81" s="206">
        <v>0.798</v>
      </c>
      <c r="L81" s="204">
        <v>0.7411</v>
      </c>
      <c r="M81" s="208">
        <v>0.7928</v>
      </c>
      <c r="N81" s="210">
        <v>1.1659</v>
      </c>
      <c r="O81" s="206">
        <v>3.8354</v>
      </c>
      <c r="P81" s="232">
        <f t="shared" si="21"/>
        <v>49.963100000000004</v>
      </c>
    </row>
    <row r="82" spans="1:16" ht="18.75">
      <c r="A82" s="54"/>
      <c r="B82" s="52" t="s">
        <v>60</v>
      </c>
      <c r="C82" s="52" t="s">
        <v>18</v>
      </c>
      <c r="D82" s="105">
        <v>4627.631</v>
      </c>
      <c r="E82" s="105">
        <v>3849.408</v>
      </c>
      <c r="F82" s="287">
        <v>3540.331</v>
      </c>
      <c r="G82" s="221">
        <v>3179.132</v>
      </c>
      <c r="H82" s="218">
        <v>2706.747</v>
      </c>
      <c r="I82" s="207">
        <v>2999.132</v>
      </c>
      <c r="J82" s="323">
        <v>3028.352</v>
      </c>
      <c r="K82" s="195">
        <v>1448.822</v>
      </c>
      <c r="L82" s="205">
        <v>1246.263</v>
      </c>
      <c r="M82" s="207">
        <v>1456.154</v>
      </c>
      <c r="N82" s="312">
        <v>1412.378</v>
      </c>
      <c r="O82" s="195">
        <v>4655.42</v>
      </c>
      <c r="P82" s="233">
        <f t="shared" si="21"/>
        <v>34149.77</v>
      </c>
    </row>
    <row r="83" spans="1:16" ht="18.75">
      <c r="A83" s="47" t="s">
        <v>23</v>
      </c>
      <c r="B83" s="570" t="s">
        <v>114</v>
      </c>
      <c r="C83" s="214" t="s">
        <v>16</v>
      </c>
      <c r="D83" s="283">
        <f aca="true" t="shared" si="22" ref="D83:K83">+D73+D75+D77+D79+D81</f>
        <v>10.4862</v>
      </c>
      <c r="E83" s="280">
        <f t="shared" si="22"/>
        <v>8.6203</v>
      </c>
      <c r="F83" s="232">
        <f t="shared" si="22"/>
        <v>6.8143</v>
      </c>
      <c r="G83" s="280">
        <f t="shared" si="22"/>
        <v>7.352600000000001</v>
      </c>
      <c r="H83" s="232">
        <f>+H73+H75+H77+H79+H81</f>
        <v>8.0096</v>
      </c>
      <c r="I83" s="305">
        <f t="shared" si="22"/>
        <v>10.0688</v>
      </c>
      <c r="J83" s="234">
        <f t="shared" si="22"/>
        <v>4.0469</v>
      </c>
      <c r="K83" s="280">
        <f t="shared" si="22"/>
        <v>1.7898</v>
      </c>
      <c r="L83" s="234">
        <f aca="true" t="shared" si="23" ref="L83:O84">+L73+L75+L77+L79+L81</f>
        <v>3.4696</v>
      </c>
      <c r="M83" s="305">
        <f t="shared" si="23"/>
        <v>4.7496</v>
      </c>
      <c r="N83" s="234">
        <f t="shared" si="23"/>
        <v>3.9292999999999996</v>
      </c>
      <c r="O83" s="305">
        <f t="shared" si="23"/>
        <v>5.694599999999999</v>
      </c>
      <c r="P83" s="232">
        <f>SUM(D83:O83)</f>
        <v>75.03159999999998</v>
      </c>
    </row>
    <row r="84" spans="1:16" ht="18.75">
      <c r="A84" s="53"/>
      <c r="B84" s="571"/>
      <c r="C84" s="281" t="s">
        <v>18</v>
      </c>
      <c r="D84" s="26">
        <f aca="true" t="shared" si="24" ref="D84:K84">+D74+D76+D78+D80+D82</f>
        <v>6116.936000000001</v>
      </c>
      <c r="E84" s="58">
        <f t="shared" si="24"/>
        <v>4139.693</v>
      </c>
      <c r="F84" s="233">
        <f t="shared" si="24"/>
        <v>4175.412</v>
      </c>
      <c r="G84" s="58">
        <f t="shared" si="24"/>
        <v>3853.369</v>
      </c>
      <c r="H84" s="233">
        <f>+H74+H76+H78+H80+H82</f>
        <v>5027.275</v>
      </c>
      <c r="I84" s="306">
        <f t="shared" si="24"/>
        <v>7157.3099999999995</v>
      </c>
      <c r="J84" s="307">
        <f t="shared" si="24"/>
        <v>6368.1990000000005</v>
      </c>
      <c r="K84" s="58">
        <f t="shared" si="24"/>
        <v>3537.4970000000003</v>
      </c>
      <c r="L84" s="307">
        <f t="shared" si="23"/>
        <v>8580.615</v>
      </c>
      <c r="M84" s="306">
        <f t="shared" si="23"/>
        <v>9203.009</v>
      </c>
      <c r="N84" s="307">
        <f t="shared" si="23"/>
        <v>5909.681</v>
      </c>
      <c r="O84" s="306">
        <f t="shared" si="23"/>
        <v>7630.7119999999995</v>
      </c>
      <c r="P84" s="233">
        <f>SUM(D84:O84)</f>
        <v>71699.70799999998</v>
      </c>
    </row>
    <row r="85" spans="1:16" ht="18.75">
      <c r="A85" s="572" t="s">
        <v>118</v>
      </c>
      <c r="B85" s="573"/>
      <c r="C85" s="252" t="s">
        <v>16</v>
      </c>
      <c r="D85" s="201">
        <v>4.0004</v>
      </c>
      <c r="E85" s="206">
        <v>1.6337</v>
      </c>
      <c r="F85" s="256">
        <v>0.2956</v>
      </c>
      <c r="G85" s="220">
        <v>0.0714</v>
      </c>
      <c r="H85" s="219">
        <v>2.2355</v>
      </c>
      <c r="I85" s="208">
        <v>6.3176</v>
      </c>
      <c r="J85" s="322">
        <v>8.0039</v>
      </c>
      <c r="K85" s="206">
        <v>5.0505</v>
      </c>
      <c r="L85" s="204">
        <v>7.4678</v>
      </c>
      <c r="M85" s="208">
        <v>6.7597</v>
      </c>
      <c r="N85" s="210">
        <v>8.0592</v>
      </c>
      <c r="O85" s="206">
        <v>5.8414</v>
      </c>
      <c r="P85" s="232">
        <f t="shared" si="21"/>
        <v>55.73669999999999</v>
      </c>
    </row>
    <row r="86" spans="1:16" ht="18.75">
      <c r="A86" s="574"/>
      <c r="B86" s="575"/>
      <c r="C86" s="52" t="s">
        <v>18</v>
      </c>
      <c r="D86" s="197">
        <v>6510.153</v>
      </c>
      <c r="E86" s="195">
        <v>3482.683</v>
      </c>
      <c r="F86" s="287">
        <v>892.205</v>
      </c>
      <c r="G86" s="221">
        <v>269.323</v>
      </c>
      <c r="H86" s="218">
        <v>3787.744</v>
      </c>
      <c r="I86" s="207">
        <v>8583.199</v>
      </c>
      <c r="J86" s="323">
        <v>11080.971</v>
      </c>
      <c r="K86" s="195">
        <v>7959.834</v>
      </c>
      <c r="L86" s="205">
        <v>10006.357</v>
      </c>
      <c r="M86" s="207">
        <v>8403.966</v>
      </c>
      <c r="N86" s="312">
        <v>9139.604</v>
      </c>
      <c r="O86" s="195">
        <v>8097.212</v>
      </c>
      <c r="P86" s="233">
        <f t="shared" si="21"/>
        <v>78213.25099999999</v>
      </c>
    </row>
    <row r="87" spans="1:16" ht="18.75">
      <c r="A87" s="572" t="s">
        <v>61</v>
      </c>
      <c r="B87" s="573"/>
      <c r="C87" s="59" t="s">
        <v>16</v>
      </c>
      <c r="D87" s="104"/>
      <c r="E87" s="104"/>
      <c r="F87" s="256"/>
      <c r="G87" s="220">
        <v>10.708</v>
      </c>
      <c r="H87" s="219">
        <v>40.1028</v>
      </c>
      <c r="I87" s="208">
        <v>0.328</v>
      </c>
      <c r="J87" s="322"/>
      <c r="K87" s="206"/>
      <c r="L87" s="204"/>
      <c r="M87" s="208"/>
      <c r="N87" s="210"/>
      <c r="O87" s="206"/>
      <c r="P87" s="232">
        <f t="shared" si="21"/>
        <v>51.1388</v>
      </c>
    </row>
    <row r="88" spans="1:16" ht="18.75">
      <c r="A88" s="574"/>
      <c r="B88" s="575"/>
      <c r="C88" s="52" t="s">
        <v>18</v>
      </c>
      <c r="D88" s="105"/>
      <c r="E88" s="105"/>
      <c r="F88" s="287"/>
      <c r="G88" s="221">
        <v>1353.637</v>
      </c>
      <c r="H88" s="218">
        <v>4548.754</v>
      </c>
      <c r="I88" s="207">
        <v>6.736</v>
      </c>
      <c r="J88" s="323"/>
      <c r="K88" s="195"/>
      <c r="L88" s="205"/>
      <c r="M88" s="207"/>
      <c r="N88" s="312"/>
      <c r="O88" s="195"/>
      <c r="P88" s="233">
        <f t="shared" si="21"/>
        <v>5909.1269999999995</v>
      </c>
    </row>
    <row r="89" spans="1:16" ht="18.75">
      <c r="A89" s="572" t="s">
        <v>119</v>
      </c>
      <c r="B89" s="573"/>
      <c r="C89" s="59" t="s">
        <v>16</v>
      </c>
      <c r="D89" s="104">
        <v>0.0042</v>
      </c>
      <c r="E89" s="104">
        <v>0.0082</v>
      </c>
      <c r="F89" s="256">
        <v>0.0107</v>
      </c>
      <c r="G89" s="220">
        <v>0.0045</v>
      </c>
      <c r="H89" s="219"/>
      <c r="I89" s="208"/>
      <c r="J89" s="322"/>
      <c r="K89" s="206"/>
      <c r="L89" s="204"/>
      <c r="M89" s="208"/>
      <c r="N89" s="210"/>
      <c r="O89" s="206"/>
      <c r="P89" s="232">
        <f t="shared" si="21"/>
        <v>0.027600000000000003</v>
      </c>
    </row>
    <row r="90" spans="1:16" ht="18.75">
      <c r="A90" s="574"/>
      <c r="B90" s="575"/>
      <c r="C90" s="52" t="s">
        <v>18</v>
      </c>
      <c r="D90" s="105">
        <v>7.141</v>
      </c>
      <c r="E90" s="105">
        <v>14.893</v>
      </c>
      <c r="F90" s="287">
        <v>33.075</v>
      </c>
      <c r="G90" s="221">
        <v>11.778</v>
      </c>
      <c r="H90" s="218"/>
      <c r="I90" s="207"/>
      <c r="J90" s="323"/>
      <c r="K90" s="195"/>
      <c r="L90" s="205"/>
      <c r="M90" s="207"/>
      <c r="N90" s="312"/>
      <c r="O90" s="195"/>
      <c r="P90" s="233">
        <f t="shared" si="21"/>
        <v>66.887</v>
      </c>
    </row>
    <row r="91" spans="1:16" ht="18.75">
      <c r="A91" s="572" t="s">
        <v>120</v>
      </c>
      <c r="B91" s="573"/>
      <c r="C91" s="59" t="s">
        <v>16</v>
      </c>
      <c r="D91" s="104">
        <v>0.039</v>
      </c>
      <c r="E91" s="104">
        <v>0.0469</v>
      </c>
      <c r="F91" s="256">
        <v>0.0638</v>
      </c>
      <c r="G91" s="220">
        <v>0.0506</v>
      </c>
      <c r="H91" s="219"/>
      <c r="I91" s="208"/>
      <c r="J91" s="322">
        <v>0</v>
      </c>
      <c r="K91" s="206">
        <v>0</v>
      </c>
      <c r="L91" s="204">
        <v>0.0096</v>
      </c>
      <c r="M91" s="208">
        <v>0</v>
      </c>
      <c r="N91" s="210">
        <v>0</v>
      </c>
      <c r="O91" s="206">
        <v>0.003</v>
      </c>
      <c r="P91" s="232">
        <f t="shared" si="21"/>
        <v>0.2129</v>
      </c>
    </row>
    <row r="92" spans="1:16" ht="18.75">
      <c r="A92" s="574"/>
      <c r="B92" s="575"/>
      <c r="C92" s="52" t="s">
        <v>18</v>
      </c>
      <c r="D92" s="105">
        <v>64.344</v>
      </c>
      <c r="E92" s="105">
        <v>60.941</v>
      </c>
      <c r="F92" s="287">
        <v>88.336</v>
      </c>
      <c r="G92" s="221">
        <v>70.984</v>
      </c>
      <c r="H92" s="218"/>
      <c r="I92" s="207"/>
      <c r="J92" s="323">
        <v>27.054</v>
      </c>
      <c r="K92" s="195">
        <v>27.324</v>
      </c>
      <c r="L92" s="205">
        <v>20.732</v>
      </c>
      <c r="M92" s="207">
        <v>0.41</v>
      </c>
      <c r="N92" s="312">
        <v>2.041</v>
      </c>
      <c r="O92" s="195">
        <v>4.056</v>
      </c>
      <c r="P92" s="233">
        <f t="shared" si="21"/>
        <v>366.2219999999999</v>
      </c>
    </row>
    <row r="93" spans="1:16" ht="18.75">
      <c r="A93" s="572" t="s">
        <v>63</v>
      </c>
      <c r="B93" s="573"/>
      <c r="C93" s="59" t="s">
        <v>16</v>
      </c>
      <c r="D93" s="104"/>
      <c r="E93" s="104"/>
      <c r="F93" s="256">
        <v>0.005</v>
      </c>
      <c r="G93" s="220"/>
      <c r="H93" s="219"/>
      <c r="I93" s="208"/>
      <c r="J93" s="322"/>
      <c r="K93" s="206"/>
      <c r="L93" s="204"/>
      <c r="M93" s="208"/>
      <c r="N93" s="210"/>
      <c r="O93" s="206"/>
      <c r="P93" s="232">
        <f t="shared" si="21"/>
        <v>0.005</v>
      </c>
    </row>
    <row r="94" spans="1:16" ht="18.75">
      <c r="A94" s="574"/>
      <c r="B94" s="575"/>
      <c r="C94" s="52" t="s">
        <v>18</v>
      </c>
      <c r="D94" s="105"/>
      <c r="E94" s="105"/>
      <c r="F94" s="287">
        <v>4.428</v>
      </c>
      <c r="G94" s="221"/>
      <c r="H94" s="218"/>
      <c r="I94" s="207"/>
      <c r="J94" s="323"/>
      <c r="K94" s="195"/>
      <c r="L94" s="205"/>
      <c r="M94" s="207"/>
      <c r="N94" s="312"/>
      <c r="O94" s="195"/>
      <c r="P94" s="233">
        <f t="shared" si="21"/>
        <v>4.428</v>
      </c>
    </row>
    <row r="95" spans="1:16" ht="18.75">
      <c r="A95" s="572" t="s">
        <v>121</v>
      </c>
      <c r="B95" s="573"/>
      <c r="C95" s="59" t="s">
        <v>16</v>
      </c>
      <c r="D95" s="104"/>
      <c r="E95" s="104"/>
      <c r="F95" s="256">
        <v>0</v>
      </c>
      <c r="G95" s="220">
        <v>0.015</v>
      </c>
      <c r="H95" s="219"/>
      <c r="I95" s="208"/>
      <c r="J95" s="322"/>
      <c r="K95" s="206"/>
      <c r="L95" s="204"/>
      <c r="M95" s="208"/>
      <c r="N95" s="210">
        <v>0.2635</v>
      </c>
      <c r="O95" s="206">
        <v>0.1927</v>
      </c>
      <c r="P95" s="232">
        <f t="shared" si="21"/>
        <v>0.47120000000000006</v>
      </c>
    </row>
    <row r="96" spans="1:16" ht="18.75">
      <c r="A96" s="574"/>
      <c r="B96" s="575"/>
      <c r="C96" s="52" t="s">
        <v>18</v>
      </c>
      <c r="D96" s="105"/>
      <c r="E96" s="105"/>
      <c r="F96" s="287">
        <v>0.456</v>
      </c>
      <c r="G96" s="221">
        <v>16.2</v>
      </c>
      <c r="H96" s="218"/>
      <c r="I96" s="207"/>
      <c r="J96" s="323"/>
      <c r="K96" s="195"/>
      <c r="L96" s="205"/>
      <c r="M96" s="207"/>
      <c r="N96" s="312">
        <v>170.213</v>
      </c>
      <c r="O96" s="195">
        <v>134.156</v>
      </c>
      <c r="P96" s="233">
        <f t="shared" si="21"/>
        <v>321.025</v>
      </c>
    </row>
    <row r="97" spans="1:16" ht="18.75">
      <c r="A97" s="572" t="s">
        <v>64</v>
      </c>
      <c r="B97" s="573"/>
      <c r="C97" s="59" t="s">
        <v>16</v>
      </c>
      <c r="D97" s="104">
        <v>8.7657</v>
      </c>
      <c r="E97" s="104">
        <v>6.7773</v>
      </c>
      <c r="F97" s="256">
        <v>12.2294</v>
      </c>
      <c r="G97" s="220">
        <v>18.097</v>
      </c>
      <c r="H97" s="219">
        <v>53.3819</v>
      </c>
      <c r="I97" s="208">
        <v>42.4482</v>
      </c>
      <c r="J97" s="322">
        <v>80.5626</v>
      </c>
      <c r="K97" s="206">
        <v>41.6447</v>
      </c>
      <c r="L97" s="204">
        <v>52.8328</v>
      </c>
      <c r="M97" s="208">
        <v>14.6593</v>
      </c>
      <c r="N97" s="210">
        <v>24.3102</v>
      </c>
      <c r="O97" s="206">
        <v>20.2625</v>
      </c>
      <c r="P97" s="232">
        <f t="shared" si="21"/>
        <v>375.97159999999997</v>
      </c>
    </row>
    <row r="98" spans="1:16" ht="18.75">
      <c r="A98" s="574"/>
      <c r="B98" s="575"/>
      <c r="C98" s="52" t="s">
        <v>18</v>
      </c>
      <c r="D98" s="105">
        <v>11362.261</v>
      </c>
      <c r="E98" s="105">
        <v>6941.148</v>
      </c>
      <c r="F98" s="287">
        <v>13535.031</v>
      </c>
      <c r="G98" s="221">
        <v>17100.453</v>
      </c>
      <c r="H98" s="218">
        <v>17202.769</v>
      </c>
      <c r="I98" s="207">
        <v>13574.142</v>
      </c>
      <c r="J98" s="323">
        <v>18702.965</v>
      </c>
      <c r="K98" s="195">
        <v>10705.461</v>
      </c>
      <c r="L98" s="205">
        <v>8495.01</v>
      </c>
      <c r="M98" s="207">
        <v>6405.016</v>
      </c>
      <c r="N98" s="312">
        <v>7063.358</v>
      </c>
      <c r="O98" s="195">
        <v>9499.21</v>
      </c>
      <c r="P98" s="233">
        <f t="shared" si="21"/>
        <v>140586.824</v>
      </c>
    </row>
    <row r="99" spans="1:16" ht="18.75">
      <c r="A99" s="576" t="s">
        <v>65</v>
      </c>
      <c r="B99" s="577"/>
      <c r="C99" s="214" t="s">
        <v>16</v>
      </c>
      <c r="D99" s="283">
        <f aca="true" t="shared" si="25" ref="D99:K99">+D8+D10+D22+D28+D36+D38+D40+D42+D44+D46+D48+D50+D52+D58+D71+D83+D85+D87+D89+D91+D93+D95+D97</f>
        <v>3637.7427999999995</v>
      </c>
      <c r="E99" s="280">
        <f t="shared" si="25"/>
        <v>1657.7610000000002</v>
      </c>
      <c r="F99" s="232">
        <f t="shared" si="25"/>
        <v>1529.6626</v>
      </c>
      <c r="G99" s="280">
        <f t="shared" si="25"/>
        <v>1114.5548000000001</v>
      </c>
      <c r="H99" s="232">
        <f t="shared" si="25"/>
        <v>2223.3208999999997</v>
      </c>
      <c r="I99" s="305">
        <f t="shared" si="25"/>
        <v>10329.464100000001</v>
      </c>
      <c r="J99" s="234">
        <f t="shared" si="25"/>
        <v>16608.5835</v>
      </c>
      <c r="K99" s="280">
        <f t="shared" si="25"/>
        <v>6463.651499999999</v>
      </c>
      <c r="L99" s="234">
        <f aca="true" t="shared" si="26" ref="L99:O100">+L8+L10+L22+L28+L36+L38+L40+L42+L44+L46+L48+L50+L52+L58+L71+L83+L85+L87+L89+L91+L93+L95+L97</f>
        <v>7424.325600000001</v>
      </c>
      <c r="M99" s="305">
        <f>+M8+M10+M22+M28+M36+M38+M40+M42+M44+M46+M48+M50+M52+M58+M71+M83+M85+M87+M89+M91+M93+M95+M97</f>
        <v>8118.3532</v>
      </c>
      <c r="N99" s="234">
        <f t="shared" si="26"/>
        <v>7792.896899999999</v>
      </c>
      <c r="O99" s="305">
        <f t="shared" si="26"/>
        <v>4816.3659</v>
      </c>
      <c r="P99" s="232">
        <f>SUM(D99:O99)</f>
        <v>71716.6828</v>
      </c>
    </row>
    <row r="100" spans="1:16" ht="18.75">
      <c r="A100" s="578"/>
      <c r="B100" s="579"/>
      <c r="C100" s="281" t="s">
        <v>18</v>
      </c>
      <c r="D100" s="26">
        <f aca="true" t="shared" si="27" ref="D100:K100">+D9+D11+D23+D29+D37+D39+D41+D43+D45+D47+D49+D51+D53+D59+D72+D84+D86+D88+D90+D92+D94+D96+D98</f>
        <v>647122.8910000002</v>
      </c>
      <c r="E100" s="58">
        <f t="shared" si="27"/>
        <v>437787.284</v>
      </c>
      <c r="F100" s="233">
        <f t="shared" si="27"/>
        <v>663225.156</v>
      </c>
      <c r="G100" s="58">
        <f t="shared" si="27"/>
        <v>418366.66599999997</v>
      </c>
      <c r="H100" s="233">
        <f t="shared" si="27"/>
        <v>539772.4920000001</v>
      </c>
      <c r="I100" s="306">
        <f t="shared" si="27"/>
        <v>3143978.6180000002</v>
      </c>
      <c r="J100" s="307">
        <f t="shared" si="27"/>
        <v>4786468.292999999</v>
      </c>
      <c r="K100" s="58">
        <f t="shared" si="27"/>
        <v>2627109.0030000005</v>
      </c>
      <c r="L100" s="307">
        <f t="shared" si="26"/>
        <v>2746449.919999999</v>
      </c>
      <c r="M100" s="306">
        <f>+M9+M11+M23+M29+M37+M39+M41+M43+M45+M47+M49+M51+M53+M59+M72+M84+M86+M88+M90+M92+M94+M96+M98</f>
        <v>2221073.9409999996</v>
      </c>
      <c r="N100" s="307">
        <f t="shared" si="26"/>
        <v>1760765.132</v>
      </c>
      <c r="O100" s="306">
        <f t="shared" si="26"/>
        <v>897626.2700000001</v>
      </c>
      <c r="P100" s="233">
        <f>SUM(D100:O100)</f>
        <v>20889745.665999997</v>
      </c>
    </row>
    <row r="101" spans="1:16" ht="18.75">
      <c r="A101" s="47" t="s">
        <v>0</v>
      </c>
      <c r="B101" s="568" t="s">
        <v>122</v>
      </c>
      <c r="C101" s="252" t="s">
        <v>16</v>
      </c>
      <c r="D101" s="201"/>
      <c r="E101" s="206">
        <v>0.993</v>
      </c>
      <c r="F101" s="256">
        <v>0.944</v>
      </c>
      <c r="G101" s="220">
        <v>0.742</v>
      </c>
      <c r="H101" s="219"/>
      <c r="I101" s="208"/>
      <c r="J101" s="322"/>
      <c r="K101" s="206"/>
      <c r="L101" s="204"/>
      <c r="M101" s="208"/>
      <c r="N101" s="210"/>
      <c r="O101" s="206"/>
      <c r="P101" s="232">
        <f t="shared" si="21"/>
        <v>2.679</v>
      </c>
    </row>
    <row r="102" spans="1:16" ht="18.75">
      <c r="A102" s="47" t="s">
        <v>0</v>
      </c>
      <c r="B102" s="569"/>
      <c r="C102" s="281" t="s">
        <v>18</v>
      </c>
      <c r="D102" s="195"/>
      <c r="E102" s="105">
        <v>163.755</v>
      </c>
      <c r="F102" s="287">
        <v>177.196</v>
      </c>
      <c r="G102" s="221">
        <v>109.968</v>
      </c>
      <c r="H102" s="218"/>
      <c r="I102" s="207"/>
      <c r="J102" s="323"/>
      <c r="K102" s="195"/>
      <c r="L102" s="205"/>
      <c r="M102" s="207"/>
      <c r="N102" s="312"/>
      <c r="O102" s="195"/>
      <c r="P102" s="233">
        <f t="shared" si="21"/>
        <v>450.91900000000004</v>
      </c>
    </row>
    <row r="103" spans="1:16" ht="18.75">
      <c r="A103" s="47" t="s">
        <v>66</v>
      </c>
      <c r="B103" s="568" t="s">
        <v>123</v>
      </c>
      <c r="C103" s="59" t="s">
        <v>16</v>
      </c>
      <c r="D103" s="104">
        <v>6.3163</v>
      </c>
      <c r="E103" s="104">
        <v>3.9029</v>
      </c>
      <c r="F103" s="256">
        <v>1.9092</v>
      </c>
      <c r="G103" s="220">
        <v>3.5806</v>
      </c>
      <c r="H103" s="219">
        <v>7.8176</v>
      </c>
      <c r="I103" s="208">
        <v>20.5121</v>
      </c>
      <c r="J103" s="322">
        <v>9.9089</v>
      </c>
      <c r="K103" s="206">
        <v>4.5123</v>
      </c>
      <c r="L103" s="204">
        <v>2.6918</v>
      </c>
      <c r="M103" s="208">
        <v>4.2582</v>
      </c>
      <c r="N103" s="210">
        <v>13.1909</v>
      </c>
      <c r="O103" s="206">
        <v>13.3002</v>
      </c>
      <c r="P103" s="232">
        <f aca="true" t="shared" si="28" ref="P103:P112">SUM(D103:O103)</f>
        <v>91.90100000000001</v>
      </c>
    </row>
    <row r="104" spans="1:16" ht="18.75">
      <c r="A104" s="47" t="s">
        <v>0</v>
      </c>
      <c r="B104" s="569"/>
      <c r="C104" s="52" t="s">
        <v>18</v>
      </c>
      <c r="D104" s="105">
        <v>5094.613</v>
      </c>
      <c r="E104" s="105">
        <v>3169.547</v>
      </c>
      <c r="F104" s="287">
        <v>1999.01</v>
      </c>
      <c r="G104" s="221">
        <v>3483.116</v>
      </c>
      <c r="H104" s="218">
        <v>5300.512</v>
      </c>
      <c r="I104" s="207">
        <v>10637.125</v>
      </c>
      <c r="J104" s="323">
        <v>6102.037</v>
      </c>
      <c r="K104" s="195">
        <v>3215.004</v>
      </c>
      <c r="L104" s="205">
        <v>2298.529</v>
      </c>
      <c r="M104" s="207">
        <v>3958.18</v>
      </c>
      <c r="N104" s="312">
        <v>8631.535</v>
      </c>
      <c r="O104" s="195">
        <v>9751.228</v>
      </c>
      <c r="P104" s="233">
        <f t="shared" si="28"/>
        <v>63640.436</v>
      </c>
    </row>
    <row r="105" spans="1:16" ht="18.75">
      <c r="A105" s="47" t="s">
        <v>0</v>
      </c>
      <c r="B105" s="568" t="s">
        <v>124</v>
      </c>
      <c r="C105" s="59" t="s">
        <v>16</v>
      </c>
      <c r="D105" s="104">
        <v>9.7709</v>
      </c>
      <c r="E105" s="104">
        <v>0.4152</v>
      </c>
      <c r="F105" s="256">
        <v>0.366</v>
      </c>
      <c r="G105" s="220">
        <v>0.101</v>
      </c>
      <c r="H105" s="219">
        <v>5.418</v>
      </c>
      <c r="I105" s="208">
        <v>3.8876</v>
      </c>
      <c r="J105" s="322">
        <v>17.197</v>
      </c>
      <c r="K105" s="206">
        <v>2.0481</v>
      </c>
      <c r="L105" s="204">
        <v>4.8717</v>
      </c>
      <c r="M105" s="208">
        <v>3.8916</v>
      </c>
      <c r="N105" s="210">
        <v>2.962</v>
      </c>
      <c r="O105" s="206">
        <v>10.4986</v>
      </c>
      <c r="P105" s="232">
        <f t="shared" si="28"/>
        <v>61.42769999999999</v>
      </c>
    </row>
    <row r="106" spans="1:16" ht="18.75">
      <c r="A106" s="54"/>
      <c r="B106" s="569"/>
      <c r="C106" s="52" t="s">
        <v>18</v>
      </c>
      <c r="D106" s="105">
        <v>5876.451</v>
      </c>
      <c r="E106" s="105">
        <v>163.874</v>
      </c>
      <c r="F106" s="287">
        <v>176.577</v>
      </c>
      <c r="G106" s="221">
        <v>75.917</v>
      </c>
      <c r="H106" s="218">
        <v>1117.801</v>
      </c>
      <c r="I106" s="207">
        <v>1122.047</v>
      </c>
      <c r="J106" s="323">
        <v>1821.528</v>
      </c>
      <c r="K106" s="195">
        <v>753.927</v>
      </c>
      <c r="L106" s="205">
        <v>2293.641</v>
      </c>
      <c r="M106" s="207">
        <v>2187.559</v>
      </c>
      <c r="N106" s="312">
        <v>2115.409</v>
      </c>
      <c r="O106" s="195">
        <v>6240.991</v>
      </c>
      <c r="P106" s="233">
        <f t="shared" si="28"/>
        <v>23945.722</v>
      </c>
    </row>
    <row r="107" spans="1:16" ht="18.75">
      <c r="A107" s="47" t="s">
        <v>67</v>
      </c>
      <c r="B107" s="568" t="s">
        <v>125</v>
      </c>
      <c r="C107" s="59" t="s">
        <v>16</v>
      </c>
      <c r="D107" s="104">
        <v>0.006</v>
      </c>
      <c r="E107" s="104">
        <v>0.0168</v>
      </c>
      <c r="F107" s="256">
        <v>0.0076</v>
      </c>
      <c r="G107" s="220">
        <v>0.0176</v>
      </c>
      <c r="H107" s="219">
        <v>0.0377</v>
      </c>
      <c r="I107" s="208">
        <v>0.1944</v>
      </c>
      <c r="J107" s="322">
        <v>0.0968</v>
      </c>
      <c r="K107" s="206">
        <v>0.0143</v>
      </c>
      <c r="L107" s="204">
        <v>0.0068</v>
      </c>
      <c r="M107" s="208">
        <v>0.0132</v>
      </c>
      <c r="N107" s="210">
        <v>0.0379</v>
      </c>
      <c r="O107" s="206">
        <v>0.0831</v>
      </c>
      <c r="P107" s="232">
        <f t="shared" si="28"/>
        <v>0.5321999999999999</v>
      </c>
    </row>
    <row r="108" spans="1:16" ht="18.75">
      <c r="A108" s="54"/>
      <c r="B108" s="569"/>
      <c r="C108" s="52" t="s">
        <v>18</v>
      </c>
      <c r="D108" s="105">
        <v>7.011</v>
      </c>
      <c r="E108" s="105">
        <v>27.77</v>
      </c>
      <c r="F108" s="287">
        <v>22.607</v>
      </c>
      <c r="G108" s="221">
        <v>29.897</v>
      </c>
      <c r="H108" s="218">
        <v>55.584</v>
      </c>
      <c r="I108" s="207">
        <v>345.799</v>
      </c>
      <c r="J108" s="323">
        <v>187.709</v>
      </c>
      <c r="K108" s="195">
        <v>44.628</v>
      </c>
      <c r="L108" s="205">
        <v>21.256</v>
      </c>
      <c r="M108" s="207">
        <v>39.37</v>
      </c>
      <c r="N108" s="312">
        <v>100.534</v>
      </c>
      <c r="O108" s="195">
        <v>110.219</v>
      </c>
      <c r="P108" s="233">
        <f t="shared" si="28"/>
        <v>992.384</v>
      </c>
    </row>
    <row r="109" spans="1:16" ht="18.75">
      <c r="A109" s="54"/>
      <c r="B109" s="568" t="s">
        <v>126</v>
      </c>
      <c r="C109" s="59" t="s">
        <v>16</v>
      </c>
      <c r="D109" s="104">
        <v>0.4852</v>
      </c>
      <c r="E109" s="104">
        <v>1.2226</v>
      </c>
      <c r="F109" s="256">
        <v>1.3538</v>
      </c>
      <c r="G109" s="220">
        <v>3.0468</v>
      </c>
      <c r="H109" s="219">
        <v>1.6315</v>
      </c>
      <c r="I109" s="208">
        <v>0.6403</v>
      </c>
      <c r="J109" s="322">
        <v>0.2411</v>
      </c>
      <c r="K109" s="206">
        <v>0.2417</v>
      </c>
      <c r="L109" s="204">
        <v>0.684</v>
      </c>
      <c r="M109" s="208">
        <v>0.9317</v>
      </c>
      <c r="N109" s="210">
        <v>0.262</v>
      </c>
      <c r="O109" s="206">
        <v>0.0663</v>
      </c>
      <c r="P109" s="232">
        <f t="shared" si="28"/>
        <v>10.806999999999999</v>
      </c>
    </row>
    <row r="110" spans="1:16" ht="18.75">
      <c r="A110" s="54"/>
      <c r="B110" s="569"/>
      <c r="C110" s="52" t="s">
        <v>18</v>
      </c>
      <c r="D110" s="105">
        <v>503.124</v>
      </c>
      <c r="E110" s="105">
        <v>1126.787</v>
      </c>
      <c r="F110" s="287">
        <v>1255.305</v>
      </c>
      <c r="G110" s="221">
        <v>2732.118</v>
      </c>
      <c r="H110" s="218">
        <v>1939.231</v>
      </c>
      <c r="I110" s="207">
        <v>592.753</v>
      </c>
      <c r="J110" s="323">
        <v>331.937</v>
      </c>
      <c r="K110" s="195">
        <v>277.023</v>
      </c>
      <c r="L110" s="205">
        <v>690.128</v>
      </c>
      <c r="M110" s="207">
        <v>955.378</v>
      </c>
      <c r="N110" s="312">
        <v>241.246</v>
      </c>
      <c r="O110" s="195">
        <v>163.135</v>
      </c>
      <c r="P110" s="233">
        <f t="shared" si="28"/>
        <v>10808.165</v>
      </c>
    </row>
    <row r="111" spans="1:16" ht="18.75">
      <c r="A111" s="47" t="s">
        <v>68</v>
      </c>
      <c r="B111" s="568" t="s">
        <v>127</v>
      </c>
      <c r="C111" s="59" t="s">
        <v>16</v>
      </c>
      <c r="D111" s="104"/>
      <c r="E111" s="104"/>
      <c r="F111" s="256">
        <v>2315.01</v>
      </c>
      <c r="G111" s="220">
        <v>2382</v>
      </c>
      <c r="H111" s="219">
        <v>0.016</v>
      </c>
      <c r="I111" s="208">
        <v>0.35</v>
      </c>
      <c r="J111" s="322"/>
      <c r="K111" s="206"/>
      <c r="L111" s="204"/>
      <c r="M111" s="208"/>
      <c r="N111" s="210"/>
      <c r="O111" s="206"/>
      <c r="P111" s="232">
        <f t="shared" si="28"/>
        <v>4697.376</v>
      </c>
    </row>
    <row r="112" spans="1:16" ht="18.75">
      <c r="A112" s="54"/>
      <c r="B112" s="569"/>
      <c r="C112" s="52" t="s">
        <v>18</v>
      </c>
      <c r="D112" s="105"/>
      <c r="E112" s="105"/>
      <c r="F112" s="287">
        <v>107864.777</v>
      </c>
      <c r="G112" s="221">
        <v>77226.647</v>
      </c>
      <c r="H112" s="218">
        <v>0.135</v>
      </c>
      <c r="I112" s="207">
        <v>1.888</v>
      </c>
      <c r="J112" s="323"/>
      <c r="K112" s="195"/>
      <c r="L112" s="205"/>
      <c r="M112" s="207"/>
      <c r="N112" s="312"/>
      <c r="O112" s="195"/>
      <c r="P112" s="233">
        <f t="shared" si="28"/>
        <v>185093.44700000001</v>
      </c>
    </row>
    <row r="113" spans="1:16" ht="18.75">
      <c r="A113" s="54"/>
      <c r="B113" s="568" t="s">
        <v>128</v>
      </c>
      <c r="C113" s="59" t="s">
        <v>16</v>
      </c>
      <c r="D113" s="104">
        <v>0.3756</v>
      </c>
      <c r="E113" s="104">
        <v>0.2945</v>
      </c>
      <c r="F113" s="256">
        <v>0.3525</v>
      </c>
      <c r="G113" s="220">
        <v>0.0085</v>
      </c>
      <c r="H113" s="219"/>
      <c r="I113" s="208"/>
      <c r="J113" s="322"/>
      <c r="K113" s="206"/>
      <c r="L113" s="204"/>
      <c r="M113" s="208"/>
      <c r="N113" s="210">
        <v>0.2065</v>
      </c>
      <c r="O113" s="206">
        <v>0.6015</v>
      </c>
      <c r="P113" s="232">
        <f aca="true" t="shared" si="29" ref="P113:P126">SUM(D113:O113)</f>
        <v>1.8390999999999997</v>
      </c>
    </row>
    <row r="114" spans="1:16" ht="18.75">
      <c r="A114" s="54"/>
      <c r="B114" s="569"/>
      <c r="C114" s="52" t="s">
        <v>18</v>
      </c>
      <c r="D114" s="105">
        <v>237.312</v>
      </c>
      <c r="E114" s="105">
        <v>211.472</v>
      </c>
      <c r="F114" s="287">
        <v>254.867</v>
      </c>
      <c r="G114" s="221">
        <v>5.453</v>
      </c>
      <c r="H114" s="218"/>
      <c r="I114" s="207"/>
      <c r="J114" s="323"/>
      <c r="K114" s="195"/>
      <c r="L114" s="205"/>
      <c r="M114" s="207"/>
      <c r="N114" s="312">
        <v>152.209</v>
      </c>
      <c r="O114" s="195">
        <v>478.821</v>
      </c>
      <c r="P114" s="233">
        <f t="shared" si="29"/>
        <v>1340.134</v>
      </c>
    </row>
    <row r="115" spans="1:16" ht="18.75">
      <c r="A115" s="47" t="s">
        <v>70</v>
      </c>
      <c r="B115" s="568" t="s">
        <v>129</v>
      </c>
      <c r="C115" s="59" t="s">
        <v>16</v>
      </c>
      <c r="D115" s="104">
        <v>0.0214</v>
      </c>
      <c r="E115" s="104">
        <v>0.0503</v>
      </c>
      <c r="F115" s="256"/>
      <c r="G115" s="220">
        <v>0.0244</v>
      </c>
      <c r="H115" s="219"/>
      <c r="I115" s="208"/>
      <c r="J115" s="322"/>
      <c r="K115" s="206"/>
      <c r="L115" s="204"/>
      <c r="M115" s="208">
        <v>0.157</v>
      </c>
      <c r="N115" s="210">
        <v>0.538</v>
      </c>
      <c r="O115" s="206">
        <v>0.6412</v>
      </c>
      <c r="P115" s="232">
        <f t="shared" si="29"/>
        <v>1.4323000000000001</v>
      </c>
    </row>
    <row r="116" spans="1:16" ht="18.75">
      <c r="A116" s="54"/>
      <c r="B116" s="569"/>
      <c r="C116" s="52" t="s">
        <v>18</v>
      </c>
      <c r="D116" s="105">
        <v>37.223</v>
      </c>
      <c r="E116" s="105">
        <v>39.414</v>
      </c>
      <c r="F116" s="287"/>
      <c r="G116" s="221">
        <v>56.554</v>
      </c>
      <c r="H116" s="218"/>
      <c r="I116" s="207"/>
      <c r="J116" s="323"/>
      <c r="K116" s="195"/>
      <c r="L116" s="205"/>
      <c r="M116" s="207">
        <v>291.868</v>
      </c>
      <c r="N116" s="312">
        <v>1113.804</v>
      </c>
      <c r="O116" s="195">
        <v>1261.212</v>
      </c>
      <c r="P116" s="233">
        <f t="shared" si="29"/>
        <v>2800.075</v>
      </c>
    </row>
    <row r="117" spans="1:16" ht="18.75">
      <c r="A117" s="54"/>
      <c r="B117" s="568" t="s">
        <v>72</v>
      </c>
      <c r="C117" s="59" t="s">
        <v>16</v>
      </c>
      <c r="D117" s="104">
        <v>1.1191</v>
      </c>
      <c r="E117" s="104">
        <v>0.2541</v>
      </c>
      <c r="F117" s="256">
        <v>0.2592</v>
      </c>
      <c r="G117" s="220">
        <v>3.1904</v>
      </c>
      <c r="H117" s="219">
        <v>4.5731</v>
      </c>
      <c r="I117" s="208">
        <v>4.5737</v>
      </c>
      <c r="J117" s="322">
        <v>5.5481</v>
      </c>
      <c r="K117" s="206">
        <v>2.1699</v>
      </c>
      <c r="L117" s="204">
        <v>1.4746</v>
      </c>
      <c r="M117" s="208">
        <v>1.4999</v>
      </c>
      <c r="N117" s="210">
        <v>0.9047</v>
      </c>
      <c r="O117" s="206">
        <v>1.9688</v>
      </c>
      <c r="P117" s="232">
        <f t="shared" si="29"/>
        <v>27.535599999999995</v>
      </c>
    </row>
    <row r="118" spans="1:16" ht="18.75">
      <c r="A118" s="54"/>
      <c r="B118" s="569"/>
      <c r="C118" s="52" t="s">
        <v>18</v>
      </c>
      <c r="D118" s="105">
        <v>1284.172</v>
      </c>
      <c r="E118" s="105">
        <v>316.063</v>
      </c>
      <c r="F118" s="287">
        <v>357.792</v>
      </c>
      <c r="G118" s="221">
        <v>3928.763</v>
      </c>
      <c r="H118" s="218">
        <v>5039.577</v>
      </c>
      <c r="I118" s="207">
        <v>5345.869</v>
      </c>
      <c r="J118" s="323">
        <v>7299.601</v>
      </c>
      <c r="K118" s="195">
        <v>4054.27</v>
      </c>
      <c r="L118" s="205">
        <v>2383.311</v>
      </c>
      <c r="M118" s="207">
        <v>2472.371</v>
      </c>
      <c r="N118" s="312">
        <v>1492.11</v>
      </c>
      <c r="O118" s="195">
        <v>4420.664</v>
      </c>
      <c r="P118" s="233">
        <f t="shared" si="29"/>
        <v>38394.562999999995</v>
      </c>
    </row>
    <row r="119" spans="1:16" ht="18.75">
      <c r="A119" s="47" t="s">
        <v>23</v>
      </c>
      <c r="B119" s="568" t="s">
        <v>130</v>
      </c>
      <c r="C119" s="59" t="s">
        <v>16</v>
      </c>
      <c r="D119" s="104">
        <v>0.5703</v>
      </c>
      <c r="E119" s="104">
        <v>0.5328</v>
      </c>
      <c r="F119" s="256">
        <v>0.1993</v>
      </c>
      <c r="G119" s="220">
        <v>0.735</v>
      </c>
      <c r="H119" s="219">
        <v>0.5918</v>
      </c>
      <c r="I119" s="208">
        <v>0.5846</v>
      </c>
      <c r="J119" s="322">
        <v>0.4894</v>
      </c>
      <c r="K119" s="206">
        <v>0.2754</v>
      </c>
      <c r="L119" s="204">
        <v>0.134</v>
      </c>
      <c r="M119" s="208">
        <v>0.174</v>
      </c>
      <c r="N119" s="210">
        <v>0.5253</v>
      </c>
      <c r="O119" s="206">
        <v>0.7971</v>
      </c>
      <c r="P119" s="232">
        <f t="shared" si="29"/>
        <v>5.609</v>
      </c>
    </row>
    <row r="120" spans="1:16" ht="18.75">
      <c r="A120" s="54"/>
      <c r="B120" s="569"/>
      <c r="C120" s="52" t="s">
        <v>18</v>
      </c>
      <c r="D120" s="105">
        <v>161.927</v>
      </c>
      <c r="E120" s="105">
        <v>159.317</v>
      </c>
      <c r="F120" s="287">
        <v>89.439</v>
      </c>
      <c r="G120" s="221">
        <v>285.061</v>
      </c>
      <c r="H120" s="218">
        <v>251.831</v>
      </c>
      <c r="I120" s="207">
        <v>207.835</v>
      </c>
      <c r="J120" s="323">
        <v>209.014</v>
      </c>
      <c r="K120" s="195">
        <v>168.414</v>
      </c>
      <c r="L120" s="205">
        <v>129.461</v>
      </c>
      <c r="M120" s="207">
        <v>125.595</v>
      </c>
      <c r="N120" s="312">
        <v>210.004</v>
      </c>
      <c r="O120" s="195">
        <v>315.692</v>
      </c>
      <c r="P120" s="233">
        <f t="shared" si="29"/>
        <v>2313.59</v>
      </c>
    </row>
    <row r="121" spans="1:16" ht="18.75">
      <c r="A121" s="54"/>
      <c r="B121" s="50" t="s">
        <v>20</v>
      </c>
      <c r="C121" s="59" t="s">
        <v>16</v>
      </c>
      <c r="D121" s="104">
        <v>0</v>
      </c>
      <c r="E121" s="104">
        <v>0</v>
      </c>
      <c r="F121" s="256">
        <v>4.48</v>
      </c>
      <c r="G121" s="220">
        <v>6.963</v>
      </c>
      <c r="H121" s="219">
        <v>8.784</v>
      </c>
      <c r="I121" s="208">
        <v>11.825</v>
      </c>
      <c r="J121" s="322">
        <v>14.298</v>
      </c>
      <c r="K121" s="206">
        <v>5.149</v>
      </c>
      <c r="L121" s="204">
        <v>0.853</v>
      </c>
      <c r="M121" s="208"/>
      <c r="N121" s="210">
        <v>0</v>
      </c>
      <c r="O121" s="206">
        <v>0.008</v>
      </c>
      <c r="P121" s="232">
        <f t="shared" si="29"/>
        <v>52.360000000000014</v>
      </c>
    </row>
    <row r="122" spans="1:16" ht="18.75">
      <c r="A122" s="54"/>
      <c r="B122" s="52" t="s">
        <v>73</v>
      </c>
      <c r="C122" s="52" t="s">
        <v>18</v>
      </c>
      <c r="D122" s="105">
        <v>1.793</v>
      </c>
      <c r="E122" s="105">
        <v>6.312</v>
      </c>
      <c r="F122" s="287">
        <v>1050.968</v>
      </c>
      <c r="G122" s="221">
        <v>1714.542</v>
      </c>
      <c r="H122" s="218">
        <v>2478.424</v>
      </c>
      <c r="I122" s="207">
        <v>3065.189</v>
      </c>
      <c r="J122" s="323">
        <v>4646.052</v>
      </c>
      <c r="K122" s="195">
        <v>2205.262</v>
      </c>
      <c r="L122" s="205">
        <v>203.262</v>
      </c>
      <c r="M122" s="207"/>
      <c r="N122" s="312">
        <v>24.3</v>
      </c>
      <c r="O122" s="195">
        <v>100.348</v>
      </c>
      <c r="P122" s="233">
        <f t="shared" si="29"/>
        <v>15496.452</v>
      </c>
    </row>
    <row r="123" spans="1:16" ht="18.75">
      <c r="A123" s="54"/>
      <c r="B123" s="570" t="s">
        <v>107</v>
      </c>
      <c r="C123" s="214" t="s">
        <v>16</v>
      </c>
      <c r="D123" s="283">
        <f aca="true" t="shared" si="30" ref="D123:K123">+D101+D103+D105+D107+D109+D111+D113+D115+D117+D119+D121</f>
        <v>18.664799999999996</v>
      </c>
      <c r="E123" s="280">
        <f t="shared" si="30"/>
        <v>7.6822</v>
      </c>
      <c r="F123" s="232">
        <f t="shared" si="30"/>
        <v>2324.8816</v>
      </c>
      <c r="G123" s="280">
        <f t="shared" si="30"/>
        <v>2400.4093</v>
      </c>
      <c r="H123" s="232">
        <f t="shared" si="30"/>
        <v>28.869699999999995</v>
      </c>
      <c r="I123" s="305">
        <f t="shared" si="30"/>
        <v>42.5677</v>
      </c>
      <c r="J123" s="234">
        <f t="shared" si="30"/>
        <v>47.779300000000006</v>
      </c>
      <c r="K123" s="280">
        <f t="shared" si="30"/>
        <v>14.410699999999999</v>
      </c>
      <c r="L123" s="308">
        <f aca="true" t="shared" si="31" ref="L123:O124">+L101+L103+L105+L107+L109+L111+L113+L115+L117+L119+L121</f>
        <v>10.7159</v>
      </c>
      <c r="M123" s="315">
        <f t="shared" si="31"/>
        <v>10.9256</v>
      </c>
      <c r="N123" s="308">
        <f t="shared" si="31"/>
        <v>18.627299999999998</v>
      </c>
      <c r="O123" s="305">
        <f t="shared" si="31"/>
        <v>27.964800000000004</v>
      </c>
      <c r="P123" s="232">
        <f>SUM(D123:O123)</f>
        <v>4953.4989</v>
      </c>
    </row>
    <row r="124" spans="1:16" ht="18.75">
      <c r="A124" s="53"/>
      <c r="B124" s="571"/>
      <c r="C124" s="281" t="s">
        <v>18</v>
      </c>
      <c r="D124" s="26">
        <f aca="true" t="shared" si="32" ref="D124:K124">+D102+D104+D106+D108+D110+D112+D114+D116+D118+D120+D122</f>
        <v>13203.626</v>
      </c>
      <c r="E124" s="58">
        <f t="shared" si="32"/>
        <v>5384.311</v>
      </c>
      <c r="F124" s="233">
        <f t="shared" si="32"/>
        <v>113248.538</v>
      </c>
      <c r="G124" s="58">
        <f t="shared" si="32"/>
        <v>89648.03600000001</v>
      </c>
      <c r="H124" s="233">
        <f t="shared" si="32"/>
        <v>16183.095000000001</v>
      </c>
      <c r="I124" s="306">
        <f t="shared" si="32"/>
        <v>21318.505</v>
      </c>
      <c r="J124" s="307">
        <f t="shared" si="32"/>
        <v>20597.878</v>
      </c>
      <c r="K124" s="58">
        <f t="shared" si="32"/>
        <v>10718.528000000002</v>
      </c>
      <c r="L124" s="307">
        <f t="shared" si="31"/>
        <v>8019.588</v>
      </c>
      <c r="M124" s="306">
        <f t="shared" si="31"/>
        <v>10030.320999999998</v>
      </c>
      <c r="N124" s="307">
        <f t="shared" si="31"/>
        <v>14081.151</v>
      </c>
      <c r="O124" s="306">
        <f t="shared" si="31"/>
        <v>22842.31</v>
      </c>
      <c r="P124" s="233">
        <f>SUM(D124:O124)</f>
        <v>345275.887</v>
      </c>
    </row>
    <row r="125" spans="1:16" ht="18.75">
      <c r="A125" s="47" t="s">
        <v>0</v>
      </c>
      <c r="B125" s="568" t="s">
        <v>74</v>
      </c>
      <c r="C125" s="252" t="s">
        <v>16</v>
      </c>
      <c r="D125" s="201"/>
      <c r="E125" s="206"/>
      <c r="F125" s="256"/>
      <c r="G125" s="220"/>
      <c r="H125" s="219"/>
      <c r="I125" s="208"/>
      <c r="J125" s="322"/>
      <c r="K125" s="206"/>
      <c r="L125" s="204"/>
      <c r="M125" s="208"/>
      <c r="N125" s="210">
        <v>0.05</v>
      </c>
      <c r="O125" s="206">
        <v>0.068</v>
      </c>
      <c r="P125" s="232">
        <f t="shared" si="29"/>
        <v>0.11800000000000001</v>
      </c>
    </row>
    <row r="126" spans="1:16" ht="18.75">
      <c r="A126" s="47" t="s">
        <v>0</v>
      </c>
      <c r="B126" s="569"/>
      <c r="C126" s="281" t="s">
        <v>18</v>
      </c>
      <c r="D126" s="202"/>
      <c r="E126" s="195"/>
      <c r="F126" s="287"/>
      <c r="G126" s="221"/>
      <c r="H126" s="218"/>
      <c r="I126" s="207"/>
      <c r="J126" s="323"/>
      <c r="K126" s="195"/>
      <c r="L126" s="205"/>
      <c r="M126" s="207"/>
      <c r="N126" s="312">
        <v>14.202</v>
      </c>
      <c r="O126" s="195">
        <v>18.232</v>
      </c>
      <c r="P126" s="233">
        <f t="shared" si="29"/>
        <v>32.434</v>
      </c>
    </row>
    <row r="127" spans="1:16" ht="18.75">
      <c r="A127" s="47" t="s">
        <v>75</v>
      </c>
      <c r="B127" s="568" t="s">
        <v>76</v>
      </c>
      <c r="C127" s="59" t="s">
        <v>16</v>
      </c>
      <c r="D127" s="104">
        <v>39.0835</v>
      </c>
      <c r="E127" s="104">
        <v>51.6989</v>
      </c>
      <c r="F127" s="256">
        <v>46.5825</v>
      </c>
      <c r="G127" s="220">
        <v>18.158</v>
      </c>
      <c r="H127" s="219">
        <v>0.305</v>
      </c>
      <c r="I127" s="208">
        <v>1.8097</v>
      </c>
      <c r="J127" s="322">
        <v>0.1</v>
      </c>
      <c r="K127" s="206">
        <v>0</v>
      </c>
      <c r="L127" s="204">
        <v>0.0013</v>
      </c>
      <c r="M127" s="208">
        <v>0</v>
      </c>
      <c r="N127" s="210">
        <v>0.5785</v>
      </c>
      <c r="O127" s="206">
        <v>8.4322</v>
      </c>
      <c r="P127" s="232">
        <f>SUM(D127:O127)</f>
        <v>166.74959999999996</v>
      </c>
    </row>
    <row r="128" spans="1:16" ht="18.75">
      <c r="A128" s="54"/>
      <c r="B128" s="569"/>
      <c r="C128" s="52" t="s">
        <v>18</v>
      </c>
      <c r="D128" s="105">
        <v>8211.572</v>
      </c>
      <c r="E128" s="105">
        <v>7097.756</v>
      </c>
      <c r="F128" s="287">
        <v>7446.769</v>
      </c>
      <c r="G128" s="221">
        <v>3530.536</v>
      </c>
      <c r="H128" s="218">
        <v>48.114</v>
      </c>
      <c r="I128" s="207">
        <v>24.187</v>
      </c>
      <c r="J128" s="323">
        <v>30.78</v>
      </c>
      <c r="K128" s="195">
        <v>30.78</v>
      </c>
      <c r="L128" s="205">
        <v>22.356</v>
      </c>
      <c r="M128" s="207">
        <v>16.092</v>
      </c>
      <c r="N128" s="312">
        <v>250.457</v>
      </c>
      <c r="O128" s="195">
        <v>1800.467</v>
      </c>
      <c r="P128" s="233">
        <f>SUM(D128:O128)</f>
        <v>28509.866</v>
      </c>
    </row>
    <row r="129" spans="1:16" ht="18.75">
      <c r="A129" s="47" t="s">
        <v>77</v>
      </c>
      <c r="B129" s="50" t="s">
        <v>20</v>
      </c>
      <c r="C129" s="59" t="s">
        <v>16</v>
      </c>
      <c r="D129" s="455">
        <v>0.2247</v>
      </c>
      <c r="E129" s="455">
        <v>1.1944</v>
      </c>
      <c r="F129" s="456">
        <v>1.2293</v>
      </c>
      <c r="G129" s="457">
        <v>0.1625</v>
      </c>
      <c r="H129" s="458">
        <v>0.0083</v>
      </c>
      <c r="I129" s="459">
        <v>0.009</v>
      </c>
      <c r="J129" s="460">
        <v>0.0105</v>
      </c>
      <c r="K129" s="461">
        <v>0.007</v>
      </c>
      <c r="L129" s="462">
        <v>0.0026</v>
      </c>
      <c r="M129" s="459">
        <v>0.0541</v>
      </c>
      <c r="N129" s="463">
        <v>0.0684</v>
      </c>
      <c r="O129" s="461">
        <v>0.0264</v>
      </c>
      <c r="P129" s="464">
        <f>SUM(D129:O129)</f>
        <v>2.9972000000000003</v>
      </c>
    </row>
    <row r="130" spans="1:16" ht="18.75">
      <c r="A130" s="54"/>
      <c r="B130" s="50" t="s">
        <v>78</v>
      </c>
      <c r="C130" s="59" t="s">
        <v>79</v>
      </c>
      <c r="D130" s="104"/>
      <c r="E130" s="104"/>
      <c r="F130" s="256"/>
      <c r="G130" s="220"/>
      <c r="H130" s="219"/>
      <c r="I130" s="208"/>
      <c r="J130" s="322"/>
      <c r="K130" s="206"/>
      <c r="L130" s="204"/>
      <c r="M130" s="208"/>
      <c r="N130" s="210"/>
      <c r="O130" s="206"/>
      <c r="P130" s="232"/>
    </row>
    <row r="131" spans="1:16" ht="18.75">
      <c r="A131" s="47" t="s">
        <v>23</v>
      </c>
      <c r="B131" s="2"/>
      <c r="C131" s="253" t="s">
        <v>18</v>
      </c>
      <c r="D131" s="195">
        <v>353.335</v>
      </c>
      <c r="E131" s="105">
        <v>1931.955</v>
      </c>
      <c r="F131" s="287">
        <v>1593.798</v>
      </c>
      <c r="G131" s="221">
        <v>204.965</v>
      </c>
      <c r="H131" s="218">
        <v>12.791</v>
      </c>
      <c r="I131" s="207">
        <v>9.828</v>
      </c>
      <c r="J131" s="323">
        <v>12.379</v>
      </c>
      <c r="K131" s="195">
        <v>10.535</v>
      </c>
      <c r="L131" s="205">
        <v>2.106</v>
      </c>
      <c r="M131" s="207">
        <v>53.553</v>
      </c>
      <c r="N131" s="312">
        <v>59.521</v>
      </c>
      <c r="O131" s="195">
        <v>15.908</v>
      </c>
      <c r="P131" s="233">
        <f>SUM(D131:O131)</f>
        <v>4260.674</v>
      </c>
    </row>
    <row r="132" spans="1:16" ht="18.75">
      <c r="A132" s="54"/>
      <c r="B132" s="60" t="s">
        <v>0</v>
      </c>
      <c r="C132" s="252" t="s">
        <v>16</v>
      </c>
      <c r="D132" s="283">
        <f aca="true" t="shared" si="33" ref="D132:I132">D125+D127+D129</f>
        <v>39.3082</v>
      </c>
      <c r="E132" s="280">
        <f t="shared" si="33"/>
        <v>52.8933</v>
      </c>
      <c r="F132" s="232">
        <f t="shared" si="33"/>
        <v>47.811800000000005</v>
      </c>
      <c r="G132" s="280">
        <f t="shared" si="33"/>
        <v>18.320500000000003</v>
      </c>
      <c r="H132" s="232">
        <f t="shared" si="33"/>
        <v>0.31329999999999997</v>
      </c>
      <c r="I132" s="305">
        <f t="shared" si="33"/>
        <v>1.8187</v>
      </c>
      <c r="J132" s="234">
        <f>J125+J127+J129</f>
        <v>0.1105</v>
      </c>
      <c r="K132" s="234">
        <f>K125+K127+K129</f>
        <v>0.007</v>
      </c>
      <c r="L132" s="234">
        <f>+L125+L127+L129</f>
        <v>0.0039</v>
      </c>
      <c r="M132" s="305">
        <f>+M125+M127+M129</f>
        <v>0.0541</v>
      </c>
      <c r="N132" s="234">
        <f>+N125+N127+N129</f>
        <v>0.6969000000000001</v>
      </c>
      <c r="O132" s="305">
        <f>+O125+O127+O129</f>
        <v>8.5266</v>
      </c>
      <c r="P132" s="464">
        <f aca="true" t="shared" si="34" ref="P132:P137">SUM(D132:O132)</f>
        <v>169.86480000000003</v>
      </c>
    </row>
    <row r="133" spans="1:16" ht="18.75">
      <c r="A133" s="54"/>
      <c r="B133" s="61" t="s">
        <v>107</v>
      </c>
      <c r="C133" s="465" t="s">
        <v>79</v>
      </c>
      <c r="D133" s="466"/>
      <c r="E133" s="467"/>
      <c r="F133" s="468"/>
      <c r="G133" s="467"/>
      <c r="H133" s="468"/>
      <c r="I133" s="469"/>
      <c r="J133" s="470"/>
      <c r="K133" s="470"/>
      <c r="L133" s="470"/>
      <c r="M133" s="469"/>
      <c r="N133" s="470"/>
      <c r="O133" s="469"/>
      <c r="P133" s="468"/>
    </row>
    <row r="134" spans="1:16" ht="18.75">
      <c r="A134" s="53"/>
      <c r="B134" s="2"/>
      <c r="C134" s="281" t="s">
        <v>18</v>
      </c>
      <c r="D134" s="26">
        <f aca="true" t="shared" si="35" ref="D134:I134">D126+D128+D131</f>
        <v>8564.907</v>
      </c>
      <c r="E134" s="58">
        <f t="shared" si="35"/>
        <v>9029.711</v>
      </c>
      <c r="F134" s="233">
        <f t="shared" si="35"/>
        <v>9040.567000000001</v>
      </c>
      <c r="G134" s="58">
        <f t="shared" si="35"/>
        <v>3735.501</v>
      </c>
      <c r="H134" s="233">
        <f t="shared" si="35"/>
        <v>60.905</v>
      </c>
      <c r="I134" s="306">
        <f t="shared" si="35"/>
        <v>34.015</v>
      </c>
      <c r="J134" s="307">
        <f>J126+J128+J131</f>
        <v>43.159</v>
      </c>
      <c r="K134" s="307">
        <f>K126+K128+K131</f>
        <v>41.315</v>
      </c>
      <c r="L134" s="307">
        <f>+L126+L128+L131</f>
        <v>24.462000000000003</v>
      </c>
      <c r="M134" s="306">
        <f>+M126+M128+M131</f>
        <v>69.645</v>
      </c>
      <c r="N134" s="307">
        <f>+N126+N128+N131</f>
        <v>324.18</v>
      </c>
      <c r="O134" s="306">
        <f>+O126+O128+O131</f>
        <v>1834.607</v>
      </c>
      <c r="P134" s="233">
        <f t="shared" si="34"/>
        <v>32802.973999999995</v>
      </c>
    </row>
    <row r="135" spans="1:16" s="65" customFormat="1" ht="18.75">
      <c r="A135" s="62"/>
      <c r="B135" s="63" t="s">
        <v>0</v>
      </c>
      <c r="C135" s="67" t="s">
        <v>16</v>
      </c>
      <c r="D135" s="471">
        <f aca="true" t="shared" si="36" ref="D135:I135">D132+D123+D99</f>
        <v>3695.7157999999995</v>
      </c>
      <c r="E135" s="472">
        <f t="shared" si="36"/>
        <v>1718.3365000000001</v>
      </c>
      <c r="F135" s="567">
        <f>F132+F123+F99</f>
        <v>3902.356</v>
      </c>
      <c r="G135" s="472">
        <f t="shared" si="36"/>
        <v>3533.2846</v>
      </c>
      <c r="H135" s="473">
        <f t="shared" si="36"/>
        <v>2252.5038999999997</v>
      </c>
      <c r="I135" s="474">
        <f t="shared" si="36"/>
        <v>10373.8505</v>
      </c>
      <c r="J135" s="475">
        <f aca="true" t="shared" si="37" ref="J135:O135">J132+J123+J99</f>
        <v>16656.4733</v>
      </c>
      <c r="K135" s="472">
        <f t="shared" si="37"/>
        <v>6478.069199999999</v>
      </c>
      <c r="L135" s="476">
        <f t="shared" si="37"/>
        <v>7435.045400000001</v>
      </c>
      <c r="M135" s="474">
        <f t="shared" si="37"/>
        <v>8129.332899999999</v>
      </c>
      <c r="N135" s="477">
        <f t="shared" si="37"/>
        <v>7812.221099999999</v>
      </c>
      <c r="O135" s="472">
        <f t="shared" si="37"/>
        <v>4852.8573</v>
      </c>
      <c r="P135" s="308">
        <f t="shared" si="34"/>
        <v>76840.04650000001</v>
      </c>
    </row>
    <row r="136" spans="1:16" s="65" customFormat="1" ht="18.75">
      <c r="A136" s="62"/>
      <c r="B136" s="66" t="s">
        <v>222</v>
      </c>
      <c r="C136" s="67" t="s">
        <v>79</v>
      </c>
      <c r="D136" s="108"/>
      <c r="E136" s="108"/>
      <c r="F136" s="292"/>
      <c r="G136" s="297"/>
      <c r="H136" s="229"/>
      <c r="I136" s="317"/>
      <c r="J136" s="326"/>
      <c r="K136" s="297"/>
      <c r="L136" s="309"/>
      <c r="M136" s="317"/>
      <c r="N136" s="319"/>
      <c r="O136" s="297"/>
      <c r="P136" s="234"/>
    </row>
    <row r="137" spans="1:16" s="65" customFormat="1" ht="19.5" thickBot="1">
      <c r="A137" s="68"/>
      <c r="B137" s="69"/>
      <c r="C137" s="70" t="s">
        <v>18</v>
      </c>
      <c r="D137" s="111">
        <f aca="true" t="shared" si="38" ref="D137:I137">D134+D124+D100</f>
        <v>668891.4240000002</v>
      </c>
      <c r="E137" s="111">
        <f t="shared" si="38"/>
        <v>452201.306</v>
      </c>
      <c r="F137" s="293">
        <f>F134+F124+F100</f>
        <v>785514.2609999999</v>
      </c>
      <c r="G137" s="298">
        <f t="shared" si="38"/>
        <v>511750.203</v>
      </c>
      <c r="H137" s="300">
        <f t="shared" si="38"/>
        <v>556016.4920000001</v>
      </c>
      <c r="I137" s="298">
        <f t="shared" si="38"/>
        <v>3165331.1380000003</v>
      </c>
      <c r="J137" s="304">
        <f aca="true" t="shared" si="39" ref="J137:O137">J134+J124+J100</f>
        <v>4807109.329999998</v>
      </c>
      <c r="K137" s="298">
        <f t="shared" si="39"/>
        <v>2637868.8460000004</v>
      </c>
      <c r="L137" s="310">
        <f t="shared" si="39"/>
        <v>2754493.969999999</v>
      </c>
      <c r="M137" s="298">
        <f t="shared" si="39"/>
        <v>2231173.9069999997</v>
      </c>
      <c r="N137" s="310">
        <f t="shared" si="39"/>
        <v>1775170.463</v>
      </c>
      <c r="O137" s="298">
        <f t="shared" si="39"/>
        <v>922303.1870000002</v>
      </c>
      <c r="P137" s="235">
        <f t="shared" si="34"/>
        <v>21267824.526999995</v>
      </c>
    </row>
    <row r="138" spans="15:16" ht="18.75">
      <c r="O138" s="71"/>
      <c r="P138" s="72" t="s">
        <v>92</v>
      </c>
    </row>
    <row r="140" spans="5:9" ht="18.75">
      <c r="E140" s="73"/>
      <c r="F140" s="37"/>
      <c r="G140" s="37"/>
      <c r="H140" s="37"/>
      <c r="I140" s="25"/>
    </row>
    <row r="141" spans="5:9" ht="18.75">
      <c r="E141" s="37"/>
      <c r="F141" s="37"/>
      <c r="G141" s="37"/>
      <c r="H141" s="37"/>
      <c r="I141" s="25"/>
    </row>
    <row r="142" spans="5:9" ht="18.75">
      <c r="E142" s="73"/>
      <c r="F142" s="73"/>
      <c r="G142" s="73"/>
      <c r="H142" s="73"/>
      <c r="I142" s="25"/>
    </row>
    <row r="143" spans="5:9" ht="18.75">
      <c r="E143" s="73"/>
      <c r="F143" s="73"/>
      <c r="G143" s="73"/>
      <c r="H143" s="73"/>
      <c r="I143" s="25"/>
    </row>
    <row r="145" spans="3:4" ht="18.75">
      <c r="C145" s="73"/>
      <c r="D145" s="316"/>
    </row>
    <row r="146" ht="18.75">
      <c r="D146" s="73"/>
    </row>
  </sheetData>
  <sheetProtection/>
  <mergeCells count="51">
    <mergeCell ref="B127:B128"/>
    <mergeCell ref="B113:B114"/>
    <mergeCell ref="B115:B116"/>
    <mergeCell ref="B117:B118"/>
    <mergeCell ref="B119:B120"/>
    <mergeCell ref="B105:B106"/>
    <mergeCell ref="B107:B108"/>
    <mergeCell ref="B109:B110"/>
    <mergeCell ref="B111:B112"/>
    <mergeCell ref="B123:B124"/>
    <mergeCell ref="B125:B126"/>
    <mergeCell ref="A93:B94"/>
    <mergeCell ref="A95:B96"/>
    <mergeCell ref="A97:B98"/>
    <mergeCell ref="A99:B100"/>
    <mergeCell ref="B101:B102"/>
    <mergeCell ref="B103:B104"/>
    <mergeCell ref="B79:B80"/>
    <mergeCell ref="B83:B84"/>
    <mergeCell ref="A85:B86"/>
    <mergeCell ref="A87:B88"/>
    <mergeCell ref="A89:B90"/>
    <mergeCell ref="A91:B92"/>
    <mergeCell ref="B58:B59"/>
    <mergeCell ref="B60:B61"/>
    <mergeCell ref="B64:B65"/>
    <mergeCell ref="B71:B72"/>
    <mergeCell ref="B73:B74"/>
    <mergeCell ref="B75:B76"/>
    <mergeCell ref="A44:B45"/>
    <mergeCell ref="A46:B47"/>
    <mergeCell ref="A48:B49"/>
    <mergeCell ref="A50:B51"/>
    <mergeCell ref="A52:B53"/>
    <mergeCell ref="B54:B55"/>
    <mergeCell ref="B24:B25"/>
    <mergeCell ref="B28:B29"/>
    <mergeCell ref="B36:B37"/>
    <mergeCell ref="A38:B39"/>
    <mergeCell ref="A40:B41"/>
    <mergeCell ref="A42:B43"/>
    <mergeCell ref="B4:B5"/>
    <mergeCell ref="B8:B9"/>
    <mergeCell ref="A10:B11"/>
    <mergeCell ref="B12:B13"/>
    <mergeCell ref="B30:B31"/>
    <mergeCell ref="B32:B33"/>
    <mergeCell ref="B14:B15"/>
    <mergeCell ref="B16:B17"/>
    <mergeCell ref="B20:B21"/>
    <mergeCell ref="B22:B23"/>
  </mergeCells>
  <printOptions/>
  <pageMargins left="1.1811023622047245" right="0.7874015748031497" top="0.7874015748031497" bottom="0.7874015748031497" header="0.5118110236220472" footer="0.5118110236220472"/>
  <pageSetup firstPageNumber="45" useFirstPageNumber="1" horizontalDpi="600" verticalDpi="600" orientation="landscape" paperSize="12" scale="50" r:id="rId1"/>
  <rowBreaks count="1" manualBreakCount="1">
    <brk id="68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138"/>
  <sheetViews>
    <sheetView view="pageBreakPreview" zoomScale="50" zoomScaleNormal="75" zoomScaleSheetLayoutView="50" zoomScalePageLayoutView="0" workbookViewId="0" topLeftCell="A1">
      <pane xSplit="3" ySplit="3" topLeftCell="D4" activePane="bottomRight" state="frozen"/>
      <selection pane="topLeft" activeCell="A1" sqref="A1:P1"/>
      <selection pane="topRight" activeCell="A1" sqref="A1:P1"/>
      <selection pane="bottomLeft" activeCell="A1" sqref="A1:P1"/>
      <selection pane="bottomRight" activeCell="A1" sqref="A1"/>
    </sheetView>
  </sheetViews>
  <sheetFormatPr defaultColWidth="9.00390625" defaultRowHeight="13.5"/>
  <cols>
    <col min="1" max="1" width="5.875" style="11" customWidth="1"/>
    <col min="2" max="2" width="21.25390625" style="11" customWidth="1"/>
    <col min="3" max="3" width="11.25390625" style="11" customWidth="1"/>
    <col min="4" max="4" width="20.50390625" style="11" customWidth="1"/>
    <col min="5" max="5" width="20.50390625" style="76" customWidth="1"/>
    <col min="6" max="8" width="20.50390625" style="11" customWidth="1"/>
    <col min="9" max="9" width="20.50390625" style="76" customWidth="1"/>
    <col min="10" max="10" width="20.50390625" style="11" customWidth="1"/>
    <col min="11" max="11" width="20.50390625" style="76" customWidth="1"/>
    <col min="12" max="15" width="20.50390625" style="11" customWidth="1"/>
    <col min="16" max="16" width="23.00390625" style="39" customWidth="1"/>
    <col min="17" max="16384" width="9.00390625" style="11" customWidth="1"/>
  </cols>
  <sheetData>
    <row r="1" ht="18.75">
      <c r="B1" s="38" t="s">
        <v>0</v>
      </c>
    </row>
    <row r="2" spans="1:15" ht="19.5" thickBot="1">
      <c r="A2" s="12" t="s">
        <v>82</v>
      </c>
      <c r="B2" s="41"/>
      <c r="C2" s="12"/>
      <c r="O2" s="12" t="s">
        <v>90</v>
      </c>
    </row>
    <row r="3" spans="1:16" ht="18.75">
      <c r="A3" s="42"/>
      <c r="B3" s="43"/>
      <c r="C3" s="213"/>
      <c r="D3" s="215" t="s">
        <v>2</v>
      </c>
      <c r="E3" s="339" t="s">
        <v>3</v>
      </c>
      <c r="F3" s="215" t="s">
        <v>4</v>
      </c>
      <c r="G3" s="213" t="s">
        <v>5</v>
      </c>
      <c r="H3" s="215" t="s">
        <v>6</v>
      </c>
      <c r="I3" s="339" t="s">
        <v>7</v>
      </c>
      <c r="J3" s="215" t="s">
        <v>8</v>
      </c>
      <c r="K3" s="339" t="s">
        <v>9</v>
      </c>
      <c r="L3" s="215" t="s">
        <v>10</v>
      </c>
      <c r="M3" s="213" t="s">
        <v>11</v>
      </c>
      <c r="N3" s="215" t="s">
        <v>12</v>
      </c>
      <c r="O3" s="213" t="s">
        <v>13</v>
      </c>
      <c r="P3" s="215" t="s">
        <v>14</v>
      </c>
    </row>
    <row r="4" spans="1:16" ht="18.75">
      <c r="A4" s="47" t="s">
        <v>0</v>
      </c>
      <c r="B4" s="568" t="s">
        <v>15</v>
      </c>
      <c r="C4" s="59" t="s">
        <v>16</v>
      </c>
      <c r="D4" s="251">
        <v>433.0424</v>
      </c>
      <c r="E4" s="340">
        <v>59.7552</v>
      </c>
      <c r="F4" s="212">
        <v>29.5806</v>
      </c>
      <c r="G4" s="220">
        <v>0.0094</v>
      </c>
      <c r="H4" s="219">
        <v>1897.1436</v>
      </c>
      <c r="I4" s="340">
        <v>631.7206</v>
      </c>
      <c r="J4" s="199">
        <v>1849.3536</v>
      </c>
      <c r="K4" s="340">
        <v>50.5024</v>
      </c>
      <c r="L4" s="251">
        <v>361.4174</v>
      </c>
      <c r="M4" s="340">
        <v>172.4326</v>
      </c>
      <c r="N4" s="256">
        <v>43.0651</v>
      </c>
      <c r="O4" s="220">
        <v>2163.504</v>
      </c>
      <c r="P4" s="232">
        <f aca="true" t="shared" si="0" ref="P4:P9">SUM(D4:O4)</f>
        <v>7691.526900000001</v>
      </c>
    </row>
    <row r="5" spans="1:16" ht="18.75">
      <c r="A5" s="47" t="s">
        <v>17</v>
      </c>
      <c r="B5" s="569"/>
      <c r="C5" s="52" t="s">
        <v>18</v>
      </c>
      <c r="D5" s="328">
        <v>23529.422</v>
      </c>
      <c r="E5" s="341">
        <v>2526.675</v>
      </c>
      <c r="F5" s="211">
        <v>1826.135</v>
      </c>
      <c r="G5" s="221">
        <v>6.815</v>
      </c>
      <c r="H5" s="218">
        <v>206618.468</v>
      </c>
      <c r="I5" s="341">
        <v>22322.47</v>
      </c>
      <c r="J5" s="200">
        <v>83727.217</v>
      </c>
      <c r="K5" s="341">
        <v>6752.773</v>
      </c>
      <c r="L5" s="328">
        <v>23081.013</v>
      </c>
      <c r="M5" s="341">
        <v>10830.35</v>
      </c>
      <c r="N5" s="287">
        <v>1579.198</v>
      </c>
      <c r="O5" s="221">
        <v>105797.32</v>
      </c>
      <c r="P5" s="233">
        <f t="shared" si="0"/>
        <v>488597.8559999999</v>
      </c>
    </row>
    <row r="6" spans="1:16" ht="18.75">
      <c r="A6" s="47" t="s">
        <v>19</v>
      </c>
      <c r="B6" s="50" t="s">
        <v>20</v>
      </c>
      <c r="C6" s="59" t="s">
        <v>16</v>
      </c>
      <c r="D6" s="251">
        <v>31.7</v>
      </c>
      <c r="E6" s="340">
        <v>1.197</v>
      </c>
      <c r="F6" s="212">
        <v>2.041</v>
      </c>
      <c r="G6" s="220">
        <v>3.737</v>
      </c>
      <c r="H6" s="219">
        <v>38.255</v>
      </c>
      <c r="I6" s="340">
        <v>40.49</v>
      </c>
      <c r="J6" s="199">
        <v>142.476</v>
      </c>
      <c r="K6" s="340">
        <v>62.202</v>
      </c>
      <c r="L6" s="251">
        <v>72.163</v>
      </c>
      <c r="M6" s="340">
        <v>325.852</v>
      </c>
      <c r="N6" s="256">
        <v>280.219</v>
      </c>
      <c r="O6" s="220">
        <v>118.568</v>
      </c>
      <c r="P6" s="232">
        <f t="shared" si="0"/>
        <v>1118.9</v>
      </c>
    </row>
    <row r="7" spans="1:16" ht="18.75">
      <c r="A7" s="47" t="s">
        <v>21</v>
      </c>
      <c r="B7" s="52" t="s">
        <v>22</v>
      </c>
      <c r="C7" s="52" t="s">
        <v>18</v>
      </c>
      <c r="D7" s="328">
        <v>1052.644</v>
      </c>
      <c r="E7" s="341">
        <v>24.117</v>
      </c>
      <c r="F7" s="211">
        <v>66.384</v>
      </c>
      <c r="G7" s="221">
        <v>111.748</v>
      </c>
      <c r="H7" s="218">
        <v>3071.751</v>
      </c>
      <c r="I7" s="341">
        <v>1790.31</v>
      </c>
      <c r="J7" s="200">
        <v>15193.51</v>
      </c>
      <c r="K7" s="341">
        <v>1670.062</v>
      </c>
      <c r="L7" s="328">
        <v>1860.293</v>
      </c>
      <c r="M7" s="341">
        <v>12146.63</v>
      </c>
      <c r="N7" s="287">
        <v>9331.74</v>
      </c>
      <c r="O7" s="221">
        <v>4550.952</v>
      </c>
      <c r="P7" s="233">
        <f t="shared" si="0"/>
        <v>50870.140999999996</v>
      </c>
    </row>
    <row r="8" spans="1:16" s="40" customFormat="1" ht="18.75">
      <c r="A8" s="47" t="s">
        <v>23</v>
      </c>
      <c r="B8" s="570" t="s">
        <v>114</v>
      </c>
      <c r="C8" s="59" t="s">
        <v>16</v>
      </c>
      <c r="D8" s="232">
        <f aca="true" t="shared" si="1" ref="D8:J8">+D4+D6</f>
        <v>464.7424</v>
      </c>
      <c r="E8" s="305">
        <f t="shared" si="1"/>
        <v>60.952200000000005</v>
      </c>
      <c r="F8" s="232">
        <f t="shared" si="1"/>
        <v>31.6216</v>
      </c>
      <c r="G8" s="280">
        <f>+G4+G6</f>
        <v>3.7464</v>
      </c>
      <c r="H8" s="232">
        <f t="shared" si="1"/>
        <v>1935.3986000000002</v>
      </c>
      <c r="I8" s="305">
        <f t="shared" si="1"/>
        <v>672.2106</v>
      </c>
      <c r="J8" s="232">
        <f t="shared" si="1"/>
        <v>1991.8296</v>
      </c>
      <c r="K8" s="305">
        <f>+K4+K6</f>
        <v>112.70439999999999</v>
      </c>
      <c r="L8" s="234">
        <f>+L4+L6</f>
        <v>433.5804</v>
      </c>
      <c r="M8" s="305">
        <f aca="true" t="shared" si="2" ref="M8:O9">+M4+M6</f>
        <v>498.28459999999995</v>
      </c>
      <c r="N8" s="234">
        <f t="shared" si="2"/>
        <v>323.28409999999997</v>
      </c>
      <c r="O8" s="305">
        <f t="shared" si="2"/>
        <v>2282.072</v>
      </c>
      <c r="P8" s="232">
        <f t="shared" si="0"/>
        <v>8810.426899999999</v>
      </c>
    </row>
    <row r="9" spans="1:16" s="40" customFormat="1" ht="18.75">
      <c r="A9" s="53"/>
      <c r="B9" s="571"/>
      <c r="C9" s="52" t="s">
        <v>18</v>
      </c>
      <c r="D9" s="233">
        <f aca="true" t="shared" si="3" ref="D9:J9">+D5+D7</f>
        <v>24582.066</v>
      </c>
      <c r="E9" s="306">
        <f t="shared" si="3"/>
        <v>2550.7920000000004</v>
      </c>
      <c r="F9" s="233">
        <f t="shared" si="3"/>
        <v>1892.519</v>
      </c>
      <c r="G9" s="58">
        <f>+G5+G7</f>
        <v>118.563</v>
      </c>
      <c r="H9" s="233">
        <f t="shared" si="3"/>
        <v>209690.21899999998</v>
      </c>
      <c r="I9" s="306">
        <f t="shared" si="3"/>
        <v>24112.780000000002</v>
      </c>
      <c r="J9" s="233">
        <f t="shared" si="3"/>
        <v>98920.727</v>
      </c>
      <c r="K9" s="306">
        <f>+K5+K7</f>
        <v>8422.835</v>
      </c>
      <c r="L9" s="307">
        <f>+L5+L7</f>
        <v>24941.306</v>
      </c>
      <c r="M9" s="306">
        <f t="shared" si="2"/>
        <v>22976.98</v>
      </c>
      <c r="N9" s="307">
        <f t="shared" si="2"/>
        <v>10910.938</v>
      </c>
      <c r="O9" s="306">
        <f t="shared" si="2"/>
        <v>110348.27200000001</v>
      </c>
      <c r="P9" s="233">
        <f t="shared" si="0"/>
        <v>539467.9970000001</v>
      </c>
    </row>
    <row r="10" spans="1:16" ht="18.75">
      <c r="A10" s="572" t="s">
        <v>25</v>
      </c>
      <c r="B10" s="573"/>
      <c r="C10" s="59" t="s">
        <v>16</v>
      </c>
      <c r="D10" s="251"/>
      <c r="E10" s="340"/>
      <c r="F10" s="212"/>
      <c r="G10" s="220"/>
      <c r="H10" s="219">
        <v>9.268</v>
      </c>
      <c r="I10" s="340">
        <v>1980.075</v>
      </c>
      <c r="J10" s="199">
        <v>5535.506</v>
      </c>
      <c r="K10" s="340">
        <v>3969.374</v>
      </c>
      <c r="L10" s="251">
        <v>220.012</v>
      </c>
      <c r="M10" s="340"/>
      <c r="N10" s="256"/>
      <c r="O10" s="220">
        <v>0.0046</v>
      </c>
      <c r="P10" s="232">
        <f aca="true" t="shared" si="4" ref="P10:P33">SUM(D10:O10)</f>
        <v>11714.2396</v>
      </c>
    </row>
    <row r="11" spans="1:16" ht="18.75">
      <c r="A11" s="574"/>
      <c r="B11" s="575"/>
      <c r="C11" s="52" t="s">
        <v>18</v>
      </c>
      <c r="D11" s="328"/>
      <c r="E11" s="341"/>
      <c r="F11" s="211"/>
      <c r="G11" s="221"/>
      <c r="H11" s="218">
        <v>3058.362</v>
      </c>
      <c r="I11" s="341">
        <v>362189.854</v>
      </c>
      <c r="J11" s="200">
        <v>1095826.992</v>
      </c>
      <c r="K11" s="341">
        <v>820557.424</v>
      </c>
      <c r="L11" s="328">
        <v>54396.266</v>
      </c>
      <c r="M11" s="341"/>
      <c r="N11" s="287"/>
      <c r="O11" s="221">
        <v>1.49</v>
      </c>
      <c r="P11" s="233">
        <f t="shared" si="4"/>
        <v>2336030.3880000003</v>
      </c>
    </row>
    <row r="12" spans="1:16" ht="18.75">
      <c r="A12" s="54"/>
      <c r="B12" s="568" t="s">
        <v>26</v>
      </c>
      <c r="C12" s="59" t="s">
        <v>16</v>
      </c>
      <c r="D12" s="251"/>
      <c r="E12" s="340"/>
      <c r="F12" s="212"/>
      <c r="G12" s="220">
        <v>0.661</v>
      </c>
      <c r="H12" s="219">
        <v>1.137</v>
      </c>
      <c r="I12" s="340">
        <v>1.344</v>
      </c>
      <c r="J12" s="199">
        <v>0.16</v>
      </c>
      <c r="K12" s="340">
        <v>0.101</v>
      </c>
      <c r="L12" s="251">
        <v>0.497</v>
      </c>
      <c r="M12" s="340">
        <v>0.289</v>
      </c>
      <c r="N12" s="256">
        <v>0.193</v>
      </c>
      <c r="O12" s="220"/>
      <c r="P12" s="232">
        <f t="shared" si="4"/>
        <v>4.382</v>
      </c>
    </row>
    <row r="13" spans="1:16" ht="18.75">
      <c r="A13" s="47" t="s">
        <v>0</v>
      </c>
      <c r="B13" s="569"/>
      <c r="C13" s="52" t="s">
        <v>18</v>
      </c>
      <c r="D13" s="328"/>
      <c r="E13" s="341"/>
      <c r="F13" s="211"/>
      <c r="G13" s="221">
        <v>2713.024</v>
      </c>
      <c r="H13" s="218">
        <v>2879.765</v>
      </c>
      <c r="I13" s="341">
        <v>3621.665</v>
      </c>
      <c r="J13" s="200">
        <v>373.248</v>
      </c>
      <c r="K13" s="341">
        <v>290.606</v>
      </c>
      <c r="L13" s="328">
        <v>1325.873</v>
      </c>
      <c r="M13" s="341">
        <v>552.698</v>
      </c>
      <c r="N13" s="287">
        <v>435.121</v>
      </c>
      <c r="O13" s="221"/>
      <c r="P13" s="233">
        <f t="shared" si="4"/>
        <v>12191.999999999998</v>
      </c>
    </row>
    <row r="14" spans="1:16" ht="18.75">
      <c r="A14" s="47" t="s">
        <v>27</v>
      </c>
      <c r="B14" s="568" t="s">
        <v>28</v>
      </c>
      <c r="C14" s="59" t="s">
        <v>16</v>
      </c>
      <c r="D14" s="251">
        <v>0.091</v>
      </c>
      <c r="E14" s="340"/>
      <c r="F14" s="212"/>
      <c r="G14" s="220">
        <v>0.0816</v>
      </c>
      <c r="H14" s="219">
        <v>0.394</v>
      </c>
      <c r="I14" s="340">
        <v>2.7284</v>
      </c>
      <c r="J14" s="199">
        <v>2.4246</v>
      </c>
      <c r="K14" s="340">
        <v>0.291</v>
      </c>
      <c r="L14" s="251">
        <v>0.2136</v>
      </c>
      <c r="M14" s="340">
        <v>0.649</v>
      </c>
      <c r="N14" s="256">
        <v>0.1196</v>
      </c>
      <c r="O14" s="220"/>
      <c r="P14" s="232">
        <f t="shared" si="4"/>
        <v>6.9928</v>
      </c>
    </row>
    <row r="15" spans="1:16" ht="18.75">
      <c r="A15" s="47" t="s">
        <v>0</v>
      </c>
      <c r="B15" s="569"/>
      <c r="C15" s="52" t="s">
        <v>18</v>
      </c>
      <c r="D15" s="328">
        <v>58.968</v>
      </c>
      <c r="E15" s="341"/>
      <c r="F15" s="211"/>
      <c r="G15" s="221">
        <v>35.812</v>
      </c>
      <c r="H15" s="218">
        <v>804.843</v>
      </c>
      <c r="I15" s="341">
        <v>3331.505</v>
      </c>
      <c r="J15" s="200">
        <v>3888.401</v>
      </c>
      <c r="K15" s="341">
        <v>655.825</v>
      </c>
      <c r="L15" s="328">
        <v>490.692</v>
      </c>
      <c r="M15" s="341">
        <v>1009.089</v>
      </c>
      <c r="N15" s="287">
        <v>204.525</v>
      </c>
      <c r="O15" s="221"/>
      <c r="P15" s="233">
        <f t="shared" si="4"/>
        <v>10479.659999999998</v>
      </c>
    </row>
    <row r="16" spans="1:16" ht="18.75">
      <c r="A16" s="47" t="s">
        <v>29</v>
      </c>
      <c r="B16" s="568" t="s">
        <v>30</v>
      </c>
      <c r="C16" s="59" t="s">
        <v>16</v>
      </c>
      <c r="D16" s="251"/>
      <c r="E16" s="340"/>
      <c r="F16" s="212"/>
      <c r="G16" s="220"/>
      <c r="H16" s="219"/>
      <c r="I16" s="340">
        <v>14.27</v>
      </c>
      <c r="J16" s="199">
        <v>18.65</v>
      </c>
      <c r="K16" s="340">
        <v>43.191</v>
      </c>
      <c r="L16" s="251">
        <v>4.865</v>
      </c>
      <c r="M16" s="340"/>
      <c r="N16" s="256"/>
      <c r="O16" s="220">
        <v>0.034</v>
      </c>
      <c r="P16" s="232">
        <f t="shared" si="4"/>
        <v>81.01</v>
      </c>
    </row>
    <row r="17" spans="1:16" ht="18.75">
      <c r="A17" s="54"/>
      <c r="B17" s="569"/>
      <c r="C17" s="52" t="s">
        <v>18</v>
      </c>
      <c r="D17" s="328"/>
      <c r="E17" s="341"/>
      <c r="F17" s="211"/>
      <c r="G17" s="221"/>
      <c r="H17" s="218"/>
      <c r="I17" s="341">
        <v>2720.484</v>
      </c>
      <c r="J17" s="200">
        <v>6700.028</v>
      </c>
      <c r="K17" s="341">
        <v>14775.35</v>
      </c>
      <c r="L17" s="328">
        <v>1221.607</v>
      </c>
      <c r="M17" s="341"/>
      <c r="N17" s="287"/>
      <c r="O17" s="221">
        <v>11.541</v>
      </c>
      <c r="P17" s="233">
        <f t="shared" si="4"/>
        <v>25429.010000000002</v>
      </c>
    </row>
    <row r="18" spans="1:16" ht="18.75">
      <c r="A18" s="47" t="s">
        <v>31</v>
      </c>
      <c r="B18" s="386" t="s">
        <v>108</v>
      </c>
      <c r="C18" s="59" t="s">
        <v>16</v>
      </c>
      <c r="D18" s="251"/>
      <c r="E18" s="340"/>
      <c r="F18" s="212"/>
      <c r="G18" s="220"/>
      <c r="H18" s="219">
        <v>19.513</v>
      </c>
      <c r="I18" s="340">
        <v>37.071</v>
      </c>
      <c r="J18" s="199">
        <v>87.337</v>
      </c>
      <c r="K18" s="340">
        <v>148.9386</v>
      </c>
      <c r="L18" s="251">
        <v>86.684</v>
      </c>
      <c r="M18" s="340"/>
      <c r="N18" s="256"/>
      <c r="O18" s="220">
        <v>0.0022</v>
      </c>
      <c r="P18" s="232">
        <f t="shared" si="4"/>
        <v>379.5458</v>
      </c>
    </row>
    <row r="19" spans="1:16" ht="18.75">
      <c r="A19" s="54"/>
      <c r="B19" s="49" t="s">
        <v>109</v>
      </c>
      <c r="C19" s="52" t="s">
        <v>18</v>
      </c>
      <c r="D19" s="328"/>
      <c r="E19" s="341"/>
      <c r="F19" s="211"/>
      <c r="G19" s="221"/>
      <c r="H19" s="218">
        <v>6716.699</v>
      </c>
      <c r="I19" s="341">
        <v>16041.671</v>
      </c>
      <c r="J19" s="200">
        <v>42081.6</v>
      </c>
      <c r="K19" s="341">
        <v>52962.879</v>
      </c>
      <c r="L19" s="328">
        <v>36359.399</v>
      </c>
      <c r="M19" s="341"/>
      <c r="N19" s="287"/>
      <c r="O19" s="221">
        <v>0.475</v>
      </c>
      <c r="P19" s="233">
        <f t="shared" si="4"/>
        <v>154162.723</v>
      </c>
    </row>
    <row r="20" spans="1:16" ht="18.75">
      <c r="A20" s="47" t="s">
        <v>23</v>
      </c>
      <c r="B20" s="568" t="s">
        <v>32</v>
      </c>
      <c r="C20" s="59" t="s">
        <v>16</v>
      </c>
      <c r="D20" s="251"/>
      <c r="E20" s="340"/>
      <c r="F20" s="212"/>
      <c r="G20" s="220"/>
      <c r="H20" s="219">
        <v>30.722</v>
      </c>
      <c r="I20" s="340">
        <v>557.582</v>
      </c>
      <c r="J20" s="199">
        <v>224.841</v>
      </c>
      <c r="K20" s="340">
        <v>166.106</v>
      </c>
      <c r="L20" s="251">
        <v>6.908</v>
      </c>
      <c r="M20" s="340"/>
      <c r="N20" s="256"/>
      <c r="O20" s="220">
        <v>0.0176</v>
      </c>
      <c r="P20" s="232">
        <f t="shared" si="4"/>
        <v>986.1766</v>
      </c>
    </row>
    <row r="21" spans="1:16" ht="18.75">
      <c r="A21" s="54"/>
      <c r="B21" s="569"/>
      <c r="C21" s="52" t="s">
        <v>18</v>
      </c>
      <c r="D21" s="328"/>
      <c r="E21" s="341"/>
      <c r="F21" s="211"/>
      <c r="G21" s="221"/>
      <c r="H21" s="218">
        <v>11610</v>
      </c>
      <c r="I21" s="341">
        <v>200893.685</v>
      </c>
      <c r="J21" s="200">
        <v>79227.315</v>
      </c>
      <c r="K21" s="341">
        <v>60181.189</v>
      </c>
      <c r="L21" s="328">
        <v>2518.323</v>
      </c>
      <c r="M21" s="341"/>
      <c r="N21" s="287"/>
      <c r="O21" s="221">
        <v>4.372</v>
      </c>
      <c r="P21" s="233">
        <f t="shared" si="4"/>
        <v>354434.88399999996</v>
      </c>
    </row>
    <row r="22" spans="1:16" s="40" customFormat="1" ht="18.75">
      <c r="A22" s="54"/>
      <c r="B22" s="570" t="s">
        <v>114</v>
      </c>
      <c r="C22" s="59" t="s">
        <v>16</v>
      </c>
      <c r="D22" s="232">
        <f>+D12+D14+D16+D18+D20</f>
        <v>0.091</v>
      </c>
      <c r="E22" s="305"/>
      <c r="F22" s="232"/>
      <c r="G22" s="280">
        <f aca="true" t="shared" si="5" ref="G22:L23">+G12+G14+G16+G18+G20</f>
        <v>0.7426</v>
      </c>
      <c r="H22" s="232">
        <f t="shared" si="5"/>
        <v>51.766000000000005</v>
      </c>
      <c r="I22" s="305">
        <f t="shared" si="5"/>
        <v>612.9954</v>
      </c>
      <c r="J22" s="232">
        <f t="shared" si="5"/>
        <v>333.4126</v>
      </c>
      <c r="K22" s="305">
        <f t="shared" si="5"/>
        <v>358.62760000000003</v>
      </c>
      <c r="L22" s="234">
        <f t="shared" si="5"/>
        <v>99.1676</v>
      </c>
      <c r="M22" s="305">
        <f aca="true" t="shared" si="6" ref="M22:O23">+M12+M14+M16+M18+M20</f>
        <v>0.938</v>
      </c>
      <c r="N22" s="234">
        <f t="shared" si="6"/>
        <v>0.3126</v>
      </c>
      <c r="O22" s="305">
        <f t="shared" si="6"/>
        <v>0.0538</v>
      </c>
      <c r="P22" s="232">
        <f>SUM(D22:O22)</f>
        <v>1458.1072000000001</v>
      </c>
    </row>
    <row r="23" spans="1:16" s="40" customFormat="1" ht="18.75">
      <c r="A23" s="53"/>
      <c r="B23" s="571"/>
      <c r="C23" s="52" t="s">
        <v>18</v>
      </c>
      <c r="D23" s="233">
        <f>+D13+D15+D17+D19+D21</f>
        <v>58.968</v>
      </c>
      <c r="E23" s="306"/>
      <c r="F23" s="233"/>
      <c r="G23" s="58">
        <f t="shared" si="5"/>
        <v>2748.836</v>
      </c>
      <c r="H23" s="233">
        <f t="shared" si="5"/>
        <v>22011.307</v>
      </c>
      <c r="I23" s="306">
        <f t="shared" si="5"/>
        <v>226609.01</v>
      </c>
      <c r="J23" s="233">
        <f t="shared" si="5"/>
        <v>132270.592</v>
      </c>
      <c r="K23" s="306">
        <f t="shared" si="5"/>
        <v>128865.849</v>
      </c>
      <c r="L23" s="307">
        <f t="shared" si="5"/>
        <v>41915.89399999999</v>
      </c>
      <c r="M23" s="306">
        <f t="shared" si="6"/>
        <v>1561.787</v>
      </c>
      <c r="N23" s="307">
        <f t="shared" si="6"/>
        <v>639.646</v>
      </c>
      <c r="O23" s="306">
        <f t="shared" si="6"/>
        <v>16.387999999999998</v>
      </c>
      <c r="P23" s="233">
        <f>SUM(D23:O23)</f>
        <v>556698.277</v>
      </c>
    </row>
    <row r="24" spans="1:16" ht="18.75">
      <c r="A24" s="47" t="s">
        <v>0</v>
      </c>
      <c r="B24" s="568" t="s">
        <v>33</v>
      </c>
      <c r="C24" s="59" t="s">
        <v>16</v>
      </c>
      <c r="D24" s="251"/>
      <c r="E24" s="340"/>
      <c r="F24" s="212"/>
      <c r="G24" s="220"/>
      <c r="H24" s="219"/>
      <c r="I24" s="340">
        <v>0.044</v>
      </c>
      <c r="J24" s="199">
        <v>0.331</v>
      </c>
      <c r="K24" s="340">
        <v>0.637</v>
      </c>
      <c r="L24" s="251">
        <v>0.285</v>
      </c>
      <c r="M24" s="340">
        <v>0.3116</v>
      </c>
      <c r="N24" s="256">
        <v>0.286</v>
      </c>
      <c r="O24" s="220"/>
      <c r="P24" s="232">
        <f t="shared" si="4"/>
        <v>1.8946</v>
      </c>
    </row>
    <row r="25" spans="1:16" ht="18.75">
      <c r="A25" s="47" t="s">
        <v>34</v>
      </c>
      <c r="B25" s="569"/>
      <c r="C25" s="52" t="s">
        <v>18</v>
      </c>
      <c r="D25" s="328"/>
      <c r="E25" s="341"/>
      <c r="F25" s="211"/>
      <c r="G25" s="221"/>
      <c r="H25" s="218"/>
      <c r="I25" s="341">
        <v>47.52</v>
      </c>
      <c r="J25" s="200">
        <v>240.732</v>
      </c>
      <c r="K25" s="341">
        <v>504.414</v>
      </c>
      <c r="L25" s="328">
        <v>272.592</v>
      </c>
      <c r="M25" s="341">
        <v>311.806</v>
      </c>
      <c r="N25" s="287">
        <v>296.082</v>
      </c>
      <c r="O25" s="221"/>
      <c r="P25" s="233">
        <f t="shared" si="4"/>
        <v>1673.1459999999997</v>
      </c>
    </row>
    <row r="26" spans="1:16" ht="18.75">
      <c r="A26" s="47" t="s">
        <v>35</v>
      </c>
      <c r="B26" s="50" t="s">
        <v>20</v>
      </c>
      <c r="C26" s="59" t="s">
        <v>16</v>
      </c>
      <c r="D26" s="251"/>
      <c r="E26" s="340"/>
      <c r="F26" s="212"/>
      <c r="G26" s="220"/>
      <c r="H26" s="219"/>
      <c r="I26" s="340">
        <v>0.111</v>
      </c>
      <c r="J26" s="199">
        <v>0.476</v>
      </c>
      <c r="K26" s="340">
        <v>3.266</v>
      </c>
      <c r="L26" s="251">
        <v>0.201</v>
      </c>
      <c r="M26" s="340"/>
      <c r="N26" s="256"/>
      <c r="O26" s="220"/>
      <c r="P26" s="232">
        <f t="shared" si="4"/>
        <v>4.053999999999999</v>
      </c>
    </row>
    <row r="27" spans="1:16" ht="18.75">
      <c r="A27" s="47" t="s">
        <v>36</v>
      </c>
      <c r="B27" s="52" t="s">
        <v>110</v>
      </c>
      <c r="C27" s="327" t="s">
        <v>18</v>
      </c>
      <c r="D27" s="266"/>
      <c r="E27" s="341"/>
      <c r="F27" s="211"/>
      <c r="G27" s="221"/>
      <c r="H27" s="255"/>
      <c r="I27" s="341">
        <v>3.596</v>
      </c>
      <c r="J27" s="200">
        <v>36.59</v>
      </c>
      <c r="K27" s="342">
        <v>179.518</v>
      </c>
      <c r="L27" s="328">
        <v>13.262</v>
      </c>
      <c r="M27" s="342"/>
      <c r="N27" s="346"/>
      <c r="O27" s="221"/>
      <c r="P27" s="233">
        <f t="shared" si="4"/>
        <v>232.966</v>
      </c>
    </row>
    <row r="28" spans="1:16" s="40" customFormat="1" ht="18.75">
      <c r="A28" s="47" t="s">
        <v>23</v>
      </c>
      <c r="B28" s="570" t="s">
        <v>114</v>
      </c>
      <c r="C28" s="59" t="s">
        <v>16</v>
      </c>
      <c r="D28" s="232"/>
      <c r="E28" s="305"/>
      <c r="F28" s="232"/>
      <c r="G28" s="280"/>
      <c r="H28" s="232"/>
      <c r="I28" s="305">
        <f>+I24+I26</f>
        <v>0.155</v>
      </c>
      <c r="J28" s="232">
        <f>+J24+J26</f>
        <v>0.8069999999999999</v>
      </c>
      <c r="K28" s="305">
        <f aca="true" t="shared" si="7" ref="K28:N29">+K24+K26</f>
        <v>3.903</v>
      </c>
      <c r="L28" s="234">
        <f t="shared" si="7"/>
        <v>0.486</v>
      </c>
      <c r="M28" s="305">
        <f t="shared" si="7"/>
        <v>0.3116</v>
      </c>
      <c r="N28" s="234">
        <f t="shared" si="7"/>
        <v>0.286</v>
      </c>
      <c r="O28" s="305"/>
      <c r="P28" s="232">
        <f>SUM(D28:O28)</f>
        <v>5.9486</v>
      </c>
    </row>
    <row r="29" spans="1:16" s="40" customFormat="1" ht="18.75">
      <c r="A29" s="53"/>
      <c r="B29" s="571"/>
      <c r="C29" s="52" t="s">
        <v>18</v>
      </c>
      <c r="D29" s="233"/>
      <c r="E29" s="306"/>
      <c r="F29" s="233"/>
      <c r="G29" s="58"/>
      <c r="H29" s="233"/>
      <c r="I29" s="306">
        <f>+I25+I27</f>
        <v>51.116</v>
      </c>
      <c r="J29" s="233">
        <f>+J25+J27</f>
        <v>277.322</v>
      </c>
      <c r="K29" s="306">
        <f t="shared" si="7"/>
        <v>683.932</v>
      </c>
      <c r="L29" s="307">
        <f t="shared" si="7"/>
        <v>285.854</v>
      </c>
      <c r="M29" s="306">
        <f t="shared" si="7"/>
        <v>311.806</v>
      </c>
      <c r="N29" s="307">
        <f t="shared" si="7"/>
        <v>296.082</v>
      </c>
      <c r="O29" s="306"/>
      <c r="P29" s="233">
        <f>SUM(D29:O29)</f>
        <v>1906.112</v>
      </c>
    </row>
    <row r="30" spans="1:16" ht="18.75">
      <c r="A30" s="47" t="s">
        <v>0</v>
      </c>
      <c r="B30" s="568" t="s">
        <v>37</v>
      </c>
      <c r="C30" s="59" t="s">
        <v>16</v>
      </c>
      <c r="D30" s="251">
        <v>1318.627</v>
      </c>
      <c r="E30" s="340">
        <v>675.0392</v>
      </c>
      <c r="F30" s="212">
        <v>461.4558</v>
      </c>
      <c r="G30" s="220">
        <v>427.7416</v>
      </c>
      <c r="H30" s="219">
        <v>777.5086</v>
      </c>
      <c r="I30" s="340">
        <v>1073.8736</v>
      </c>
      <c r="J30" s="199">
        <v>426.0104</v>
      </c>
      <c r="K30" s="340">
        <v>322.5976</v>
      </c>
      <c r="L30" s="251">
        <v>289.1312</v>
      </c>
      <c r="M30" s="340">
        <v>222.7262</v>
      </c>
      <c r="N30" s="256">
        <v>305.5968</v>
      </c>
      <c r="O30" s="220">
        <v>527.8254</v>
      </c>
      <c r="P30" s="232">
        <f t="shared" si="4"/>
        <v>6828.133400000001</v>
      </c>
    </row>
    <row r="31" spans="1:16" ht="18.75">
      <c r="A31" s="47" t="s">
        <v>38</v>
      </c>
      <c r="B31" s="569"/>
      <c r="C31" s="52" t="s">
        <v>18</v>
      </c>
      <c r="D31" s="328">
        <v>370060.126</v>
      </c>
      <c r="E31" s="341">
        <v>224717.629</v>
      </c>
      <c r="F31" s="211">
        <v>156522.061</v>
      </c>
      <c r="G31" s="221">
        <v>144232.487</v>
      </c>
      <c r="H31" s="218">
        <v>170619.653</v>
      </c>
      <c r="I31" s="341">
        <v>229069.222</v>
      </c>
      <c r="J31" s="200">
        <v>126307.846</v>
      </c>
      <c r="K31" s="341">
        <v>95937.783</v>
      </c>
      <c r="L31" s="328">
        <v>86643.69</v>
      </c>
      <c r="M31" s="341">
        <v>77647.917</v>
      </c>
      <c r="N31" s="287">
        <v>135810.425</v>
      </c>
      <c r="O31" s="221">
        <v>235693.836</v>
      </c>
      <c r="P31" s="233">
        <f t="shared" si="4"/>
        <v>2053262.6749999998</v>
      </c>
    </row>
    <row r="32" spans="1:16" ht="18.75">
      <c r="A32" s="47" t="s">
        <v>0</v>
      </c>
      <c r="B32" s="568" t="s">
        <v>39</v>
      </c>
      <c r="C32" s="59" t="s">
        <v>16</v>
      </c>
      <c r="D32" s="251">
        <v>269.3432</v>
      </c>
      <c r="E32" s="340">
        <v>320.4096</v>
      </c>
      <c r="F32" s="212">
        <v>961.332</v>
      </c>
      <c r="G32" s="220">
        <v>514.299</v>
      </c>
      <c r="H32" s="219">
        <v>177.8284</v>
      </c>
      <c r="I32" s="340">
        <v>78.9418</v>
      </c>
      <c r="J32" s="199">
        <v>37.018</v>
      </c>
      <c r="K32" s="340">
        <v>25.058</v>
      </c>
      <c r="L32" s="251">
        <v>10.7034</v>
      </c>
      <c r="M32" s="340">
        <v>8.3762</v>
      </c>
      <c r="N32" s="256">
        <v>34.0716</v>
      </c>
      <c r="O32" s="220">
        <v>95.4456</v>
      </c>
      <c r="P32" s="232">
        <f t="shared" si="4"/>
        <v>2532.8268000000003</v>
      </c>
    </row>
    <row r="33" spans="1:16" ht="18.75">
      <c r="A33" s="47" t="s">
        <v>40</v>
      </c>
      <c r="B33" s="569"/>
      <c r="C33" s="52" t="s">
        <v>18</v>
      </c>
      <c r="D33" s="328">
        <v>23401.462</v>
      </c>
      <c r="E33" s="341">
        <v>23624.356</v>
      </c>
      <c r="F33" s="211">
        <v>69969.379</v>
      </c>
      <c r="G33" s="221">
        <v>39860.757</v>
      </c>
      <c r="H33" s="218">
        <v>14366.047</v>
      </c>
      <c r="I33" s="341">
        <v>6981.66</v>
      </c>
      <c r="J33" s="200">
        <v>4761.815</v>
      </c>
      <c r="K33" s="341">
        <v>2473.151</v>
      </c>
      <c r="L33" s="328">
        <v>4042.545</v>
      </c>
      <c r="M33" s="341">
        <v>1998.022</v>
      </c>
      <c r="N33" s="287">
        <v>4445.728</v>
      </c>
      <c r="O33" s="221">
        <v>8881.069</v>
      </c>
      <c r="P33" s="233">
        <f t="shared" si="4"/>
        <v>204805.991</v>
      </c>
    </row>
    <row r="34" spans="1:16" ht="18.75">
      <c r="A34" s="54"/>
      <c r="B34" s="50" t="s">
        <v>20</v>
      </c>
      <c r="C34" s="59" t="s">
        <v>16</v>
      </c>
      <c r="D34" s="251">
        <v>501.016</v>
      </c>
      <c r="E34" s="563">
        <v>363.515</v>
      </c>
      <c r="F34" s="212">
        <v>775.7594</v>
      </c>
      <c r="G34" s="220">
        <v>932.513</v>
      </c>
      <c r="H34" s="219">
        <v>1001.185</v>
      </c>
      <c r="I34" s="340">
        <v>985.9228</v>
      </c>
      <c r="J34" s="199">
        <v>1.818</v>
      </c>
      <c r="K34" s="340">
        <v>0.496</v>
      </c>
      <c r="L34" s="251">
        <v>15.962</v>
      </c>
      <c r="M34" s="340">
        <v>59.3994</v>
      </c>
      <c r="N34" s="256">
        <v>348.8874</v>
      </c>
      <c r="O34" s="220">
        <v>577.14</v>
      </c>
      <c r="P34" s="232">
        <f>SUM(D34:O34)</f>
        <v>5563.6140000000005</v>
      </c>
    </row>
    <row r="35" spans="1:16" ht="18.75">
      <c r="A35" s="47" t="s">
        <v>23</v>
      </c>
      <c r="B35" s="52" t="s">
        <v>111</v>
      </c>
      <c r="C35" s="52" t="s">
        <v>18</v>
      </c>
      <c r="D35" s="328">
        <v>41156.393</v>
      </c>
      <c r="E35" s="341">
        <v>32397.305</v>
      </c>
      <c r="F35" s="211">
        <v>76675.996</v>
      </c>
      <c r="G35" s="221">
        <v>85115.511</v>
      </c>
      <c r="H35" s="218">
        <v>71549.027</v>
      </c>
      <c r="I35" s="341">
        <v>65733.087</v>
      </c>
      <c r="J35" s="200">
        <v>51.087</v>
      </c>
      <c r="K35" s="341">
        <v>15.86</v>
      </c>
      <c r="L35" s="328">
        <v>2865.271</v>
      </c>
      <c r="M35" s="341">
        <v>5382.558</v>
      </c>
      <c r="N35" s="287">
        <v>34323.339</v>
      </c>
      <c r="O35" s="221">
        <v>48420.212</v>
      </c>
      <c r="P35" s="233">
        <f>SUM(D35:O35)</f>
        <v>463685.646</v>
      </c>
    </row>
    <row r="36" spans="1:16" s="40" customFormat="1" ht="18.75">
      <c r="A36" s="54"/>
      <c r="B36" s="570" t="s">
        <v>107</v>
      </c>
      <c r="C36" s="59" t="s">
        <v>16</v>
      </c>
      <c r="D36" s="232">
        <f>+D30+D32+D34</f>
        <v>2088.9862</v>
      </c>
      <c r="E36" s="305">
        <f aca="true" t="shared" si="8" ref="E36:J37">+E30+E32+E34</f>
        <v>1358.9638</v>
      </c>
      <c r="F36" s="232">
        <f t="shared" si="8"/>
        <v>2198.5472</v>
      </c>
      <c r="G36" s="280">
        <f>+G30+G32+G34</f>
        <v>1874.5536000000002</v>
      </c>
      <c r="H36" s="232">
        <f t="shared" si="8"/>
        <v>1956.522</v>
      </c>
      <c r="I36" s="305">
        <f t="shared" si="8"/>
        <v>2138.7382</v>
      </c>
      <c r="J36" s="232">
        <f t="shared" si="8"/>
        <v>464.8464</v>
      </c>
      <c r="K36" s="305">
        <f aca="true" t="shared" si="9" ref="K36:O37">+K30+K32+K34</f>
        <v>348.1516</v>
      </c>
      <c r="L36" s="234">
        <f t="shared" si="9"/>
        <v>315.79659999999996</v>
      </c>
      <c r="M36" s="305">
        <f t="shared" si="9"/>
        <v>290.5018</v>
      </c>
      <c r="N36" s="234">
        <f t="shared" si="9"/>
        <v>688.5558</v>
      </c>
      <c r="O36" s="305">
        <f t="shared" si="9"/>
        <v>1200.411</v>
      </c>
      <c r="P36" s="232">
        <f>SUM(D36:O36)</f>
        <v>14924.5742</v>
      </c>
    </row>
    <row r="37" spans="1:16" s="40" customFormat="1" ht="18.75">
      <c r="A37" s="53"/>
      <c r="B37" s="571"/>
      <c r="C37" s="52" t="s">
        <v>18</v>
      </c>
      <c r="D37" s="233">
        <f>+D31+D33+D35</f>
        <v>434617.98099999997</v>
      </c>
      <c r="E37" s="306">
        <f t="shared" si="8"/>
        <v>280739.29</v>
      </c>
      <c r="F37" s="233">
        <f t="shared" si="8"/>
        <v>303167.436</v>
      </c>
      <c r="G37" s="58">
        <f>+G31+G33+G35</f>
        <v>269208.755</v>
      </c>
      <c r="H37" s="233">
        <f t="shared" si="8"/>
        <v>256534.72699999998</v>
      </c>
      <c r="I37" s="306">
        <f t="shared" si="8"/>
        <v>301783.96900000004</v>
      </c>
      <c r="J37" s="233">
        <f t="shared" si="8"/>
        <v>131120.74800000002</v>
      </c>
      <c r="K37" s="306">
        <f t="shared" si="9"/>
        <v>98426.794</v>
      </c>
      <c r="L37" s="307">
        <f t="shared" si="9"/>
        <v>93551.506</v>
      </c>
      <c r="M37" s="306">
        <f t="shared" si="9"/>
        <v>85028.497</v>
      </c>
      <c r="N37" s="307">
        <f t="shared" si="9"/>
        <v>174579.492</v>
      </c>
      <c r="O37" s="306">
        <f t="shared" si="9"/>
        <v>292995.11699999997</v>
      </c>
      <c r="P37" s="233">
        <f>SUM(D37:O37)</f>
        <v>2721754.312</v>
      </c>
    </row>
    <row r="38" spans="1:16" ht="18.75">
      <c r="A38" s="572" t="s">
        <v>41</v>
      </c>
      <c r="B38" s="573"/>
      <c r="C38" s="59" t="s">
        <v>16</v>
      </c>
      <c r="D38" s="251">
        <v>0.1102</v>
      </c>
      <c r="E38" s="340"/>
      <c r="F38" s="212"/>
      <c r="G38" s="220"/>
      <c r="H38" s="219">
        <v>0.4334</v>
      </c>
      <c r="I38" s="340">
        <v>86.7662</v>
      </c>
      <c r="J38" s="199">
        <v>109.7168</v>
      </c>
      <c r="K38" s="340">
        <v>241.7562</v>
      </c>
      <c r="L38" s="251">
        <v>198.3622</v>
      </c>
      <c r="M38" s="340">
        <v>51.3392</v>
      </c>
      <c r="N38" s="256">
        <v>22.0314</v>
      </c>
      <c r="O38" s="220">
        <v>6.1088</v>
      </c>
      <c r="P38" s="232">
        <f aca="true" t="shared" si="10" ref="P38:P51">SUM(D38:O38)</f>
        <v>716.6243999999999</v>
      </c>
    </row>
    <row r="39" spans="1:16" ht="18.75">
      <c r="A39" s="574"/>
      <c r="B39" s="575"/>
      <c r="C39" s="52" t="s">
        <v>18</v>
      </c>
      <c r="D39" s="328">
        <v>88.794</v>
      </c>
      <c r="E39" s="341"/>
      <c r="F39" s="211"/>
      <c r="G39" s="221"/>
      <c r="H39" s="218">
        <v>204.929</v>
      </c>
      <c r="I39" s="341">
        <v>23640.576</v>
      </c>
      <c r="J39" s="200">
        <v>56297.482</v>
      </c>
      <c r="K39" s="341">
        <v>94034.78</v>
      </c>
      <c r="L39" s="328">
        <v>44451.379</v>
      </c>
      <c r="M39" s="341">
        <v>12004.12</v>
      </c>
      <c r="N39" s="287">
        <v>3258.356</v>
      </c>
      <c r="O39" s="221">
        <v>2295.647</v>
      </c>
      <c r="P39" s="233">
        <f t="shared" si="10"/>
        <v>236276.063</v>
      </c>
    </row>
    <row r="40" spans="1:16" ht="18.75">
      <c r="A40" s="572" t="s">
        <v>42</v>
      </c>
      <c r="B40" s="573"/>
      <c r="C40" s="59" t="s">
        <v>16</v>
      </c>
      <c r="D40" s="251">
        <v>0.1219</v>
      </c>
      <c r="E40" s="340">
        <v>0.0016</v>
      </c>
      <c r="F40" s="212"/>
      <c r="G40" s="220">
        <v>0.021</v>
      </c>
      <c r="H40" s="219">
        <v>22.5616</v>
      </c>
      <c r="I40" s="340">
        <v>269.8006</v>
      </c>
      <c r="J40" s="199">
        <v>207.7312</v>
      </c>
      <c r="K40" s="340">
        <v>18.1338</v>
      </c>
      <c r="L40" s="251">
        <v>84.0776</v>
      </c>
      <c r="M40" s="340">
        <v>1095.796</v>
      </c>
      <c r="N40" s="256">
        <v>358.6244</v>
      </c>
      <c r="O40" s="220">
        <v>801.366</v>
      </c>
      <c r="P40" s="232">
        <f t="shared" si="10"/>
        <v>2858.2357</v>
      </c>
    </row>
    <row r="41" spans="1:16" ht="18.75">
      <c r="A41" s="574"/>
      <c r="B41" s="575"/>
      <c r="C41" s="52" t="s">
        <v>18</v>
      </c>
      <c r="D41" s="328">
        <v>98.08</v>
      </c>
      <c r="E41" s="341">
        <v>0.259</v>
      </c>
      <c r="F41" s="211"/>
      <c r="G41" s="221">
        <v>7.301</v>
      </c>
      <c r="H41" s="218">
        <v>5355.714</v>
      </c>
      <c r="I41" s="341">
        <v>69942.05</v>
      </c>
      <c r="J41" s="200">
        <v>36629.469</v>
      </c>
      <c r="K41" s="341">
        <v>4757.852</v>
      </c>
      <c r="L41" s="328">
        <v>19835.327</v>
      </c>
      <c r="M41" s="341">
        <v>262770.657</v>
      </c>
      <c r="N41" s="287">
        <v>130146.846</v>
      </c>
      <c r="O41" s="221">
        <v>217446.839</v>
      </c>
      <c r="P41" s="233">
        <f t="shared" si="10"/>
        <v>746990.3940000001</v>
      </c>
    </row>
    <row r="42" spans="1:16" ht="18.75">
      <c r="A42" s="572" t="s">
        <v>43</v>
      </c>
      <c r="B42" s="573"/>
      <c r="C42" s="59" t="s">
        <v>16</v>
      </c>
      <c r="D42" s="251"/>
      <c r="E42" s="340"/>
      <c r="F42" s="212"/>
      <c r="G42" s="220"/>
      <c r="H42" s="219">
        <v>0.0046</v>
      </c>
      <c r="I42" s="340">
        <v>0.0028</v>
      </c>
      <c r="J42" s="199"/>
      <c r="K42" s="340"/>
      <c r="L42" s="251"/>
      <c r="M42" s="340"/>
      <c r="N42" s="256"/>
      <c r="O42" s="220"/>
      <c r="P42" s="232">
        <f t="shared" si="10"/>
        <v>0.0074</v>
      </c>
    </row>
    <row r="43" spans="1:16" ht="18.75">
      <c r="A43" s="574"/>
      <c r="B43" s="575"/>
      <c r="C43" s="52" t="s">
        <v>18</v>
      </c>
      <c r="D43" s="328"/>
      <c r="E43" s="341"/>
      <c r="F43" s="211"/>
      <c r="G43" s="221"/>
      <c r="H43" s="218">
        <v>14.904</v>
      </c>
      <c r="I43" s="341">
        <v>9.979</v>
      </c>
      <c r="J43" s="200"/>
      <c r="K43" s="341"/>
      <c r="L43" s="328"/>
      <c r="M43" s="341"/>
      <c r="N43" s="287"/>
      <c r="O43" s="221"/>
      <c r="P43" s="233">
        <f t="shared" si="10"/>
        <v>24.883</v>
      </c>
    </row>
    <row r="44" spans="1:16" ht="18.75">
      <c r="A44" s="572" t="s">
        <v>44</v>
      </c>
      <c r="B44" s="573"/>
      <c r="C44" s="59" t="s">
        <v>16</v>
      </c>
      <c r="D44" s="251">
        <v>0.0014</v>
      </c>
      <c r="E44" s="340">
        <v>0.0014</v>
      </c>
      <c r="F44" s="212">
        <v>0.0042</v>
      </c>
      <c r="G44" s="220">
        <v>0.0022</v>
      </c>
      <c r="H44" s="219">
        <v>0.0062</v>
      </c>
      <c r="I44" s="340">
        <v>0.0012</v>
      </c>
      <c r="J44" s="199"/>
      <c r="K44" s="340"/>
      <c r="L44" s="251">
        <v>0.0014</v>
      </c>
      <c r="M44" s="340">
        <v>0.0006</v>
      </c>
      <c r="N44" s="256">
        <v>0.006</v>
      </c>
      <c r="O44" s="220">
        <v>0.045</v>
      </c>
      <c r="P44" s="232">
        <f t="shared" si="10"/>
        <v>0.0696</v>
      </c>
    </row>
    <row r="45" spans="1:16" ht="18.75">
      <c r="A45" s="574"/>
      <c r="B45" s="575"/>
      <c r="C45" s="52" t="s">
        <v>18</v>
      </c>
      <c r="D45" s="328">
        <v>0.907</v>
      </c>
      <c r="E45" s="342">
        <v>2.16</v>
      </c>
      <c r="F45" s="211">
        <v>7.429</v>
      </c>
      <c r="G45" s="221">
        <v>4.947</v>
      </c>
      <c r="H45" s="218">
        <v>9.331</v>
      </c>
      <c r="I45" s="341">
        <v>1.08</v>
      </c>
      <c r="J45" s="200"/>
      <c r="K45" s="341"/>
      <c r="L45" s="328">
        <v>2.052</v>
      </c>
      <c r="M45" s="341">
        <v>0.454</v>
      </c>
      <c r="N45" s="287">
        <v>4.881</v>
      </c>
      <c r="O45" s="221">
        <v>20.132</v>
      </c>
      <c r="P45" s="233">
        <f t="shared" si="10"/>
        <v>53.373000000000005</v>
      </c>
    </row>
    <row r="46" spans="1:16" ht="18.75">
      <c r="A46" s="572" t="s">
        <v>45</v>
      </c>
      <c r="B46" s="573"/>
      <c r="C46" s="59" t="s">
        <v>16</v>
      </c>
      <c r="D46" s="251">
        <v>0.1018</v>
      </c>
      <c r="E46" s="340">
        <v>0.056</v>
      </c>
      <c r="F46" s="212">
        <v>0.0268</v>
      </c>
      <c r="G46" s="220">
        <v>0.1034</v>
      </c>
      <c r="H46" s="219">
        <v>0.144</v>
      </c>
      <c r="I46" s="340">
        <v>0.2028</v>
      </c>
      <c r="J46" s="199"/>
      <c r="K46" s="340"/>
      <c r="L46" s="251">
        <v>0.0028</v>
      </c>
      <c r="M46" s="340">
        <v>0.0016</v>
      </c>
      <c r="N46" s="256">
        <v>0.0028</v>
      </c>
      <c r="O46" s="220">
        <v>0.0086</v>
      </c>
      <c r="P46" s="232">
        <f t="shared" si="10"/>
        <v>0.6506000000000001</v>
      </c>
    </row>
    <row r="47" spans="1:16" ht="18.75">
      <c r="A47" s="574"/>
      <c r="B47" s="575"/>
      <c r="C47" s="52" t="s">
        <v>18</v>
      </c>
      <c r="D47" s="328">
        <v>101.1</v>
      </c>
      <c r="E47" s="341">
        <v>104.709</v>
      </c>
      <c r="F47" s="211">
        <v>51.905</v>
      </c>
      <c r="G47" s="221">
        <v>127.165</v>
      </c>
      <c r="H47" s="218">
        <v>101.037</v>
      </c>
      <c r="I47" s="341">
        <v>46.246</v>
      </c>
      <c r="J47" s="200"/>
      <c r="K47" s="341"/>
      <c r="L47" s="328">
        <v>1.043</v>
      </c>
      <c r="M47" s="341">
        <v>0.972</v>
      </c>
      <c r="N47" s="287">
        <v>1.944</v>
      </c>
      <c r="O47" s="221">
        <v>6.783</v>
      </c>
      <c r="P47" s="233">
        <f t="shared" si="10"/>
        <v>542.904</v>
      </c>
    </row>
    <row r="48" spans="1:16" ht="18.75">
      <c r="A48" s="572" t="s">
        <v>46</v>
      </c>
      <c r="B48" s="573"/>
      <c r="C48" s="59" t="s">
        <v>16</v>
      </c>
      <c r="D48" s="251">
        <v>5498.971</v>
      </c>
      <c r="E48" s="340">
        <v>3279.7836</v>
      </c>
      <c r="F48" s="212">
        <v>1344.909</v>
      </c>
      <c r="G48" s="220">
        <v>586.7246</v>
      </c>
      <c r="H48" s="219">
        <v>4241.0164</v>
      </c>
      <c r="I48" s="340">
        <v>2253.574</v>
      </c>
      <c r="J48" s="199">
        <v>1642.4992</v>
      </c>
      <c r="K48" s="340">
        <v>852.124</v>
      </c>
      <c r="L48" s="251">
        <v>542.4076</v>
      </c>
      <c r="M48" s="340">
        <v>2253.2748</v>
      </c>
      <c r="N48" s="256">
        <v>8348.698</v>
      </c>
      <c r="O48" s="220">
        <v>11267.8198</v>
      </c>
      <c r="P48" s="232">
        <f t="shared" si="10"/>
        <v>42111.801999999996</v>
      </c>
    </row>
    <row r="49" spans="1:16" ht="18.75">
      <c r="A49" s="574"/>
      <c r="B49" s="575"/>
      <c r="C49" s="52" t="s">
        <v>18</v>
      </c>
      <c r="D49" s="328">
        <v>451522.227</v>
      </c>
      <c r="E49" s="341">
        <v>177813.488</v>
      </c>
      <c r="F49" s="211">
        <v>77717.082</v>
      </c>
      <c r="G49" s="221">
        <v>29823.611</v>
      </c>
      <c r="H49" s="218">
        <v>248771.805</v>
      </c>
      <c r="I49" s="341">
        <v>195970.991</v>
      </c>
      <c r="J49" s="200">
        <v>188058.261</v>
      </c>
      <c r="K49" s="341">
        <v>73769.652</v>
      </c>
      <c r="L49" s="328">
        <v>45524.491</v>
      </c>
      <c r="M49" s="341">
        <v>201790.977</v>
      </c>
      <c r="N49" s="287">
        <v>577375.556</v>
      </c>
      <c r="O49" s="221">
        <v>753143.841</v>
      </c>
      <c r="P49" s="233">
        <f t="shared" si="10"/>
        <v>3021281.982</v>
      </c>
    </row>
    <row r="50" spans="1:16" ht="18.75">
      <c r="A50" s="572" t="s">
        <v>47</v>
      </c>
      <c r="B50" s="573"/>
      <c r="C50" s="59" t="s">
        <v>16</v>
      </c>
      <c r="D50" s="251"/>
      <c r="E50" s="340"/>
      <c r="F50" s="212"/>
      <c r="G50" s="220"/>
      <c r="H50" s="219">
        <v>0.0104</v>
      </c>
      <c r="I50" s="340"/>
      <c r="J50" s="199"/>
      <c r="K50" s="340">
        <v>7.712</v>
      </c>
      <c r="L50" s="251">
        <v>12.3667</v>
      </c>
      <c r="M50" s="340">
        <v>7.4622</v>
      </c>
      <c r="N50" s="256">
        <v>196.3982</v>
      </c>
      <c r="O50" s="220"/>
      <c r="P50" s="232">
        <f t="shared" si="10"/>
        <v>223.9495</v>
      </c>
    </row>
    <row r="51" spans="1:16" ht="18.75">
      <c r="A51" s="574"/>
      <c r="B51" s="575"/>
      <c r="C51" s="52" t="s">
        <v>18</v>
      </c>
      <c r="D51" s="328"/>
      <c r="E51" s="341"/>
      <c r="F51" s="211"/>
      <c r="G51" s="221"/>
      <c r="H51" s="218">
        <v>0.994</v>
      </c>
      <c r="I51" s="341"/>
      <c r="J51" s="200"/>
      <c r="K51" s="341">
        <v>3001.104</v>
      </c>
      <c r="L51" s="328">
        <v>4466.803</v>
      </c>
      <c r="M51" s="341">
        <v>3683.169</v>
      </c>
      <c r="N51" s="287">
        <v>20957.242</v>
      </c>
      <c r="O51" s="221"/>
      <c r="P51" s="233">
        <f t="shared" si="10"/>
        <v>32109.311999999998</v>
      </c>
    </row>
    <row r="52" spans="1:16" ht="18.75">
      <c r="A52" s="572" t="s">
        <v>48</v>
      </c>
      <c r="B52" s="573"/>
      <c r="C52" s="59" t="s">
        <v>16</v>
      </c>
      <c r="D52" s="251">
        <v>0.2978</v>
      </c>
      <c r="E52" s="340">
        <v>0.4034</v>
      </c>
      <c r="F52" s="212">
        <v>0.746</v>
      </c>
      <c r="G52" s="220">
        <v>2.5933</v>
      </c>
      <c r="H52" s="219">
        <v>4.9733</v>
      </c>
      <c r="I52" s="340">
        <v>1.507</v>
      </c>
      <c r="J52" s="199">
        <v>0.0474</v>
      </c>
      <c r="K52" s="340">
        <v>0.1376</v>
      </c>
      <c r="L52" s="251">
        <v>228.354</v>
      </c>
      <c r="M52" s="340">
        <v>1350.3025</v>
      </c>
      <c r="N52" s="256">
        <v>378.0383</v>
      </c>
      <c r="O52" s="220">
        <v>13.8891</v>
      </c>
      <c r="P52" s="232">
        <f>SUM(D52:O52)</f>
        <v>1981.2897</v>
      </c>
    </row>
    <row r="53" spans="1:16" ht="18.75">
      <c r="A53" s="574"/>
      <c r="B53" s="575"/>
      <c r="C53" s="52" t="s">
        <v>18</v>
      </c>
      <c r="D53" s="328">
        <v>178.242</v>
      </c>
      <c r="E53" s="341">
        <v>479.519</v>
      </c>
      <c r="F53" s="211">
        <v>1148.433</v>
      </c>
      <c r="G53" s="221">
        <v>6390.613</v>
      </c>
      <c r="H53" s="218">
        <v>4629.366</v>
      </c>
      <c r="I53" s="341">
        <v>993.213</v>
      </c>
      <c r="J53" s="200">
        <v>29.137</v>
      </c>
      <c r="K53" s="341">
        <v>71.993</v>
      </c>
      <c r="L53" s="328">
        <v>81757.572</v>
      </c>
      <c r="M53" s="341">
        <v>609695.383</v>
      </c>
      <c r="N53" s="287">
        <v>206296.555</v>
      </c>
      <c r="O53" s="221">
        <v>6842.465</v>
      </c>
      <c r="P53" s="233">
        <f>SUM(D53:O53)</f>
        <v>918512.491</v>
      </c>
    </row>
    <row r="54" spans="1:16" ht="18.75">
      <c r="A54" s="47" t="s">
        <v>0</v>
      </c>
      <c r="B54" s="568" t="s">
        <v>132</v>
      </c>
      <c r="C54" s="59" t="s">
        <v>16</v>
      </c>
      <c r="D54" s="251">
        <v>0.0018</v>
      </c>
      <c r="E54" s="340">
        <v>0.0004</v>
      </c>
      <c r="F54" s="212"/>
      <c r="G54" s="220"/>
      <c r="H54" s="219">
        <v>4.6598</v>
      </c>
      <c r="I54" s="340">
        <v>7.3818</v>
      </c>
      <c r="J54" s="199">
        <v>52.0976</v>
      </c>
      <c r="K54" s="340">
        <v>51.7258</v>
      </c>
      <c r="L54" s="251">
        <v>38.6278</v>
      </c>
      <c r="M54" s="340">
        <v>37.3266</v>
      </c>
      <c r="N54" s="256">
        <v>22.062</v>
      </c>
      <c r="O54" s="220">
        <v>4.5048</v>
      </c>
      <c r="P54" s="232">
        <f aca="true" t="shared" si="11" ref="P54:P65">SUM(D54:O54)</f>
        <v>218.3884</v>
      </c>
    </row>
    <row r="55" spans="1:16" ht="18.75">
      <c r="A55" s="47" t="s">
        <v>38</v>
      </c>
      <c r="B55" s="569"/>
      <c r="C55" s="52" t="s">
        <v>18</v>
      </c>
      <c r="D55" s="328">
        <v>4.968</v>
      </c>
      <c r="E55" s="341">
        <v>0.259</v>
      </c>
      <c r="F55" s="211"/>
      <c r="G55" s="221"/>
      <c r="H55" s="218">
        <v>3976.743</v>
      </c>
      <c r="I55" s="341">
        <v>5990.808</v>
      </c>
      <c r="J55" s="200">
        <v>31824.416</v>
      </c>
      <c r="K55" s="341">
        <v>27497.078</v>
      </c>
      <c r="L55" s="328">
        <v>15593.66</v>
      </c>
      <c r="M55" s="341">
        <v>16881.917</v>
      </c>
      <c r="N55" s="287">
        <v>13423.493</v>
      </c>
      <c r="O55" s="221">
        <v>3999.403</v>
      </c>
      <c r="P55" s="233">
        <f t="shared" si="11"/>
        <v>119192.74500000001</v>
      </c>
    </row>
    <row r="56" spans="1:16" ht="18.75">
      <c r="A56" s="47" t="s">
        <v>17</v>
      </c>
      <c r="B56" s="50" t="s">
        <v>20</v>
      </c>
      <c r="C56" s="59" t="s">
        <v>16</v>
      </c>
      <c r="D56" s="251"/>
      <c r="E56" s="340"/>
      <c r="F56" s="212"/>
      <c r="G56" s="220">
        <v>0.0012</v>
      </c>
      <c r="H56" s="219">
        <v>0.1412</v>
      </c>
      <c r="I56" s="340">
        <v>0.0954</v>
      </c>
      <c r="J56" s="199">
        <v>1.0578</v>
      </c>
      <c r="K56" s="340">
        <v>2.0036</v>
      </c>
      <c r="L56" s="251">
        <v>0.1558</v>
      </c>
      <c r="M56" s="340">
        <v>0.0188</v>
      </c>
      <c r="N56" s="256"/>
      <c r="O56" s="220">
        <v>0.0004</v>
      </c>
      <c r="P56" s="232">
        <f t="shared" si="11"/>
        <v>3.4742</v>
      </c>
    </row>
    <row r="57" spans="1:16" ht="18.75">
      <c r="A57" s="47" t="s">
        <v>23</v>
      </c>
      <c r="B57" s="52" t="s">
        <v>113</v>
      </c>
      <c r="C57" s="52" t="s">
        <v>18</v>
      </c>
      <c r="D57" s="328"/>
      <c r="E57" s="342"/>
      <c r="F57" s="211"/>
      <c r="G57" s="221">
        <v>2.168</v>
      </c>
      <c r="H57" s="218">
        <v>271.32</v>
      </c>
      <c r="I57" s="341">
        <v>159.498</v>
      </c>
      <c r="J57" s="200">
        <v>1103.573</v>
      </c>
      <c r="K57" s="341">
        <v>1376.667</v>
      </c>
      <c r="L57" s="328">
        <v>213.948</v>
      </c>
      <c r="M57" s="341">
        <v>3.856</v>
      </c>
      <c r="N57" s="287"/>
      <c r="O57" s="221">
        <v>2.376</v>
      </c>
      <c r="P57" s="233">
        <f t="shared" si="11"/>
        <v>3133.4060000000004</v>
      </c>
    </row>
    <row r="58" spans="1:16" s="40" customFormat="1" ht="18.75">
      <c r="A58" s="54"/>
      <c r="B58" s="570" t="s">
        <v>107</v>
      </c>
      <c r="C58" s="59" t="s">
        <v>16</v>
      </c>
      <c r="D58" s="232">
        <f aca="true" t="shared" si="12" ref="D58:J58">+D54+D56</f>
        <v>0.0018</v>
      </c>
      <c r="E58" s="305">
        <f t="shared" si="12"/>
        <v>0.0004</v>
      </c>
      <c r="F58" s="232"/>
      <c r="G58" s="280">
        <f t="shared" si="12"/>
        <v>0.0012</v>
      </c>
      <c r="H58" s="232">
        <f t="shared" si="12"/>
        <v>4.801</v>
      </c>
      <c r="I58" s="305">
        <f t="shared" si="12"/>
        <v>7.4772</v>
      </c>
      <c r="J58" s="232">
        <f t="shared" si="12"/>
        <v>53.1554</v>
      </c>
      <c r="K58" s="305">
        <f>+K54+K56</f>
        <v>53.7294</v>
      </c>
      <c r="L58" s="234">
        <f>+L54+L56</f>
        <v>38.7836</v>
      </c>
      <c r="M58" s="305">
        <f aca="true" t="shared" si="13" ref="M58:O59">+M54+M56</f>
        <v>37.3454</v>
      </c>
      <c r="N58" s="234">
        <f t="shared" si="13"/>
        <v>22.062</v>
      </c>
      <c r="O58" s="305">
        <f t="shared" si="13"/>
        <v>4.5052</v>
      </c>
      <c r="P58" s="232">
        <f>SUM(D58:O58)</f>
        <v>221.8626</v>
      </c>
    </row>
    <row r="59" spans="1:16" s="40" customFormat="1" ht="18.75">
      <c r="A59" s="53"/>
      <c r="B59" s="571"/>
      <c r="C59" s="52" t="s">
        <v>18</v>
      </c>
      <c r="D59" s="233">
        <f aca="true" t="shared" si="14" ref="D59:J59">+D55+D57</f>
        <v>4.968</v>
      </c>
      <c r="E59" s="306">
        <f t="shared" si="14"/>
        <v>0.259</v>
      </c>
      <c r="F59" s="233"/>
      <c r="G59" s="58">
        <f t="shared" si="14"/>
        <v>2.168</v>
      </c>
      <c r="H59" s="233">
        <f t="shared" si="14"/>
        <v>4248.063</v>
      </c>
      <c r="I59" s="306">
        <f t="shared" si="14"/>
        <v>6150.306</v>
      </c>
      <c r="J59" s="233">
        <f t="shared" si="14"/>
        <v>32927.989</v>
      </c>
      <c r="K59" s="306">
        <f>+K55+K57</f>
        <v>28873.745000000003</v>
      </c>
      <c r="L59" s="307">
        <f>+L55+L57</f>
        <v>15807.608</v>
      </c>
      <c r="M59" s="306">
        <f t="shared" si="13"/>
        <v>16885.773</v>
      </c>
      <c r="N59" s="307">
        <f t="shared" si="13"/>
        <v>13423.493</v>
      </c>
      <c r="O59" s="306">
        <f t="shared" si="13"/>
        <v>4001.779</v>
      </c>
      <c r="P59" s="233">
        <f>SUM(D59:O59)</f>
        <v>122326.151</v>
      </c>
    </row>
    <row r="60" spans="1:16" ht="18.75">
      <c r="A60" s="47" t="s">
        <v>0</v>
      </c>
      <c r="B60" s="568" t="s">
        <v>115</v>
      </c>
      <c r="C60" s="59" t="s">
        <v>16</v>
      </c>
      <c r="D60" s="251">
        <v>48.0667</v>
      </c>
      <c r="E60" s="340">
        <v>8.155</v>
      </c>
      <c r="F60" s="212">
        <v>4.5878</v>
      </c>
      <c r="G60" s="220">
        <v>6.253</v>
      </c>
      <c r="H60" s="219">
        <v>14.158</v>
      </c>
      <c r="I60" s="340">
        <v>1.0622</v>
      </c>
      <c r="J60" s="199">
        <v>0.007</v>
      </c>
      <c r="K60" s="340">
        <v>3.914</v>
      </c>
      <c r="L60" s="251">
        <v>11.142</v>
      </c>
      <c r="M60" s="340">
        <v>3.5986</v>
      </c>
      <c r="N60" s="256">
        <v>3.446</v>
      </c>
      <c r="O60" s="220">
        <v>13.5678</v>
      </c>
      <c r="P60" s="232">
        <f t="shared" si="11"/>
        <v>117.95810000000002</v>
      </c>
    </row>
    <row r="61" spans="1:16" ht="18.75">
      <c r="A61" s="47" t="s">
        <v>49</v>
      </c>
      <c r="B61" s="569"/>
      <c r="C61" s="52" t="s">
        <v>18</v>
      </c>
      <c r="D61" s="328">
        <v>3895.903</v>
      </c>
      <c r="E61" s="341">
        <v>574.79</v>
      </c>
      <c r="F61" s="211">
        <v>329.539</v>
      </c>
      <c r="G61" s="221">
        <v>178.646</v>
      </c>
      <c r="H61" s="218">
        <v>348.239</v>
      </c>
      <c r="I61" s="341">
        <v>22.579</v>
      </c>
      <c r="J61" s="200">
        <v>0.227</v>
      </c>
      <c r="K61" s="341">
        <v>113.519</v>
      </c>
      <c r="L61" s="328">
        <v>307.944</v>
      </c>
      <c r="M61" s="341">
        <v>162.147</v>
      </c>
      <c r="N61" s="287">
        <v>239.753</v>
      </c>
      <c r="O61" s="221">
        <v>2911.363</v>
      </c>
      <c r="P61" s="233">
        <f t="shared" si="11"/>
        <v>9084.648999999998</v>
      </c>
    </row>
    <row r="62" spans="1:16" ht="18.75">
      <c r="A62" s="47" t="s">
        <v>0</v>
      </c>
      <c r="B62" s="50" t="s">
        <v>50</v>
      </c>
      <c r="C62" s="59" t="s">
        <v>16</v>
      </c>
      <c r="D62" s="251"/>
      <c r="E62" s="340"/>
      <c r="F62" s="212"/>
      <c r="G62" s="220"/>
      <c r="H62" s="219"/>
      <c r="I62" s="340"/>
      <c r="J62" s="199">
        <v>0</v>
      </c>
      <c r="K62" s="340"/>
      <c r="L62" s="251"/>
      <c r="M62" s="340"/>
      <c r="N62" s="256"/>
      <c r="O62" s="220"/>
      <c r="P62" s="232">
        <f t="shared" si="11"/>
        <v>0</v>
      </c>
    </row>
    <row r="63" spans="1:16" ht="18.75">
      <c r="A63" s="47" t="s">
        <v>51</v>
      </c>
      <c r="B63" s="52" t="s">
        <v>116</v>
      </c>
      <c r="C63" s="52" t="s">
        <v>18</v>
      </c>
      <c r="D63" s="328"/>
      <c r="E63" s="341"/>
      <c r="F63" s="211"/>
      <c r="G63" s="221"/>
      <c r="H63" s="218"/>
      <c r="I63" s="341"/>
      <c r="J63" s="200">
        <v>0.108</v>
      </c>
      <c r="K63" s="341"/>
      <c r="L63" s="328"/>
      <c r="M63" s="341"/>
      <c r="N63" s="287"/>
      <c r="O63" s="221"/>
      <c r="P63" s="233">
        <f t="shared" si="11"/>
        <v>0.108</v>
      </c>
    </row>
    <row r="64" spans="1:16" ht="18.75">
      <c r="A64" s="47" t="s">
        <v>0</v>
      </c>
      <c r="B64" s="568" t="s">
        <v>53</v>
      </c>
      <c r="C64" s="59" t="s">
        <v>16</v>
      </c>
      <c r="D64" s="251">
        <v>0.04</v>
      </c>
      <c r="E64" s="340"/>
      <c r="F64" s="212">
        <v>0.1</v>
      </c>
      <c r="G64" s="220">
        <v>0.19</v>
      </c>
      <c r="H64" s="219">
        <v>0.12</v>
      </c>
      <c r="I64" s="340">
        <v>0.08</v>
      </c>
      <c r="J64" s="199">
        <v>0.01</v>
      </c>
      <c r="K64" s="340"/>
      <c r="L64" s="251">
        <v>0.02</v>
      </c>
      <c r="M64" s="340"/>
      <c r="N64" s="256">
        <v>0.06</v>
      </c>
      <c r="O64" s="220">
        <v>0.62</v>
      </c>
      <c r="P64" s="232">
        <f t="shared" si="11"/>
        <v>1.2400000000000002</v>
      </c>
    </row>
    <row r="65" spans="1:16" ht="18.75">
      <c r="A65" s="47" t="s">
        <v>23</v>
      </c>
      <c r="B65" s="569"/>
      <c r="C65" s="52" t="s">
        <v>18</v>
      </c>
      <c r="D65" s="328">
        <v>3.564</v>
      </c>
      <c r="E65" s="341"/>
      <c r="F65" s="211">
        <v>7.56</v>
      </c>
      <c r="G65" s="221">
        <v>15.876</v>
      </c>
      <c r="H65" s="218">
        <v>11.34</v>
      </c>
      <c r="I65" s="341">
        <v>6.48</v>
      </c>
      <c r="J65" s="200">
        <v>3.78</v>
      </c>
      <c r="K65" s="341"/>
      <c r="L65" s="328">
        <v>3.78</v>
      </c>
      <c r="M65" s="341"/>
      <c r="N65" s="287">
        <v>27.324</v>
      </c>
      <c r="O65" s="221">
        <v>27</v>
      </c>
      <c r="P65" s="233">
        <f t="shared" si="11"/>
        <v>106.70400000000001</v>
      </c>
    </row>
    <row r="66" spans="1:16" ht="18.75">
      <c r="A66" s="54"/>
      <c r="B66" s="50" t="s">
        <v>20</v>
      </c>
      <c r="C66" s="59" t="s">
        <v>16</v>
      </c>
      <c r="D66" s="251"/>
      <c r="E66" s="340"/>
      <c r="F66" s="212"/>
      <c r="G66" s="220"/>
      <c r="H66" s="219"/>
      <c r="I66" s="340"/>
      <c r="J66" s="199"/>
      <c r="K66" s="340"/>
      <c r="L66" s="251"/>
      <c r="M66" s="340"/>
      <c r="N66" s="256"/>
      <c r="O66" s="220"/>
      <c r="P66" s="232"/>
    </row>
    <row r="67" spans="1:16" ht="19.5" thickBot="1">
      <c r="A67" s="55" t="s">
        <v>0</v>
      </c>
      <c r="B67" s="56" t="s">
        <v>116</v>
      </c>
      <c r="C67" s="56" t="s">
        <v>18</v>
      </c>
      <c r="D67" s="329"/>
      <c r="E67" s="343"/>
      <c r="F67" s="334"/>
      <c r="G67" s="294"/>
      <c r="H67" s="295"/>
      <c r="I67" s="343"/>
      <c r="J67" s="338"/>
      <c r="K67" s="343"/>
      <c r="L67" s="329"/>
      <c r="M67" s="343"/>
      <c r="N67" s="288"/>
      <c r="O67" s="294"/>
      <c r="P67" s="320"/>
    </row>
    <row r="68" spans="4:16" ht="18.75">
      <c r="D68" s="107"/>
      <c r="E68" s="110"/>
      <c r="F68" s="109"/>
      <c r="G68" s="107"/>
      <c r="H68" s="107"/>
      <c r="I68" s="110"/>
      <c r="J68" s="107"/>
      <c r="K68" s="110"/>
      <c r="L68" s="107"/>
      <c r="M68" s="110"/>
      <c r="N68" s="110"/>
      <c r="O68" s="107"/>
      <c r="P68" s="11"/>
    </row>
    <row r="69" spans="1:16" ht="19.5" thickBot="1">
      <c r="A69" s="12" t="s">
        <v>82</v>
      </c>
      <c r="B69" s="41"/>
      <c r="C69" s="12"/>
      <c r="D69" s="107"/>
      <c r="E69" s="166"/>
      <c r="F69" s="109"/>
      <c r="G69" s="164"/>
      <c r="H69" s="107"/>
      <c r="I69" s="166"/>
      <c r="J69" s="107"/>
      <c r="K69" s="166"/>
      <c r="L69" s="107"/>
      <c r="M69" s="166"/>
      <c r="N69" s="110"/>
      <c r="O69" s="164"/>
      <c r="P69" s="12"/>
    </row>
    <row r="70" spans="1:16" ht="18.75">
      <c r="A70" s="53"/>
      <c r="B70" s="58"/>
      <c r="C70" s="79"/>
      <c r="D70" s="254" t="s">
        <v>2</v>
      </c>
      <c r="E70" s="564" t="s">
        <v>3</v>
      </c>
      <c r="F70" s="336" t="s">
        <v>4</v>
      </c>
      <c r="G70" s="335" t="s">
        <v>5</v>
      </c>
      <c r="H70" s="254" t="s">
        <v>6</v>
      </c>
      <c r="I70" s="344" t="s">
        <v>7</v>
      </c>
      <c r="J70" s="254" t="s">
        <v>8</v>
      </c>
      <c r="K70" s="344" t="s">
        <v>9</v>
      </c>
      <c r="L70" s="254" t="s">
        <v>10</v>
      </c>
      <c r="M70" s="344" t="s">
        <v>11</v>
      </c>
      <c r="N70" s="325" t="s">
        <v>12</v>
      </c>
      <c r="O70" s="236" t="s">
        <v>13</v>
      </c>
      <c r="P70" s="215" t="s">
        <v>14</v>
      </c>
    </row>
    <row r="71" spans="1:16" s="40" customFormat="1" ht="18.75">
      <c r="A71" s="47" t="s">
        <v>49</v>
      </c>
      <c r="B71" s="570" t="s">
        <v>114</v>
      </c>
      <c r="C71" s="59" t="s">
        <v>16</v>
      </c>
      <c r="D71" s="232">
        <f aca="true" t="shared" si="15" ref="D71:J71">+D60+D62+D64+D66</f>
        <v>48.1067</v>
      </c>
      <c r="E71" s="305">
        <f t="shared" si="15"/>
        <v>8.155</v>
      </c>
      <c r="F71" s="232">
        <f t="shared" si="15"/>
        <v>4.687799999999999</v>
      </c>
      <c r="G71" s="280">
        <f t="shared" si="15"/>
        <v>6.4430000000000005</v>
      </c>
      <c r="H71" s="232">
        <f t="shared" si="15"/>
        <v>14.277999999999999</v>
      </c>
      <c r="I71" s="305">
        <f t="shared" si="15"/>
        <v>1.1422</v>
      </c>
      <c r="J71" s="232">
        <f t="shared" si="15"/>
        <v>0.017</v>
      </c>
      <c r="K71" s="305">
        <f>+K60+K62+K64+K66</f>
        <v>3.914</v>
      </c>
      <c r="L71" s="234">
        <f>+L60+L62+L64+L66</f>
        <v>11.161999999999999</v>
      </c>
      <c r="M71" s="305">
        <f aca="true" t="shared" si="16" ref="M71:P72">+M60+M62+M64+M66</f>
        <v>3.5986</v>
      </c>
      <c r="N71" s="234">
        <f t="shared" si="16"/>
        <v>3.5060000000000002</v>
      </c>
      <c r="O71" s="305">
        <f t="shared" si="16"/>
        <v>14.1878</v>
      </c>
      <c r="P71" s="232">
        <f t="shared" si="16"/>
        <v>119.19810000000001</v>
      </c>
    </row>
    <row r="72" spans="1:16" s="40" customFormat="1" ht="18.75">
      <c r="A72" s="75" t="s">
        <v>51</v>
      </c>
      <c r="B72" s="571"/>
      <c r="C72" s="52" t="s">
        <v>18</v>
      </c>
      <c r="D72" s="233">
        <f aca="true" t="shared" si="17" ref="D72:J72">+D61+D63+D65+D67</f>
        <v>3899.4669999999996</v>
      </c>
      <c r="E72" s="306">
        <f t="shared" si="17"/>
        <v>574.79</v>
      </c>
      <c r="F72" s="233">
        <f t="shared" si="17"/>
        <v>337.099</v>
      </c>
      <c r="G72" s="58">
        <f t="shared" si="17"/>
        <v>194.522</v>
      </c>
      <c r="H72" s="233">
        <f t="shared" si="17"/>
        <v>359.57899999999995</v>
      </c>
      <c r="I72" s="306">
        <f t="shared" si="17"/>
        <v>29.059</v>
      </c>
      <c r="J72" s="233">
        <f t="shared" si="17"/>
        <v>4.115</v>
      </c>
      <c r="K72" s="306">
        <f>+K61+K63+K65+K67</f>
        <v>113.519</v>
      </c>
      <c r="L72" s="307">
        <f>+L61+L63+L65+L67</f>
        <v>311.724</v>
      </c>
      <c r="M72" s="392">
        <f t="shared" si="16"/>
        <v>162.147</v>
      </c>
      <c r="N72" s="307">
        <f t="shared" si="16"/>
        <v>267.077</v>
      </c>
      <c r="O72" s="306">
        <f t="shared" si="16"/>
        <v>2938.363</v>
      </c>
      <c r="P72" s="233">
        <f t="shared" si="16"/>
        <v>9191.460999999998</v>
      </c>
    </row>
    <row r="73" spans="1:16" ht="18.75">
      <c r="A73" s="47" t="s">
        <v>0</v>
      </c>
      <c r="B73" s="568" t="s">
        <v>54</v>
      </c>
      <c r="C73" s="59" t="s">
        <v>16</v>
      </c>
      <c r="D73" s="251">
        <v>33.6426</v>
      </c>
      <c r="E73" s="340">
        <v>47.7072</v>
      </c>
      <c r="F73" s="212">
        <v>28.093</v>
      </c>
      <c r="G73" s="220">
        <v>17.1438</v>
      </c>
      <c r="H73" s="219">
        <v>23.667</v>
      </c>
      <c r="I73" s="340">
        <v>176.6924</v>
      </c>
      <c r="J73" s="199">
        <v>193.1076</v>
      </c>
      <c r="K73" s="340">
        <v>44.0576</v>
      </c>
      <c r="L73" s="251">
        <v>26.566</v>
      </c>
      <c r="M73" s="340">
        <v>196.156</v>
      </c>
      <c r="N73" s="256">
        <v>159.2302</v>
      </c>
      <c r="O73" s="220">
        <v>52.4124</v>
      </c>
      <c r="P73" s="232">
        <f aca="true" t="shared" si="18" ref="P73:P80">SUM(D73:O73)</f>
        <v>998.4758</v>
      </c>
    </row>
    <row r="74" spans="1:16" ht="18.75">
      <c r="A74" s="47" t="s">
        <v>34</v>
      </c>
      <c r="B74" s="569"/>
      <c r="C74" s="52" t="s">
        <v>18</v>
      </c>
      <c r="D74" s="328">
        <v>22809.931</v>
      </c>
      <c r="E74" s="341">
        <v>36681.023</v>
      </c>
      <c r="F74" s="211">
        <v>32628.688</v>
      </c>
      <c r="G74" s="221">
        <v>21537.725</v>
      </c>
      <c r="H74" s="218">
        <v>19282.304</v>
      </c>
      <c r="I74" s="341">
        <v>77637.216</v>
      </c>
      <c r="J74" s="200">
        <v>110316.967</v>
      </c>
      <c r="K74" s="341">
        <v>46516.077</v>
      </c>
      <c r="L74" s="328">
        <v>23469.24</v>
      </c>
      <c r="M74" s="341">
        <v>75239.48</v>
      </c>
      <c r="N74" s="287">
        <v>71179.123</v>
      </c>
      <c r="O74" s="221">
        <v>36347.281</v>
      </c>
      <c r="P74" s="233">
        <f t="shared" si="18"/>
        <v>573645.0549999999</v>
      </c>
    </row>
    <row r="75" spans="1:16" ht="18.75">
      <c r="A75" s="47" t="s">
        <v>0</v>
      </c>
      <c r="B75" s="568" t="s">
        <v>55</v>
      </c>
      <c r="C75" s="59" t="s">
        <v>16</v>
      </c>
      <c r="D75" s="251">
        <v>0.2288</v>
      </c>
      <c r="E75" s="340">
        <v>2.1584</v>
      </c>
      <c r="F75" s="212">
        <v>4.8728</v>
      </c>
      <c r="G75" s="220">
        <v>1.2226</v>
      </c>
      <c r="H75" s="219">
        <v>3.085</v>
      </c>
      <c r="I75" s="340">
        <v>3.0706</v>
      </c>
      <c r="J75" s="199">
        <v>0.0344</v>
      </c>
      <c r="K75" s="340">
        <v>0.0434</v>
      </c>
      <c r="L75" s="251">
        <v>0.0276</v>
      </c>
      <c r="M75" s="340">
        <v>0.0394</v>
      </c>
      <c r="N75" s="256">
        <v>0.117</v>
      </c>
      <c r="O75" s="220">
        <v>0.0712</v>
      </c>
      <c r="P75" s="232">
        <f t="shared" si="18"/>
        <v>14.9712</v>
      </c>
    </row>
    <row r="76" spans="1:16" ht="18.75">
      <c r="A76" s="47" t="s">
        <v>0</v>
      </c>
      <c r="B76" s="569"/>
      <c r="C76" s="52" t="s">
        <v>18</v>
      </c>
      <c r="D76" s="328">
        <v>18.519</v>
      </c>
      <c r="E76" s="341">
        <v>394.904</v>
      </c>
      <c r="F76" s="211">
        <v>1295.673</v>
      </c>
      <c r="G76" s="221">
        <v>332.651</v>
      </c>
      <c r="H76" s="218">
        <v>865.014</v>
      </c>
      <c r="I76" s="341">
        <v>685.036</v>
      </c>
      <c r="J76" s="200">
        <v>2.812</v>
      </c>
      <c r="K76" s="341">
        <v>3.942</v>
      </c>
      <c r="L76" s="328">
        <v>2.804</v>
      </c>
      <c r="M76" s="341">
        <v>2.008</v>
      </c>
      <c r="N76" s="287">
        <v>8.793</v>
      </c>
      <c r="O76" s="221">
        <v>7.01</v>
      </c>
      <c r="P76" s="233">
        <f t="shared" si="18"/>
        <v>3619.166</v>
      </c>
    </row>
    <row r="77" spans="1:16" ht="18.75">
      <c r="A77" s="47" t="s">
        <v>56</v>
      </c>
      <c r="B77" s="50" t="s">
        <v>57</v>
      </c>
      <c r="C77" s="59" t="s">
        <v>16</v>
      </c>
      <c r="D77" s="251"/>
      <c r="E77" s="340">
        <v>0.0004</v>
      </c>
      <c r="F77" s="212"/>
      <c r="G77" s="220"/>
      <c r="H77" s="219">
        <v>0.0006</v>
      </c>
      <c r="I77" s="340"/>
      <c r="J77" s="199"/>
      <c r="K77" s="340"/>
      <c r="L77" s="251"/>
      <c r="M77" s="340"/>
      <c r="N77" s="256"/>
      <c r="O77" s="220"/>
      <c r="P77" s="232">
        <f t="shared" si="18"/>
        <v>0.001</v>
      </c>
    </row>
    <row r="78" spans="1:16" ht="18.75">
      <c r="A78" s="54"/>
      <c r="B78" s="52" t="s">
        <v>58</v>
      </c>
      <c r="C78" s="52" t="s">
        <v>18</v>
      </c>
      <c r="D78" s="328"/>
      <c r="E78" s="341">
        <v>0.043</v>
      </c>
      <c r="F78" s="211"/>
      <c r="G78" s="221"/>
      <c r="H78" s="218">
        <v>0.032</v>
      </c>
      <c r="I78" s="341"/>
      <c r="J78" s="200"/>
      <c r="K78" s="341"/>
      <c r="L78" s="328"/>
      <c r="M78" s="341"/>
      <c r="N78" s="287"/>
      <c r="O78" s="221"/>
      <c r="P78" s="233">
        <f t="shared" si="18"/>
        <v>0.075</v>
      </c>
    </row>
    <row r="79" spans="1:16" ht="18.75">
      <c r="A79" s="54"/>
      <c r="B79" s="568" t="s">
        <v>59</v>
      </c>
      <c r="C79" s="59" t="s">
        <v>16</v>
      </c>
      <c r="D79" s="251"/>
      <c r="E79" s="340"/>
      <c r="F79" s="212">
        <v>0.073</v>
      </c>
      <c r="G79" s="220">
        <v>0.004</v>
      </c>
      <c r="H79" s="219">
        <v>0.004</v>
      </c>
      <c r="I79" s="340">
        <v>0.0042</v>
      </c>
      <c r="J79" s="199"/>
      <c r="K79" s="340"/>
      <c r="L79" s="251"/>
      <c r="M79" s="340"/>
      <c r="N79" s="256"/>
      <c r="O79" s="220"/>
      <c r="P79" s="232">
        <f t="shared" si="18"/>
        <v>0.0852</v>
      </c>
    </row>
    <row r="80" spans="1:16" ht="18.75">
      <c r="A80" s="47" t="s">
        <v>17</v>
      </c>
      <c r="B80" s="569"/>
      <c r="C80" s="52" t="s">
        <v>18</v>
      </c>
      <c r="D80" s="328"/>
      <c r="E80" s="342"/>
      <c r="F80" s="211">
        <v>55.188</v>
      </c>
      <c r="G80" s="221">
        <v>3.024</v>
      </c>
      <c r="H80" s="218">
        <v>1.944</v>
      </c>
      <c r="I80" s="341">
        <v>1.815</v>
      </c>
      <c r="J80" s="200"/>
      <c r="K80" s="341"/>
      <c r="L80" s="328"/>
      <c r="M80" s="341"/>
      <c r="N80" s="287"/>
      <c r="O80" s="221"/>
      <c r="P80" s="233">
        <f t="shared" si="18"/>
        <v>61.971000000000004</v>
      </c>
    </row>
    <row r="81" spans="1:16" ht="18.75">
      <c r="A81" s="54"/>
      <c r="B81" s="50" t="s">
        <v>20</v>
      </c>
      <c r="C81" s="59" t="s">
        <v>16</v>
      </c>
      <c r="D81" s="251">
        <v>130.6432</v>
      </c>
      <c r="E81" s="340">
        <v>96.1779</v>
      </c>
      <c r="F81" s="212">
        <v>93.0844</v>
      </c>
      <c r="G81" s="220">
        <v>108.4778</v>
      </c>
      <c r="H81" s="219">
        <v>145.016</v>
      </c>
      <c r="I81" s="340">
        <v>147.316</v>
      </c>
      <c r="J81" s="199">
        <v>80.1438</v>
      </c>
      <c r="K81" s="340">
        <v>72.0588</v>
      </c>
      <c r="L81" s="251">
        <v>126.4774</v>
      </c>
      <c r="M81" s="340">
        <v>142.1938</v>
      </c>
      <c r="N81" s="256">
        <v>110.3185</v>
      </c>
      <c r="O81" s="220">
        <v>103.8614</v>
      </c>
      <c r="P81" s="232">
        <f aca="true" t="shared" si="19" ref="P81:P102">SUM(D81:O81)</f>
        <v>1355.7690000000002</v>
      </c>
    </row>
    <row r="82" spans="1:16" ht="18.75">
      <c r="A82" s="54"/>
      <c r="B82" s="52" t="s">
        <v>60</v>
      </c>
      <c r="C82" s="52" t="s">
        <v>18</v>
      </c>
      <c r="D82" s="328">
        <v>48523.725</v>
      </c>
      <c r="E82" s="341">
        <v>41746.776</v>
      </c>
      <c r="F82" s="211">
        <v>45849.675</v>
      </c>
      <c r="G82" s="221">
        <v>44336.509</v>
      </c>
      <c r="H82" s="218">
        <v>29959.615</v>
      </c>
      <c r="I82" s="341">
        <v>26998.243</v>
      </c>
      <c r="J82" s="200">
        <v>28543.325</v>
      </c>
      <c r="K82" s="341">
        <v>28095.843</v>
      </c>
      <c r="L82" s="328">
        <v>46289.022</v>
      </c>
      <c r="M82" s="341">
        <v>38475.103</v>
      </c>
      <c r="N82" s="287">
        <v>34946.422</v>
      </c>
      <c r="O82" s="221">
        <v>34262.808</v>
      </c>
      <c r="P82" s="233">
        <f t="shared" si="19"/>
        <v>448027.066</v>
      </c>
    </row>
    <row r="83" spans="1:16" s="40" customFormat="1" ht="18.75">
      <c r="A83" s="47" t="s">
        <v>23</v>
      </c>
      <c r="B83" s="570" t="s">
        <v>114</v>
      </c>
      <c r="C83" s="59" t="s">
        <v>16</v>
      </c>
      <c r="D83" s="232">
        <f aca="true" t="shared" si="20" ref="D83:I84">+D73+D75+D77+D79+D81</f>
        <v>164.5146</v>
      </c>
      <c r="E83" s="305">
        <f t="shared" si="20"/>
        <v>146.0439</v>
      </c>
      <c r="F83" s="232">
        <f>+F73+F75+F77+F79+F81</f>
        <v>126.1232</v>
      </c>
      <c r="G83" s="280">
        <f>+G73+G75+G77+G79+G81</f>
        <v>126.8482</v>
      </c>
      <c r="H83" s="232">
        <f t="shared" si="20"/>
        <v>171.77259999999998</v>
      </c>
      <c r="I83" s="305">
        <f t="shared" si="20"/>
        <v>327.08320000000003</v>
      </c>
      <c r="J83" s="232">
        <f aca="true" t="shared" si="21" ref="J83:L84">+J73+J75+J77+J79+J81</f>
        <v>273.2858</v>
      </c>
      <c r="K83" s="305">
        <f t="shared" si="21"/>
        <v>116.1598</v>
      </c>
      <c r="L83" s="234">
        <f t="shared" si="21"/>
        <v>153.071</v>
      </c>
      <c r="M83" s="305">
        <f aca="true" t="shared" si="22" ref="M83:O84">+M73+M75+M77+M79+M81</f>
        <v>338.3892</v>
      </c>
      <c r="N83" s="234">
        <f t="shared" si="22"/>
        <v>269.6657</v>
      </c>
      <c r="O83" s="305">
        <f t="shared" si="22"/>
        <v>156.345</v>
      </c>
      <c r="P83" s="232">
        <f>SUM(D83:O83)</f>
        <v>2369.3021999999996</v>
      </c>
    </row>
    <row r="84" spans="1:16" s="40" customFormat="1" ht="18.75">
      <c r="A84" s="53"/>
      <c r="B84" s="571"/>
      <c r="C84" s="52" t="s">
        <v>18</v>
      </c>
      <c r="D84" s="233">
        <f t="shared" si="20"/>
        <v>71352.175</v>
      </c>
      <c r="E84" s="306">
        <f t="shared" si="20"/>
        <v>78822.746</v>
      </c>
      <c r="F84" s="233">
        <f>+F74+F76+F78+F80+F82</f>
        <v>79829.224</v>
      </c>
      <c r="G84" s="58">
        <f>+G74+G76+G78+G80+G82</f>
        <v>66209.909</v>
      </c>
      <c r="H84" s="233">
        <f t="shared" si="20"/>
        <v>50108.909</v>
      </c>
      <c r="I84" s="306">
        <f t="shared" si="20"/>
        <v>105322.31</v>
      </c>
      <c r="J84" s="233">
        <f t="shared" si="21"/>
        <v>138863.10400000002</v>
      </c>
      <c r="K84" s="306">
        <f t="shared" si="21"/>
        <v>74615.862</v>
      </c>
      <c r="L84" s="307">
        <f t="shared" si="21"/>
        <v>69761.06599999999</v>
      </c>
      <c r="M84" s="306">
        <f t="shared" si="22"/>
        <v>113716.591</v>
      </c>
      <c r="N84" s="307">
        <f t="shared" si="22"/>
        <v>106134.33800000002</v>
      </c>
      <c r="O84" s="306">
        <f t="shared" si="22"/>
        <v>70617.099</v>
      </c>
      <c r="P84" s="233">
        <f>SUM(D84:O84)</f>
        <v>1025353.333</v>
      </c>
    </row>
    <row r="85" spans="1:16" ht="18.75">
      <c r="A85" s="572" t="s">
        <v>118</v>
      </c>
      <c r="B85" s="573"/>
      <c r="C85" s="59" t="s">
        <v>16</v>
      </c>
      <c r="D85" s="251">
        <v>6.762</v>
      </c>
      <c r="E85" s="340">
        <v>4.9194</v>
      </c>
      <c r="F85" s="212">
        <v>2.984</v>
      </c>
      <c r="G85" s="220">
        <v>0.8109</v>
      </c>
      <c r="H85" s="219">
        <v>2.8134</v>
      </c>
      <c r="I85" s="340">
        <v>27.7234</v>
      </c>
      <c r="J85" s="199">
        <v>18.9244</v>
      </c>
      <c r="K85" s="340">
        <v>12.734</v>
      </c>
      <c r="L85" s="251">
        <v>16.01</v>
      </c>
      <c r="M85" s="340">
        <v>40.3415</v>
      </c>
      <c r="N85" s="256">
        <v>25.9319</v>
      </c>
      <c r="O85" s="220">
        <v>29.8836</v>
      </c>
      <c r="P85" s="232">
        <f t="shared" si="19"/>
        <v>189.8385</v>
      </c>
    </row>
    <row r="86" spans="1:16" ht="18.75">
      <c r="A86" s="574"/>
      <c r="B86" s="575"/>
      <c r="C86" s="52" t="s">
        <v>18</v>
      </c>
      <c r="D86" s="328">
        <v>6109.431</v>
      </c>
      <c r="E86" s="341">
        <v>5605.864</v>
      </c>
      <c r="F86" s="211">
        <v>3975.484</v>
      </c>
      <c r="G86" s="221">
        <v>1756.9</v>
      </c>
      <c r="H86" s="218">
        <v>4665.557</v>
      </c>
      <c r="I86" s="341">
        <v>29351.728</v>
      </c>
      <c r="J86" s="200">
        <v>20467.541</v>
      </c>
      <c r="K86" s="341">
        <v>17248.136</v>
      </c>
      <c r="L86" s="328">
        <v>16953.747</v>
      </c>
      <c r="M86" s="341">
        <v>37006.039</v>
      </c>
      <c r="N86" s="287">
        <v>23701.745</v>
      </c>
      <c r="O86" s="221">
        <v>30915.583</v>
      </c>
      <c r="P86" s="233">
        <f t="shared" si="19"/>
        <v>197757.755</v>
      </c>
    </row>
    <row r="87" spans="1:16" ht="18.75">
      <c r="A87" s="572" t="s">
        <v>61</v>
      </c>
      <c r="B87" s="573"/>
      <c r="C87" s="59" t="s">
        <v>16</v>
      </c>
      <c r="D87" s="251">
        <v>0.2324</v>
      </c>
      <c r="E87" s="340">
        <v>1.585</v>
      </c>
      <c r="F87" s="212">
        <v>676.341</v>
      </c>
      <c r="G87" s="220">
        <v>1336.24</v>
      </c>
      <c r="H87" s="219">
        <v>694.4</v>
      </c>
      <c r="I87" s="340"/>
      <c r="J87" s="199"/>
      <c r="K87" s="340"/>
      <c r="L87" s="251"/>
      <c r="M87" s="340"/>
      <c r="N87" s="256"/>
      <c r="O87" s="220"/>
      <c r="P87" s="232">
        <f t="shared" si="19"/>
        <v>2708.7984</v>
      </c>
    </row>
    <row r="88" spans="1:16" ht="18.75">
      <c r="A88" s="574"/>
      <c r="B88" s="575"/>
      <c r="C88" s="52" t="s">
        <v>18</v>
      </c>
      <c r="D88" s="328">
        <v>5.002</v>
      </c>
      <c r="E88" s="341">
        <v>160.97</v>
      </c>
      <c r="F88" s="211">
        <v>124146.435</v>
      </c>
      <c r="G88" s="221">
        <v>380172.881</v>
      </c>
      <c r="H88" s="218">
        <v>114225.446</v>
      </c>
      <c r="I88" s="341"/>
      <c r="J88" s="200"/>
      <c r="K88" s="341"/>
      <c r="L88" s="328"/>
      <c r="M88" s="341"/>
      <c r="N88" s="287"/>
      <c r="O88" s="221"/>
      <c r="P88" s="233">
        <f t="shared" si="19"/>
        <v>618710.7339999999</v>
      </c>
    </row>
    <row r="89" spans="1:16" ht="18.75">
      <c r="A89" s="572" t="s">
        <v>119</v>
      </c>
      <c r="B89" s="573"/>
      <c r="C89" s="59" t="s">
        <v>16</v>
      </c>
      <c r="D89" s="251">
        <v>0.008</v>
      </c>
      <c r="E89" s="340">
        <v>0.0084</v>
      </c>
      <c r="F89" s="212">
        <v>0.0595</v>
      </c>
      <c r="G89" s="220">
        <v>0.0194</v>
      </c>
      <c r="H89" s="219">
        <v>0.017</v>
      </c>
      <c r="I89" s="340">
        <v>0.0384</v>
      </c>
      <c r="J89" s="199">
        <v>0.0038</v>
      </c>
      <c r="K89" s="340">
        <v>0.0122</v>
      </c>
      <c r="L89" s="251">
        <v>0.0102</v>
      </c>
      <c r="M89" s="340">
        <v>0.0024</v>
      </c>
      <c r="N89" s="256">
        <v>0.0014</v>
      </c>
      <c r="O89" s="220">
        <v>0.0047</v>
      </c>
      <c r="P89" s="232">
        <f t="shared" si="19"/>
        <v>0.18540000000000004</v>
      </c>
    </row>
    <row r="90" spans="1:16" ht="18.75">
      <c r="A90" s="574"/>
      <c r="B90" s="575"/>
      <c r="C90" s="52" t="s">
        <v>18</v>
      </c>
      <c r="D90" s="328">
        <v>29.009</v>
      </c>
      <c r="E90" s="341">
        <v>29.075</v>
      </c>
      <c r="F90" s="211">
        <v>154.948</v>
      </c>
      <c r="G90" s="221">
        <v>57.133</v>
      </c>
      <c r="H90" s="218">
        <v>50.199</v>
      </c>
      <c r="I90" s="341">
        <v>84.673</v>
      </c>
      <c r="J90" s="200">
        <v>12.679</v>
      </c>
      <c r="K90" s="341">
        <v>24.062</v>
      </c>
      <c r="L90" s="328">
        <v>22.723</v>
      </c>
      <c r="M90" s="341">
        <v>4.471</v>
      </c>
      <c r="N90" s="287">
        <v>2.139</v>
      </c>
      <c r="O90" s="221">
        <v>11.966</v>
      </c>
      <c r="P90" s="233">
        <f t="shared" si="19"/>
        <v>483.07700000000006</v>
      </c>
    </row>
    <row r="91" spans="1:16" ht="18.75">
      <c r="A91" s="572" t="s">
        <v>120</v>
      </c>
      <c r="B91" s="573"/>
      <c r="C91" s="59" t="s">
        <v>16</v>
      </c>
      <c r="D91" s="251">
        <v>1.7524</v>
      </c>
      <c r="E91" s="340">
        <v>8.0822</v>
      </c>
      <c r="F91" s="212">
        <v>33.869</v>
      </c>
      <c r="G91" s="220">
        <v>8.5012</v>
      </c>
      <c r="H91" s="219">
        <v>17.4912</v>
      </c>
      <c r="I91" s="340">
        <v>13.1842</v>
      </c>
      <c r="J91" s="199">
        <v>0.64</v>
      </c>
      <c r="K91" s="340">
        <v>1</v>
      </c>
      <c r="L91" s="251">
        <v>1.6404</v>
      </c>
      <c r="M91" s="340">
        <v>2.2692</v>
      </c>
      <c r="N91" s="256">
        <v>4.1138</v>
      </c>
      <c r="O91" s="220">
        <v>2.516</v>
      </c>
      <c r="P91" s="232">
        <f t="shared" si="19"/>
        <v>95.0596</v>
      </c>
    </row>
    <row r="92" spans="1:16" ht="18.75">
      <c r="A92" s="574"/>
      <c r="B92" s="575"/>
      <c r="C92" s="52" t="s">
        <v>18</v>
      </c>
      <c r="D92" s="328">
        <v>4266.065</v>
      </c>
      <c r="E92" s="341">
        <v>22347.079</v>
      </c>
      <c r="F92" s="211">
        <v>65292.065</v>
      </c>
      <c r="G92" s="221">
        <v>16489.557</v>
      </c>
      <c r="H92" s="218">
        <v>22242.642</v>
      </c>
      <c r="I92" s="341">
        <v>18161.252</v>
      </c>
      <c r="J92" s="200">
        <v>822.204</v>
      </c>
      <c r="K92" s="341">
        <v>1281.636</v>
      </c>
      <c r="L92" s="328">
        <v>2312.864</v>
      </c>
      <c r="M92" s="341">
        <v>4320.819</v>
      </c>
      <c r="N92" s="287">
        <v>8391.838</v>
      </c>
      <c r="O92" s="221">
        <v>5654.645</v>
      </c>
      <c r="P92" s="233">
        <f t="shared" si="19"/>
        <v>171582.66599999997</v>
      </c>
    </row>
    <row r="93" spans="1:16" ht="18.75">
      <c r="A93" s="572" t="s">
        <v>63</v>
      </c>
      <c r="B93" s="573"/>
      <c r="C93" s="59" t="s">
        <v>16</v>
      </c>
      <c r="D93" s="251">
        <v>0.0004</v>
      </c>
      <c r="E93" s="563">
        <v>0.0008</v>
      </c>
      <c r="F93" s="212">
        <v>0.003</v>
      </c>
      <c r="G93" s="220">
        <v>0.0014</v>
      </c>
      <c r="H93" s="219">
        <v>0.0014</v>
      </c>
      <c r="I93" s="340">
        <v>0.0016</v>
      </c>
      <c r="J93" s="199">
        <v>0.0006</v>
      </c>
      <c r="K93" s="340">
        <v>0.0012</v>
      </c>
      <c r="L93" s="251"/>
      <c r="M93" s="340"/>
      <c r="N93" s="256">
        <v>0.0006</v>
      </c>
      <c r="O93" s="220"/>
      <c r="P93" s="232">
        <f t="shared" si="19"/>
        <v>0.011000000000000001</v>
      </c>
    </row>
    <row r="94" spans="1:16" ht="18.75">
      <c r="A94" s="574"/>
      <c r="B94" s="575"/>
      <c r="C94" s="52" t="s">
        <v>18</v>
      </c>
      <c r="D94" s="328">
        <v>0.173</v>
      </c>
      <c r="E94" s="341">
        <v>0.648</v>
      </c>
      <c r="F94" s="211">
        <v>4.017</v>
      </c>
      <c r="G94" s="221">
        <v>1.512</v>
      </c>
      <c r="H94" s="218">
        <v>1.382</v>
      </c>
      <c r="I94" s="341">
        <v>1.598</v>
      </c>
      <c r="J94" s="200">
        <v>0.778</v>
      </c>
      <c r="K94" s="341">
        <v>3.37</v>
      </c>
      <c r="L94" s="328"/>
      <c r="M94" s="341"/>
      <c r="N94" s="287">
        <v>0.324</v>
      </c>
      <c r="O94" s="221"/>
      <c r="P94" s="233">
        <f t="shared" si="19"/>
        <v>13.802000000000001</v>
      </c>
    </row>
    <row r="95" spans="1:16" ht="18.75">
      <c r="A95" s="572" t="s">
        <v>121</v>
      </c>
      <c r="B95" s="573"/>
      <c r="C95" s="59" t="s">
        <v>16</v>
      </c>
      <c r="D95" s="251"/>
      <c r="E95" s="340"/>
      <c r="F95" s="212"/>
      <c r="G95" s="220"/>
      <c r="H95" s="219"/>
      <c r="I95" s="340"/>
      <c r="J95" s="199"/>
      <c r="K95" s="340"/>
      <c r="L95" s="251"/>
      <c r="M95" s="340"/>
      <c r="N95" s="256">
        <v>6.9898</v>
      </c>
      <c r="O95" s="220">
        <v>10.895</v>
      </c>
      <c r="P95" s="232">
        <f t="shared" si="19"/>
        <v>17.8848</v>
      </c>
    </row>
    <row r="96" spans="1:16" ht="18.75">
      <c r="A96" s="574"/>
      <c r="B96" s="575"/>
      <c r="C96" s="52" t="s">
        <v>18</v>
      </c>
      <c r="D96" s="328"/>
      <c r="E96" s="341"/>
      <c r="F96" s="211"/>
      <c r="G96" s="221"/>
      <c r="H96" s="218"/>
      <c r="I96" s="341"/>
      <c r="J96" s="200"/>
      <c r="K96" s="341"/>
      <c r="L96" s="328"/>
      <c r="M96" s="341"/>
      <c r="N96" s="287">
        <v>2083.64</v>
      </c>
      <c r="O96" s="221">
        <v>2386.971</v>
      </c>
      <c r="P96" s="233">
        <f t="shared" si="19"/>
        <v>4470.611</v>
      </c>
    </row>
    <row r="97" spans="1:16" ht="18.75">
      <c r="A97" s="572" t="s">
        <v>64</v>
      </c>
      <c r="B97" s="573"/>
      <c r="C97" s="59" t="s">
        <v>16</v>
      </c>
      <c r="D97" s="251">
        <v>58.7892</v>
      </c>
      <c r="E97" s="340">
        <v>97.6907</v>
      </c>
      <c r="F97" s="212">
        <v>333.9515</v>
      </c>
      <c r="G97" s="220">
        <v>454.2884</v>
      </c>
      <c r="H97" s="219">
        <v>1145.3827</v>
      </c>
      <c r="I97" s="340">
        <v>2209.2522</v>
      </c>
      <c r="J97" s="199">
        <v>1727.5081</v>
      </c>
      <c r="K97" s="340">
        <v>522.9295</v>
      </c>
      <c r="L97" s="251">
        <v>399.0063</v>
      </c>
      <c r="M97" s="340">
        <v>187.1856</v>
      </c>
      <c r="N97" s="256">
        <v>316.2598</v>
      </c>
      <c r="O97" s="220">
        <v>145.6992</v>
      </c>
      <c r="P97" s="232">
        <f t="shared" si="19"/>
        <v>7597.9432</v>
      </c>
    </row>
    <row r="98" spans="1:16" ht="18.75">
      <c r="A98" s="574"/>
      <c r="B98" s="575"/>
      <c r="C98" s="52" t="s">
        <v>18</v>
      </c>
      <c r="D98" s="328">
        <v>28471.662</v>
      </c>
      <c r="E98" s="341">
        <v>54477.275</v>
      </c>
      <c r="F98" s="211">
        <v>153379.772</v>
      </c>
      <c r="G98" s="221">
        <v>272580.053</v>
      </c>
      <c r="H98" s="218">
        <v>489214.081</v>
      </c>
      <c r="I98" s="341">
        <v>833214.418</v>
      </c>
      <c r="J98" s="200">
        <v>767828.252</v>
      </c>
      <c r="K98" s="341">
        <v>141250.663</v>
      </c>
      <c r="L98" s="328">
        <v>72172.536</v>
      </c>
      <c r="M98" s="341">
        <v>51972.299</v>
      </c>
      <c r="N98" s="287">
        <v>69500.787</v>
      </c>
      <c r="O98" s="221">
        <v>58807.611</v>
      </c>
      <c r="P98" s="233">
        <f t="shared" si="19"/>
        <v>2992869.409</v>
      </c>
    </row>
    <row r="99" spans="1:16" s="40" customFormat="1" ht="18.75">
      <c r="A99" s="576" t="s">
        <v>65</v>
      </c>
      <c r="B99" s="577"/>
      <c r="C99" s="59" t="s">
        <v>16</v>
      </c>
      <c r="D99" s="232">
        <f aca="true" t="shared" si="23" ref="D99:I99">+D8+D10+D22+D28+D36+D38+D40+D42+D44+D46+D48+D50+D52+D58+D71+D83+D85+D87+D89+D91+D93+D95+D97</f>
        <v>8333.5912</v>
      </c>
      <c r="E99" s="305">
        <f t="shared" si="23"/>
        <v>4966.647799999999</v>
      </c>
      <c r="F99" s="232">
        <f t="shared" si="23"/>
        <v>4753.8738</v>
      </c>
      <c r="G99" s="280">
        <f t="shared" si="23"/>
        <v>4401.6408</v>
      </c>
      <c r="H99" s="232">
        <f t="shared" si="23"/>
        <v>10273.061799999998</v>
      </c>
      <c r="I99" s="305">
        <f t="shared" si="23"/>
        <v>10601.931199999999</v>
      </c>
      <c r="J99" s="232">
        <f aca="true" t="shared" si="24" ref="J99:L100">+J8+J10+J22+J28+J36+J38+J40+J42+J44+J46+J48+J50+J52+J58+J71+J83+J85+J87+J89+J91+J93+J95+J97</f>
        <v>12359.931299999997</v>
      </c>
      <c r="K99" s="305">
        <f t="shared" si="24"/>
        <v>6623.104300000001</v>
      </c>
      <c r="L99" s="234">
        <f t="shared" si="24"/>
        <v>2754.2984000000006</v>
      </c>
      <c r="M99" s="305">
        <f aca="true" t="shared" si="25" ref="M99:O100">+M8+M10+M22+M28+M36+M38+M40+M42+M44+M46+M48+M50+M52+M58+M71+M83+M85+M87+M89+M91+M93+M95+M97</f>
        <v>6157.344800000001</v>
      </c>
      <c r="N99" s="234">
        <f t="shared" si="25"/>
        <v>10964.768599999996</v>
      </c>
      <c r="O99" s="305">
        <f t="shared" si="25"/>
        <v>15935.815199999995</v>
      </c>
      <c r="P99" s="232">
        <f>SUM(D99:O99)</f>
        <v>98126.00919999999</v>
      </c>
    </row>
    <row r="100" spans="1:16" s="40" customFormat="1" ht="18.75">
      <c r="A100" s="578"/>
      <c r="B100" s="579"/>
      <c r="C100" s="52" t="s">
        <v>18</v>
      </c>
      <c r="D100" s="233">
        <f aca="true" t="shared" si="26" ref="D100:I100">+D9+D11+D23+D29+D37+D39+D41+D43+D45+D47+D49+D51+D53+D59+D72+D84+D86+D88+D90+D92+D94+D96+D98</f>
        <v>1025386.3169999997</v>
      </c>
      <c r="E100" s="306">
        <f t="shared" si="26"/>
        <v>623708.923</v>
      </c>
      <c r="F100" s="233">
        <f t="shared" si="26"/>
        <v>811103.8479999999</v>
      </c>
      <c r="G100" s="58">
        <f t="shared" si="26"/>
        <v>1045894.426</v>
      </c>
      <c r="H100" s="233">
        <f t="shared" si="26"/>
        <v>1435498.5529999998</v>
      </c>
      <c r="I100" s="306">
        <f t="shared" si="26"/>
        <v>2197666.208</v>
      </c>
      <c r="J100" s="233">
        <f t="shared" si="24"/>
        <v>2700357.392</v>
      </c>
      <c r="K100" s="306">
        <f t="shared" si="24"/>
        <v>1496003.208</v>
      </c>
      <c r="L100" s="307">
        <f t="shared" si="24"/>
        <v>588471.7609999999</v>
      </c>
      <c r="M100" s="306">
        <f t="shared" si="25"/>
        <v>1423892.941</v>
      </c>
      <c r="N100" s="307">
        <f t="shared" si="25"/>
        <v>1347972.919</v>
      </c>
      <c r="O100" s="306">
        <f t="shared" si="25"/>
        <v>1558450.9910000002</v>
      </c>
      <c r="P100" s="233">
        <f>SUM(D100:O100)</f>
        <v>16254407.487</v>
      </c>
    </row>
    <row r="101" spans="1:16" ht="18.75">
      <c r="A101" s="47" t="s">
        <v>0</v>
      </c>
      <c r="B101" s="568" t="s">
        <v>134</v>
      </c>
      <c r="C101" s="59" t="s">
        <v>16</v>
      </c>
      <c r="D101" s="251">
        <v>0.5467</v>
      </c>
      <c r="E101" s="340"/>
      <c r="F101" s="212"/>
      <c r="G101" s="220">
        <v>1.6671</v>
      </c>
      <c r="H101" s="219">
        <v>0.9972</v>
      </c>
      <c r="I101" s="340">
        <v>0.742</v>
      </c>
      <c r="J101" s="199">
        <v>0.0525</v>
      </c>
      <c r="K101" s="340"/>
      <c r="L101" s="251">
        <v>0.6884</v>
      </c>
      <c r="M101" s="340">
        <v>0.3916</v>
      </c>
      <c r="N101" s="256">
        <v>0.5399</v>
      </c>
      <c r="O101" s="220">
        <v>0.6683</v>
      </c>
      <c r="P101" s="232">
        <f t="shared" si="19"/>
        <v>6.2937</v>
      </c>
    </row>
    <row r="102" spans="1:16" ht="18.75">
      <c r="A102" s="47" t="s">
        <v>0</v>
      </c>
      <c r="B102" s="569"/>
      <c r="C102" s="52" t="s">
        <v>18</v>
      </c>
      <c r="D102" s="328">
        <v>2089.237</v>
      </c>
      <c r="E102" s="341"/>
      <c r="F102" s="211"/>
      <c r="G102" s="221">
        <v>5086.463</v>
      </c>
      <c r="H102" s="218">
        <v>3502.83</v>
      </c>
      <c r="I102" s="341">
        <v>3407.722</v>
      </c>
      <c r="J102" s="200">
        <v>279.201</v>
      </c>
      <c r="K102" s="341"/>
      <c r="L102" s="328">
        <v>1759.655</v>
      </c>
      <c r="M102" s="341">
        <v>1303.12</v>
      </c>
      <c r="N102" s="287">
        <v>1831.782</v>
      </c>
      <c r="O102" s="221">
        <v>2455.625</v>
      </c>
      <c r="P102" s="233">
        <f t="shared" si="19"/>
        <v>21715.635</v>
      </c>
    </row>
    <row r="103" spans="1:16" ht="18.75">
      <c r="A103" s="47" t="s">
        <v>66</v>
      </c>
      <c r="B103" s="568" t="s">
        <v>135</v>
      </c>
      <c r="C103" s="59" t="s">
        <v>16</v>
      </c>
      <c r="D103" s="251">
        <v>20.646</v>
      </c>
      <c r="E103" s="340">
        <v>13.54</v>
      </c>
      <c r="F103" s="212">
        <v>11.1878</v>
      </c>
      <c r="G103" s="220">
        <v>16.0528</v>
      </c>
      <c r="H103" s="219">
        <v>41.106</v>
      </c>
      <c r="I103" s="340">
        <v>69.6358</v>
      </c>
      <c r="J103" s="199">
        <v>24.3392</v>
      </c>
      <c r="K103" s="340">
        <v>16.4398</v>
      </c>
      <c r="L103" s="251">
        <v>52.343</v>
      </c>
      <c r="M103" s="340">
        <v>38.714</v>
      </c>
      <c r="N103" s="256">
        <v>47.8769</v>
      </c>
      <c r="O103" s="220">
        <v>65.85</v>
      </c>
      <c r="P103" s="232">
        <f aca="true" t="shared" si="27" ref="P103:P110">SUM(D103:O103)</f>
        <v>417.73130000000003</v>
      </c>
    </row>
    <row r="104" spans="1:16" ht="18.75">
      <c r="A104" s="47" t="s">
        <v>0</v>
      </c>
      <c r="B104" s="569"/>
      <c r="C104" s="52" t="s">
        <v>18</v>
      </c>
      <c r="D104" s="328">
        <v>9649.125</v>
      </c>
      <c r="E104" s="341">
        <v>5997.089</v>
      </c>
      <c r="F104" s="211">
        <v>6230.686</v>
      </c>
      <c r="G104" s="221">
        <v>8714.384</v>
      </c>
      <c r="H104" s="218">
        <v>16481.498</v>
      </c>
      <c r="I104" s="341">
        <v>24303.251</v>
      </c>
      <c r="J104" s="200">
        <v>12766.359</v>
      </c>
      <c r="K104" s="341">
        <v>9560.619</v>
      </c>
      <c r="L104" s="328">
        <v>14546.268</v>
      </c>
      <c r="M104" s="341">
        <v>13300.27</v>
      </c>
      <c r="N104" s="287">
        <v>21461.699</v>
      </c>
      <c r="O104" s="221">
        <v>31018.19</v>
      </c>
      <c r="P104" s="233">
        <f t="shared" si="27"/>
        <v>174029.438</v>
      </c>
    </row>
    <row r="105" spans="1:16" ht="18.75">
      <c r="A105" s="47" t="s">
        <v>0</v>
      </c>
      <c r="B105" s="568" t="s">
        <v>124</v>
      </c>
      <c r="C105" s="59" t="s">
        <v>16</v>
      </c>
      <c r="D105" s="251">
        <v>280.6453</v>
      </c>
      <c r="E105" s="340">
        <v>95.3292</v>
      </c>
      <c r="F105" s="212">
        <v>16.4976</v>
      </c>
      <c r="G105" s="220">
        <v>40.5213</v>
      </c>
      <c r="H105" s="219">
        <v>12.7909</v>
      </c>
      <c r="I105" s="340">
        <v>28.4342</v>
      </c>
      <c r="J105" s="199">
        <v>8.088</v>
      </c>
      <c r="K105" s="340">
        <v>3.0864</v>
      </c>
      <c r="L105" s="251">
        <v>1421.6642</v>
      </c>
      <c r="M105" s="340">
        <v>1177.5632</v>
      </c>
      <c r="N105" s="256">
        <v>695.3412</v>
      </c>
      <c r="O105" s="220">
        <v>1019.9807</v>
      </c>
      <c r="P105" s="232">
        <f t="shared" si="27"/>
        <v>4799.9421999999995</v>
      </c>
    </row>
    <row r="106" spans="1:16" ht="18.75">
      <c r="A106" s="54"/>
      <c r="B106" s="569"/>
      <c r="C106" s="52" t="s">
        <v>18</v>
      </c>
      <c r="D106" s="328">
        <v>83709.432</v>
      </c>
      <c r="E106" s="341">
        <v>41628.402</v>
      </c>
      <c r="F106" s="211">
        <v>10015.35</v>
      </c>
      <c r="G106" s="221">
        <v>32949.242</v>
      </c>
      <c r="H106" s="218">
        <v>6166.753</v>
      </c>
      <c r="I106" s="341">
        <v>10016.39</v>
      </c>
      <c r="J106" s="200">
        <v>1804.982</v>
      </c>
      <c r="K106" s="341">
        <v>843.22</v>
      </c>
      <c r="L106" s="328">
        <v>191563.941</v>
      </c>
      <c r="M106" s="341">
        <v>182126.46</v>
      </c>
      <c r="N106" s="287">
        <v>170451.973</v>
      </c>
      <c r="O106" s="221">
        <v>288058.265</v>
      </c>
      <c r="P106" s="233">
        <f t="shared" si="27"/>
        <v>1019334.41</v>
      </c>
    </row>
    <row r="107" spans="1:16" ht="18.75">
      <c r="A107" s="47" t="s">
        <v>67</v>
      </c>
      <c r="B107" s="568" t="s">
        <v>125</v>
      </c>
      <c r="C107" s="59" t="s">
        <v>16</v>
      </c>
      <c r="D107" s="251">
        <v>0.6383</v>
      </c>
      <c r="E107" s="340">
        <v>0.205</v>
      </c>
      <c r="F107" s="212">
        <v>0.449</v>
      </c>
      <c r="G107" s="220">
        <v>1.8639</v>
      </c>
      <c r="H107" s="219">
        <v>8.3387</v>
      </c>
      <c r="I107" s="340">
        <v>10.0148</v>
      </c>
      <c r="J107" s="199">
        <v>2.9642</v>
      </c>
      <c r="K107" s="340">
        <v>0.5479</v>
      </c>
      <c r="L107" s="251">
        <v>0.8782</v>
      </c>
      <c r="M107" s="340">
        <v>7.4848</v>
      </c>
      <c r="N107" s="256">
        <v>4.7023</v>
      </c>
      <c r="O107" s="220">
        <v>3.9313</v>
      </c>
      <c r="P107" s="232">
        <f t="shared" si="27"/>
        <v>42.0184</v>
      </c>
    </row>
    <row r="108" spans="1:16" ht="18.75">
      <c r="A108" s="54"/>
      <c r="B108" s="569"/>
      <c r="C108" s="52" t="s">
        <v>18</v>
      </c>
      <c r="D108" s="328">
        <v>581.63</v>
      </c>
      <c r="E108" s="341">
        <v>768.378</v>
      </c>
      <c r="F108" s="211">
        <v>2481.421</v>
      </c>
      <c r="G108" s="221">
        <v>5089.896</v>
      </c>
      <c r="H108" s="218">
        <v>16700.931</v>
      </c>
      <c r="I108" s="341">
        <v>13812.097</v>
      </c>
      <c r="J108" s="200">
        <v>3092.035</v>
      </c>
      <c r="K108" s="341">
        <v>433.143</v>
      </c>
      <c r="L108" s="328">
        <v>883.029</v>
      </c>
      <c r="M108" s="341">
        <v>1671.649</v>
      </c>
      <c r="N108" s="287">
        <v>1904.984</v>
      </c>
      <c r="O108" s="221">
        <v>1591.503</v>
      </c>
      <c r="P108" s="233">
        <f t="shared" si="27"/>
        <v>49010.695999999996</v>
      </c>
    </row>
    <row r="109" spans="1:16" ht="18.75">
      <c r="A109" s="54"/>
      <c r="B109" s="568" t="s">
        <v>126</v>
      </c>
      <c r="C109" s="59" t="s">
        <v>16</v>
      </c>
      <c r="D109" s="251">
        <v>1.6302</v>
      </c>
      <c r="E109" s="563">
        <v>0.7526</v>
      </c>
      <c r="F109" s="212">
        <v>7.5524</v>
      </c>
      <c r="G109" s="220">
        <v>6.0078</v>
      </c>
      <c r="H109" s="219">
        <v>6.5402</v>
      </c>
      <c r="I109" s="340">
        <v>4.1966</v>
      </c>
      <c r="J109" s="199">
        <v>1.57</v>
      </c>
      <c r="K109" s="340">
        <v>0.641</v>
      </c>
      <c r="L109" s="251">
        <v>84.7166</v>
      </c>
      <c r="M109" s="340">
        <v>113.095</v>
      </c>
      <c r="N109" s="256">
        <v>66.9526</v>
      </c>
      <c r="O109" s="220">
        <v>17.8534</v>
      </c>
      <c r="P109" s="232">
        <f t="shared" si="27"/>
        <v>311.50840000000005</v>
      </c>
    </row>
    <row r="110" spans="1:16" ht="18.75">
      <c r="A110" s="54"/>
      <c r="B110" s="569"/>
      <c r="C110" s="52" t="s">
        <v>18</v>
      </c>
      <c r="D110" s="328">
        <v>1780.746</v>
      </c>
      <c r="E110" s="341">
        <v>1228.176</v>
      </c>
      <c r="F110" s="211">
        <v>11805.541</v>
      </c>
      <c r="G110" s="221">
        <v>9802.028</v>
      </c>
      <c r="H110" s="218">
        <v>7654.821</v>
      </c>
      <c r="I110" s="341">
        <v>7834.127</v>
      </c>
      <c r="J110" s="200">
        <v>1924.56</v>
      </c>
      <c r="K110" s="341">
        <v>1115.208</v>
      </c>
      <c r="L110" s="328">
        <v>56209.415</v>
      </c>
      <c r="M110" s="341">
        <v>66143.044</v>
      </c>
      <c r="N110" s="287">
        <v>38722.953</v>
      </c>
      <c r="O110" s="221">
        <v>15769.364</v>
      </c>
      <c r="P110" s="233">
        <f t="shared" si="27"/>
        <v>219989.983</v>
      </c>
    </row>
    <row r="111" spans="1:16" ht="18.75">
      <c r="A111" s="47" t="s">
        <v>68</v>
      </c>
      <c r="B111" s="568" t="s">
        <v>127</v>
      </c>
      <c r="C111" s="59" t="s">
        <v>16</v>
      </c>
      <c r="D111" s="251"/>
      <c r="E111" s="340"/>
      <c r="F111" s="212"/>
      <c r="G111" s="220"/>
      <c r="H111" s="219"/>
      <c r="I111" s="340"/>
      <c r="J111" s="199"/>
      <c r="K111" s="340"/>
      <c r="L111" s="251"/>
      <c r="M111" s="340"/>
      <c r="N111" s="256"/>
      <c r="O111" s="220"/>
      <c r="P111" s="232"/>
    </row>
    <row r="112" spans="1:16" ht="18.75">
      <c r="A112" s="54"/>
      <c r="B112" s="569"/>
      <c r="C112" s="52" t="s">
        <v>18</v>
      </c>
      <c r="D112" s="328"/>
      <c r="E112" s="341"/>
      <c r="F112" s="211"/>
      <c r="G112" s="221"/>
      <c r="H112" s="218"/>
      <c r="I112" s="341"/>
      <c r="J112" s="200"/>
      <c r="K112" s="341"/>
      <c r="L112" s="328"/>
      <c r="M112" s="341"/>
      <c r="N112" s="287"/>
      <c r="O112" s="221"/>
      <c r="P112" s="233"/>
    </row>
    <row r="113" spans="1:16" ht="18.75">
      <c r="A113" s="54"/>
      <c r="B113" s="568" t="s">
        <v>128</v>
      </c>
      <c r="C113" s="59" t="s">
        <v>16</v>
      </c>
      <c r="D113" s="256">
        <v>11.9436</v>
      </c>
      <c r="E113" s="340">
        <v>8.0825</v>
      </c>
      <c r="F113" s="212">
        <v>6.201</v>
      </c>
      <c r="G113" s="220">
        <v>0.2818</v>
      </c>
      <c r="H113" s="219"/>
      <c r="I113" s="340"/>
      <c r="J113" s="199"/>
      <c r="K113" s="340"/>
      <c r="L113" s="251"/>
      <c r="M113" s="340"/>
      <c r="N113" s="256">
        <v>5.1776</v>
      </c>
      <c r="O113" s="220">
        <v>18.0249</v>
      </c>
      <c r="P113" s="232">
        <f aca="true" t="shared" si="28" ref="P113:P129">SUM(D113:O113)</f>
        <v>49.7114</v>
      </c>
    </row>
    <row r="114" spans="1:16" ht="18.75">
      <c r="A114" s="54"/>
      <c r="B114" s="569"/>
      <c r="C114" s="52" t="s">
        <v>18</v>
      </c>
      <c r="D114" s="328">
        <v>30091.035</v>
      </c>
      <c r="E114" s="341">
        <v>19066.266</v>
      </c>
      <c r="F114" s="211">
        <v>12970.465</v>
      </c>
      <c r="G114" s="221">
        <v>705.348</v>
      </c>
      <c r="H114" s="218"/>
      <c r="I114" s="341"/>
      <c r="J114" s="200"/>
      <c r="K114" s="341"/>
      <c r="L114" s="328"/>
      <c r="M114" s="341"/>
      <c r="N114" s="287">
        <v>9812.515</v>
      </c>
      <c r="O114" s="221">
        <v>35960.414</v>
      </c>
      <c r="P114" s="233">
        <f t="shared" si="28"/>
        <v>108606.043</v>
      </c>
    </row>
    <row r="115" spans="1:16" ht="18.75">
      <c r="A115" s="47" t="s">
        <v>70</v>
      </c>
      <c r="B115" s="568" t="s">
        <v>144</v>
      </c>
      <c r="C115" s="59" t="s">
        <v>16</v>
      </c>
      <c r="D115" s="251">
        <v>0.7891</v>
      </c>
      <c r="E115" s="340">
        <v>0.303</v>
      </c>
      <c r="F115" s="212">
        <v>0.346</v>
      </c>
      <c r="G115" s="220">
        <v>0.0197</v>
      </c>
      <c r="H115" s="219"/>
      <c r="I115" s="340"/>
      <c r="J115" s="199"/>
      <c r="K115" s="340"/>
      <c r="L115" s="251"/>
      <c r="M115" s="340">
        <v>0.9235</v>
      </c>
      <c r="N115" s="256">
        <v>1.19</v>
      </c>
      <c r="O115" s="220">
        <v>1.5551</v>
      </c>
      <c r="P115" s="232">
        <f t="shared" si="28"/>
        <v>5.1264</v>
      </c>
    </row>
    <row r="116" spans="1:16" ht="18.75">
      <c r="A116" s="54"/>
      <c r="B116" s="569"/>
      <c r="C116" s="52" t="s">
        <v>18</v>
      </c>
      <c r="D116" s="287">
        <v>1454.77</v>
      </c>
      <c r="E116" s="341">
        <v>640.601</v>
      </c>
      <c r="F116" s="211">
        <v>761.331</v>
      </c>
      <c r="G116" s="221">
        <v>9.202</v>
      </c>
      <c r="H116" s="218"/>
      <c r="I116" s="341"/>
      <c r="J116" s="200"/>
      <c r="K116" s="341"/>
      <c r="L116" s="328"/>
      <c r="M116" s="341">
        <v>2121.895</v>
      </c>
      <c r="N116" s="287">
        <v>2398.41</v>
      </c>
      <c r="O116" s="221">
        <v>3260.143</v>
      </c>
      <c r="P116" s="233">
        <f t="shared" si="28"/>
        <v>10646.352</v>
      </c>
    </row>
    <row r="117" spans="1:16" ht="18.75">
      <c r="A117" s="54"/>
      <c r="B117" s="568" t="s">
        <v>72</v>
      </c>
      <c r="C117" s="59" t="s">
        <v>16</v>
      </c>
      <c r="D117" s="251">
        <v>1.7799</v>
      </c>
      <c r="E117" s="340">
        <v>1.7997</v>
      </c>
      <c r="F117" s="212">
        <v>2.3742</v>
      </c>
      <c r="G117" s="220">
        <v>4.8102</v>
      </c>
      <c r="H117" s="219">
        <v>3.7634</v>
      </c>
      <c r="I117" s="340">
        <v>7.05085</v>
      </c>
      <c r="J117" s="199">
        <v>5.6109</v>
      </c>
      <c r="K117" s="340">
        <v>3.6832</v>
      </c>
      <c r="L117" s="251">
        <v>2.9168</v>
      </c>
      <c r="M117" s="340">
        <v>2.7081</v>
      </c>
      <c r="N117" s="256">
        <v>1.2945</v>
      </c>
      <c r="O117" s="220">
        <v>2.9983</v>
      </c>
      <c r="P117" s="232">
        <f t="shared" si="28"/>
        <v>40.79005</v>
      </c>
    </row>
    <row r="118" spans="1:16" ht="18.75">
      <c r="A118" s="54"/>
      <c r="B118" s="569"/>
      <c r="C118" s="52" t="s">
        <v>18</v>
      </c>
      <c r="D118" s="328">
        <v>2008.984</v>
      </c>
      <c r="E118" s="341">
        <v>2004.965</v>
      </c>
      <c r="F118" s="211">
        <v>2842.797</v>
      </c>
      <c r="G118" s="221">
        <v>4604.731</v>
      </c>
      <c r="H118" s="218">
        <v>2809.893</v>
      </c>
      <c r="I118" s="341">
        <v>6216.439</v>
      </c>
      <c r="J118" s="200">
        <v>4442.737</v>
      </c>
      <c r="K118" s="341">
        <v>3301.331</v>
      </c>
      <c r="L118" s="328">
        <v>2781.073</v>
      </c>
      <c r="M118" s="341">
        <v>3194.745</v>
      </c>
      <c r="N118" s="287">
        <v>2367.461</v>
      </c>
      <c r="O118" s="221">
        <v>4588.833</v>
      </c>
      <c r="P118" s="233">
        <f t="shared" si="28"/>
        <v>41163.989</v>
      </c>
    </row>
    <row r="119" spans="1:16" ht="18.75">
      <c r="A119" s="47" t="s">
        <v>23</v>
      </c>
      <c r="B119" s="568" t="s">
        <v>130</v>
      </c>
      <c r="C119" s="59" t="s">
        <v>16</v>
      </c>
      <c r="D119" s="251">
        <v>3.7133</v>
      </c>
      <c r="E119" s="340">
        <v>2.0823</v>
      </c>
      <c r="F119" s="212">
        <v>1.6575</v>
      </c>
      <c r="G119" s="220">
        <v>1.5747</v>
      </c>
      <c r="H119" s="219">
        <v>3.2229</v>
      </c>
      <c r="I119" s="340">
        <v>3.2895</v>
      </c>
      <c r="J119" s="199">
        <v>5.7011</v>
      </c>
      <c r="K119" s="340">
        <v>6.1286</v>
      </c>
      <c r="L119" s="251">
        <v>0.9557</v>
      </c>
      <c r="M119" s="340">
        <v>1.12</v>
      </c>
      <c r="N119" s="256">
        <v>4.5105</v>
      </c>
      <c r="O119" s="220">
        <v>4.8847</v>
      </c>
      <c r="P119" s="232">
        <f t="shared" si="28"/>
        <v>38.8408</v>
      </c>
    </row>
    <row r="120" spans="1:16" ht="18.75">
      <c r="A120" s="54"/>
      <c r="B120" s="569"/>
      <c r="C120" s="52" t="s">
        <v>18</v>
      </c>
      <c r="D120" s="328">
        <v>7914.565</v>
      </c>
      <c r="E120" s="341">
        <v>4450.303</v>
      </c>
      <c r="F120" s="211">
        <v>1195.601</v>
      </c>
      <c r="G120" s="221">
        <v>1090.001</v>
      </c>
      <c r="H120" s="218">
        <v>7880.334</v>
      </c>
      <c r="I120" s="341">
        <v>6433.601</v>
      </c>
      <c r="J120" s="200">
        <v>9136.81</v>
      </c>
      <c r="K120" s="341">
        <v>3893.011</v>
      </c>
      <c r="L120" s="328">
        <v>558.337</v>
      </c>
      <c r="M120" s="341">
        <v>623.894</v>
      </c>
      <c r="N120" s="287">
        <v>16043.609</v>
      </c>
      <c r="O120" s="221">
        <v>20948.661</v>
      </c>
      <c r="P120" s="233">
        <f t="shared" si="28"/>
        <v>80168.72699999998</v>
      </c>
    </row>
    <row r="121" spans="1:16" ht="18.75">
      <c r="A121" s="54"/>
      <c r="B121" s="50" t="s">
        <v>20</v>
      </c>
      <c r="C121" s="59" t="s">
        <v>16</v>
      </c>
      <c r="D121" s="251">
        <v>1.1613</v>
      </c>
      <c r="E121" s="340">
        <v>3.8565</v>
      </c>
      <c r="F121" s="212">
        <v>6.172</v>
      </c>
      <c r="G121" s="220">
        <v>9.0234</v>
      </c>
      <c r="H121" s="219">
        <v>7.5305</v>
      </c>
      <c r="I121" s="340">
        <v>6.357</v>
      </c>
      <c r="J121" s="199">
        <v>6.0595</v>
      </c>
      <c r="K121" s="340">
        <v>3.6387</v>
      </c>
      <c r="L121" s="251">
        <v>0.753</v>
      </c>
      <c r="M121" s="340">
        <v>0.1416</v>
      </c>
      <c r="N121" s="256">
        <v>0.086</v>
      </c>
      <c r="O121" s="220">
        <v>0.1909</v>
      </c>
      <c r="P121" s="232">
        <f t="shared" si="28"/>
        <v>44.9704</v>
      </c>
    </row>
    <row r="122" spans="1:16" ht="18.75">
      <c r="A122" s="54"/>
      <c r="B122" s="52" t="s">
        <v>73</v>
      </c>
      <c r="C122" s="52" t="s">
        <v>18</v>
      </c>
      <c r="D122" s="328">
        <v>1147.392</v>
      </c>
      <c r="E122" s="341">
        <v>1986.552</v>
      </c>
      <c r="F122" s="211">
        <v>4220.154</v>
      </c>
      <c r="G122" s="221">
        <v>5325.264</v>
      </c>
      <c r="H122" s="218">
        <v>5683.521</v>
      </c>
      <c r="I122" s="341">
        <v>4842.199</v>
      </c>
      <c r="J122" s="200">
        <v>4178.899</v>
      </c>
      <c r="K122" s="341">
        <v>4123.904</v>
      </c>
      <c r="L122" s="328">
        <v>663.023</v>
      </c>
      <c r="M122" s="341">
        <v>137.182</v>
      </c>
      <c r="N122" s="287">
        <v>209.196</v>
      </c>
      <c r="O122" s="221">
        <v>341.561</v>
      </c>
      <c r="P122" s="233">
        <f t="shared" si="28"/>
        <v>32858.847</v>
      </c>
    </row>
    <row r="123" spans="1:16" s="40" customFormat="1" ht="18.75">
      <c r="A123" s="54"/>
      <c r="B123" s="570" t="s">
        <v>107</v>
      </c>
      <c r="C123" s="59" t="s">
        <v>16</v>
      </c>
      <c r="D123" s="232">
        <f aca="true" t="shared" si="29" ref="D123:J124">+D101+D103+D105+D107+D109+D111+D113+D115+D117+D119+D121</f>
        <v>323.49370000000005</v>
      </c>
      <c r="E123" s="305">
        <f t="shared" si="29"/>
        <v>125.9508</v>
      </c>
      <c r="F123" s="232">
        <f t="shared" si="29"/>
        <v>52.43749999999999</v>
      </c>
      <c r="G123" s="280">
        <f t="shared" si="29"/>
        <v>81.82269999999998</v>
      </c>
      <c r="H123" s="232">
        <f t="shared" si="29"/>
        <v>84.2898</v>
      </c>
      <c r="I123" s="305">
        <f t="shared" si="29"/>
        <v>129.72075</v>
      </c>
      <c r="J123" s="232">
        <f t="shared" si="29"/>
        <v>54.385400000000004</v>
      </c>
      <c r="K123" s="305">
        <f>+K101+K103+K105+K107+K109+K111+K113+K115+K117+K119+K121</f>
        <v>34.1656</v>
      </c>
      <c r="L123" s="308">
        <f>+L101+L103+L105+L107+L109+L111+L113+L115+L117+L119+L121</f>
        <v>1564.9159</v>
      </c>
      <c r="M123" s="315">
        <f aca="true" t="shared" si="30" ref="M123:O124">+M101+M103+M105+M107+M109+M111+M113+M115+M117+M119+M121</f>
        <v>1342.1418</v>
      </c>
      <c r="N123" s="308">
        <f t="shared" si="30"/>
        <v>827.6714999999999</v>
      </c>
      <c r="O123" s="305">
        <f t="shared" si="30"/>
        <v>1135.9376</v>
      </c>
      <c r="P123" s="232">
        <f>SUM(D123:O123)</f>
        <v>5756.933050000001</v>
      </c>
    </row>
    <row r="124" spans="1:16" s="40" customFormat="1" ht="18.75">
      <c r="A124" s="53"/>
      <c r="B124" s="571"/>
      <c r="C124" s="52" t="s">
        <v>18</v>
      </c>
      <c r="D124" s="233">
        <f t="shared" si="29"/>
        <v>140426.916</v>
      </c>
      <c r="E124" s="306">
        <f t="shared" si="29"/>
        <v>77770.73199999999</v>
      </c>
      <c r="F124" s="233">
        <f t="shared" si="29"/>
        <v>52523.346000000005</v>
      </c>
      <c r="G124" s="58">
        <f t="shared" si="29"/>
        <v>73376.559</v>
      </c>
      <c r="H124" s="233">
        <f t="shared" si="29"/>
        <v>66880.58099999999</v>
      </c>
      <c r="I124" s="306">
        <f t="shared" si="29"/>
        <v>76865.82599999999</v>
      </c>
      <c r="J124" s="233">
        <f t="shared" si="29"/>
        <v>37625.583</v>
      </c>
      <c r="K124" s="306">
        <f>+K102+K104+K106+K108+K110+K112+K114+K116+K118+K120+K122</f>
        <v>23270.436</v>
      </c>
      <c r="L124" s="307">
        <f>+L102+L104+L106+L108+L110+L112+L114+L116+L118+L120+L122</f>
        <v>268964.741</v>
      </c>
      <c r="M124" s="306">
        <f t="shared" si="30"/>
        <v>270622.2589999999</v>
      </c>
      <c r="N124" s="307">
        <f t="shared" si="30"/>
        <v>265204.58200000005</v>
      </c>
      <c r="O124" s="306">
        <f t="shared" si="30"/>
        <v>403992.559</v>
      </c>
      <c r="P124" s="233">
        <f>SUM(D124:O124)</f>
        <v>1757524.1199999996</v>
      </c>
    </row>
    <row r="125" spans="1:16" ht="18.75">
      <c r="A125" s="47" t="s">
        <v>0</v>
      </c>
      <c r="B125" s="568" t="s">
        <v>74</v>
      </c>
      <c r="C125" s="59" t="s">
        <v>16</v>
      </c>
      <c r="D125" s="251"/>
      <c r="E125" s="340"/>
      <c r="F125" s="212"/>
      <c r="G125" s="220"/>
      <c r="H125" s="219"/>
      <c r="I125" s="340"/>
      <c r="J125" s="199"/>
      <c r="K125" s="340"/>
      <c r="L125" s="251"/>
      <c r="M125" s="340"/>
      <c r="N125" s="256"/>
      <c r="O125" s="220"/>
      <c r="P125" s="232"/>
    </row>
    <row r="126" spans="1:16" ht="18.75">
      <c r="A126" s="47" t="s">
        <v>0</v>
      </c>
      <c r="B126" s="569"/>
      <c r="C126" s="52" t="s">
        <v>18</v>
      </c>
      <c r="D126" s="328"/>
      <c r="E126" s="341"/>
      <c r="F126" s="211"/>
      <c r="G126" s="221"/>
      <c r="H126" s="218"/>
      <c r="I126" s="341"/>
      <c r="J126" s="200"/>
      <c r="K126" s="341"/>
      <c r="L126" s="328"/>
      <c r="M126" s="341"/>
      <c r="N126" s="287"/>
      <c r="O126" s="221"/>
      <c r="P126" s="233"/>
    </row>
    <row r="127" spans="1:16" ht="18.75">
      <c r="A127" s="47" t="s">
        <v>75</v>
      </c>
      <c r="B127" s="568" t="s">
        <v>76</v>
      </c>
      <c r="C127" s="59" t="s">
        <v>16</v>
      </c>
      <c r="D127" s="251"/>
      <c r="E127" s="340"/>
      <c r="F127" s="212"/>
      <c r="G127" s="220"/>
      <c r="H127" s="219"/>
      <c r="I127" s="340"/>
      <c r="J127" s="199"/>
      <c r="K127" s="340"/>
      <c r="L127" s="251"/>
      <c r="M127" s="340"/>
      <c r="N127" s="256"/>
      <c r="O127" s="220"/>
      <c r="P127" s="232"/>
    </row>
    <row r="128" spans="1:16" ht="18.75">
      <c r="A128" s="54"/>
      <c r="B128" s="569"/>
      <c r="C128" s="52" t="s">
        <v>18</v>
      </c>
      <c r="D128" s="328"/>
      <c r="E128" s="341"/>
      <c r="F128" s="211"/>
      <c r="G128" s="221"/>
      <c r="H128" s="218"/>
      <c r="I128" s="341"/>
      <c r="J128" s="200"/>
      <c r="K128" s="341"/>
      <c r="L128" s="328"/>
      <c r="M128" s="341"/>
      <c r="N128" s="287"/>
      <c r="O128" s="221"/>
      <c r="P128" s="233"/>
    </row>
    <row r="129" spans="1:16" ht="18.75">
      <c r="A129" s="47" t="s">
        <v>77</v>
      </c>
      <c r="B129" s="50" t="s">
        <v>20</v>
      </c>
      <c r="C129" s="59" t="s">
        <v>16</v>
      </c>
      <c r="D129" s="485">
        <v>4.4194</v>
      </c>
      <c r="E129" s="488">
        <v>6.8238</v>
      </c>
      <c r="F129" s="487">
        <v>5.4716</v>
      </c>
      <c r="G129" s="486">
        <v>1.1009</v>
      </c>
      <c r="H129" s="458">
        <v>0.127</v>
      </c>
      <c r="I129" s="488">
        <v>0.015</v>
      </c>
      <c r="J129" s="489"/>
      <c r="K129" s="488"/>
      <c r="L129" s="485">
        <v>0.028</v>
      </c>
      <c r="M129" s="488">
        <v>0.4548</v>
      </c>
      <c r="N129" s="456">
        <v>1.8196</v>
      </c>
      <c r="O129" s="486">
        <v>2.0155</v>
      </c>
      <c r="P129" s="464">
        <f t="shared" si="28"/>
        <v>22.275599999999997</v>
      </c>
    </row>
    <row r="130" spans="1:16" ht="18.75">
      <c r="A130" s="54"/>
      <c r="B130" s="50" t="s">
        <v>78</v>
      </c>
      <c r="C130" s="59" t="s">
        <v>79</v>
      </c>
      <c r="D130" s="251"/>
      <c r="E130" s="340"/>
      <c r="F130" s="212"/>
      <c r="G130" s="220"/>
      <c r="H130" s="219"/>
      <c r="I130" s="340"/>
      <c r="J130" s="199"/>
      <c r="K130" s="340"/>
      <c r="L130" s="251"/>
      <c r="M130" s="340"/>
      <c r="N130" s="256"/>
      <c r="O130" s="220"/>
      <c r="P130" s="232"/>
    </row>
    <row r="131" spans="1:16" ht="18.75">
      <c r="A131" s="47" t="s">
        <v>23</v>
      </c>
      <c r="B131" s="2"/>
      <c r="C131" s="52" t="s">
        <v>18</v>
      </c>
      <c r="D131" s="266">
        <v>2813.51</v>
      </c>
      <c r="E131" s="342">
        <v>3690.809</v>
      </c>
      <c r="F131" s="350">
        <v>2834.43</v>
      </c>
      <c r="G131" s="221">
        <v>618.452</v>
      </c>
      <c r="H131" s="255">
        <v>228.452</v>
      </c>
      <c r="I131" s="342">
        <v>20.25</v>
      </c>
      <c r="J131" s="198"/>
      <c r="K131" s="342"/>
      <c r="L131" s="351">
        <v>36.288</v>
      </c>
      <c r="M131" s="342">
        <v>105.786</v>
      </c>
      <c r="N131" s="346">
        <v>400.41</v>
      </c>
      <c r="O131" s="333">
        <v>490.724</v>
      </c>
      <c r="P131" s="233">
        <f aca="true" t="shared" si="31" ref="P131:P137">SUM(D131:O131)</f>
        <v>11239.110999999999</v>
      </c>
    </row>
    <row r="132" spans="1:16" s="40" customFormat="1" ht="18.75">
      <c r="A132" s="54"/>
      <c r="B132" s="60" t="s">
        <v>0</v>
      </c>
      <c r="C132" s="59" t="s">
        <v>16</v>
      </c>
      <c r="D132" s="232">
        <f>D125+D127+D129</f>
        <v>4.4194</v>
      </c>
      <c r="E132" s="305">
        <f>E125+E127+E129</f>
        <v>6.8238</v>
      </c>
      <c r="F132" s="232">
        <f>F125+F127+F129</f>
        <v>5.4716</v>
      </c>
      <c r="G132" s="280">
        <f aca="true" t="shared" si="32" ref="G132:O132">+G125+G127+G129</f>
        <v>1.1009</v>
      </c>
      <c r="H132" s="234">
        <f>+H125+H127+H129</f>
        <v>0.127</v>
      </c>
      <c r="I132" s="305">
        <f t="shared" si="32"/>
        <v>0.015</v>
      </c>
      <c r="J132" s="232"/>
      <c r="K132" s="305"/>
      <c r="L132" s="234">
        <f t="shared" si="32"/>
        <v>0.028</v>
      </c>
      <c r="M132" s="305">
        <f t="shared" si="32"/>
        <v>0.4548</v>
      </c>
      <c r="N132" s="234">
        <f t="shared" si="32"/>
        <v>1.8196</v>
      </c>
      <c r="O132" s="305">
        <f t="shared" si="32"/>
        <v>2.0155</v>
      </c>
      <c r="P132" s="464">
        <f t="shared" si="31"/>
        <v>22.275599999999997</v>
      </c>
    </row>
    <row r="133" spans="1:16" s="40" customFormat="1" ht="18.75">
      <c r="A133" s="54"/>
      <c r="B133" s="61" t="s">
        <v>107</v>
      </c>
      <c r="C133" s="59" t="s">
        <v>79</v>
      </c>
      <c r="D133" s="232"/>
      <c r="E133" s="305"/>
      <c r="F133" s="232"/>
      <c r="G133" s="280"/>
      <c r="H133" s="234"/>
      <c r="I133" s="305"/>
      <c r="J133" s="232"/>
      <c r="K133" s="305"/>
      <c r="L133" s="234"/>
      <c r="M133" s="305"/>
      <c r="N133" s="234"/>
      <c r="O133" s="305"/>
      <c r="P133" s="232"/>
    </row>
    <row r="134" spans="1:16" s="40" customFormat="1" ht="18.75">
      <c r="A134" s="53"/>
      <c r="B134" s="2"/>
      <c r="C134" s="52" t="s">
        <v>18</v>
      </c>
      <c r="D134" s="233">
        <f>D126+D128+D131</f>
        <v>2813.51</v>
      </c>
      <c r="E134" s="306">
        <f aca="true" t="shared" si="33" ref="E134:O134">+E126+E128+E131</f>
        <v>3690.809</v>
      </c>
      <c r="F134" s="233">
        <f t="shared" si="33"/>
        <v>2834.43</v>
      </c>
      <c r="G134" s="58">
        <f t="shared" si="33"/>
        <v>618.452</v>
      </c>
      <c r="H134" s="307">
        <f>+H126+H128+H131</f>
        <v>228.452</v>
      </c>
      <c r="I134" s="306">
        <f t="shared" si="33"/>
        <v>20.25</v>
      </c>
      <c r="J134" s="233"/>
      <c r="K134" s="306"/>
      <c r="L134" s="307">
        <f t="shared" si="33"/>
        <v>36.288</v>
      </c>
      <c r="M134" s="306">
        <f t="shared" si="33"/>
        <v>105.786</v>
      </c>
      <c r="N134" s="307">
        <f t="shared" si="33"/>
        <v>400.41</v>
      </c>
      <c r="O134" s="306">
        <f t="shared" si="33"/>
        <v>490.724</v>
      </c>
      <c r="P134" s="233">
        <f t="shared" si="31"/>
        <v>11239.110999999999</v>
      </c>
    </row>
    <row r="135" spans="1:16" s="76" customFormat="1" ht="18.75">
      <c r="A135" s="62"/>
      <c r="B135" s="63" t="s">
        <v>0</v>
      </c>
      <c r="C135" s="478" t="s">
        <v>16</v>
      </c>
      <c r="D135" s="479">
        <f>D132+D123+D99</f>
        <v>8661.5043</v>
      </c>
      <c r="E135" s="483">
        <f aca="true" t="shared" si="34" ref="E135:O135">E132+E123+E99</f>
        <v>5099.422399999999</v>
      </c>
      <c r="F135" s="481">
        <f t="shared" si="34"/>
        <v>4811.7829</v>
      </c>
      <c r="G135" s="480">
        <f t="shared" si="34"/>
        <v>4484.5644</v>
      </c>
      <c r="H135" s="482">
        <f>H132+H123+H99</f>
        <v>10357.478599999999</v>
      </c>
      <c r="I135" s="483">
        <f t="shared" si="34"/>
        <v>10731.666949999999</v>
      </c>
      <c r="J135" s="479">
        <f>J132+J123+J99</f>
        <v>12414.316699999996</v>
      </c>
      <c r="K135" s="483">
        <f>K132+K123+K99</f>
        <v>6657.269900000001</v>
      </c>
      <c r="L135" s="479">
        <f t="shared" si="34"/>
        <v>4319.242300000001</v>
      </c>
      <c r="M135" s="483">
        <f t="shared" si="34"/>
        <v>7499.941400000001</v>
      </c>
      <c r="N135" s="484">
        <f t="shared" si="34"/>
        <v>11794.259699999995</v>
      </c>
      <c r="O135" s="480">
        <f t="shared" si="34"/>
        <v>17073.768299999996</v>
      </c>
      <c r="P135" s="308">
        <f t="shared" si="31"/>
        <v>103905.21784999999</v>
      </c>
    </row>
    <row r="136" spans="1:16" s="76" customFormat="1" ht="18.75">
      <c r="A136" s="62"/>
      <c r="B136" s="66" t="s">
        <v>222</v>
      </c>
      <c r="C136" s="67" t="s">
        <v>79</v>
      </c>
      <c r="D136" s="331"/>
      <c r="E136" s="345"/>
      <c r="F136" s="331"/>
      <c r="G136" s="301"/>
      <c r="H136" s="396"/>
      <c r="I136" s="345"/>
      <c r="J136" s="331"/>
      <c r="K136" s="345"/>
      <c r="L136" s="331"/>
      <c r="M136" s="345"/>
      <c r="N136" s="348"/>
      <c r="O136" s="301"/>
      <c r="P136" s="234"/>
    </row>
    <row r="137" spans="1:16" s="76" customFormat="1" ht="19.5" thickBot="1">
      <c r="A137" s="68"/>
      <c r="B137" s="69"/>
      <c r="C137" s="70" t="s">
        <v>18</v>
      </c>
      <c r="D137" s="332">
        <f>D134+D124+D100</f>
        <v>1168626.7429999998</v>
      </c>
      <c r="E137" s="166">
        <f aca="true" t="shared" si="35" ref="E137:O137">E134+E124+E100</f>
        <v>705170.4639999999</v>
      </c>
      <c r="F137" s="337">
        <f t="shared" si="35"/>
        <v>866461.6239999998</v>
      </c>
      <c r="G137" s="164">
        <f t="shared" si="35"/>
        <v>1119889.437</v>
      </c>
      <c r="H137" s="397">
        <f>H134+H124+H100</f>
        <v>1502607.586</v>
      </c>
      <c r="I137" s="166">
        <f t="shared" si="35"/>
        <v>2274552.284</v>
      </c>
      <c r="J137" s="332">
        <f>J134+J124+J100</f>
        <v>2737982.975</v>
      </c>
      <c r="K137" s="166">
        <f>K134+K124+K100</f>
        <v>1519273.644</v>
      </c>
      <c r="L137" s="332">
        <f t="shared" si="35"/>
        <v>857472.7899999999</v>
      </c>
      <c r="M137" s="166">
        <f t="shared" si="35"/>
        <v>1694620.986</v>
      </c>
      <c r="N137" s="349">
        <f t="shared" si="35"/>
        <v>1613577.911</v>
      </c>
      <c r="O137" s="164">
        <f t="shared" si="35"/>
        <v>1962934.2740000002</v>
      </c>
      <c r="P137" s="235">
        <f t="shared" si="31"/>
        <v>18023170.718</v>
      </c>
    </row>
    <row r="138" spans="15:16" ht="18.75">
      <c r="O138" s="71"/>
      <c r="P138" s="72" t="s">
        <v>92</v>
      </c>
    </row>
  </sheetData>
  <sheetProtection/>
  <mergeCells count="51">
    <mergeCell ref="B127:B128"/>
    <mergeCell ref="B113:B114"/>
    <mergeCell ref="B115:B116"/>
    <mergeCell ref="B117:B118"/>
    <mergeCell ref="B119:B120"/>
    <mergeCell ref="B105:B106"/>
    <mergeCell ref="B107:B108"/>
    <mergeCell ref="B109:B110"/>
    <mergeCell ref="B111:B112"/>
    <mergeCell ref="B123:B124"/>
    <mergeCell ref="B125:B126"/>
    <mergeCell ref="A93:B94"/>
    <mergeCell ref="A95:B96"/>
    <mergeCell ref="A97:B98"/>
    <mergeCell ref="A99:B100"/>
    <mergeCell ref="B101:B102"/>
    <mergeCell ref="B103:B104"/>
    <mergeCell ref="B79:B80"/>
    <mergeCell ref="B83:B84"/>
    <mergeCell ref="A85:B86"/>
    <mergeCell ref="A87:B88"/>
    <mergeCell ref="A89:B90"/>
    <mergeCell ref="A91:B92"/>
    <mergeCell ref="B58:B59"/>
    <mergeCell ref="B60:B61"/>
    <mergeCell ref="B64:B65"/>
    <mergeCell ref="B71:B72"/>
    <mergeCell ref="B73:B74"/>
    <mergeCell ref="B75:B76"/>
    <mergeCell ref="A44:B45"/>
    <mergeCell ref="A46:B47"/>
    <mergeCell ref="A48:B49"/>
    <mergeCell ref="A50:B51"/>
    <mergeCell ref="A52:B53"/>
    <mergeCell ref="B54:B55"/>
    <mergeCell ref="B24:B25"/>
    <mergeCell ref="B28:B29"/>
    <mergeCell ref="B36:B37"/>
    <mergeCell ref="A38:B39"/>
    <mergeCell ref="A40:B41"/>
    <mergeCell ref="A42:B43"/>
    <mergeCell ref="B4:B5"/>
    <mergeCell ref="B8:B9"/>
    <mergeCell ref="A10:B11"/>
    <mergeCell ref="B12:B13"/>
    <mergeCell ref="B30:B31"/>
    <mergeCell ref="B32:B33"/>
    <mergeCell ref="B14:B15"/>
    <mergeCell ref="B16:B17"/>
    <mergeCell ref="B20:B21"/>
    <mergeCell ref="B22:B23"/>
  </mergeCells>
  <printOptions/>
  <pageMargins left="1.1811023622047245" right="0.7874015748031497" top="0.7874015748031497" bottom="0.7874015748031497" header="0.5118110236220472" footer="0.5118110236220472"/>
  <pageSetup firstPageNumber="45" useFirstPageNumber="1" fitToHeight="2" fitToWidth="2" horizontalDpi="600" verticalDpi="600" orientation="landscape" paperSize="12" scale="48" r:id="rId1"/>
  <rowBreaks count="1" manualBreakCount="1">
    <brk id="6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138"/>
  <sheetViews>
    <sheetView zoomScale="50" zoomScaleNormal="50" zoomScalePageLayoutView="0" workbookViewId="0" topLeftCell="A1">
      <pane xSplit="3" ySplit="3" topLeftCell="D4" activePane="bottomRight" state="frozen"/>
      <selection pane="topLeft" activeCell="A1" sqref="A1:P1"/>
      <selection pane="topRight" activeCell="A1" sqref="A1:P1"/>
      <selection pane="bottomLeft" activeCell="A1" sqref="A1:P1"/>
      <selection pane="bottomRight" activeCell="A1" sqref="A1"/>
    </sheetView>
  </sheetViews>
  <sheetFormatPr defaultColWidth="9.00390625" defaultRowHeight="13.5"/>
  <cols>
    <col min="1" max="1" width="5.875" style="11" customWidth="1"/>
    <col min="2" max="2" width="21.25390625" style="11" customWidth="1"/>
    <col min="3" max="3" width="11.25390625" style="11" customWidth="1"/>
    <col min="4" max="15" width="20.50390625" style="11" customWidth="1"/>
    <col min="16" max="16" width="23.00390625" style="39" customWidth="1"/>
    <col min="17" max="16384" width="9.00390625" style="40" customWidth="1"/>
  </cols>
  <sheetData>
    <row r="1" ht="18.75">
      <c r="B1" s="38" t="s">
        <v>0</v>
      </c>
    </row>
    <row r="2" spans="1:15" ht="19.5" thickBot="1">
      <c r="A2" s="12" t="s">
        <v>84</v>
      </c>
      <c r="B2" s="41"/>
      <c r="C2" s="12"/>
      <c r="O2" s="12" t="s">
        <v>90</v>
      </c>
    </row>
    <row r="3" spans="1:16" ht="18.75">
      <c r="A3" s="42"/>
      <c r="B3" s="43"/>
      <c r="C3" s="43"/>
      <c r="D3" s="45" t="s">
        <v>2</v>
      </c>
      <c r="E3" s="45" t="s">
        <v>3</v>
      </c>
      <c r="F3" s="45" t="s">
        <v>4</v>
      </c>
      <c r="G3" s="45" t="s">
        <v>5</v>
      </c>
      <c r="H3" s="45" t="s">
        <v>6</v>
      </c>
      <c r="I3" s="44" t="s">
        <v>7</v>
      </c>
      <c r="J3" s="45" t="s">
        <v>8</v>
      </c>
      <c r="K3" s="45" t="s">
        <v>9</v>
      </c>
      <c r="L3" s="45" t="s">
        <v>10</v>
      </c>
      <c r="M3" s="45" t="s">
        <v>11</v>
      </c>
      <c r="N3" s="45" t="s">
        <v>12</v>
      </c>
      <c r="O3" s="45" t="s">
        <v>13</v>
      </c>
      <c r="P3" s="46" t="s">
        <v>14</v>
      </c>
    </row>
    <row r="4" spans="1:16" ht="18.75">
      <c r="A4" s="47" t="s">
        <v>0</v>
      </c>
      <c r="B4" s="568" t="s">
        <v>15</v>
      </c>
      <c r="C4" s="59" t="s">
        <v>16</v>
      </c>
      <c r="D4" s="169"/>
      <c r="E4" s="169"/>
      <c r="F4" s="174"/>
      <c r="G4" s="169"/>
      <c r="H4" s="248"/>
      <c r="I4" s="220"/>
      <c r="J4" s="186"/>
      <c r="K4" s="169"/>
      <c r="L4" s="169"/>
      <c r="M4" s="190"/>
      <c r="N4" s="190"/>
      <c r="O4" s="169"/>
      <c r="P4" s="8"/>
    </row>
    <row r="5" spans="1:16" ht="18.75">
      <c r="A5" s="47" t="s">
        <v>17</v>
      </c>
      <c r="B5" s="569"/>
      <c r="C5" s="52" t="s">
        <v>18</v>
      </c>
      <c r="D5" s="170"/>
      <c r="E5" s="170"/>
      <c r="F5" s="175"/>
      <c r="G5" s="170"/>
      <c r="H5" s="249"/>
      <c r="I5" s="221"/>
      <c r="J5" s="187"/>
      <c r="K5" s="170"/>
      <c r="L5" s="170"/>
      <c r="M5" s="191"/>
      <c r="N5" s="191"/>
      <c r="O5" s="170"/>
      <c r="P5" s="9"/>
    </row>
    <row r="6" spans="1:16" ht="18.75">
      <c r="A6" s="47" t="s">
        <v>19</v>
      </c>
      <c r="B6" s="50" t="s">
        <v>20</v>
      </c>
      <c r="C6" s="59" t="s">
        <v>16</v>
      </c>
      <c r="D6" s="169"/>
      <c r="E6" s="169"/>
      <c r="F6" s="174"/>
      <c r="G6" s="169"/>
      <c r="H6" s="250"/>
      <c r="I6" s="220"/>
      <c r="J6" s="186"/>
      <c r="K6" s="169"/>
      <c r="L6" s="169"/>
      <c r="M6" s="190"/>
      <c r="N6" s="190"/>
      <c r="O6" s="169"/>
      <c r="P6" s="8"/>
    </row>
    <row r="7" spans="1:16" ht="18.75">
      <c r="A7" s="47" t="s">
        <v>21</v>
      </c>
      <c r="B7" s="52" t="s">
        <v>22</v>
      </c>
      <c r="C7" s="52" t="s">
        <v>18</v>
      </c>
      <c r="D7" s="170"/>
      <c r="E7" s="170"/>
      <c r="F7" s="175"/>
      <c r="G7" s="170"/>
      <c r="H7" s="249"/>
      <c r="I7" s="221"/>
      <c r="J7" s="187"/>
      <c r="K7" s="170"/>
      <c r="L7" s="170"/>
      <c r="M7" s="191"/>
      <c r="N7" s="191"/>
      <c r="O7" s="170"/>
      <c r="P7" s="9"/>
    </row>
    <row r="8" spans="1:16" ht="18.75">
      <c r="A8" s="47" t="s">
        <v>23</v>
      </c>
      <c r="B8" s="570" t="s">
        <v>114</v>
      </c>
      <c r="C8" s="59" t="s">
        <v>16</v>
      </c>
      <c r="D8" s="1"/>
      <c r="E8" s="1"/>
      <c r="F8" s="1"/>
      <c r="G8" s="1"/>
      <c r="H8" s="1"/>
      <c r="I8" s="1"/>
      <c r="J8" s="1"/>
      <c r="K8" s="1"/>
      <c r="L8" s="5"/>
      <c r="M8" s="5"/>
      <c r="N8" s="5"/>
      <c r="O8" s="5"/>
      <c r="P8" s="8"/>
    </row>
    <row r="9" spans="1:16" ht="18.75">
      <c r="A9" s="53"/>
      <c r="B9" s="571"/>
      <c r="C9" s="52" t="s">
        <v>18</v>
      </c>
      <c r="D9" s="2"/>
      <c r="E9" s="2"/>
      <c r="F9" s="2"/>
      <c r="G9" s="2"/>
      <c r="H9" s="2"/>
      <c r="I9" s="2"/>
      <c r="J9" s="2"/>
      <c r="K9" s="2"/>
      <c r="L9" s="36"/>
      <c r="M9" s="36"/>
      <c r="N9" s="36"/>
      <c r="O9" s="36"/>
      <c r="P9" s="9"/>
    </row>
    <row r="10" spans="1:16" ht="18.75">
      <c r="A10" s="572" t="s">
        <v>25</v>
      </c>
      <c r="B10" s="573"/>
      <c r="C10" s="59" t="s">
        <v>16</v>
      </c>
      <c r="D10" s="169"/>
      <c r="E10" s="169"/>
      <c r="F10" s="174"/>
      <c r="G10" s="169"/>
      <c r="H10" s="248"/>
      <c r="I10" s="220"/>
      <c r="J10" s="186"/>
      <c r="K10" s="169"/>
      <c r="L10" s="169"/>
      <c r="M10" s="190"/>
      <c r="N10" s="190"/>
      <c r="O10" s="169"/>
      <c r="P10" s="8"/>
    </row>
    <row r="11" spans="1:16" ht="18.75">
      <c r="A11" s="574"/>
      <c r="B11" s="575"/>
      <c r="C11" s="52" t="s">
        <v>18</v>
      </c>
      <c r="D11" s="170"/>
      <c r="E11" s="170"/>
      <c r="F11" s="175"/>
      <c r="G11" s="170"/>
      <c r="H11" s="249"/>
      <c r="I11" s="221"/>
      <c r="J11" s="187"/>
      <c r="K11" s="170"/>
      <c r="L11" s="170"/>
      <c r="M11" s="191"/>
      <c r="N11" s="191"/>
      <c r="O11" s="170"/>
      <c r="P11" s="9"/>
    </row>
    <row r="12" spans="1:16" ht="18.75">
      <c r="A12" s="54"/>
      <c r="B12" s="568" t="s">
        <v>26</v>
      </c>
      <c r="C12" s="59" t="s">
        <v>16</v>
      </c>
      <c r="D12" s="169"/>
      <c r="E12" s="169"/>
      <c r="F12" s="174"/>
      <c r="G12" s="169"/>
      <c r="H12" s="182"/>
      <c r="I12" s="169"/>
      <c r="J12" s="186"/>
      <c r="K12" s="169"/>
      <c r="L12" s="169"/>
      <c r="M12" s="190"/>
      <c r="N12" s="190"/>
      <c r="O12" s="169"/>
      <c r="P12" s="8"/>
    </row>
    <row r="13" spans="1:16" ht="18.75">
      <c r="A13" s="47" t="s">
        <v>0</v>
      </c>
      <c r="B13" s="569"/>
      <c r="C13" s="52" t="s">
        <v>18</v>
      </c>
      <c r="D13" s="170"/>
      <c r="E13" s="170"/>
      <c r="F13" s="175"/>
      <c r="G13" s="170"/>
      <c r="H13" s="183"/>
      <c r="I13" s="170"/>
      <c r="J13" s="187"/>
      <c r="K13" s="170"/>
      <c r="L13" s="170"/>
      <c r="M13" s="191"/>
      <c r="N13" s="191"/>
      <c r="O13" s="170"/>
      <c r="P13" s="9"/>
    </row>
    <row r="14" spans="1:16" ht="18.75">
      <c r="A14" s="47" t="s">
        <v>27</v>
      </c>
      <c r="B14" s="568" t="s">
        <v>28</v>
      </c>
      <c r="C14" s="59" t="s">
        <v>16</v>
      </c>
      <c r="D14" s="169"/>
      <c r="E14" s="169"/>
      <c r="F14" s="174"/>
      <c r="G14" s="169"/>
      <c r="H14" s="182"/>
      <c r="I14" s="169"/>
      <c r="J14" s="186"/>
      <c r="K14" s="169"/>
      <c r="L14" s="169"/>
      <c r="M14" s="190"/>
      <c r="N14" s="190"/>
      <c r="O14" s="169"/>
      <c r="P14" s="8"/>
    </row>
    <row r="15" spans="1:16" ht="18.75">
      <c r="A15" s="47" t="s">
        <v>0</v>
      </c>
      <c r="B15" s="569"/>
      <c r="C15" s="52" t="s">
        <v>18</v>
      </c>
      <c r="D15" s="170"/>
      <c r="E15" s="170"/>
      <c r="F15" s="175"/>
      <c r="G15" s="170"/>
      <c r="H15" s="183"/>
      <c r="I15" s="170"/>
      <c r="J15" s="187"/>
      <c r="K15" s="170"/>
      <c r="L15" s="170"/>
      <c r="M15" s="191"/>
      <c r="N15" s="191"/>
      <c r="O15" s="170"/>
      <c r="P15" s="9"/>
    </row>
    <row r="16" spans="1:16" ht="18.75">
      <c r="A16" s="47" t="s">
        <v>29</v>
      </c>
      <c r="B16" s="568" t="s">
        <v>30</v>
      </c>
      <c r="C16" s="59" t="s">
        <v>16</v>
      </c>
      <c r="D16" s="169"/>
      <c r="E16" s="169"/>
      <c r="F16" s="174"/>
      <c r="G16" s="169"/>
      <c r="H16" s="182"/>
      <c r="I16" s="169"/>
      <c r="J16" s="186"/>
      <c r="K16" s="169"/>
      <c r="L16" s="169"/>
      <c r="M16" s="190"/>
      <c r="N16" s="190"/>
      <c r="O16" s="169"/>
      <c r="P16" s="8"/>
    </row>
    <row r="17" spans="1:16" ht="18.75">
      <c r="A17" s="54"/>
      <c r="B17" s="569"/>
      <c r="C17" s="52" t="s">
        <v>18</v>
      </c>
      <c r="D17" s="170"/>
      <c r="E17" s="170"/>
      <c r="F17" s="175"/>
      <c r="G17" s="170"/>
      <c r="H17" s="183"/>
      <c r="I17" s="170"/>
      <c r="J17" s="187"/>
      <c r="K17" s="170"/>
      <c r="L17" s="170"/>
      <c r="M17" s="191"/>
      <c r="N17" s="191"/>
      <c r="O17" s="170"/>
      <c r="P17" s="9"/>
    </row>
    <row r="18" spans="1:16" ht="18.75">
      <c r="A18" s="47" t="s">
        <v>31</v>
      </c>
      <c r="B18" s="50" t="s">
        <v>108</v>
      </c>
      <c r="C18" s="59" t="s">
        <v>16</v>
      </c>
      <c r="D18" s="169"/>
      <c r="E18" s="169"/>
      <c r="F18" s="174"/>
      <c r="G18" s="169"/>
      <c r="H18" s="182"/>
      <c r="I18" s="169"/>
      <c r="J18" s="186"/>
      <c r="K18" s="169"/>
      <c r="L18" s="169"/>
      <c r="M18" s="190"/>
      <c r="N18" s="190"/>
      <c r="O18" s="169"/>
      <c r="P18" s="8"/>
    </row>
    <row r="19" spans="1:16" ht="18.75">
      <c r="A19" s="54"/>
      <c r="B19" s="52" t="s">
        <v>109</v>
      </c>
      <c r="C19" s="52" t="s">
        <v>18</v>
      </c>
      <c r="D19" s="170"/>
      <c r="E19" s="170"/>
      <c r="F19" s="175"/>
      <c r="G19" s="170"/>
      <c r="H19" s="183"/>
      <c r="I19" s="170"/>
      <c r="J19" s="187"/>
      <c r="K19" s="170"/>
      <c r="L19" s="170"/>
      <c r="M19" s="191"/>
      <c r="N19" s="191"/>
      <c r="O19" s="170"/>
      <c r="P19" s="9"/>
    </row>
    <row r="20" spans="1:16" ht="18.75">
      <c r="A20" s="47" t="s">
        <v>23</v>
      </c>
      <c r="B20" s="568" t="s">
        <v>32</v>
      </c>
      <c r="C20" s="59" t="s">
        <v>16</v>
      </c>
      <c r="D20" s="169"/>
      <c r="E20" s="169"/>
      <c r="F20" s="174"/>
      <c r="G20" s="169"/>
      <c r="H20" s="182"/>
      <c r="I20" s="169"/>
      <c r="J20" s="186"/>
      <c r="K20" s="169"/>
      <c r="L20" s="169"/>
      <c r="M20" s="190"/>
      <c r="N20" s="190"/>
      <c r="O20" s="169"/>
      <c r="P20" s="8"/>
    </row>
    <row r="21" spans="1:16" ht="18.75">
      <c r="A21" s="54"/>
      <c r="B21" s="569"/>
      <c r="C21" s="52" t="s">
        <v>18</v>
      </c>
      <c r="D21" s="170"/>
      <c r="E21" s="170"/>
      <c r="F21" s="175"/>
      <c r="G21" s="170"/>
      <c r="H21" s="183"/>
      <c r="I21" s="170"/>
      <c r="J21" s="187"/>
      <c r="K21" s="170"/>
      <c r="L21" s="170"/>
      <c r="M21" s="191"/>
      <c r="N21" s="191"/>
      <c r="O21" s="170"/>
      <c r="P21" s="9"/>
    </row>
    <row r="22" spans="1:16" ht="18.75">
      <c r="A22" s="54"/>
      <c r="B22" s="570" t="s">
        <v>114</v>
      </c>
      <c r="C22" s="59" t="s">
        <v>16</v>
      </c>
      <c r="D22" s="1"/>
      <c r="E22" s="1"/>
      <c r="F22" s="1"/>
      <c r="G22" s="1"/>
      <c r="H22" s="1"/>
      <c r="I22" s="1"/>
      <c r="J22" s="1"/>
      <c r="K22" s="1"/>
      <c r="L22" s="5"/>
      <c r="M22" s="5"/>
      <c r="N22" s="5"/>
      <c r="O22" s="5"/>
      <c r="P22" s="8"/>
    </row>
    <row r="23" spans="1:16" ht="18.75">
      <c r="A23" s="53"/>
      <c r="B23" s="571"/>
      <c r="C23" s="52" t="s">
        <v>18</v>
      </c>
      <c r="D23" s="2"/>
      <c r="E23" s="2"/>
      <c r="F23" s="2"/>
      <c r="G23" s="2"/>
      <c r="H23" s="2"/>
      <c r="I23" s="2"/>
      <c r="J23" s="2"/>
      <c r="K23" s="2"/>
      <c r="L23" s="36"/>
      <c r="M23" s="36"/>
      <c r="N23" s="36"/>
      <c r="O23" s="36"/>
      <c r="P23" s="9"/>
    </row>
    <row r="24" spans="1:16" ht="18.75">
      <c r="A24" s="47" t="s">
        <v>0</v>
      </c>
      <c r="B24" s="568" t="s">
        <v>33</v>
      </c>
      <c r="C24" s="59" t="s">
        <v>16</v>
      </c>
      <c r="D24" s="169"/>
      <c r="E24" s="169"/>
      <c r="F24" s="174"/>
      <c r="G24" s="169"/>
      <c r="H24" s="182"/>
      <c r="I24" s="169"/>
      <c r="J24" s="186"/>
      <c r="K24" s="169"/>
      <c r="L24" s="169"/>
      <c r="M24" s="190"/>
      <c r="N24" s="190"/>
      <c r="O24" s="169"/>
      <c r="P24" s="8"/>
    </row>
    <row r="25" spans="1:16" ht="18.75">
      <c r="A25" s="47" t="s">
        <v>34</v>
      </c>
      <c r="B25" s="569"/>
      <c r="C25" s="52" t="s">
        <v>18</v>
      </c>
      <c r="D25" s="170"/>
      <c r="E25" s="170"/>
      <c r="F25" s="175"/>
      <c r="G25" s="170"/>
      <c r="H25" s="183"/>
      <c r="I25" s="170"/>
      <c r="J25" s="187"/>
      <c r="K25" s="170"/>
      <c r="L25" s="170"/>
      <c r="M25" s="191"/>
      <c r="N25" s="191"/>
      <c r="O25" s="170"/>
      <c r="P25" s="9"/>
    </row>
    <row r="26" spans="1:16" ht="18.75">
      <c r="A26" s="47" t="s">
        <v>35</v>
      </c>
      <c r="B26" s="50" t="s">
        <v>20</v>
      </c>
      <c r="C26" s="59" t="s">
        <v>16</v>
      </c>
      <c r="D26" s="169"/>
      <c r="E26" s="169"/>
      <c r="F26" s="174"/>
      <c r="G26" s="169"/>
      <c r="H26" s="182"/>
      <c r="I26" s="169"/>
      <c r="J26" s="186"/>
      <c r="K26" s="169"/>
      <c r="L26" s="169"/>
      <c r="M26" s="190"/>
      <c r="N26" s="190"/>
      <c r="O26" s="169"/>
      <c r="P26" s="8"/>
    </row>
    <row r="27" spans="1:16" ht="18.75">
      <c r="A27" s="47" t="s">
        <v>36</v>
      </c>
      <c r="B27" s="52" t="s">
        <v>110</v>
      </c>
      <c r="C27" s="52" t="s">
        <v>18</v>
      </c>
      <c r="D27" s="170"/>
      <c r="E27" s="170"/>
      <c r="F27" s="175"/>
      <c r="G27" s="170"/>
      <c r="H27" s="183"/>
      <c r="I27" s="170"/>
      <c r="J27" s="187"/>
      <c r="K27" s="170"/>
      <c r="L27" s="170"/>
      <c r="M27" s="191"/>
      <c r="N27" s="191"/>
      <c r="O27" s="170"/>
      <c r="P27" s="9"/>
    </row>
    <row r="28" spans="1:16" ht="18.75">
      <c r="A28" s="47" t="s">
        <v>23</v>
      </c>
      <c r="B28" s="570" t="s">
        <v>114</v>
      </c>
      <c r="C28" s="59" t="s">
        <v>16</v>
      </c>
      <c r="D28" s="1"/>
      <c r="E28" s="1"/>
      <c r="F28" s="1"/>
      <c r="G28" s="1"/>
      <c r="H28" s="1"/>
      <c r="I28" s="1"/>
      <c r="J28" s="1"/>
      <c r="K28" s="1"/>
      <c r="L28" s="5"/>
      <c r="M28" s="5"/>
      <c r="N28" s="5"/>
      <c r="O28" s="5"/>
      <c r="P28" s="8"/>
    </row>
    <row r="29" spans="1:16" ht="18.75">
      <c r="A29" s="53"/>
      <c r="B29" s="571"/>
      <c r="C29" s="52" t="s">
        <v>18</v>
      </c>
      <c r="D29" s="2"/>
      <c r="E29" s="2"/>
      <c r="F29" s="2"/>
      <c r="G29" s="2"/>
      <c r="H29" s="2"/>
      <c r="I29" s="2"/>
      <c r="J29" s="2"/>
      <c r="K29" s="2"/>
      <c r="L29" s="36"/>
      <c r="M29" s="36"/>
      <c r="N29" s="36"/>
      <c r="O29" s="36"/>
      <c r="P29" s="9"/>
    </row>
    <row r="30" spans="1:16" ht="18.75">
      <c r="A30" s="47" t="s">
        <v>0</v>
      </c>
      <c r="B30" s="568" t="s">
        <v>37</v>
      </c>
      <c r="C30" s="59" t="s">
        <v>16</v>
      </c>
      <c r="D30" s="169"/>
      <c r="E30" s="169"/>
      <c r="F30" s="174"/>
      <c r="G30" s="169"/>
      <c r="H30" s="182"/>
      <c r="I30" s="169"/>
      <c r="J30" s="186"/>
      <c r="K30" s="169"/>
      <c r="L30" s="169"/>
      <c r="M30" s="190"/>
      <c r="N30" s="190"/>
      <c r="O30" s="169"/>
      <c r="P30" s="8"/>
    </row>
    <row r="31" spans="1:16" ht="18.75">
      <c r="A31" s="47" t="s">
        <v>38</v>
      </c>
      <c r="B31" s="569"/>
      <c r="C31" s="52" t="s">
        <v>18</v>
      </c>
      <c r="D31" s="170"/>
      <c r="E31" s="170"/>
      <c r="F31" s="175"/>
      <c r="G31" s="170"/>
      <c r="H31" s="183"/>
      <c r="I31" s="170"/>
      <c r="J31" s="187"/>
      <c r="K31" s="170"/>
      <c r="L31" s="170"/>
      <c r="M31" s="191"/>
      <c r="N31" s="191"/>
      <c r="O31" s="170"/>
      <c r="P31" s="9"/>
    </row>
    <row r="32" spans="1:16" ht="18.75">
      <c r="A32" s="47" t="s">
        <v>0</v>
      </c>
      <c r="B32" s="568" t="s">
        <v>39</v>
      </c>
      <c r="C32" s="59" t="s">
        <v>16</v>
      </c>
      <c r="D32" s="169"/>
      <c r="E32" s="169"/>
      <c r="F32" s="174"/>
      <c r="G32" s="169"/>
      <c r="H32" s="182"/>
      <c r="I32" s="169"/>
      <c r="J32" s="186"/>
      <c r="K32" s="169"/>
      <c r="L32" s="169"/>
      <c r="M32" s="190"/>
      <c r="N32" s="190"/>
      <c r="O32" s="169"/>
      <c r="P32" s="8"/>
    </row>
    <row r="33" spans="1:16" ht="18.75">
      <c r="A33" s="47" t="s">
        <v>40</v>
      </c>
      <c r="B33" s="569"/>
      <c r="C33" s="52" t="s">
        <v>18</v>
      </c>
      <c r="D33" s="170"/>
      <c r="E33" s="170"/>
      <c r="F33" s="175"/>
      <c r="G33" s="170"/>
      <c r="H33" s="183"/>
      <c r="I33" s="170"/>
      <c r="J33" s="187"/>
      <c r="K33" s="170"/>
      <c r="L33" s="170"/>
      <c r="M33" s="191"/>
      <c r="N33" s="191"/>
      <c r="O33" s="170"/>
      <c r="P33" s="9"/>
    </row>
    <row r="34" spans="1:16" ht="18.75">
      <c r="A34" s="54"/>
      <c r="B34" s="50" t="s">
        <v>20</v>
      </c>
      <c r="C34" s="59" t="s">
        <v>16</v>
      </c>
      <c r="D34" s="169"/>
      <c r="E34" s="169"/>
      <c r="F34" s="174"/>
      <c r="G34" s="169"/>
      <c r="H34" s="182"/>
      <c r="I34" s="169"/>
      <c r="J34" s="186"/>
      <c r="K34" s="169"/>
      <c r="L34" s="169"/>
      <c r="M34" s="190"/>
      <c r="N34" s="190"/>
      <c r="O34" s="169"/>
      <c r="P34" s="8"/>
    </row>
    <row r="35" spans="1:16" ht="18.75">
      <c r="A35" s="47" t="s">
        <v>23</v>
      </c>
      <c r="B35" s="52" t="s">
        <v>111</v>
      </c>
      <c r="C35" s="52" t="s">
        <v>18</v>
      </c>
      <c r="D35" s="170"/>
      <c r="E35" s="170"/>
      <c r="F35" s="175"/>
      <c r="G35" s="170"/>
      <c r="H35" s="183"/>
      <c r="I35" s="170"/>
      <c r="J35" s="187"/>
      <c r="K35" s="170"/>
      <c r="L35" s="170"/>
      <c r="M35" s="191"/>
      <c r="N35" s="191"/>
      <c r="O35" s="170"/>
      <c r="P35" s="9"/>
    </row>
    <row r="36" spans="1:16" ht="18.75">
      <c r="A36" s="54"/>
      <c r="B36" s="570" t="s">
        <v>107</v>
      </c>
      <c r="C36" s="59" t="s">
        <v>16</v>
      </c>
      <c r="D36" s="1"/>
      <c r="E36" s="1"/>
      <c r="F36" s="1"/>
      <c r="G36" s="1"/>
      <c r="H36" s="1"/>
      <c r="I36" s="1"/>
      <c r="J36" s="1"/>
      <c r="K36" s="1"/>
      <c r="L36" s="5"/>
      <c r="M36" s="5"/>
      <c r="N36" s="5"/>
      <c r="O36" s="5"/>
      <c r="P36" s="8"/>
    </row>
    <row r="37" spans="1:16" ht="18.75">
      <c r="A37" s="53"/>
      <c r="B37" s="571"/>
      <c r="C37" s="52" t="s">
        <v>18</v>
      </c>
      <c r="D37" s="2"/>
      <c r="E37" s="2"/>
      <c r="F37" s="2"/>
      <c r="G37" s="2"/>
      <c r="H37" s="2"/>
      <c r="I37" s="2"/>
      <c r="J37" s="2"/>
      <c r="K37" s="2"/>
      <c r="L37" s="36"/>
      <c r="M37" s="36"/>
      <c r="N37" s="36"/>
      <c r="O37" s="36"/>
      <c r="P37" s="9"/>
    </row>
    <row r="38" spans="1:16" ht="18.75">
      <c r="A38" s="572" t="s">
        <v>41</v>
      </c>
      <c r="B38" s="573"/>
      <c r="C38" s="59" t="s">
        <v>16</v>
      </c>
      <c r="D38" s="169"/>
      <c r="E38" s="169"/>
      <c r="F38" s="174"/>
      <c r="G38" s="169"/>
      <c r="H38" s="182"/>
      <c r="I38" s="169"/>
      <c r="J38" s="186"/>
      <c r="K38" s="169"/>
      <c r="L38" s="169"/>
      <c r="M38" s="190"/>
      <c r="N38" s="190"/>
      <c r="O38" s="169"/>
      <c r="P38" s="8"/>
    </row>
    <row r="39" spans="1:16" ht="18.75">
      <c r="A39" s="574"/>
      <c r="B39" s="575"/>
      <c r="C39" s="52" t="s">
        <v>18</v>
      </c>
      <c r="D39" s="170"/>
      <c r="E39" s="170"/>
      <c r="F39" s="175"/>
      <c r="G39" s="170"/>
      <c r="H39" s="183"/>
      <c r="I39" s="170"/>
      <c r="J39" s="187"/>
      <c r="K39" s="170"/>
      <c r="L39" s="170"/>
      <c r="M39" s="191"/>
      <c r="N39" s="191"/>
      <c r="O39" s="170"/>
      <c r="P39" s="9"/>
    </row>
    <row r="40" spans="1:16" ht="18.75">
      <c r="A40" s="572" t="s">
        <v>42</v>
      </c>
      <c r="B40" s="573"/>
      <c r="C40" s="59" t="s">
        <v>16</v>
      </c>
      <c r="D40" s="169"/>
      <c r="E40" s="169"/>
      <c r="F40" s="174"/>
      <c r="G40" s="169"/>
      <c r="H40" s="182"/>
      <c r="I40" s="169"/>
      <c r="J40" s="186"/>
      <c r="K40" s="169"/>
      <c r="L40" s="169"/>
      <c r="M40" s="190"/>
      <c r="N40" s="190"/>
      <c r="O40" s="169"/>
      <c r="P40" s="8"/>
    </row>
    <row r="41" spans="1:16" ht="18.75">
      <c r="A41" s="574"/>
      <c r="B41" s="575"/>
      <c r="C41" s="52" t="s">
        <v>18</v>
      </c>
      <c r="D41" s="170"/>
      <c r="E41" s="170"/>
      <c r="F41" s="175"/>
      <c r="G41" s="170"/>
      <c r="H41" s="183"/>
      <c r="I41" s="170"/>
      <c r="J41" s="187"/>
      <c r="K41" s="170"/>
      <c r="L41" s="170"/>
      <c r="M41" s="191"/>
      <c r="N41" s="191"/>
      <c r="O41" s="170"/>
      <c r="P41" s="9"/>
    </row>
    <row r="42" spans="1:16" ht="18.75">
      <c r="A42" s="572" t="s">
        <v>43</v>
      </c>
      <c r="B42" s="573"/>
      <c r="C42" s="59" t="s">
        <v>16</v>
      </c>
      <c r="D42" s="169"/>
      <c r="E42" s="169"/>
      <c r="F42" s="174"/>
      <c r="G42" s="169"/>
      <c r="H42" s="182"/>
      <c r="I42" s="169"/>
      <c r="J42" s="186"/>
      <c r="K42" s="169"/>
      <c r="L42" s="169"/>
      <c r="M42" s="190"/>
      <c r="N42" s="190"/>
      <c r="O42" s="169"/>
      <c r="P42" s="8"/>
    </row>
    <row r="43" spans="1:16" ht="18.75">
      <c r="A43" s="574"/>
      <c r="B43" s="575"/>
      <c r="C43" s="52" t="s">
        <v>18</v>
      </c>
      <c r="D43" s="170"/>
      <c r="E43" s="170"/>
      <c r="F43" s="175"/>
      <c r="G43" s="181"/>
      <c r="H43" s="183"/>
      <c r="I43" s="170"/>
      <c r="J43" s="187"/>
      <c r="K43" s="170"/>
      <c r="L43" s="170"/>
      <c r="M43" s="191"/>
      <c r="N43" s="191"/>
      <c r="O43" s="170"/>
      <c r="P43" s="9"/>
    </row>
    <row r="44" spans="1:16" ht="18.75">
      <c r="A44" s="572" t="s">
        <v>44</v>
      </c>
      <c r="B44" s="573"/>
      <c r="C44" s="59" t="s">
        <v>16</v>
      </c>
      <c r="D44" s="169"/>
      <c r="E44" s="169"/>
      <c r="F44" s="174"/>
      <c r="G44" s="180"/>
      <c r="H44" s="182"/>
      <c r="I44" s="169"/>
      <c r="J44" s="186"/>
      <c r="K44" s="169"/>
      <c r="L44" s="169"/>
      <c r="M44" s="190"/>
      <c r="N44" s="190"/>
      <c r="O44" s="169"/>
      <c r="P44" s="8"/>
    </row>
    <row r="45" spans="1:16" ht="18.75">
      <c r="A45" s="574"/>
      <c r="B45" s="575"/>
      <c r="C45" s="52" t="s">
        <v>18</v>
      </c>
      <c r="D45" s="170"/>
      <c r="E45" s="170"/>
      <c r="F45" s="175"/>
      <c r="G45" s="170"/>
      <c r="H45" s="183"/>
      <c r="I45" s="170"/>
      <c r="J45" s="187"/>
      <c r="K45" s="170"/>
      <c r="L45" s="170"/>
      <c r="M45" s="191"/>
      <c r="N45" s="191"/>
      <c r="O45" s="170"/>
      <c r="P45" s="9"/>
    </row>
    <row r="46" spans="1:16" ht="18.75">
      <c r="A46" s="572" t="s">
        <v>45</v>
      </c>
      <c r="B46" s="573"/>
      <c r="C46" s="59" t="s">
        <v>16</v>
      </c>
      <c r="D46" s="169"/>
      <c r="E46" s="169"/>
      <c r="F46" s="174"/>
      <c r="G46" s="169"/>
      <c r="H46" s="182"/>
      <c r="I46" s="169"/>
      <c r="J46" s="186"/>
      <c r="K46" s="169"/>
      <c r="L46" s="169"/>
      <c r="M46" s="190"/>
      <c r="N46" s="190"/>
      <c r="O46" s="169"/>
      <c r="P46" s="8"/>
    </row>
    <row r="47" spans="1:16" ht="18.75">
      <c r="A47" s="574"/>
      <c r="B47" s="575"/>
      <c r="C47" s="52" t="s">
        <v>18</v>
      </c>
      <c r="D47" s="170"/>
      <c r="E47" s="170"/>
      <c r="F47" s="175"/>
      <c r="G47" s="170"/>
      <c r="H47" s="183"/>
      <c r="I47" s="170"/>
      <c r="J47" s="187"/>
      <c r="K47" s="170"/>
      <c r="L47" s="170"/>
      <c r="M47" s="191"/>
      <c r="N47" s="191"/>
      <c r="O47" s="170"/>
      <c r="P47" s="9"/>
    </row>
    <row r="48" spans="1:16" ht="18.75">
      <c r="A48" s="572" t="s">
        <v>46</v>
      </c>
      <c r="B48" s="573"/>
      <c r="C48" s="59" t="s">
        <v>16</v>
      </c>
      <c r="D48" s="169"/>
      <c r="E48" s="169"/>
      <c r="F48" s="174"/>
      <c r="G48" s="169"/>
      <c r="H48" s="182"/>
      <c r="I48" s="169"/>
      <c r="J48" s="186"/>
      <c r="K48" s="169"/>
      <c r="L48" s="169"/>
      <c r="M48" s="190"/>
      <c r="N48" s="190"/>
      <c r="O48" s="169"/>
      <c r="P48" s="8"/>
    </row>
    <row r="49" spans="1:16" ht="18.75">
      <c r="A49" s="574"/>
      <c r="B49" s="575"/>
      <c r="C49" s="52" t="s">
        <v>18</v>
      </c>
      <c r="D49" s="170"/>
      <c r="E49" s="170"/>
      <c r="F49" s="175"/>
      <c r="G49" s="170"/>
      <c r="H49" s="183"/>
      <c r="I49" s="170"/>
      <c r="J49" s="187"/>
      <c r="K49" s="170"/>
      <c r="L49" s="170"/>
      <c r="M49" s="191"/>
      <c r="N49" s="191"/>
      <c r="O49" s="170"/>
      <c r="P49" s="9"/>
    </row>
    <row r="50" spans="1:16" ht="18.75">
      <c r="A50" s="572" t="s">
        <v>47</v>
      </c>
      <c r="B50" s="573"/>
      <c r="C50" s="59" t="s">
        <v>16</v>
      </c>
      <c r="D50" s="169"/>
      <c r="E50" s="169"/>
      <c r="F50" s="174"/>
      <c r="G50" s="169"/>
      <c r="H50" s="182"/>
      <c r="I50" s="169"/>
      <c r="J50" s="186"/>
      <c r="K50" s="169"/>
      <c r="L50" s="169"/>
      <c r="M50" s="190"/>
      <c r="N50" s="190"/>
      <c r="O50" s="169"/>
      <c r="P50" s="8"/>
    </row>
    <row r="51" spans="1:16" ht="18.75">
      <c r="A51" s="574"/>
      <c r="B51" s="575"/>
      <c r="C51" s="52" t="s">
        <v>18</v>
      </c>
      <c r="D51" s="170"/>
      <c r="E51" s="170"/>
      <c r="F51" s="175"/>
      <c r="G51" s="170"/>
      <c r="H51" s="183"/>
      <c r="I51" s="170"/>
      <c r="J51" s="187"/>
      <c r="K51" s="170"/>
      <c r="L51" s="170"/>
      <c r="M51" s="191"/>
      <c r="N51" s="191"/>
      <c r="O51" s="170"/>
      <c r="P51" s="9"/>
    </row>
    <row r="52" spans="1:16" ht="18.75">
      <c r="A52" s="572" t="s">
        <v>48</v>
      </c>
      <c r="B52" s="573"/>
      <c r="C52" s="59" t="s">
        <v>16</v>
      </c>
      <c r="D52" s="169"/>
      <c r="E52" s="169"/>
      <c r="F52" s="174"/>
      <c r="G52" s="169"/>
      <c r="H52" s="182"/>
      <c r="I52" s="169"/>
      <c r="J52" s="186"/>
      <c r="K52" s="169"/>
      <c r="L52" s="169"/>
      <c r="M52" s="190"/>
      <c r="N52" s="190"/>
      <c r="O52" s="169"/>
      <c r="P52" s="8"/>
    </row>
    <row r="53" spans="1:16" ht="18.75">
      <c r="A53" s="574"/>
      <c r="B53" s="575"/>
      <c r="C53" s="52" t="s">
        <v>18</v>
      </c>
      <c r="D53" s="170"/>
      <c r="E53" s="170"/>
      <c r="F53" s="175"/>
      <c r="G53" s="170"/>
      <c r="H53" s="183"/>
      <c r="I53" s="170"/>
      <c r="J53" s="187"/>
      <c r="K53" s="170"/>
      <c r="L53" s="170"/>
      <c r="M53" s="191"/>
      <c r="N53" s="191"/>
      <c r="O53" s="170"/>
      <c r="P53" s="9"/>
    </row>
    <row r="54" spans="1:16" ht="18.75">
      <c r="A54" s="47" t="s">
        <v>0</v>
      </c>
      <c r="B54" s="568" t="s">
        <v>132</v>
      </c>
      <c r="C54" s="59" t="s">
        <v>16</v>
      </c>
      <c r="D54" s="169"/>
      <c r="E54" s="169"/>
      <c r="F54" s="174"/>
      <c r="G54" s="169"/>
      <c r="H54" s="182"/>
      <c r="I54" s="169"/>
      <c r="J54" s="186"/>
      <c r="K54" s="169"/>
      <c r="L54" s="169"/>
      <c r="M54" s="190"/>
      <c r="N54" s="190"/>
      <c r="O54" s="169"/>
      <c r="P54" s="8"/>
    </row>
    <row r="55" spans="1:16" ht="18.75">
      <c r="A55" s="47" t="s">
        <v>38</v>
      </c>
      <c r="B55" s="569"/>
      <c r="C55" s="52" t="s">
        <v>18</v>
      </c>
      <c r="D55" s="170"/>
      <c r="E55" s="170"/>
      <c r="F55" s="175"/>
      <c r="G55" s="170"/>
      <c r="H55" s="183"/>
      <c r="I55" s="170"/>
      <c r="J55" s="187"/>
      <c r="K55" s="170"/>
      <c r="L55" s="170"/>
      <c r="M55" s="191"/>
      <c r="N55" s="191"/>
      <c r="O55" s="170"/>
      <c r="P55" s="9"/>
    </row>
    <row r="56" spans="1:16" ht="18.75">
      <c r="A56" s="47" t="s">
        <v>17</v>
      </c>
      <c r="B56" s="50" t="s">
        <v>20</v>
      </c>
      <c r="C56" s="59" t="s">
        <v>16</v>
      </c>
      <c r="D56" s="169"/>
      <c r="E56" s="169"/>
      <c r="F56" s="174"/>
      <c r="G56" s="169"/>
      <c r="H56" s="182"/>
      <c r="I56" s="169"/>
      <c r="J56" s="186"/>
      <c r="K56" s="169"/>
      <c r="L56" s="169"/>
      <c r="M56" s="190"/>
      <c r="N56" s="190"/>
      <c r="O56" s="169"/>
      <c r="P56" s="8"/>
    </row>
    <row r="57" spans="1:16" ht="18.75">
      <c r="A57" s="47" t="s">
        <v>23</v>
      </c>
      <c r="B57" s="52" t="s">
        <v>113</v>
      </c>
      <c r="C57" s="52" t="s">
        <v>18</v>
      </c>
      <c r="D57" s="170"/>
      <c r="E57" s="170"/>
      <c r="F57" s="175"/>
      <c r="G57" s="170"/>
      <c r="H57" s="183"/>
      <c r="I57" s="170"/>
      <c r="J57" s="187"/>
      <c r="K57" s="170"/>
      <c r="L57" s="170"/>
      <c r="M57" s="191"/>
      <c r="N57" s="191"/>
      <c r="O57" s="170"/>
      <c r="P57" s="9"/>
    </row>
    <row r="58" spans="1:16" ht="18.75">
      <c r="A58" s="54"/>
      <c r="B58" s="570" t="s">
        <v>107</v>
      </c>
      <c r="C58" s="59" t="s">
        <v>16</v>
      </c>
      <c r="D58" s="1"/>
      <c r="E58" s="1"/>
      <c r="F58" s="1"/>
      <c r="G58" s="1"/>
      <c r="H58" s="1"/>
      <c r="I58" s="1"/>
      <c r="J58" s="1"/>
      <c r="K58" s="1"/>
      <c r="L58" s="5"/>
      <c r="M58" s="5"/>
      <c r="N58" s="5"/>
      <c r="O58" s="5"/>
      <c r="P58" s="8"/>
    </row>
    <row r="59" spans="1:16" ht="18.75">
      <c r="A59" s="53"/>
      <c r="B59" s="571"/>
      <c r="C59" s="52" t="s">
        <v>18</v>
      </c>
      <c r="D59" s="2"/>
      <c r="E59" s="2"/>
      <c r="F59" s="2"/>
      <c r="G59" s="2"/>
      <c r="H59" s="2"/>
      <c r="I59" s="2"/>
      <c r="J59" s="2"/>
      <c r="K59" s="2"/>
      <c r="L59" s="36"/>
      <c r="M59" s="36"/>
      <c r="N59" s="36"/>
      <c r="O59" s="36"/>
      <c r="P59" s="9"/>
    </row>
    <row r="60" spans="1:16" ht="18.75">
      <c r="A60" s="47" t="s">
        <v>0</v>
      </c>
      <c r="B60" s="568" t="s">
        <v>115</v>
      </c>
      <c r="C60" s="59" t="s">
        <v>16</v>
      </c>
      <c r="D60" s="169"/>
      <c r="E60" s="169"/>
      <c r="F60" s="174"/>
      <c r="G60" s="169"/>
      <c r="H60" s="182"/>
      <c r="I60" s="169"/>
      <c r="J60" s="186"/>
      <c r="K60" s="169"/>
      <c r="L60" s="169"/>
      <c r="M60" s="190"/>
      <c r="N60" s="190"/>
      <c r="O60" s="169"/>
      <c r="P60" s="8"/>
    </row>
    <row r="61" spans="1:16" ht="18.75">
      <c r="A61" s="47" t="s">
        <v>49</v>
      </c>
      <c r="B61" s="569"/>
      <c r="C61" s="52" t="s">
        <v>18</v>
      </c>
      <c r="D61" s="170"/>
      <c r="E61" s="170"/>
      <c r="F61" s="175"/>
      <c r="G61" s="170"/>
      <c r="H61" s="183"/>
      <c r="I61" s="170"/>
      <c r="J61" s="187"/>
      <c r="K61" s="170"/>
      <c r="L61" s="170"/>
      <c r="M61" s="191"/>
      <c r="N61" s="191"/>
      <c r="O61" s="170"/>
      <c r="P61" s="9"/>
    </row>
    <row r="62" spans="1:16" ht="18.75">
      <c r="A62" s="47" t="s">
        <v>0</v>
      </c>
      <c r="B62" s="50" t="s">
        <v>50</v>
      </c>
      <c r="C62" s="59" t="s">
        <v>16</v>
      </c>
      <c r="D62" s="169"/>
      <c r="E62" s="169"/>
      <c r="F62" s="174"/>
      <c r="G62" s="169"/>
      <c r="H62" s="182"/>
      <c r="I62" s="169"/>
      <c r="J62" s="186"/>
      <c r="K62" s="169"/>
      <c r="L62" s="169"/>
      <c r="M62" s="190"/>
      <c r="N62" s="190"/>
      <c r="O62" s="169"/>
      <c r="P62" s="8"/>
    </row>
    <row r="63" spans="1:16" ht="18.75">
      <c r="A63" s="47" t="s">
        <v>51</v>
      </c>
      <c r="B63" s="52" t="s">
        <v>116</v>
      </c>
      <c r="C63" s="52" t="s">
        <v>18</v>
      </c>
      <c r="D63" s="170"/>
      <c r="E63" s="170"/>
      <c r="F63" s="175"/>
      <c r="G63" s="170"/>
      <c r="H63" s="183"/>
      <c r="I63" s="170"/>
      <c r="J63" s="187"/>
      <c r="K63" s="170"/>
      <c r="L63" s="170"/>
      <c r="M63" s="191"/>
      <c r="N63" s="191"/>
      <c r="O63" s="170"/>
      <c r="P63" s="9"/>
    </row>
    <row r="64" spans="1:16" ht="18.75">
      <c r="A64" s="47" t="s">
        <v>0</v>
      </c>
      <c r="B64" s="568" t="s">
        <v>53</v>
      </c>
      <c r="C64" s="59" t="s">
        <v>16</v>
      </c>
      <c r="D64" s="169"/>
      <c r="E64" s="169"/>
      <c r="F64" s="174"/>
      <c r="G64" s="169"/>
      <c r="H64" s="182"/>
      <c r="I64" s="169"/>
      <c r="J64" s="186"/>
      <c r="K64" s="169"/>
      <c r="L64" s="169"/>
      <c r="M64" s="190"/>
      <c r="N64" s="190"/>
      <c r="O64" s="169"/>
      <c r="P64" s="8"/>
    </row>
    <row r="65" spans="1:16" ht="18.75">
      <c r="A65" s="47" t="s">
        <v>23</v>
      </c>
      <c r="B65" s="569"/>
      <c r="C65" s="52" t="s">
        <v>18</v>
      </c>
      <c r="D65" s="170"/>
      <c r="E65" s="170"/>
      <c r="F65" s="175"/>
      <c r="G65" s="170"/>
      <c r="H65" s="183"/>
      <c r="I65" s="170"/>
      <c r="J65" s="187"/>
      <c r="K65" s="170"/>
      <c r="L65" s="170"/>
      <c r="M65" s="191"/>
      <c r="N65" s="191"/>
      <c r="O65" s="170"/>
      <c r="P65" s="9"/>
    </row>
    <row r="66" spans="1:16" ht="18.75">
      <c r="A66" s="54"/>
      <c r="B66" s="50" t="s">
        <v>20</v>
      </c>
      <c r="C66" s="59" t="s">
        <v>16</v>
      </c>
      <c r="D66" s="169"/>
      <c r="E66" s="169"/>
      <c r="F66" s="174"/>
      <c r="G66" s="169"/>
      <c r="H66" s="182"/>
      <c r="I66" s="169"/>
      <c r="J66" s="186"/>
      <c r="K66" s="169"/>
      <c r="L66" s="169"/>
      <c r="M66" s="190"/>
      <c r="N66" s="190"/>
      <c r="O66" s="169"/>
      <c r="P66" s="8"/>
    </row>
    <row r="67" spans="1:16" ht="19.5" thickBot="1">
      <c r="A67" s="55" t="s">
        <v>0</v>
      </c>
      <c r="B67" s="56" t="s">
        <v>116</v>
      </c>
      <c r="C67" s="56" t="s">
        <v>18</v>
      </c>
      <c r="D67" s="171"/>
      <c r="E67" s="171"/>
      <c r="F67" s="176"/>
      <c r="G67" s="171"/>
      <c r="H67" s="184"/>
      <c r="I67" s="171"/>
      <c r="J67" s="188"/>
      <c r="K67" s="171"/>
      <c r="L67" s="171"/>
      <c r="M67" s="192"/>
      <c r="N67" s="192"/>
      <c r="O67" s="171"/>
      <c r="P67" s="10"/>
    </row>
    <row r="68" spans="4:16" ht="18.75">
      <c r="D68" s="107"/>
      <c r="E68" s="107"/>
      <c r="F68" s="109"/>
      <c r="G68" s="107"/>
      <c r="H68" s="107"/>
      <c r="I68" s="107"/>
      <c r="J68" s="107"/>
      <c r="K68" s="107"/>
      <c r="L68" s="107"/>
      <c r="M68" s="110"/>
      <c r="N68" s="110"/>
      <c r="O68" s="107"/>
      <c r="P68" s="11"/>
    </row>
    <row r="69" spans="1:16" ht="19.5" thickBot="1">
      <c r="A69" s="12" t="s">
        <v>84</v>
      </c>
      <c r="B69" s="41"/>
      <c r="C69" s="12"/>
      <c r="D69" s="164"/>
      <c r="E69" s="164"/>
      <c r="F69" s="165"/>
      <c r="G69" s="164"/>
      <c r="H69" s="164"/>
      <c r="I69" s="164"/>
      <c r="J69" s="164"/>
      <c r="K69" s="164"/>
      <c r="L69" s="164"/>
      <c r="M69" s="166"/>
      <c r="N69" s="166"/>
      <c r="O69" s="164"/>
      <c r="P69" s="12"/>
    </row>
    <row r="70" spans="1:16" ht="18.75">
      <c r="A70" s="53"/>
      <c r="B70" s="58"/>
      <c r="C70" s="58"/>
      <c r="D70" s="172" t="s">
        <v>221</v>
      </c>
      <c r="E70" s="172" t="s">
        <v>221</v>
      </c>
      <c r="F70" s="177" t="s">
        <v>221</v>
      </c>
      <c r="G70" s="241" t="s">
        <v>221</v>
      </c>
      <c r="H70" s="236" t="s">
        <v>221</v>
      </c>
      <c r="I70" s="172" t="s">
        <v>221</v>
      </c>
      <c r="J70" s="172" t="s">
        <v>221</v>
      </c>
      <c r="K70" s="172" t="s">
        <v>221</v>
      </c>
      <c r="L70" s="172" t="s">
        <v>221</v>
      </c>
      <c r="M70" s="193" t="s">
        <v>221</v>
      </c>
      <c r="N70" s="193" t="s">
        <v>221</v>
      </c>
      <c r="O70" s="172" t="s">
        <v>221</v>
      </c>
      <c r="P70" s="46" t="s">
        <v>14</v>
      </c>
    </row>
    <row r="71" spans="1:16" ht="18.75">
      <c r="A71" s="47" t="s">
        <v>49</v>
      </c>
      <c r="B71" s="570" t="s">
        <v>114</v>
      </c>
      <c r="C71" s="59" t="s">
        <v>16</v>
      </c>
      <c r="D71" s="1"/>
      <c r="E71" s="1"/>
      <c r="F71" s="1"/>
      <c r="G71" s="1"/>
      <c r="H71" s="1"/>
      <c r="I71" s="1"/>
      <c r="J71" s="1"/>
      <c r="K71" s="1"/>
      <c r="L71" s="5"/>
      <c r="M71" s="5"/>
      <c r="N71" s="5"/>
      <c r="O71" s="5"/>
      <c r="P71" s="8"/>
    </row>
    <row r="72" spans="1:16" ht="18.75">
      <c r="A72" s="75" t="s">
        <v>51</v>
      </c>
      <c r="B72" s="571"/>
      <c r="C72" s="52" t="s">
        <v>18</v>
      </c>
      <c r="D72" s="2"/>
      <c r="E72" s="2"/>
      <c r="F72" s="2"/>
      <c r="G72" s="2"/>
      <c r="H72" s="2"/>
      <c r="I72" s="2"/>
      <c r="J72" s="2"/>
      <c r="K72" s="2"/>
      <c r="L72" s="36"/>
      <c r="M72" s="102"/>
      <c r="N72" s="36"/>
      <c r="O72" s="36"/>
      <c r="P72" s="9"/>
    </row>
    <row r="73" spans="1:16" ht="18.75">
      <c r="A73" s="47" t="s">
        <v>0</v>
      </c>
      <c r="B73" s="568" t="s">
        <v>54</v>
      </c>
      <c r="C73" s="59" t="s">
        <v>16</v>
      </c>
      <c r="D73" s="169"/>
      <c r="E73" s="242"/>
      <c r="F73" s="267"/>
      <c r="G73" s="242"/>
      <c r="H73" s="237"/>
      <c r="I73" s="169"/>
      <c r="J73" s="186"/>
      <c r="K73" s="169"/>
      <c r="L73" s="169"/>
      <c r="M73" s="190"/>
      <c r="N73" s="190"/>
      <c r="O73" s="169"/>
      <c r="P73" s="8"/>
    </row>
    <row r="74" spans="1:16" ht="18.75">
      <c r="A74" s="47" t="s">
        <v>34</v>
      </c>
      <c r="B74" s="569"/>
      <c r="C74" s="52" t="s">
        <v>18</v>
      </c>
      <c r="D74" s="170"/>
      <c r="E74" s="243"/>
      <c r="F74" s="268"/>
      <c r="G74" s="243"/>
      <c r="H74" s="238"/>
      <c r="I74" s="170"/>
      <c r="J74" s="187"/>
      <c r="K74" s="170"/>
      <c r="L74" s="170"/>
      <c r="M74" s="191"/>
      <c r="N74" s="191"/>
      <c r="O74" s="170"/>
      <c r="P74" s="9"/>
    </row>
    <row r="75" spans="1:16" ht="18.75">
      <c r="A75" s="47" t="s">
        <v>0</v>
      </c>
      <c r="B75" s="568" t="s">
        <v>55</v>
      </c>
      <c r="C75" s="59" t="s">
        <v>16</v>
      </c>
      <c r="D75" s="169"/>
      <c r="E75" s="242"/>
      <c r="F75" s="267"/>
      <c r="G75" s="242"/>
      <c r="H75" s="237"/>
      <c r="I75" s="169"/>
      <c r="J75" s="186"/>
      <c r="K75" s="169"/>
      <c r="L75" s="169"/>
      <c r="M75" s="190"/>
      <c r="N75" s="190"/>
      <c r="O75" s="169"/>
      <c r="P75" s="8"/>
    </row>
    <row r="76" spans="1:16" ht="18.75">
      <c r="A76" s="47" t="s">
        <v>0</v>
      </c>
      <c r="B76" s="569"/>
      <c r="C76" s="52" t="s">
        <v>18</v>
      </c>
      <c r="D76" s="170"/>
      <c r="E76" s="243"/>
      <c r="F76" s="268"/>
      <c r="G76" s="243"/>
      <c r="H76" s="238"/>
      <c r="I76" s="170"/>
      <c r="J76" s="187"/>
      <c r="K76" s="170"/>
      <c r="L76" s="170"/>
      <c r="M76" s="191"/>
      <c r="N76" s="191"/>
      <c r="O76" s="170"/>
      <c r="P76" s="9"/>
    </row>
    <row r="77" spans="1:16" ht="18.75">
      <c r="A77" s="47" t="s">
        <v>56</v>
      </c>
      <c r="B77" s="50" t="s">
        <v>57</v>
      </c>
      <c r="C77" s="59" t="s">
        <v>16</v>
      </c>
      <c r="D77" s="169"/>
      <c r="E77" s="242"/>
      <c r="F77" s="267"/>
      <c r="G77" s="242"/>
      <c r="H77" s="237"/>
      <c r="I77" s="169"/>
      <c r="J77" s="186"/>
      <c r="K77" s="169"/>
      <c r="L77" s="169"/>
      <c r="M77" s="190"/>
      <c r="N77" s="190"/>
      <c r="O77" s="169"/>
      <c r="P77" s="8"/>
    </row>
    <row r="78" spans="1:16" ht="18.75">
      <c r="A78" s="54"/>
      <c r="B78" s="52" t="s">
        <v>58</v>
      </c>
      <c r="C78" s="52" t="s">
        <v>18</v>
      </c>
      <c r="D78" s="170"/>
      <c r="E78" s="243"/>
      <c r="F78" s="268"/>
      <c r="G78" s="243"/>
      <c r="H78" s="238"/>
      <c r="I78" s="170"/>
      <c r="J78" s="187"/>
      <c r="K78" s="170"/>
      <c r="L78" s="170"/>
      <c r="M78" s="191"/>
      <c r="N78" s="191"/>
      <c r="O78" s="170"/>
      <c r="P78" s="9"/>
    </row>
    <row r="79" spans="1:16" ht="18.75">
      <c r="A79" s="54"/>
      <c r="B79" s="568" t="s">
        <v>59</v>
      </c>
      <c r="C79" s="59" t="s">
        <v>16</v>
      </c>
      <c r="D79" s="169"/>
      <c r="E79" s="242"/>
      <c r="F79" s="267"/>
      <c r="G79" s="242"/>
      <c r="H79" s="237"/>
      <c r="I79" s="169"/>
      <c r="J79" s="186"/>
      <c r="K79" s="169"/>
      <c r="L79" s="169"/>
      <c r="M79" s="190"/>
      <c r="N79" s="190"/>
      <c r="O79" s="169"/>
      <c r="P79" s="8"/>
    </row>
    <row r="80" spans="1:16" ht="18.75">
      <c r="A80" s="47" t="s">
        <v>17</v>
      </c>
      <c r="B80" s="569"/>
      <c r="C80" s="52" t="s">
        <v>18</v>
      </c>
      <c r="D80" s="170"/>
      <c r="E80" s="243"/>
      <c r="F80" s="268"/>
      <c r="G80" s="243"/>
      <c r="H80" s="238"/>
      <c r="I80" s="170"/>
      <c r="J80" s="187"/>
      <c r="K80" s="170"/>
      <c r="L80" s="170"/>
      <c r="M80" s="191"/>
      <c r="N80" s="191"/>
      <c r="O80" s="170"/>
      <c r="P80" s="9"/>
    </row>
    <row r="81" spans="1:16" ht="18.75">
      <c r="A81" s="54"/>
      <c r="B81" s="50" t="s">
        <v>20</v>
      </c>
      <c r="C81" s="59" t="s">
        <v>16</v>
      </c>
      <c r="D81" s="169"/>
      <c r="E81" s="242"/>
      <c r="F81" s="267"/>
      <c r="G81" s="242"/>
      <c r="H81" s="237"/>
      <c r="I81" s="169"/>
      <c r="J81" s="186"/>
      <c r="K81" s="169"/>
      <c r="L81" s="169"/>
      <c r="M81" s="190"/>
      <c r="N81" s="190"/>
      <c r="O81" s="169"/>
      <c r="P81" s="8"/>
    </row>
    <row r="82" spans="1:16" ht="18.75">
      <c r="A82" s="54"/>
      <c r="B82" s="52" t="s">
        <v>60</v>
      </c>
      <c r="C82" s="52" t="s">
        <v>18</v>
      </c>
      <c r="D82" s="170"/>
      <c r="E82" s="243"/>
      <c r="F82" s="268"/>
      <c r="G82" s="243"/>
      <c r="H82" s="238"/>
      <c r="I82" s="170"/>
      <c r="J82" s="187"/>
      <c r="K82" s="170"/>
      <c r="L82" s="170"/>
      <c r="M82" s="191"/>
      <c r="N82" s="191"/>
      <c r="O82" s="170"/>
      <c r="P82" s="9"/>
    </row>
    <row r="83" spans="1:16" ht="18.75">
      <c r="A83" s="47" t="s">
        <v>23</v>
      </c>
      <c r="B83" s="570" t="s">
        <v>114</v>
      </c>
      <c r="C83" s="59" t="s">
        <v>16</v>
      </c>
      <c r="D83" s="1"/>
      <c r="E83" s="1"/>
      <c r="F83" s="1"/>
      <c r="G83" s="1"/>
      <c r="H83" s="1"/>
      <c r="I83" s="1"/>
      <c r="J83" s="1"/>
      <c r="K83" s="1"/>
      <c r="L83" s="5"/>
      <c r="M83" s="5"/>
      <c r="N83" s="5"/>
      <c r="O83" s="5"/>
      <c r="P83" s="8"/>
    </row>
    <row r="84" spans="1:16" ht="18.75">
      <c r="A84" s="53"/>
      <c r="B84" s="571"/>
      <c r="C84" s="52" t="s">
        <v>18</v>
      </c>
      <c r="D84" s="2"/>
      <c r="E84" s="2"/>
      <c r="F84" s="2"/>
      <c r="G84" s="2"/>
      <c r="H84" s="2"/>
      <c r="I84" s="2"/>
      <c r="J84" s="2"/>
      <c r="K84" s="2"/>
      <c r="L84" s="36"/>
      <c r="M84" s="36"/>
      <c r="N84" s="36"/>
      <c r="O84" s="36"/>
      <c r="P84" s="9"/>
    </row>
    <row r="85" spans="1:16" ht="18.75">
      <c r="A85" s="572" t="s">
        <v>118</v>
      </c>
      <c r="B85" s="573"/>
      <c r="C85" s="59" t="s">
        <v>16</v>
      </c>
      <c r="D85" s="169"/>
      <c r="E85" s="242"/>
      <c r="F85" s="267"/>
      <c r="G85" s="242"/>
      <c r="H85" s="237"/>
      <c r="I85" s="169"/>
      <c r="J85" s="186"/>
      <c r="K85" s="169"/>
      <c r="L85" s="169"/>
      <c r="M85" s="190"/>
      <c r="N85" s="190"/>
      <c r="O85" s="169"/>
      <c r="P85" s="8"/>
    </row>
    <row r="86" spans="1:16" ht="18.75">
      <c r="A86" s="574"/>
      <c r="B86" s="575"/>
      <c r="C86" s="52" t="s">
        <v>18</v>
      </c>
      <c r="D86" s="170"/>
      <c r="E86" s="243"/>
      <c r="F86" s="268"/>
      <c r="G86" s="243"/>
      <c r="H86" s="238"/>
      <c r="I86" s="170"/>
      <c r="J86" s="187"/>
      <c r="K86" s="170"/>
      <c r="L86" s="170"/>
      <c r="M86" s="191"/>
      <c r="N86" s="191"/>
      <c r="O86" s="170"/>
      <c r="P86" s="9"/>
    </row>
    <row r="87" spans="1:16" ht="18.75">
      <c r="A87" s="572" t="s">
        <v>61</v>
      </c>
      <c r="B87" s="573"/>
      <c r="C87" s="59" t="s">
        <v>16</v>
      </c>
      <c r="D87" s="169"/>
      <c r="E87" s="242"/>
      <c r="F87" s="267"/>
      <c r="G87" s="242"/>
      <c r="H87" s="237"/>
      <c r="I87" s="169"/>
      <c r="J87" s="186"/>
      <c r="K87" s="169"/>
      <c r="L87" s="169"/>
      <c r="M87" s="190"/>
      <c r="N87" s="190"/>
      <c r="O87" s="169"/>
      <c r="P87" s="8"/>
    </row>
    <row r="88" spans="1:16" ht="18.75">
      <c r="A88" s="574"/>
      <c r="B88" s="575"/>
      <c r="C88" s="52" t="s">
        <v>18</v>
      </c>
      <c r="D88" s="170"/>
      <c r="E88" s="243"/>
      <c r="F88" s="268"/>
      <c r="G88" s="243"/>
      <c r="H88" s="238"/>
      <c r="I88" s="170"/>
      <c r="J88" s="187"/>
      <c r="K88" s="170"/>
      <c r="L88" s="170"/>
      <c r="M88" s="191"/>
      <c r="N88" s="191"/>
      <c r="O88" s="170"/>
      <c r="P88" s="9"/>
    </row>
    <row r="89" spans="1:16" ht="18.75">
      <c r="A89" s="572" t="s">
        <v>119</v>
      </c>
      <c r="B89" s="573"/>
      <c r="C89" s="59" t="s">
        <v>16</v>
      </c>
      <c r="D89" s="169"/>
      <c r="E89" s="269"/>
      <c r="F89" s="267"/>
      <c r="G89" s="242"/>
      <c r="H89" s="237"/>
      <c r="I89" s="169"/>
      <c r="J89" s="186"/>
      <c r="K89" s="169"/>
      <c r="L89" s="169"/>
      <c r="M89" s="190"/>
      <c r="N89" s="190"/>
      <c r="O89" s="169"/>
      <c r="P89" s="8"/>
    </row>
    <row r="90" spans="1:16" ht="18.75">
      <c r="A90" s="574"/>
      <c r="B90" s="575"/>
      <c r="C90" s="52" t="s">
        <v>18</v>
      </c>
      <c r="D90" s="170"/>
      <c r="E90" s="243"/>
      <c r="F90" s="268"/>
      <c r="G90" s="243"/>
      <c r="H90" s="238"/>
      <c r="I90" s="170"/>
      <c r="J90" s="187"/>
      <c r="K90" s="170"/>
      <c r="L90" s="170"/>
      <c r="M90" s="191"/>
      <c r="N90" s="191"/>
      <c r="O90" s="170"/>
      <c r="P90" s="9"/>
    </row>
    <row r="91" spans="1:16" ht="18.75">
      <c r="A91" s="572" t="s">
        <v>120</v>
      </c>
      <c r="B91" s="573"/>
      <c r="C91" s="59" t="s">
        <v>16</v>
      </c>
      <c r="D91" s="169"/>
      <c r="E91" s="242"/>
      <c r="F91" s="267"/>
      <c r="G91" s="242"/>
      <c r="H91" s="237"/>
      <c r="I91" s="169"/>
      <c r="J91" s="186"/>
      <c r="K91" s="169"/>
      <c r="L91" s="169"/>
      <c r="M91" s="190"/>
      <c r="N91" s="190"/>
      <c r="O91" s="169"/>
      <c r="P91" s="8"/>
    </row>
    <row r="92" spans="1:16" ht="18.75">
      <c r="A92" s="574"/>
      <c r="B92" s="575"/>
      <c r="C92" s="52" t="s">
        <v>18</v>
      </c>
      <c r="D92" s="170"/>
      <c r="E92" s="243"/>
      <c r="F92" s="268"/>
      <c r="G92" s="243"/>
      <c r="H92" s="238"/>
      <c r="I92" s="170"/>
      <c r="J92" s="187"/>
      <c r="K92" s="170"/>
      <c r="L92" s="170"/>
      <c r="M92" s="191"/>
      <c r="N92" s="191"/>
      <c r="O92" s="170"/>
      <c r="P92" s="9"/>
    </row>
    <row r="93" spans="1:16" ht="18.75">
      <c r="A93" s="572" t="s">
        <v>63</v>
      </c>
      <c r="B93" s="573"/>
      <c r="C93" s="59" t="s">
        <v>16</v>
      </c>
      <c r="D93" s="169"/>
      <c r="E93" s="242"/>
      <c r="F93" s="267"/>
      <c r="G93" s="242"/>
      <c r="H93" s="237"/>
      <c r="I93" s="169"/>
      <c r="J93" s="186"/>
      <c r="K93" s="169"/>
      <c r="L93" s="169"/>
      <c r="M93" s="190"/>
      <c r="N93" s="190"/>
      <c r="O93" s="169"/>
      <c r="P93" s="8"/>
    </row>
    <row r="94" spans="1:16" ht="18.75">
      <c r="A94" s="574"/>
      <c r="B94" s="575"/>
      <c r="C94" s="52" t="s">
        <v>18</v>
      </c>
      <c r="D94" s="170"/>
      <c r="E94" s="243"/>
      <c r="F94" s="268"/>
      <c r="G94" s="243"/>
      <c r="H94" s="238"/>
      <c r="I94" s="170"/>
      <c r="J94" s="187"/>
      <c r="K94" s="170"/>
      <c r="L94" s="170"/>
      <c r="M94" s="191"/>
      <c r="N94" s="191"/>
      <c r="O94" s="170"/>
      <c r="P94" s="9"/>
    </row>
    <row r="95" spans="1:16" ht="18.75">
      <c r="A95" s="572" t="s">
        <v>121</v>
      </c>
      <c r="B95" s="573"/>
      <c r="C95" s="59" t="s">
        <v>16</v>
      </c>
      <c r="D95" s="169"/>
      <c r="E95" s="242"/>
      <c r="F95" s="267"/>
      <c r="G95" s="242"/>
      <c r="H95" s="237"/>
      <c r="I95" s="169"/>
      <c r="J95" s="186"/>
      <c r="K95" s="169"/>
      <c r="L95" s="169"/>
      <c r="M95" s="190"/>
      <c r="N95" s="190"/>
      <c r="O95" s="169"/>
      <c r="P95" s="8"/>
    </row>
    <row r="96" spans="1:16" ht="18.75">
      <c r="A96" s="574"/>
      <c r="B96" s="575"/>
      <c r="C96" s="52" t="s">
        <v>18</v>
      </c>
      <c r="D96" s="170"/>
      <c r="E96" s="243"/>
      <c r="F96" s="268"/>
      <c r="G96" s="243"/>
      <c r="H96" s="238"/>
      <c r="I96" s="170"/>
      <c r="J96" s="187"/>
      <c r="K96" s="170"/>
      <c r="L96" s="170"/>
      <c r="M96" s="191"/>
      <c r="N96" s="191"/>
      <c r="O96" s="170"/>
      <c r="P96" s="9"/>
    </row>
    <row r="97" spans="1:16" ht="18.75">
      <c r="A97" s="572" t="s">
        <v>64</v>
      </c>
      <c r="B97" s="573"/>
      <c r="C97" s="59" t="s">
        <v>16</v>
      </c>
      <c r="D97" s="169"/>
      <c r="E97" s="242"/>
      <c r="F97" s="267"/>
      <c r="G97" s="242"/>
      <c r="H97" s="237"/>
      <c r="I97" s="169"/>
      <c r="J97" s="186"/>
      <c r="K97" s="169"/>
      <c r="L97" s="169"/>
      <c r="M97" s="190"/>
      <c r="N97" s="190"/>
      <c r="O97" s="169"/>
      <c r="P97" s="8"/>
    </row>
    <row r="98" spans="1:16" ht="18.75">
      <c r="A98" s="574"/>
      <c r="B98" s="575"/>
      <c r="C98" s="52" t="s">
        <v>18</v>
      </c>
      <c r="D98" s="170"/>
      <c r="E98" s="270"/>
      <c r="F98" s="268"/>
      <c r="G98" s="243"/>
      <c r="H98" s="238"/>
      <c r="I98" s="170"/>
      <c r="J98" s="187"/>
      <c r="K98" s="170"/>
      <c r="L98" s="170"/>
      <c r="M98" s="191"/>
      <c r="N98" s="191"/>
      <c r="O98" s="170"/>
      <c r="P98" s="9"/>
    </row>
    <row r="99" spans="1:16" ht="18.75">
      <c r="A99" s="576" t="s">
        <v>65</v>
      </c>
      <c r="B99" s="577"/>
      <c r="C99" s="59" t="s">
        <v>16</v>
      </c>
      <c r="D99" s="1"/>
      <c r="E99" s="1"/>
      <c r="F99" s="1"/>
      <c r="G99" s="1"/>
      <c r="H99" s="1"/>
      <c r="I99" s="1"/>
      <c r="J99" s="1"/>
      <c r="K99" s="1"/>
      <c r="L99" s="5"/>
      <c r="M99" s="5"/>
      <c r="N99" s="5"/>
      <c r="O99" s="5"/>
      <c r="P99" s="8"/>
    </row>
    <row r="100" spans="1:16" ht="18.75">
      <c r="A100" s="578"/>
      <c r="B100" s="579"/>
      <c r="C100" s="52" t="s">
        <v>18</v>
      </c>
      <c r="D100" s="2"/>
      <c r="E100" s="2"/>
      <c r="F100" s="2"/>
      <c r="G100" s="2"/>
      <c r="H100" s="2"/>
      <c r="I100" s="2"/>
      <c r="J100" s="2"/>
      <c r="K100" s="2"/>
      <c r="L100" s="36"/>
      <c r="M100" s="36"/>
      <c r="N100" s="36"/>
      <c r="O100" s="36"/>
      <c r="P100" s="9"/>
    </row>
    <row r="101" spans="1:16" ht="18.75">
      <c r="A101" s="47" t="s">
        <v>0</v>
      </c>
      <c r="B101" s="568" t="s">
        <v>134</v>
      </c>
      <c r="C101" s="59" t="s">
        <v>16</v>
      </c>
      <c r="D101" s="169"/>
      <c r="E101" s="242"/>
      <c r="F101" s="267"/>
      <c r="G101" s="242"/>
      <c r="H101" s="237"/>
      <c r="I101" s="169"/>
      <c r="J101" s="186"/>
      <c r="K101" s="169"/>
      <c r="L101" s="169"/>
      <c r="M101" s="190"/>
      <c r="N101" s="190"/>
      <c r="O101" s="169"/>
      <c r="P101" s="8"/>
    </row>
    <row r="102" spans="1:16" ht="18.75">
      <c r="A102" s="47" t="s">
        <v>0</v>
      </c>
      <c r="B102" s="569"/>
      <c r="C102" s="52" t="s">
        <v>18</v>
      </c>
      <c r="D102" s="170"/>
      <c r="E102" s="243"/>
      <c r="F102" s="268"/>
      <c r="G102" s="243"/>
      <c r="H102" s="238"/>
      <c r="I102" s="170"/>
      <c r="J102" s="187"/>
      <c r="K102" s="170"/>
      <c r="L102" s="170"/>
      <c r="M102" s="191"/>
      <c r="N102" s="191"/>
      <c r="O102" s="170"/>
      <c r="P102" s="9"/>
    </row>
    <row r="103" spans="1:16" ht="18.75">
      <c r="A103" s="47" t="s">
        <v>66</v>
      </c>
      <c r="B103" s="568" t="s">
        <v>123</v>
      </c>
      <c r="C103" s="59" t="s">
        <v>16</v>
      </c>
      <c r="D103" s="169"/>
      <c r="E103" s="242"/>
      <c r="F103" s="267"/>
      <c r="G103" s="242"/>
      <c r="H103" s="237"/>
      <c r="I103" s="169"/>
      <c r="J103" s="186"/>
      <c r="K103" s="169"/>
      <c r="L103" s="169"/>
      <c r="M103" s="190"/>
      <c r="N103" s="190"/>
      <c r="O103" s="169"/>
      <c r="P103" s="8"/>
    </row>
    <row r="104" spans="1:16" ht="18.75">
      <c r="A104" s="47" t="s">
        <v>0</v>
      </c>
      <c r="B104" s="569"/>
      <c r="C104" s="52" t="s">
        <v>18</v>
      </c>
      <c r="D104" s="170"/>
      <c r="E104" s="243"/>
      <c r="F104" s="268"/>
      <c r="G104" s="243"/>
      <c r="H104" s="238"/>
      <c r="I104" s="170"/>
      <c r="J104" s="187"/>
      <c r="K104" s="170"/>
      <c r="L104" s="170"/>
      <c r="M104" s="191"/>
      <c r="N104" s="191"/>
      <c r="O104" s="170"/>
      <c r="P104" s="9"/>
    </row>
    <row r="105" spans="1:16" ht="18.75">
      <c r="A105" s="47" t="s">
        <v>0</v>
      </c>
      <c r="B105" s="568" t="s">
        <v>124</v>
      </c>
      <c r="C105" s="59" t="s">
        <v>16</v>
      </c>
      <c r="D105" s="169"/>
      <c r="E105" s="242"/>
      <c r="F105" s="267"/>
      <c r="G105" s="242"/>
      <c r="H105" s="237"/>
      <c r="I105" s="169"/>
      <c r="J105" s="186"/>
      <c r="K105" s="169"/>
      <c r="L105" s="169"/>
      <c r="M105" s="190"/>
      <c r="N105" s="190"/>
      <c r="O105" s="169"/>
      <c r="P105" s="8"/>
    </row>
    <row r="106" spans="1:16" ht="18.75">
      <c r="A106" s="54"/>
      <c r="B106" s="569"/>
      <c r="C106" s="52" t="s">
        <v>18</v>
      </c>
      <c r="D106" s="170"/>
      <c r="E106" s="243"/>
      <c r="F106" s="268"/>
      <c r="G106" s="243"/>
      <c r="H106" s="238"/>
      <c r="I106" s="170"/>
      <c r="J106" s="187"/>
      <c r="K106" s="170"/>
      <c r="L106" s="170"/>
      <c r="M106" s="191"/>
      <c r="N106" s="191"/>
      <c r="O106" s="170"/>
      <c r="P106" s="9"/>
    </row>
    <row r="107" spans="1:16" ht="18.75">
      <c r="A107" s="47" t="s">
        <v>67</v>
      </c>
      <c r="B107" s="568" t="s">
        <v>125</v>
      </c>
      <c r="C107" s="59" t="s">
        <v>16</v>
      </c>
      <c r="D107" s="169"/>
      <c r="E107" s="242"/>
      <c r="F107" s="267"/>
      <c r="G107" s="242"/>
      <c r="H107" s="237"/>
      <c r="I107" s="169"/>
      <c r="J107" s="186"/>
      <c r="K107" s="169"/>
      <c r="L107" s="169"/>
      <c r="M107" s="190"/>
      <c r="N107" s="190"/>
      <c r="O107" s="169"/>
      <c r="P107" s="8"/>
    </row>
    <row r="108" spans="1:16" ht="18.75">
      <c r="A108" s="54"/>
      <c r="B108" s="569"/>
      <c r="C108" s="52" t="s">
        <v>18</v>
      </c>
      <c r="D108" s="170"/>
      <c r="E108" s="243"/>
      <c r="F108" s="268"/>
      <c r="G108" s="243"/>
      <c r="H108" s="238"/>
      <c r="I108" s="170"/>
      <c r="J108" s="187"/>
      <c r="K108" s="170"/>
      <c r="L108" s="170"/>
      <c r="M108" s="191"/>
      <c r="N108" s="191"/>
      <c r="O108" s="170"/>
      <c r="P108" s="9"/>
    </row>
    <row r="109" spans="1:16" ht="18.75">
      <c r="A109" s="54"/>
      <c r="B109" s="568" t="s">
        <v>126</v>
      </c>
      <c r="C109" s="59" t="s">
        <v>16</v>
      </c>
      <c r="D109" s="169"/>
      <c r="E109" s="269"/>
      <c r="F109" s="267"/>
      <c r="G109" s="242"/>
      <c r="H109" s="237"/>
      <c r="I109" s="169"/>
      <c r="J109" s="186"/>
      <c r="K109" s="169"/>
      <c r="L109" s="169"/>
      <c r="M109" s="190"/>
      <c r="N109" s="190"/>
      <c r="O109" s="169"/>
      <c r="P109" s="8"/>
    </row>
    <row r="110" spans="1:16" ht="18.75">
      <c r="A110" s="54"/>
      <c r="B110" s="569"/>
      <c r="C110" s="52" t="s">
        <v>18</v>
      </c>
      <c r="D110" s="170"/>
      <c r="E110" s="243"/>
      <c r="F110" s="268"/>
      <c r="G110" s="243"/>
      <c r="H110" s="238"/>
      <c r="I110" s="170"/>
      <c r="J110" s="187"/>
      <c r="K110" s="170"/>
      <c r="L110" s="170"/>
      <c r="M110" s="191"/>
      <c r="N110" s="191"/>
      <c r="O110" s="170"/>
      <c r="P110" s="9"/>
    </row>
    <row r="111" spans="1:16" ht="18.75">
      <c r="A111" s="47" t="s">
        <v>68</v>
      </c>
      <c r="B111" s="568" t="s">
        <v>127</v>
      </c>
      <c r="C111" s="59" t="s">
        <v>16</v>
      </c>
      <c r="D111" s="169"/>
      <c r="E111" s="242"/>
      <c r="F111" s="267"/>
      <c r="G111" s="242"/>
      <c r="H111" s="237"/>
      <c r="I111" s="169"/>
      <c r="J111" s="186"/>
      <c r="K111" s="169"/>
      <c r="L111" s="169"/>
      <c r="M111" s="190"/>
      <c r="N111" s="190"/>
      <c r="O111" s="169"/>
      <c r="P111" s="8"/>
    </row>
    <row r="112" spans="1:16" ht="18.75">
      <c r="A112" s="54"/>
      <c r="B112" s="569"/>
      <c r="C112" s="52" t="s">
        <v>18</v>
      </c>
      <c r="D112" s="170"/>
      <c r="E112" s="243"/>
      <c r="F112" s="268"/>
      <c r="G112" s="243"/>
      <c r="H112" s="238"/>
      <c r="I112" s="170"/>
      <c r="J112" s="187"/>
      <c r="K112" s="170"/>
      <c r="L112" s="170"/>
      <c r="M112" s="191"/>
      <c r="N112" s="191"/>
      <c r="O112" s="170"/>
      <c r="P112" s="9"/>
    </row>
    <row r="113" spans="1:16" ht="18.75">
      <c r="A113" s="54"/>
      <c r="B113" s="568" t="s">
        <v>128</v>
      </c>
      <c r="C113" s="59" t="s">
        <v>16</v>
      </c>
      <c r="D113" s="169"/>
      <c r="E113" s="242"/>
      <c r="F113" s="267"/>
      <c r="G113" s="242"/>
      <c r="H113" s="237"/>
      <c r="I113" s="169"/>
      <c r="J113" s="186"/>
      <c r="K113" s="169"/>
      <c r="L113" s="169"/>
      <c r="M113" s="190"/>
      <c r="N113" s="190"/>
      <c r="O113" s="169"/>
      <c r="P113" s="8"/>
    </row>
    <row r="114" spans="1:16" ht="18.75">
      <c r="A114" s="54"/>
      <c r="B114" s="569"/>
      <c r="C114" s="52" t="s">
        <v>18</v>
      </c>
      <c r="D114" s="170"/>
      <c r="E114" s="243"/>
      <c r="F114" s="268"/>
      <c r="G114" s="243"/>
      <c r="H114" s="238"/>
      <c r="I114" s="170"/>
      <c r="J114" s="187"/>
      <c r="K114" s="170"/>
      <c r="L114" s="170"/>
      <c r="M114" s="191"/>
      <c r="N114" s="191"/>
      <c r="O114" s="170"/>
      <c r="P114" s="9"/>
    </row>
    <row r="115" spans="1:16" ht="18.75">
      <c r="A115" s="47" t="s">
        <v>70</v>
      </c>
      <c r="B115" s="568" t="s">
        <v>137</v>
      </c>
      <c r="C115" s="59" t="s">
        <v>16</v>
      </c>
      <c r="D115" s="169"/>
      <c r="E115" s="242"/>
      <c r="F115" s="267"/>
      <c r="G115" s="242"/>
      <c r="H115" s="237"/>
      <c r="I115" s="169"/>
      <c r="J115" s="186"/>
      <c r="K115" s="169"/>
      <c r="L115" s="169"/>
      <c r="M115" s="190"/>
      <c r="N115" s="190"/>
      <c r="O115" s="169"/>
      <c r="P115" s="8"/>
    </row>
    <row r="116" spans="1:16" ht="18.75">
      <c r="A116" s="54"/>
      <c r="B116" s="569"/>
      <c r="C116" s="52" t="s">
        <v>18</v>
      </c>
      <c r="D116" s="170"/>
      <c r="E116" s="243"/>
      <c r="F116" s="268"/>
      <c r="G116" s="243"/>
      <c r="H116" s="238"/>
      <c r="I116" s="170"/>
      <c r="J116" s="187"/>
      <c r="K116" s="170"/>
      <c r="L116" s="170"/>
      <c r="M116" s="191"/>
      <c r="N116" s="191"/>
      <c r="O116" s="170"/>
      <c r="P116" s="9"/>
    </row>
    <row r="117" spans="1:16" ht="18.75">
      <c r="A117" s="54"/>
      <c r="B117" s="568" t="s">
        <v>72</v>
      </c>
      <c r="C117" s="59" t="s">
        <v>16</v>
      </c>
      <c r="D117" s="169"/>
      <c r="E117" s="242"/>
      <c r="F117" s="267"/>
      <c r="G117" s="242"/>
      <c r="H117" s="237"/>
      <c r="I117" s="169"/>
      <c r="J117" s="186"/>
      <c r="K117" s="169"/>
      <c r="L117" s="169"/>
      <c r="M117" s="190"/>
      <c r="N117" s="190"/>
      <c r="O117" s="169"/>
      <c r="P117" s="8"/>
    </row>
    <row r="118" spans="1:16" ht="18.75">
      <c r="A118" s="54"/>
      <c r="B118" s="569"/>
      <c r="C118" s="52" t="s">
        <v>18</v>
      </c>
      <c r="D118" s="170"/>
      <c r="E118" s="243"/>
      <c r="F118" s="268"/>
      <c r="G118" s="243"/>
      <c r="H118" s="238"/>
      <c r="I118" s="170"/>
      <c r="J118" s="187"/>
      <c r="K118" s="170"/>
      <c r="L118" s="170"/>
      <c r="M118" s="191"/>
      <c r="N118" s="191"/>
      <c r="O118" s="170"/>
      <c r="P118" s="9"/>
    </row>
    <row r="119" spans="1:16" ht="18.75">
      <c r="A119" s="47" t="s">
        <v>23</v>
      </c>
      <c r="B119" s="568" t="s">
        <v>130</v>
      </c>
      <c r="C119" s="59" t="s">
        <v>16</v>
      </c>
      <c r="D119" s="169"/>
      <c r="E119" s="242"/>
      <c r="F119" s="267"/>
      <c r="G119" s="242"/>
      <c r="H119" s="237"/>
      <c r="I119" s="169"/>
      <c r="J119" s="186"/>
      <c r="K119" s="169"/>
      <c r="L119" s="169"/>
      <c r="M119" s="190"/>
      <c r="N119" s="190"/>
      <c r="O119" s="169"/>
      <c r="P119" s="8"/>
    </row>
    <row r="120" spans="1:16" ht="18.75">
      <c r="A120" s="54"/>
      <c r="B120" s="569"/>
      <c r="C120" s="52" t="s">
        <v>18</v>
      </c>
      <c r="D120" s="170"/>
      <c r="E120" s="270"/>
      <c r="F120" s="268"/>
      <c r="G120" s="243"/>
      <c r="H120" s="238"/>
      <c r="I120" s="170"/>
      <c r="J120" s="187"/>
      <c r="K120" s="170"/>
      <c r="L120" s="170"/>
      <c r="M120" s="191"/>
      <c r="N120" s="191"/>
      <c r="O120" s="170"/>
      <c r="P120" s="9"/>
    </row>
    <row r="121" spans="1:16" ht="18.75">
      <c r="A121" s="54"/>
      <c r="B121" s="50" t="s">
        <v>20</v>
      </c>
      <c r="C121" s="59" t="s">
        <v>16</v>
      </c>
      <c r="D121" s="169"/>
      <c r="E121" s="242"/>
      <c r="F121" s="267"/>
      <c r="G121" s="242"/>
      <c r="H121" s="237"/>
      <c r="I121" s="169"/>
      <c r="J121" s="186"/>
      <c r="K121" s="169"/>
      <c r="L121" s="169"/>
      <c r="M121" s="190"/>
      <c r="N121" s="190"/>
      <c r="O121" s="169"/>
      <c r="P121" s="8"/>
    </row>
    <row r="122" spans="1:16" ht="18.75">
      <c r="A122" s="54"/>
      <c r="B122" s="52" t="s">
        <v>73</v>
      </c>
      <c r="C122" s="52" t="s">
        <v>18</v>
      </c>
      <c r="D122" s="170"/>
      <c r="E122" s="243"/>
      <c r="F122" s="268"/>
      <c r="G122" s="243"/>
      <c r="H122" s="238"/>
      <c r="I122" s="170"/>
      <c r="J122" s="187"/>
      <c r="K122" s="170"/>
      <c r="L122" s="170"/>
      <c r="M122" s="191"/>
      <c r="N122" s="191"/>
      <c r="O122" s="170"/>
      <c r="P122" s="9"/>
    </row>
    <row r="123" spans="1:16" ht="18.75">
      <c r="A123" s="54"/>
      <c r="B123" s="570" t="s">
        <v>107</v>
      </c>
      <c r="C123" s="59" t="s">
        <v>16</v>
      </c>
      <c r="D123" s="1"/>
      <c r="E123" s="1"/>
      <c r="F123" s="1"/>
      <c r="G123" s="1"/>
      <c r="H123" s="1"/>
      <c r="I123" s="1"/>
      <c r="J123" s="1"/>
      <c r="K123" s="1"/>
      <c r="L123" s="88"/>
      <c r="M123" s="88"/>
      <c r="N123" s="88"/>
      <c r="O123" s="5"/>
      <c r="P123" s="8"/>
    </row>
    <row r="124" spans="1:16" ht="18.75">
      <c r="A124" s="53"/>
      <c r="B124" s="571"/>
      <c r="C124" s="52" t="s">
        <v>18</v>
      </c>
      <c r="D124" s="2"/>
      <c r="E124" s="2"/>
      <c r="F124" s="2"/>
      <c r="G124" s="2"/>
      <c r="H124" s="2"/>
      <c r="I124" s="2"/>
      <c r="J124" s="2"/>
      <c r="K124" s="2"/>
      <c r="L124" s="36"/>
      <c r="M124" s="36"/>
      <c r="N124" s="36"/>
      <c r="O124" s="36"/>
      <c r="P124" s="9"/>
    </row>
    <row r="125" spans="1:16" ht="18.75">
      <c r="A125" s="47" t="s">
        <v>0</v>
      </c>
      <c r="B125" s="568" t="s">
        <v>74</v>
      </c>
      <c r="C125" s="59" t="s">
        <v>16</v>
      </c>
      <c r="D125" s="169"/>
      <c r="E125" s="242"/>
      <c r="F125" s="267"/>
      <c r="G125" s="242"/>
      <c r="H125" s="237"/>
      <c r="I125" s="169"/>
      <c r="J125" s="186"/>
      <c r="K125" s="169"/>
      <c r="L125" s="169"/>
      <c r="M125" s="190"/>
      <c r="N125" s="190"/>
      <c r="O125" s="169"/>
      <c r="P125" s="8"/>
    </row>
    <row r="126" spans="1:16" ht="18.75">
      <c r="A126" s="47" t="s">
        <v>0</v>
      </c>
      <c r="B126" s="569"/>
      <c r="C126" s="52" t="s">
        <v>18</v>
      </c>
      <c r="D126" s="170"/>
      <c r="E126" s="170"/>
      <c r="F126" s="175"/>
      <c r="G126" s="243"/>
      <c r="H126" s="238"/>
      <c r="I126" s="170"/>
      <c r="J126" s="187"/>
      <c r="K126" s="170"/>
      <c r="L126" s="170"/>
      <c r="M126" s="191"/>
      <c r="N126" s="191"/>
      <c r="O126" s="170"/>
      <c r="P126" s="9"/>
    </row>
    <row r="127" spans="1:16" ht="18.75">
      <c r="A127" s="47" t="s">
        <v>75</v>
      </c>
      <c r="B127" s="568" t="s">
        <v>76</v>
      </c>
      <c r="C127" s="59" t="s">
        <v>16</v>
      </c>
      <c r="D127" s="169"/>
      <c r="E127" s="169"/>
      <c r="F127" s="174"/>
      <c r="G127" s="242"/>
      <c r="H127" s="237"/>
      <c r="I127" s="169"/>
      <c r="J127" s="186"/>
      <c r="K127" s="169"/>
      <c r="L127" s="169"/>
      <c r="M127" s="190"/>
      <c r="N127" s="190"/>
      <c r="O127" s="169"/>
      <c r="P127" s="8"/>
    </row>
    <row r="128" spans="1:16" ht="18.75">
      <c r="A128" s="54"/>
      <c r="B128" s="569"/>
      <c r="C128" s="52" t="s">
        <v>18</v>
      </c>
      <c r="D128" s="170"/>
      <c r="E128" s="170"/>
      <c r="F128" s="175"/>
      <c r="G128" s="243"/>
      <c r="H128" s="238"/>
      <c r="I128" s="170"/>
      <c r="J128" s="187"/>
      <c r="K128" s="170"/>
      <c r="L128" s="170"/>
      <c r="M128" s="191"/>
      <c r="N128" s="191"/>
      <c r="O128" s="170"/>
      <c r="P128" s="9"/>
    </row>
    <row r="129" spans="1:16" ht="18.75">
      <c r="A129" s="47" t="s">
        <v>77</v>
      </c>
      <c r="B129" s="50" t="s">
        <v>20</v>
      </c>
      <c r="C129" s="50" t="s">
        <v>16</v>
      </c>
      <c r="D129" s="173"/>
      <c r="E129" s="173"/>
      <c r="F129" s="178"/>
      <c r="G129" s="244"/>
      <c r="H129" s="185"/>
      <c r="I129" s="173"/>
      <c r="J129" s="189"/>
      <c r="K129" s="173"/>
      <c r="L129" s="173"/>
      <c r="M129" s="194"/>
      <c r="N129" s="194"/>
      <c r="O129" s="173"/>
      <c r="P129" s="13"/>
    </row>
    <row r="130" spans="1:16" ht="18.75">
      <c r="A130" s="54"/>
      <c r="B130" s="50" t="s">
        <v>78</v>
      </c>
      <c r="C130" s="522" t="s">
        <v>79</v>
      </c>
      <c r="D130" s="523"/>
      <c r="E130" s="523"/>
      <c r="F130" s="524"/>
      <c r="G130" s="525"/>
      <c r="H130" s="526"/>
      <c r="I130" s="523"/>
      <c r="J130" s="527"/>
      <c r="K130" s="523"/>
      <c r="L130" s="523"/>
      <c r="M130" s="528"/>
      <c r="N130" s="528"/>
      <c r="O130" s="523"/>
      <c r="P130" s="433"/>
    </row>
    <row r="131" spans="1:16" ht="18.75">
      <c r="A131" s="47" t="s">
        <v>23</v>
      </c>
      <c r="B131" s="2"/>
      <c r="C131" s="52" t="s">
        <v>18</v>
      </c>
      <c r="D131" s="170"/>
      <c r="E131" s="170"/>
      <c r="F131" s="175"/>
      <c r="G131" s="243"/>
      <c r="H131" s="238"/>
      <c r="I131" s="170"/>
      <c r="J131" s="187"/>
      <c r="K131" s="170"/>
      <c r="L131" s="170"/>
      <c r="M131" s="191"/>
      <c r="N131" s="191"/>
      <c r="O131" s="170"/>
      <c r="P131" s="9"/>
    </row>
    <row r="132" spans="1:16" ht="18.75">
      <c r="A132" s="54"/>
      <c r="B132" s="60" t="s">
        <v>0</v>
      </c>
      <c r="C132" s="59" t="s">
        <v>16</v>
      </c>
      <c r="D132" s="1"/>
      <c r="E132" s="1"/>
      <c r="F132" s="1"/>
      <c r="G132" s="1"/>
      <c r="H132" s="1"/>
      <c r="I132" s="1"/>
      <c r="J132" s="1"/>
      <c r="K132" s="1"/>
      <c r="L132" s="5"/>
      <c r="M132" s="5"/>
      <c r="N132" s="5"/>
      <c r="O132" s="5"/>
      <c r="P132" s="452"/>
    </row>
    <row r="133" spans="1:16" ht="18.75">
      <c r="A133" s="54"/>
      <c r="B133" s="61" t="s">
        <v>107</v>
      </c>
      <c r="C133" s="59" t="s">
        <v>79</v>
      </c>
      <c r="D133" s="1"/>
      <c r="E133" s="1"/>
      <c r="F133" s="1"/>
      <c r="G133" s="1"/>
      <c r="H133" s="1"/>
      <c r="I133" s="1"/>
      <c r="J133" s="1"/>
      <c r="K133" s="1"/>
      <c r="L133" s="5"/>
      <c r="M133" s="5"/>
      <c r="N133" s="5"/>
      <c r="O133" s="5"/>
      <c r="P133" s="8"/>
    </row>
    <row r="134" spans="1:16" ht="18.75">
      <c r="A134" s="53"/>
      <c r="B134" s="2"/>
      <c r="C134" s="52" t="s">
        <v>18</v>
      </c>
      <c r="D134" s="2"/>
      <c r="E134" s="2"/>
      <c r="F134" s="2"/>
      <c r="G134" s="2"/>
      <c r="H134" s="2"/>
      <c r="I134" s="2"/>
      <c r="J134" s="2"/>
      <c r="K134" s="2"/>
      <c r="L134" s="36"/>
      <c r="M134" s="36"/>
      <c r="N134" s="36"/>
      <c r="O134" s="36"/>
      <c r="P134" s="9"/>
    </row>
    <row r="135" spans="1:16" s="65" customFormat="1" ht="18.75">
      <c r="A135" s="62"/>
      <c r="B135" s="63" t="s">
        <v>0</v>
      </c>
      <c r="C135" s="67" t="s">
        <v>16</v>
      </c>
      <c r="D135" s="529"/>
      <c r="E135" s="529"/>
      <c r="F135" s="529"/>
      <c r="G135" s="530"/>
      <c r="H135" s="531"/>
      <c r="I135" s="529"/>
      <c r="J135" s="529"/>
      <c r="K135" s="529"/>
      <c r="L135" s="529"/>
      <c r="M135" s="532"/>
      <c r="N135" s="532"/>
      <c r="O135" s="529"/>
      <c r="P135" s="500"/>
    </row>
    <row r="136" spans="1:16" s="65" customFormat="1" ht="18.75">
      <c r="A136" s="62"/>
      <c r="B136" s="66" t="s">
        <v>222</v>
      </c>
      <c r="C136" s="67" t="s">
        <v>79</v>
      </c>
      <c r="D136" s="114"/>
      <c r="E136" s="114"/>
      <c r="F136" s="114"/>
      <c r="G136" s="246"/>
      <c r="H136" s="239"/>
      <c r="I136" s="114"/>
      <c r="J136" s="114"/>
      <c r="K136" s="114"/>
      <c r="L136" s="114"/>
      <c r="M136" s="137"/>
      <c r="N136" s="137"/>
      <c r="O136" s="114"/>
      <c r="P136" s="15"/>
    </row>
    <row r="137" spans="1:16" s="65" customFormat="1" ht="19.5" thickBot="1">
      <c r="A137" s="68"/>
      <c r="B137" s="69"/>
      <c r="C137" s="70" t="s">
        <v>18</v>
      </c>
      <c r="D137" s="122"/>
      <c r="E137" s="122"/>
      <c r="F137" s="122"/>
      <c r="G137" s="247"/>
      <c r="H137" s="240"/>
      <c r="I137" s="122"/>
      <c r="J137" s="122"/>
      <c r="K137" s="122"/>
      <c r="L137" s="122"/>
      <c r="M137" s="144"/>
      <c r="N137" s="144"/>
      <c r="O137" s="122"/>
      <c r="P137" s="7"/>
    </row>
    <row r="138" spans="15:16" ht="18.75">
      <c r="O138" s="71"/>
      <c r="P138" s="72" t="s">
        <v>92</v>
      </c>
    </row>
  </sheetData>
  <sheetProtection/>
  <mergeCells count="51">
    <mergeCell ref="B127:B128"/>
    <mergeCell ref="B113:B114"/>
    <mergeCell ref="B115:B116"/>
    <mergeCell ref="B117:B118"/>
    <mergeCell ref="B119:B120"/>
    <mergeCell ref="B105:B106"/>
    <mergeCell ref="B107:B108"/>
    <mergeCell ref="B109:B110"/>
    <mergeCell ref="B111:B112"/>
    <mergeCell ref="B123:B124"/>
    <mergeCell ref="B125:B126"/>
    <mergeCell ref="A93:B94"/>
    <mergeCell ref="A95:B96"/>
    <mergeCell ref="A97:B98"/>
    <mergeCell ref="A99:B100"/>
    <mergeCell ref="B101:B102"/>
    <mergeCell ref="B103:B104"/>
    <mergeCell ref="B79:B80"/>
    <mergeCell ref="B83:B84"/>
    <mergeCell ref="A85:B86"/>
    <mergeCell ref="A87:B88"/>
    <mergeCell ref="A89:B90"/>
    <mergeCell ref="A91:B92"/>
    <mergeCell ref="B58:B59"/>
    <mergeCell ref="B60:B61"/>
    <mergeCell ref="B64:B65"/>
    <mergeCell ref="B71:B72"/>
    <mergeCell ref="B73:B74"/>
    <mergeCell ref="B75:B76"/>
    <mergeCell ref="A44:B45"/>
    <mergeCell ref="A46:B47"/>
    <mergeCell ref="A48:B49"/>
    <mergeCell ref="A50:B51"/>
    <mergeCell ref="A52:B53"/>
    <mergeCell ref="B54:B55"/>
    <mergeCell ref="B24:B25"/>
    <mergeCell ref="B28:B29"/>
    <mergeCell ref="B36:B37"/>
    <mergeCell ref="A38:B39"/>
    <mergeCell ref="A40:B41"/>
    <mergeCell ref="A42:B43"/>
    <mergeCell ref="B4:B5"/>
    <mergeCell ref="B8:B9"/>
    <mergeCell ref="A10:B11"/>
    <mergeCell ref="B12:B13"/>
    <mergeCell ref="B30:B31"/>
    <mergeCell ref="B32:B33"/>
    <mergeCell ref="B14:B15"/>
    <mergeCell ref="B16:B17"/>
    <mergeCell ref="B20:B21"/>
    <mergeCell ref="B22:B23"/>
  </mergeCells>
  <printOptions/>
  <pageMargins left="1.1811023622047245" right="0.7874015748031497" top="0.7874015748031497" bottom="0.7874015748031497" header="0.5118110236220472" footer="0.5118110236220472"/>
  <pageSetup firstPageNumber="45" useFirstPageNumber="1" horizontalDpi="600" verticalDpi="600" orientation="landscape" paperSize="12" scale="50" r:id="rId1"/>
  <rowBreaks count="1" manualBreakCount="1">
    <brk id="6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138"/>
  <sheetViews>
    <sheetView zoomScale="50" zoomScaleNormal="50" zoomScalePageLayoutView="0" workbookViewId="0" topLeftCell="A1">
      <pane xSplit="3" ySplit="3" topLeftCell="D4" activePane="bottomRight" state="frozen"/>
      <selection pane="topLeft" activeCell="A1" sqref="A1:P1"/>
      <selection pane="topRight" activeCell="A1" sqref="A1:P1"/>
      <selection pane="bottomLeft" activeCell="A1" sqref="A1:P1"/>
      <selection pane="bottomRight" activeCell="A1" sqref="A1"/>
    </sheetView>
  </sheetViews>
  <sheetFormatPr defaultColWidth="9.00390625" defaultRowHeight="13.5"/>
  <cols>
    <col min="1" max="1" width="5.875" style="11" customWidth="1"/>
    <col min="2" max="2" width="21.25390625" style="11" customWidth="1"/>
    <col min="3" max="3" width="11.25390625" style="11" customWidth="1"/>
    <col min="4" max="8" width="20.50390625" style="11" customWidth="1"/>
    <col min="9" max="9" width="20.50390625" style="76" customWidth="1"/>
    <col min="10" max="15" width="20.50390625" style="11" customWidth="1"/>
    <col min="16" max="16" width="23.00390625" style="39" customWidth="1"/>
    <col min="17" max="16384" width="9.00390625" style="40" customWidth="1"/>
  </cols>
  <sheetData>
    <row r="1" ht="18.75">
      <c r="B1" s="38" t="s">
        <v>0</v>
      </c>
    </row>
    <row r="2" spans="1:15" ht="19.5" thickBot="1">
      <c r="A2" s="12" t="s">
        <v>105</v>
      </c>
      <c r="B2" s="41"/>
      <c r="C2" s="12"/>
      <c r="O2" s="73" t="s">
        <v>90</v>
      </c>
    </row>
    <row r="3" spans="1:16" ht="18.75">
      <c r="A3" s="42"/>
      <c r="B3" s="43"/>
      <c r="C3" s="213"/>
      <c r="D3" s="215" t="s">
        <v>2</v>
      </c>
      <c r="E3" s="213" t="s">
        <v>3</v>
      </c>
      <c r="F3" s="215" t="s">
        <v>4</v>
      </c>
      <c r="G3" s="213" t="s">
        <v>5</v>
      </c>
      <c r="H3" s="215" t="s">
        <v>6</v>
      </c>
      <c r="I3" s="339" t="s">
        <v>7</v>
      </c>
      <c r="J3" s="215" t="s">
        <v>8</v>
      </c>
      <c r="K3" s="213" t="s">
        <v>9</v>
      </c>
      <c r="L3" s="215" t="s">
        <v>10</v>
      </c>
      <c r="M3" s="213" t="s">
        <v>11</v>
      </c>
      <c r="N3" s="215" t="s">
        <v>12</v>
      </c>
      <c r="O3" s="213" t="s">
        <v>13</v>
      </c>
      <c r="P3" s="215" t="s">
        <v>14</v>
      </c>
    </row>
    <row r="4" spans="1:16" ht="18.75">
      <c r="A4" s="47" t="s">
        <v>0</v>
      </c>
      <c r="B4" s="568" t="s">
        <v>15</v>
      </c>
      <c r="C4" s="352" t="s">
        <v>16</v>
      </c>
      <c r="D4" s="204">
        <v>1245.6988</v>
      </c>
      <c r="E4" s="206">
        <v>1116.681</v>
      </c>
      <c r="F4" s="212">
        <v>28.09</v>
      </c>
      <c r="G4" s="353">
        <v>28</v>
      </c>
      <c r="H4" s="354">
        <v>88.576</v>
      </c>
      <c r="I4" s="208">
        <v>1.6335</v>
      </c>
      <c r="J4" s="199">
        <v>7.2685</v>
      </c>
      <c r="K4" s="206">
        <v>1.7745</v>
      </c>
      <c r="L4" s="204">
        <v>15.3685</v>
      </c>
      <c r="M4" s="208">
        <v>5.2938</v>
      </c>
      <c r="N4" s="210">
        <v>207.6178</v>
      </c>
      <c r="O4" s="206">
        <v>2654.483</v>
      </c>
      <c r="P4" s="232">
        <f aca="true" t="shared" si="0" ref="P4:P35">SUM(D4:O4)</f>
        <v>5400.4854</v>
      </c>
    </row>
    <row r="5" spans="1:16" ht="18.75">
      <c r="A5" s="47" t="s">
        <v>17</v>
      </c>
      <c r="B5" s="569"/>
      <c r="C5" s="52" t="s">
        <v>18</v>
      </c>
      <c r="D5" s="205">
        <v>172921.932</v>
      </c>
      <c r="E5" s="195">
        <v>69523.441</v>
      </c>
      <c r="F5" s="216">
        <v>2055.012</v>
      </c>
      <c r="G5" s="221">
        <v>2691.36</v>
      </c>
      <c r="H5" s="218">
        <v>13771.701</v>
      </c>
      <c r="I5" s="207">
        <v>43.578</v>
      </c>
      <c r="J5" s="200">
        <v>2033.583</v>
      </c>
      <c r="K5" s="195">
        <v>61.941</v>
      </c>
      <c r="L5" s="205">
        <v>526.387</v>
      </c>
      <c r="M5" s="207">
        <v>177.057</v>
      </c>
      <c r="N5" s="312">
        <v>8628.375</v>
      </c>
      <c r="O5" s="195">
        <v>142864.564</v>
      </c>
      <c r="P5" s="233">
        <f t="shared" si="0"/>
        <v>415298.931</v>
      </c>
    </row>
    <row r="6" spans="1:16" ht="18.75">
      <c r="A6" s="47" t="s">
        <v>19</v>
      </c>
      <c r="B6" s="50" t="s">
        <v>20</v>
      </c>
      <c r="C6" s="59" t="s">
        <v>16</v>
      </c>
      <c r="D6" s="204">
        <v>37.593</v>
      </c>
      <c r="E6" s="206">
        <v>5.0326</v>
      </c>
      <c r="F6" s="212">
        <v>3.005</v>
      </c>
      <c r="G6" s="220">
        <v>0.223</v>
      </c>
      <c r="H6" s="219">
        <v>30.1045</v>
      </c>
      <c r="I6" s="208">
        <v>6.137</v>
      </c>
      <c r="J6" s="199">
        <v>40.637</v>
      </c>
      <c r="K6" s="206">
        <v>7.897</v>
      </c>
      <c r="L6" s="204">
        <v>2.955</v>
      </c>
      <c r="M6" s="208">
        <v>19.58</v>
      </c>
      <c r="N6" s="210">
        <v>122.573</v>
      </c>
      <c r="O6" s="206">
        <v>372.356</v>
      </c>
      <c r="P6" s="232">
        <f t="shared" si="0"/>
        <v>648.0931</v>
      </c>
    </row>
    <row r="7" spans="1:16" ht="18.75">
      <c r="A7" s="47" t="s">
        <v>21</v>
      </c>
      <c r="B7" s="52" t="s">
        <v>22</v>
      </c>
      <c r="C7" s="52" t="s">
        <v>18</v>
      </c>
      <c r="D7" s="205">
        <v>1619.985</v>
      </c>
      <c r="E7" s="195">
        <v>141.988</v>
      </c>
      <c r="F7" s="211">
        <v>96.683</v>
      </c>
      <c r="G7" s="221">
        <v>68.835</v>
      </c>
      <c r="H7" s="218">
        <v>2289.025</v>
      </c>
      <c r="I7" s="355">
        <v>109.177</v>
      </c>
      <c r="J7" s="198">
        <v>1484.662</v>
      </c>
      <c r="K7" s="225">
        <v>252.915</v>
      </c>
      <c r="L7" s="203">
        <v>141.205</v>
      </c>
      <c r="M7" s="355">
        <v>298.371</v>
      </c>
      <c r="N7" s="312">
        <v>3871.596</v>
      </c>
      <c r="O7" s="195">
        <v>16596.099</v>
      </c>
      <c r="P7" s="233">
        <f t="shared" si="0"/>
        <v>26970.540999999997</v>
      </c>
    </row>
    <row r="8" spans="1:16" ht="18.75">
      <c r="A8" s="47" t="s">
        <v>23</v>
      </c>
      <c r="B8" s="570" t="s">
        <v>114</v>
      </c>
      <c r="C8" s="59" t="s">
        <v>16</v>
      </c>
      <c r="D8" s="232">
        <f aca="true" t="shared" si="1" ref="D8:K8">+D4+D6</f>
        <v>1283.2918</v>
      </c>
      <c r="E8" s="280">
        <f t="shared" si="1"/>
        <v>1121.7136</v>
      </c>
      <c r="F8" s="232">
        <f t="shared" si="1"/>
        <v>31.095</v>
      </c>
      <c r="G8" s="280">
        <f t="shared" si="1"/>
        <v>28.223</v>
      </c>
      <c r="H8" s="232">
        <f>+H4+H6</f>
        <v>118.6805</v>
      </c>
      <c r="I8" s="305">
        <f t="shared" si="1"/>
        <v>7.770499999999999</v>
      </c>
      <c r="J8" s="232">
        <f t="shared" si="1"/>
        <v>47.9055</v>
      </c>
      <c r="K8" s="280">
        <f t="shared" si="1"/>
        <v>9.6715</v>
      </c>
      <c r="L8" s="234">
        <f>+L4+L6</f>
        <v>18.3235</v>
      </c>
      <c r="M8" s="305">
        <f aca="true" t="shared" si="2" ref="M8:O9">+M4+M6</f>
        <v>24.8738</v>
      </c>
      <c r="N8" s="234">
        <f t="shared" si="2"/>
        <v>330.19079999999997</v>
      </c>
      <c r="O8" s="305">
        <f t="shared" si="2"/>
        <v>3026.839</v>
      </c>
      <c r="P8" s="232">
        <f>SUM(D8:O8)</f>
        <v>6048.5785</v>
      </c>
    </row>
    <row r="9" spans="1:16" ht="18.75">
      <c r="A9" s="53"/>
      <c r="B9" s="571"/>
      <c r="C9" s="52" t="s">
        <v>18</v>
      </c>
      <c r="D9" s="233">
        <f aca="true" t="shared" si="3" ref="D9:K9">+D5+D7</f>
        <v>174541.917</v>
      </c>
      <c r="E9" s="58">
        <f t="shared" si="3"/>
        <v>69665.429</v>
      </c>
      <c r="F9" s="233">
        <f t="shared" si="3"/>
        <v>2151.695</v>
      </c>
      <c r="G9" s="58">
        <f t="shared" si="3"/>
        <v>2760.195</v>
      </c>
      <c r="H9" s="233">
        <f>+H5+H7</f>
        <v>16060.725999999999</v>
      </c>
      <c r="I9" s="306">
        <f t="shared" si="3"/>
        <v>152.755</v>
      </c>
      <c r="J9" s="233">
        <f t="shared" si="3"/>
        <v>3518.245</v>
      </c>
      <c r="K9" s="58">
        <f t="shared" si="3"/>
        <v>314.856</v>
      </c>
      <c r="L9" s="307">
        <f>+L5+L7</f>
        <v>667.592</v>
      </c>
      <c r="M9" s="306">
        <f t="shared" si="2"/>
        <v>475.428</v>
      </c>
      <c r="N9" s="307">
        <f t="shared" si="2"/>
        <v>12499.971</v>
      </c>
      <c r="O9" s="306">
        <f t="shared" si="2"/>
        <v>159460.663</v>
      </c>
      <c r="P9" s="233">
        <f>SUM(D9:O9)</f>
        <v>442269.47200000007</v>
      </c>
    </row>
    <row r="10" spans="1:16" ht="18.75">
      <c r="A10" s="572" t="s">
        <v>25</v>
      </c>
      <c r="B10" s="573"/>
      <c r="C10" s="59" t="s">
        <v>16</v>
      </c>
      <c r="D10" s="204"/>
      <c r="E10" s="206"/>
      <c r="F10" s="212"/>
      <c r="G10" s="220"/>
      <c r="H10" s="219"/>
      <c r="I10" s="208">
        <v>855.467</v>
      </c>
      <c r="J10" s="199">
        <v>1360.0245</v>
      </c>
      <c r="K10" s="206">
        <v>2188.767</v>
      </c>
      <c r="L10" s="204">
        <v>692.9092</v>
      </c>
      <c r="M10" s="208">
        <v>104.2005</v>
      </c>
      <c r="N10" s="210">
        <v>0.092</v>
      </c>
      <c r="O10" s="206"/>
      <c r="P10" s="232">
        <f t="shared" si="0"/>
        <v>5201.4601999999995</v>
      </c>
    </row>
    <row r="11" spans="1:16" ht="18.75">
      <c r="A11" s="574"/>
      <c r="B11" s="575"/>
      <c r="C11" s="52" t="s">
        <v>18</v>
      </c>
      <c r="D11" s="205"/>
      <c r="E11" s="225"/>
      <c r="F11" s="211"/>
      <c r="G11" s="221"/>
      <c r="H11" s="218"/>
      <c r="I11" s="207">
        <v>158350.912</v>
      </c>
      <c r="J11" s="200">
        <v>260123.006</v>
      </c>
      <c r="K11" s="195">
        <v>410215.448</v>
      </c>
      <c r="L11" s="205">
        <v>173312.854</v>
      </c>
      <c r="M11" s="207">
        <v>23762.932</v>
      </c>
      <c r="N11" s="312">
        <v>2.289</v>
      </c>
      <c r="O11" s="195"/>
      <c r="P11" s="233">
        <f t="shared" si="0"/>
        <v>1025767.441</v>
      </c>
    </row>
    <row r="12" spans="1:16" ht="18.75">
      <c r="A12" s="54"/>
      <c r="B12" s="568" t="s">
        <v>26</v>
      </c>
      <c r="C12" s="59" t="s">
        <v>16</v>
      </c>
      <c r="D12" s="204"/>
      <c r="E12" s="206"/>
      <c r="F12" s="212">
        <v>0.006</v>
      </c>
      <c r="G12" s="220">
        <v>0.095</v>
      </c>
      <c r="H12" s="219">
        <v>2.1265</v>
      </c>
      <c r="I12" s="208">
        <v>2.2245</v>
      </c>
      <c r="J12" s="199">
        <v>0.421</v>
      </c>
      <c r="K12" s="206"/>
      <c r="L12" s="204">
        <v>0.118</v>
      </c>
      <c r="M12" s="208">
        <v>0.0625</v>
      </c>
      <c r="N12" s="210">
        <v>0.094</v>
      </c>
      <c r="O12" s="206">
        <v>0.129</v>
      </c>
      <c r="P12" s="232">
        <f t="shared" si="0"/>
        <v>5.2765</v>
      </c>
    </row>
    <row r="13" spans="1:16" ht="18.75">
      <c r="A13" s="47" t="s">
        <v>0</v>
      </c>
      <c r="B13" s="569"/>
      <c r="C13" s="52" t="s">
        <v>18</v>
      </c>
      <c r="D13" s="205"/>
      <c r="E13" s="195"/>
      <c r="F13" s="211">
        <v>13.29</v>
      </c>
      <c r="G13" s="221">
        <v>289.846</v>
      </c>
      <c r="H13" s="218">
        <v>5954.279</v>
      </c>
      <c r="I13" s="207">
        <v>5518.318</v>
      </c>
      <c r="J13" s="200">
        <v>1034.825</v>
      </c>
      <c r="K13" s="195"/>
      <c r="L13" s="205">
        <v>533.412</v>
      </c>
      <c r="M13" s="207">
        <v>158.263</v>
      </c>
      <c r="N13" s="312">
        <v>257.15</v>
      </c>
      <c r="O13" s="195">
        <v>341.819</v>
      </c>
      <c r="P13" s="233">
        <f t="shared" si="0"/>
        <v>14101.202000000001</v>
      </c>
    </row>
    <row r="14" spans="1:16" ht="18.75">
      <c r="A14" s="47" t="s">
        <v>27</v>
      </c>
      <c r="B14" s="568" t="s">
        <v>28</v>
      </c>
      <c r="C14" s="59" t="s">
        <v>16</v>
      </c>
      <c r="D14" s="204">
        <v>0.411</v>
      </c>
      <c r="E14" s="206"/>
      <c r="F14" s="212"/>
      <c r="G14" s="220"/>
      <c r="H14" s="219">
        <v>1.5798</v>
      </c>
      <c r="I14" s="208">
        <v>12.2758</v>
      </c>
      <c r="J14" s="199">
        <v>0.8885</v>
      </c>
      <c r="K14" s="206">
        <v>0.02</v>
      </c>
      <c r="L14" s="204">
        <v>0.0347</v>
      </c>
      <c r="M14" s="208">
        <v>0.3152</v>
      </c>
      <c r="N14" s="210"/>
      <c r="O14" s="206"/>
      <c r="P14" s="232">
        <f t="shared" si="0"/>
        <v>15.525000000000002</v>
      </c>
    </row>
    <row r="15" spans="1:16" ht="18.75">
      <c r="A15" s="47" t="s">
        <v>0</v>
      </c>
      <c r="B15" s="569"/>
      <c r="C15" s="52" t="s">
        <v>18</v>
      </c>
      <c r="D15" s="205">
        <v>956.336</v>
      </c>
      <c r="E15" s="195"/>
      <c r="F15" s="211"/>
      <c r="G15" s="221"/>
      <c r="H15" s="218">
        <v>3037.573</v>
      </c>
      <c r="I15" s="207">
        <v>14974.282</v>
      </c>
      <c r="J15" s="200">
        <v>1392.949</v>
      </c>
      <c r="K15" s="195">
        <v>57.456</v>
      </c>
      <c r="L15" s="205">
        <v>89.078</v>
      </c>
      <c r="M15" s="207">
        <v>509.876</v>
      </c>
      <c r="N15" s="312"/>
      <c r="O15" s="195"/>
      <c r="P15" s="233">
        <f t="shared" si="0"/>
        <v>21017.55</v>
      </c>
    </row>
    <row r="16" spans="1:16" ht="18.75">
      <c r="A16" s="47" t="s">
        <v>29</v>
      </c>
      <c r="B16" s="568" t="s">
        <v>30</v>
      </c>
      <c r="C16" s="59" t="s">
        <v>16</v>
      </c>
      <c r="D16" s="204"/>
      <c r="E16" s="206"/>
      <c r="F16" s="212"/>
      <c r="G16" s="220"/>
      <c r="H16" s="219"/>
      <c r="I16" s="208"/>
      <c r="J16" s="199">
        <v>4.039</v>
      </c>
      <c r="K16" s="206">
        <v>31.539</v>
      </c>
      <c r="L16" s="204">
        <v>1.543</v>
      </c>
      <c r="M16" s="208"/>
      <c r="N16" s="210"/>
      <c r="O16" s="206"/>
      <c r="P16" s="232">
        <f t="shared" si="0"/>
        <v>37.121</v>
      </c>
    </row>
    <row r="17" spans="1:16" ht="18.75">
      <c r="A17" s="54"/>
      <c r="B17" s="569"/>
      <c r="C17" s="52" t="s">
        <v>18</v>
      </c>
      <c r="D17" s="205"/>
      <c r="E17" s="195"/>
      <c r="F17" s="211"/>
      <c r="G17" s="221"/>
      <c r="H17" s="218"/>
      <c r="I17" s="207"/>
      <c r="J17" s="200">
        <v>892.914</v>
      </c>
      <c r="K17" s="195">
        <v>7795.645</v>
      </c>
      <c r="L17" s="205">
        <v>505.729</v>
      </c>
      <c r="M17" s="207"/>
      <c r="N17" s="312"/>
      <c r="O17" s="195"/>
      <c r="P17" s="233">
        <f t="shared" si="0"/>
        <v>9194.288</v>
      </c>
    </row>
    <row r="18" spans="1:16" ht="18.75">
      <c r="A18" s="47" t="s">
        <v>31</v>
      </c>
      <c r="B18" s="386" t="s">
        <v>108</v>
      </c>
      <c r="C18" s="59" t="s">
        <v>16</v>
      </c>
      <c r="D18" s="204"/>
      <c r="E18" s="206"/>
      <c r="F18" s="212"/>
      <c r="G18" s="220"/>
      <c r="H18" s="219"/>
      <c r="I18" s="208">
        <v>10.321</v>
      </c>
      <c r="J18" s="199">
        <v>2.5867</v>
      </c>
      <c r="K18" s="206">
        <v>121.3932</v>
      </c>
      <c r="L18" s="204">
        <v>78.422</v>
      </c>
      <c r="M18" s="208"/>
      <c r="N18" s="210"/>
      <c r="O18" s="206"/>
      <c r="P18" s="232">
        <f t="shared" si="0"/>
        <v>212.72289999999998</v>
      </c>
    </row>
    <row r="19" spans="1:16" ht="18.75">
      <c r="A19" s="54"/>
      <c r="B19" s="49" t="s">
        <v>109</v>
      </c>
      <c r="C19" s="52" t="s">
        <v>18</v>
      </c>
      <c r="D19" s="205"/>
      <c r="E19" s="195"/>
      <c r="F19" s="211"/>
      <c r="G19" s="221"/>
      <c r="H19" s="218"/>
      <c r="I19" s="207">
        <v>3909.563</v>
      </c>
      <c r="J19" s="200">
        <v>1070.155</v>
      </c>
      <c r="K19" s="195">
        <v>44067.367</v>
      </c>
      <c r="L19" s="205">
        <v>32207.825</v>
      </c>
      <c r="M19" s="207"/>
      <c r="N19" s="312"/>
      <c r="O19" s="195"/>
      <c r="P19" s="233">
        <f t="shared" si="0"/>
        <v>81254.91</v>
      </c>
    </row>
    <row r="20" spans="1:16" ht="18.75">
      <c r="A20" s="47" t="s">
        <v>23</v>
      </c>
      <c r="B20" s="568" t="s">
        <v>32</v>
      </c>
      <c r="C20" s="59" t="s">
        <v>16</v>
      </c>
      <c r="D20" s="204"/>
      <c r="E20" s="206"/>
      <c r="F20" s="212"/>
      <c r="G20" s="220"/>
      <c r="H20" s="219"/>
      <c r="I20" s="208">
        <v>12.575</v>
      </c>
      <c r="J20" s="199">
        <v>307.8555</v>
      </c>
      <c r="K20" s="206">
        <v>88.011</v>
      </c>
      <c r="L20" s="204">
        <v>19.293</v>
      </c>
      <c r="M20" s="208"/>
      <c r="N20" s="210"/>
      <c r="O20" s="206"/>
      <c r="P20" s="232">
        <f t="shared" si="0"/>
        <v>427.7345</v>
      </c>
    </row>
    <row r="21" spans="1:16" ht="18.75">
      <c r="A21" s="54"/>
      <c r="B21" s="569"/>
      <c r="C21" s="52" t="s">
        <v>18</v>
      </c>
      <c r="D21" s="205"/>
      <c r="E21" s="195"/>
      <c r="F21" s="211"/>
      <c r="G21" s="221"/>
      <c r="H21" s="218"/>
      <c r="I21" s="207">
        <v>4386.474</v>
      </c>
      <c r="J21" s="200">
        <v>103755.229</v>
      </c>
      <c r="K21" s="195">
        <v>33668.429</v>
      </c>
      <c r="L21" s="205">
        <v>7194.967</v>
      </c>
      <c r="M21" s="207"/>
      <c r="N21" s="312"/>
      <c r="O21" s="195"/>
      <c r="P21" s="233">
        <f t="shared" si="0"/>
        <v>149005.09900000002</v>
      </c>
    </row>
    <row r="22" spans="1:16" ht="18.75">
      <c r="A22" s="54"/>
      <c r="B22" s="570" t="s">
        <v>114</v>
      </c>
      <c r="C22" s="59" t="s">
        <v>16</v>
      </c>
      <c r="D22" s="232">
        <f aca="true" t="shared" si="4" ref="D22:F23">+D12+D14+D16+D18+D20</f>
        <v>0.411</v>
      </c>
      <c r="E22" s="280"/>
      <c r="F22" s="232">
        <f t="shared" si="4"/>
        <v>0.006</v>
      </c>
      <c r="G22" s="280">
        <f aca="true" t="shared" si="5" ref="G22:L23">+G12+G14+G16+G18+G20</f>
        <v>0.095</v>
      </c>
      <c r="H22" s="232">
        <f>+H12+H14+H16+H18+H20</f>
        <v>3.7063</v>
      </c>
      <c r="I22" s="305">
        <f t="shared" si="5"/>
        <v>37.3963</v>
      </c>
      <c r="J22" s="232">
        <f t="shared" si="5"/>
        <v>315.7907</v>
      </c>
      <c r="K22" s="280">
        <f t="shared" si="5"/>
        <v>240.9632</v>
      </c>
      <c r="L22" s="234">
        <f t="shared" si="5"/>
        <v>99.41069999999999</v>
      </c>
      <c r="M22" s="305">
        <f aca="true" t="shared" si="6" ref="M22:O23">+M12+M14+M16+M18+M20</f>
        <v>0.3777</v>
      </c>
      <c r="N22" s="234">
        <f t="shared" si="6"/>
        <v>0.094</v>
      </c>
      <c r="O22" s="305">
        <f t="shared" si="6"/>
        <v>0.129</v>
      </c>
      <c r="P22" s="232">
        <f>SUM(D22:O22)</f>
        <v>698.3799000000001</v>
      </c>
    </row>
    <row r="23" spans="1:16" ht="18.75">
      <c r="A23" s="53"/>
      <c r="B23" s="571"/>
      <c r="C23" s="52" t="s">
        <v>18</v>
      </c>
      <c r="D23" s="233">
        <f t="shared" si="4"/>
        <v>956.336</v>
      </c>
      <c r="E23" s="58"/>
      <c r="F23" s="233">
        <f t="shared" si="4"/>
        <v>13.29</v>
      </c>
      <c r="G23" s="58">
        <f t="shared" si="5"/>
        <v>289.846</v>
      </c>
      <c r="H23" s="233">
        <f>+H13+H15+H17+H19+H21</f>
        <v>8991.852</v>
      </c>
      <c r="I23" s="306">
        <f t="shared" si="5"/>
        <v>28788.637000000002</v>
      </c>
      <c r="J23" s="233">
        <f t="shared" si="5"/>
        <v>108146.072</v>
      </c>
      <c r="K23" s="58">
        <f t="shared" si="5"/>
        <v>85588.897</v>
      </c>
      <c r="L23" s="307">
        <f t="shared" si="5"/>
        <v>40531.011</v>
      </c>
      <c r="M23" s="306">
        <f t="shared" si="6"/>
        <v>668.139</v>
      </c>
      <c r="N23" s="307">
        <f t="shared" si="6"/>
        <v>257.15</v>
      </c>
      <c r="O23" s="306">
        <f t="shared" si="6"/>
        <v>341.819</v>
      </c>
      <c r="P23" s="233">
        <f>SUM(D23:O23)</f>
        <v>274573.04900000006</v>
      </c>
    </row>
    <row r="24" spans="1:16" ht="18.75">
      <c r="A24" s="47" t="s">
        <v>0</v>
      </c>
      <c r="B24" s="568" t="s">
        <v>33</v>
      </c>
      <c r="C24" s="59" t="s">
        <v>16</v>
      </c>
      <c r="D24" s="204"/>
      <c r="E24" s="206"/>
      <c r="F24" s="212"/>
      <c r="G24" s="220"/>
      <c r="H24" s="219"/>
      <c r="I24" s="208"/>
      <c r="J24" s="199">
        <v>0.15</v>
      </c>
      <c r="K24" s="206"/>
      <c r="L24" s="204">
        <v>0.003</v>
      </c>
      <c r="M24" s="208"/>
      <c r="N24" s="210"/>
      <c r="O24" s="206"/>
      <c r="P24" s="232">
        <f t="shared" si="0"/>
        <v>0.153</v>
      </c>
    </row>
    <row r="25" spans="1:16" ht="18.75">
      <c r="A25" s="47" t="s">
        <v>34</v>
      </c>
      <c r="B25" s="569"/>
      <c r="C25" s="52" t="s">
        <v>18</v>
      </c>
      <c r="D25" s="205"/>
      <c r="E25" s="195"/>
      <c r="F25" s="211"/>
      <c r="G25" s="221"/>
      <c r="H25" s="218"/>
      <c r="I25" s="207"/>
      <c r="J25" s="200">
        <v>127.235</v>
      </c>
      <c r="K25" s="195"/>
      <c r="L25" s="205">
        <v>0.972</v>
      </c>
      <c r="M25" s="207"/>
      <c r="N25" s="312"/>
      <c r="O25" s="195"/>
      <c r="P25" s="233">
        <f t="shared" si="0"/>
        <v>128.207</v>
      </c>
    </row>
    <row r="26" spans="1:16" ht="18.75">
      <c r="A26" s="47" t="s">
        <v>35</v>
      </c>
      <c r="B26" s="50" t="s">
        <v>20</v>
      </c>
      <c r="C26" s="59" t="s">
        <v>16</v>
      </c>
      <c r="D26" s="204"/>
      <c r="E26" s="206"/>
      <c r="F26" s="217"/>
      <c r="G26" s="220"/>
      <c r="H26" s="219"/>
      <c r="I26" s="208"/>
      <c r="J26" s="199"/>
      <c r="K26" s="206">
        <v>0.491</v>
      </c>
      <c r="L26" s="356">
        <v>0.116</v>
      </c>
      <c r="M26" s="357"/>
      <c r="N26" s="210"/>
      <c r="O26" s="206"/>
      <c r="P26" s="232">
        <f t="shared" si="0"/>
        <v>0.607</v>
      </c>
    </row>
    <row r="27" spans="1:16" ht="18.75">
      <c r="A27" s="47" t="s">
        <v>36</v>
      </c>
      <c r="B27" s="52" t="s">
        <v>110</v>
      </c>
      <c r="C27" s="52" t="s">
        <v>18</v>
      </c>
      <c r="D27" s="205"/>
      <c r="E27" s="195"/>
      <c r="F27" s="211"/>
      <c r="G27" s="221"/>
      <c r="H27" s="218"/>
      <c r="I27" s="207"/>
      <c r="J27" s="198"/>
      <c r="K27" s="195">
        <v>83.624</v>
      </c>
      <c r="L27" s="205">
        <v>12.528</v>
      </c>
      <c r="M27" s="207"/>
      <c r="N27" s="312"/>
      <c r="O27" s="195"/>
      <c r="P27" s="233">
        <f t="shared" si="0"/>
        <v>96.152</v>
      </c>
    </row>
    <row r="28" spans="1:16" ht="18.75">
      <c r="A28" s="47" t="s">
        <v>23</v>
      </c>
      <c r="B28" s="570" t="s">
        <v>114</v>
      </c>
      <c r="C28" s="59" t="s">
        <v>16</v>
      </c>
      <c r="D28" s="232"/>
      <c r="E28" s="232"/>
      <c r="F28" s="232"/>
      <c r="G28" s="232"/>
      <c r="H28" s="232"/>
      <c r="I28" s="232"/>
      <c r="J28" s="232">
        <f aca="true" t="shared" si="7" ref="J28:L29">+J24+J26</f>
        <v>0.15</v>
      </c>
      <c r="K28" s="280">
        <f t="shared" si="7"/>
        <v>0.491</v>
      </c>
      <c r="L28" s="234">
        <f t="shared" si="7"/>
        <v>0.11900000000000001</v>
      </c>
      <c r="M28" s="305"/>
      <c r="N28" s="234"/>
      <c r="O28" s="305"/>
      <c r="P28" s="232">
        <f>SUM(D28:O28)</f>
        <v>0.76</v>
      </c>
    </row>
    <row r="29" spans="1:16" ht="18.75">
      <c r="A29" s="53"/>
      <c r="B29" s="571"/>
      <c r="C29" s="52" t="s">
        <v>18</v>
      </c>
      <c r="D29" s="233"/>
      <c r="E29" s="233"/>
      <c r="F29" s="233"/>
      <c r="G29" s="233"/>
      <c r="H29" s="233"/>
      <c r="I29" s="233"/>
      <c r="J29" s="233">
        <f t="shared" si="7"/>
        <v>127.235</v>
      </c>
      <c r="K29" s="58">
        <f t="shared" si="7"/>
        <v>83.624</v>
      </c>
      <c r="L29" s="307">
        <f t="shared" si="7"/>
        <v>13.5</v>
      </c>
      <c r="M29" s="306"/>
      <c r="N29" s="307"/>
      <c r="O29" s="306"/>
      <c r="P29" s="233">
        <f>SUM(D29:O29)</f>
        <v>224.35899999999998</v>
      </c>
    </row>
    <row r="30" spans="1:16" ht="18.75">
      <c r="A30" s="47" t="s">
        <v>0</v>
      </c>
      <c r="B30" s="568" t="s">
        <v>37</v>
      </c>
      <c r="C30" s="59" t="s">
        <v>16</v>
      </c>
      <c r="D30" s="204">
        <v>208.6619</v>
      </c>
      <c r="E30" s="206">
        <v>86.3033</v>
      </c>
      <c r="F30" s="212">
        <v>50.177</v>
      </c>
      <c r="G30" s="220">
        <v>19.477</v>
      </c>
      <c r="H30" s="219">
        <v>52.3045</v>
      </c>
      <c r="I30" s="208">
        <v>131.5865</v>
      </c>
      <c r="J30" s="199">
        <v>66.9595</v>
      </c>
      <c r="K30" s="206">
        <v>25.8315</v>
      </c>
      <c r="L30" s="204">
        <v>10.1431</v>
      </c>
      <c r="M30" s="208">
        <v>7.6255</v>
      </c>
      <c r="N30" s="210">
        <v>69.8332</v>
      </c>
      <c r="O30" s="206">
        <v>61.1753</v>
      </c>
      <c r="P30" s="232">
        <f t="shared" si="0"/>
        <v>790.0783</v>
      </c>
    </row>
    <row r="31" spans="1:16" ht="18.75">
      <c r="A31" s="47" t="s">
        <v>38</v>
      </c>
      <c r="B31" s="569"/>
      <c r="C31" s="52" t="s">
        <v>18</v>
      </c>
      <c r="D31" s="205">
        <v>54470.949</v>
      </c>
      <c r="E31" s="195">
        <v>19405.538</v>
      </c>
      <c r="F31" s="211">
        <v>6112.239</v>
      </c>
      <c r="G31" s="221">
        <v>1722.32</v>
      </c>
      <c r="H31" s="218">
        <v>9635.178</v>
      </c>
      <c r="I31" s="207">
        <v>18337.172</v>
      </c>
      <c r="J31" s="200">
        <v>22721.413</v>
      </c>
      <c r="K31" s="195">
        <v>7001.699</v>
      </c>
      <c r="L31" s="205">
        <v>763.349</v>
      </c>
      <c r="M31" s="207">
        <v>720.025</v>
      </c>
      <c r="N31" s="312">
        <v>5736.929</v>
      </c>
      <c r="O31" s="195">
        <v>4680.29</v>
      </c>
      <c r="P31" s="233">
        <f t="shared" si="0"/>
        <v>151307.101</v>
      </c>
    </row>
    <row r="32" spans="1:16" ht="18.75">
      <c r="A32" s="47" t="s">
        <v>0</v>
      </c>
      <c r="B32" s="568" t="s">
        <v>39</v>
      </c>
      <c r="C32" s="59" t="s">
        <v>16</v>
      </c>
      <c r="D32" s="204">
        <v>60.6467</v>
      </c>
      <c r="E32" s="206">
        <v>60.9298</v>
      </c>
      <c r="F32" s="212">
        <v>186.5426</v>
      </c>
      <c r="G32" s="220">
        <v>92.982</v>
      </c>
      <c r="H32" s="219">
        <v>37.9678</v>
      </c>
      <c r="I32" s="208">
        <v>11.328</v>
      </c>
      <c r="J32" s="199">
        <v>8.155</v>
      </c>
      <c r="K32" s="206">
        <v>5.854</v>
      </c>
      <c r="L32" s="204">
        <v>0.2678</v>
      </c>
      <c r="M32" s="208">
        <v>1.081</v>
      </c>
      <c r="N32" s="210">
        <v>9.8701</v>
      </c>
      <c r="O32" s="206">
        <v>43.5298</v>
      </c>
      <c r="P32" s="232">
        <f t="shared" si="0"/>
        <v>519.1546</v>
      </c>
    </row>
    <row r="33" spans="1:16" ht="18.75">
      <c r="A33" s="47" t="s">
        <v>40</v>
      </c>
      <c r="B33" s="569"/>
      <c r="C33" s="52" t="s">
        <v>18</v>
      </c>
      <c r="D33" s="205">
        <v>5127.98</v>
      </c>
      <c r="E33" s="195">
        <v>4558.332</v>
      </c>
      <c r="F33" s="211">
        <v>13560.407</v>
      </c>
      <c r="G33" s="221">
        <v>7296.824</v>
      </c>
      <c r="H33" s="218">
        <v>2997.316</v>
      </c>
      <c r="I33" s="207">
        <v>866.975</v>
      </c>
      <c r="J33" s="200">
        <v>176.557</v>
      </c>
      <c r="K33" s="195">
        <v>148.992</v>
      </c>
      <c r="L33" s="205">
        <v>34.037</v>
      </c>
      <c r="M33" s="207">
        <v>128.593</v>
      </c>
      <c r="N33" s="312">
        <v>847.379</v>
      </c>
      <c r="O33" s="195">
        <v>3351.253</v>
      </c>
      <c r="P33" s="233">
        <f t="shared" si="0"/>
        <v>39094.64499999999</v>
      </c>
    </row>
    <row r="34" spans="1:16" ht="18.75">
      <c r="A34" s="54"/>
      <c r="B34" s="50" t="s">
        <v>20</v>
      </c>
      <c r="C34" s="59" t="s">
        <v>16</v>
      </c>
      <c r="D34" s="204">
        <v>0.376</v>
      </c>
      <c r="E34" s="206">
        <v>5.011</v>
      </c>
      <c r="F34" s="212">
        <v>13.333</v>
      </c>
      <c r="G34" s="220">
        <v>8.6</v>
      </c>
      <c r="H34" s="219">
        <v>20.918</v>
      </c>
      <c r="I34" s="208">
        <v>27.32</v>
      </c>
      <c r="J34" s="199"/>
      <c r="K34" s="206"/>
      <c r="L34" s="204">
        <v>0.608</v>
      </c>
      <c r="M34" s="208">
        <v>3.042</v>
      </c>
      <c r="N34" s="210">
        <v>74.002</v>
      </c>
      <c r="O34" s="206">
        <v>108.975</v>
      </c>
      <c r="P34" s="232">
        <f t="shared" si="0"/>
        <v>262.18499999999995</v>
      </c>
    </row>
    <row r="35" spans="1:16" ht="18.75">
      <c r="A35" s="47" t="s">
        <v>23</v>
      </c>
      <c r="B35" s="52" t="s">
        <v>111</v>
      </c>
      <c r="C35" s="52" t="s">
        <v>18</v>
      </c>
      <c r="D35" s="205">
        <v>20.913</v>
      </c>
      <c r="E35" s="195">
        <v>334.622</v>
      </c>
      <c r="F35" s="211">
        <v>949.514</v>
      </c>
      <c r="G35" s="221">
        <v>616.376</v>
      </c>
      <c r="H35" s="218">
        <v>1223.18</v>
      </c>
      <c r="I35" s="207">
        <v>1434.205</v>
      </c>
      <c r="J35" s="200"/>
      <c r="K35" s="195"/>
      <c r="L35" s="205">
        <v>44.652</v>
      </c>
      <c r="M35" s="207">
        <v>206.499</v>
      </c>
      <c r="N35" s="312">
        <v>5163.683</v>
      </c>
      <c r="O35" s="195">
        <v>7752.206</v>
      </c>
      <c r="P35" s="233">
        <f t="shared" si="0"/>
        <v>17745.85</v>
      </c>
    </row>
    <row r="36" spans="1:16" ht="18.75">
      <c r="A36" s="54"/>
      <c r="B36" s="570" t="s">
        <v>107</v>
      </c>
      <c r="C36" s="59" t="s">
        <v>16</v>
      </c>
      <c r="D36" s="232">
        <f aca="true" t="shared" si="8" ref="D36:K36">+D30+D32+D34</f>
        <v>269.6846</v>
      </c>
      <c r="E36" s="280">
        <f t="shared" si="8"/>
        <v>152.24409999999997</v>
      </c>
      <c r="F36" s="232">
        <f t="shared" si="8"/>
        <v>250.05259999999998</v>
      </c>
      <c r="G36" s="280">
        <f t="shared" si="8"/>
        <v>121.059</v>
      </c>
      <c r="H36" s="232">
        <f>+H30+H32+H34</f>
        <v>111.19030000000001</v>
      </c>
      <c r="I36" s="305">
        <f t="shared" si="8"/>
        <v>170.2345</v>
      </c>
      <c r="J36" s="232">
        <f t="shared" si="8"/>
        <v>75.1145</v>
      </c>
      <c r="K36" s="280">
        <f t="shared" si="8"/>
        <v>31.685499999999998</v>
      </c>
      <c r="L36" s="234">
        <f aca="true" t="shared" si="9" ref="L36:O37">+L30+L32+L34</f>
        <v>11.0189</v>
      </c>
      <c r="M36" s="305">
        <f t="shared" si="9"/>
        <v>11.7485</v>
      </c>
      <c r="N36" s="234">
        <f t="shared" si="9"/>
        <v>153.70530000000002</v>
      </c>
      <c r="O36" s="305">
        <f t="shared" si="9"/>
        <v>213.68009999999998</v>
      </c>
      <c r="P36" s="232">
        <f>SUM(D36:O36)</f>
        <v>1571.4179</v>
      </c>
    </row>
    <row r="37" spans="1:16" ht="18.75">
      <c r="A37" s="53"/>
      <c r="B37" s="571"/>
      <c r="C37" s="52" t="s">
        <v>18</v>
      </c>
      <c r="D37" s="233">
        <f aca="true" t="shared" si="10" ref="D37:K37">+D31+D33+D35</f>
        <v>59619.842000000004</v>
      </c>
      <c r="E37" s="58">
        <f t="shared" si="10"/>
        <v>24298.492000000002</v>
      </c>
      <c r="F37" s="233">
        <f t="shared" si="10"/>
        <v>20622.16</v>
      </c>
      <c r="G37" s="58">
        <f t="shared" si="10"/>
        <v>9635.52</v>
      </c>
      <c r="H37" s="233">
        <f>+H31+H33+H35</f>
        <v>13855.673999999999</v>
      </c>
      <c r="I37" s="306">
        <f t="shared" si="10"/>
        <v>20638.352</v>
      </c>
      <c r="J37" s="233">
        <f t="shared" si="10"/>
        <v>22897.97</v>
      </c>
      <c r="K37" s="58">
        <f t="shared" si="10"/>
        <v>7150.691</v>
      </c>
      <c r="L37" s="307">
        <f t="shared" si="9"/>
        <v>842.0380000000001</v>
      </c>
      <c r="M37" s="306">
        <f t="shared" si="9"/>
        <v>1055.117</v>
      </c>
      <c r="N37" s="307">
        <f t="shared" si="9"/>
        <v>11747.991</v>
      </c>
      <c r="O37" s="306">
        <f t="shared" si="9"/>
        <v>15783.749</v>
      </c>
      <c r="P37" s="233">
        <f>SUM(D37:O37)</f>
        <v>208147.59600000002</v>
      </c>
    </row>
    <row r="38" spans="1:16" ht="18.75">
      <c r="A38" s="572" t="s">
        <v>41</v>
      </c>
      <c r="B38" s="573"/>
      <c r="C38" s="59" t="s">
        <v>16</v>
      </c>
      <c r="D38" s="204">
        <v>0.0755</v>
      </c>
      <c r="E38" s="206"/>
      <c r="F38" s="212"/>
      <c r="G38" s="220"/>
      <c r="H38" s="219">
        <v>0.024</v>
      </c>
      <c r="I38" s="208">
        <v>4.0032</v>
      </c>
      <c r="J38" s="199">
        <v>83.1979</v>
      </c>
      <c r="K38" s="206">
        <v>77.0841</v>
      </c>
      <c r="L38" s="204">
        <v>21.6508</v>
      </c>
      <c r="M38" s="208">
        <v>24.8737</v>
      </c>
      <c r="N38" s="210">
        <v>71.4313</v>
      </c>
      <c r="O38" s="206">
        <v>34.5745</v>
      </c>
      <c r="P38" s="232">
        <f aca="true" t="shared" si="11" ref="P38:P67">SUM(D38:O38)</f>
        <v>316.915</v>
      </c>
    </row>
    <row r="39" spans="1:16" ht="18.75">
      <c r="A39" s="574"/>
      <c r="B39" s="575"/>
      <c r="C39" s="52" t="s">
        <v>18</v>
      </c>
      <c r="D39" s="205">
        <v>39.248</v>
      </c>
      <c r="E39" s="195"/>
      <c r="F39" s="211"/>
      <c r="G39" s="221"/>
      <c r="H39" s="218">
        <v>13.149</v>
      </c>
      <c r="I39" s="207">
        <v>1175.398</v>
      </c>
      <c r="J39" s="200">
        <v>40698.984</v>
      </c>
      <c r="K39" s="195">
        <v>36478.069</v>
      </c>
      <c r="L39" s="205">
        <v>3573.64</v>
      </c>
      <c r="M39" s="207">
        <v>1422.313</v>
      </c>
      <c r="N39" s="312">
        <v>4895.219</v>
      </c>
      <c r="O39" s="195">
        <v>4347.264</v>
      </c>
      <c r="P39" s="233">
        <f t="shared" si="11"/>
        <v>92643.28399999999</v>
      </c>
    </row>
    <row r="40" spans="1:16" ht="18.75">
      <c r="A40" s="572" t="s">
        <v>42</v>
      </c>
      <c r="B40" s="573"/>
      <c r="C40" s="59" t="s">
        <v>16</v>
      </c>
      <c r="D40" s="204">
        <v>1.2764</v>
      </c>
      <c r="E40" s="206">
        <v>0.16</v>
      </c>
      <c r="F40" s="212"/>
      <c r="G40" s="220"/>
      <c r="H40" s="219">
        <v>6.0805</v>
      </c>
      <c r="I40" s="208">
        <v>72.7547</v>
      </c>
      <c r="J40" s="199">
        <v>41.8993</v>
      </c>
      <c r="K40" s="206">
        <v>20.663</v>
      </c>
      <c r="L40" s="204">
        <v>12.3635</v>
      </c>
      <c r="M40" s="208">
        <v>281.8577</v>
      </c>
      <c r="N40" s="210">
        <v>56.5664</v>
      </c>
      <c r="O40" s="206">
        <v>49.3932</v>
      </c>
      <c r="P40" s="232">
        <f t="shared" si="11"/>
        <v>543.0147000000001</v>
      </c>
    </row>
    <row r="41" spans="1:16" ht="18.75">
      <c r="A41" s="574"/>
      <c r="B41" s="575"/>
      <c r="C41" s="52" t="s">
        <v>18</v>
      </c>
      <c r="D41" s="205">
        <v>262.688</v>
      </c>
      <c r="E41" s="195">
        <v>21.341</v>
      </c>
      <c r="F41" s="211"/>
      <c r="G41" s="221"/>
      <c r="H41" s="218">
        <v>1325.474</v>
      </c>
      <c r="I41" s="207">
        <v>18796.486</v>
      </c>
      <c r="J41" s="200">
        <v>7367.422</v>
      </c>
      <c r="K41" s="195">
        <v>4065.571</v>
      </c>
      <c r="L41" s="205">
        <v>2374.155</v>
      </c>
      <c r="M41" s="207">
        <v>48546.74</v>
      </c>
      <c r="N41" s="312">
        <v>16583.106</v>
      </c>
      <c r="O41" s="195">
        <v>16023.834</v>
      </c>
      <c r="P41" s="233">
        <f t="shared" si="11"/>
        <v>115366.81700000001</v>
      </c>
    </row>
    <row r="42" spans="1:16" ht="18.75">
      <c r="A42" s="572" t="s">
        <v>43</v>
      </c>
      <c r="B42" s="573"/>
      <c r="C42" s="59" t="s">
        <v>16</v>
      </c>
      <c r="D42" s="204"/>
      <c r="E42" s="206"/>
      <c r="F42" s="212"/>
      <c r="G42" s="220"/>
      <c r="H42" s="219"/>
      <c r="I42" s="208"/>
      <c r="J42" s="199"/>
      <c r="K42" s="206"/>
      <c r="L42" s="204"/>
      <c r="M42" s="208"/>
      <c r="N42" s="210"/>
      <c r="O42" s="206"/>
      <c r="P42" s="232"/>
    </row>
    <row r="43" spans="1:16" ht="18.75">
      <c r="A43" s="574"/>
      <c r="B43" s="575"/>
      <c r="C43" s="52" t="s">
        <v>18</v>
      </c>
      <c r="D43" s="205"/>
      <c r="E43" s="195"/>
      <c r="F43" s="211"/>
      <c r="G43" s="221"/>
      <c r="H43" s="218"/>
      <c r="I43" s="207"/>
      <c r="J43" s="200"/>
      <c r="K43" s="195"/>
      <c r="L43" s="205"/>
      <c r="M43" s="207"/>
      <c r="N43" s="312"/>
      <c r="O43" s="195"/>
      <c r="P43" s="233"/>
    </row>
    <row r="44" spans="1:16" ht="18.75">
      <c r="A44" s="572" t="s">
        <v>44</v>
      </c>
      <c r="B44" s="573"/>
      <c r="C44" s="59" t="s">
        <v>16</v>
      </c>
      <c r="D44" s="204"/>
      <c r="E44" s="206"/>
      <c r="F44" s="212"/>
      <c r="G44" s="220"/>
      <c r="H44" s="219"/>
      <c r="I44" s="208"/>
      <c r="J44" s="199"/>
      <c r="K44" s="206"/>
      <c r="L44" s="204"/>
      <c r="M44" s="208"/>
      <c r="N44" s="210">
        <v>0.001</v>
      </c>
      <c r="O44" s="206">
        <v>0.004</v>
      </c>
      <c r="P44" s="232">
        <f t="shared" si="11"/>
        <v>0.005</v>
      </c>
    </row>
    <row r="45" spans="1:16" ht="18.75">
      <c r="A45" s="574"/>
      <c r="B45" s="575"/>
      <c r="C45" s="52" t="s">
        <v>18</v>
      </c>
      <c r="D45" s="205"/>
      <c r="E45" s="195"/>
      <c r="F45" s="211"/>
      <c r="G45" s="221"/>
      <c r="H45" s="218"/>
      <c r="I45" s="207"/>
      <c r="J45" s="200"/>
      <c r="K45" s="195"/>
      <c r="L45" s="205"/>
      <c r="M45" s="207"/>
      <c r="N45" s="312">
        <v>0.864</v>
      </c>
      <c r="O45" s="195">
        <v>2.7</v>
      </c>
      <c r="P45" s="233">
        <f t="shared" si="11"/>
        <v>3.564</v>
      </c>
    </row>
    <row r="46" spans="1:16" ht="18.75">
      <c r="A46" s="572" t="s">
        <v>45</v>
      </c>
      <c r="B46" s="573"/>
      <c r="C46" s="59" t="s">
        <v>16</v>
      </c>
      <c r="D46" s="204">
        <v>0.0194</v>
      </c>
      <c r="E46" s="206">
        <v>0.002</v>
      </c>
      <c r="F46" s="212"/>
      <c r="G46" s="220"/>
      <c r="H46" s="219">
        <v>0.004</v>
      </c>
      <c r="I46" s="208">
        <v>0.0239</v>
      </c>
      <c r="J46" s="199"/>
      <c r="K46" s="206"/>
      <c r="L46" s="204"/>
      <c r="M46" s="208"/>
      <c r="N46" s="210"/>
      <c r="O46" s="206">
        <v>0.001</v>
      </c>
      <c r="P46" s="232">
        <f t="shared" si="11"/>
        <v>0.050300000000000004</v>
      </c>
    </row>
    <row r="47" spans="1:16" ht="18.75">
      <c r="A47" s="574"/>
      <c r="B47" s="575"/>
      <c r="C47" s="52" t="s">
        <v>18</v>
      </c>
      <c r="D47" s="205">
        <v>22.367</v>
      </c>
      <c r="E47" s="195">
        <v>0.648</v>
      </c>
      <c r="F47" s="211"/>
      <c r="G47" s="221"/>
      <c r="H47" s="218">
        <v>6.426</v>
      </c>
      <c r="I47" s="207">
        <v>7.948</v>
      </c>
      <c r="J47" s="200"/>
      <c r="K47" s="195"/>
      <c r="L47" s="205"/>
      <c r="M47" s="207"/>
      <c r="N47" s="312"/>
      <c r="O47" s="195">
        <v>1.404</v>
      </c>
      <c r="P47" s="233">
        <f t="shared" si="11"/>
        <v>38.793000000000006</v>
      </c>
    </row>
    <row r="48" spans="1:16" ht="18.75">
      <c r="A48" s="572" t="s">
        <v>46</v>
      </c>
      <c r="B48" s="573"/>
      <c r="C48" s="59" t="s">
        <v>16</v>
      </c>
      <c r="D48" s="204">
        <v>182.5643</v>
      </c>
      <c r="E48" s="206">
        <v>40.4065</v>
      </c>
      <c r="F48" s="212">
        <v>0.001</v>
      </c>
      <c r="G48" s="220"/>
      <c r="H48" s="219">
        <v>708.9979</v>
      </c>
      <c r="I48" s="208">
        <v>1362.8554</v>
      </c>
      <c r="J48" s="199">
        <v>1188.4565</v>
      </c>
      <c r="K48" s="206">
        <v>410.3238</v>
      </c>
      <c r="L48" s="204">
        <v>122.6121</v>
      </c>
      <c r="M48" s="208">
        <v>30.9236</v>
      </c>
      <c r="N48" s="210">
        <v>58.6525</v>
      </c>
      <c r="O48" s="206">
        <v>48.9725</v>
      </c>
      <c r="P48" s="232">
        <f t="shared" si="11"/>
        <v>4154.7661</v>
      </c>
    </row>
    <row r="49" spans="1:16" ht="18.75">
      <c r="A49" s="574"/>
      <c r="B49" s="575"/>
      <c r="C49" s="52" t="s">
        <v>18</v>
      </c>
      <c r="D49" s="205">
        <v>9749.467</v>
      </c>
      <c r="E49" s="195">
        <v>1720.729</v>
      </c>
      <c r="F49" s="211">
        <v>0.54</v>
      </c>
      <c r="G49" s="221"/>
      <c r="H49" s="218">
        <v>45857.929</v>
      </c>
      <c r="I49" s="207">
        <v>92799.008</v>
      </c>
      <c r="J49" s="200">
        <v>88951.198</v>
      </c>
      <c r="K49" s="195">
        <v>34349.16</v>
      </c>
      <c r="L49" s="205">
        <v>10668.104</v>
      </c>
      <c r="M49" s="207">
        <v>5836.749</v>
      </c>
      <c r="N49" s="312">
        <v>6129.573</v>
      </c>
      <c r="O49" s="195">
        <v>4012.62</v>
      </c>
      <c r="P49" s="233">
        <f t="shared" si="11"/>
        <v>300075.077</v>
      </c>
    </row>
    <row r="50" spans="1:16" ht="18.75">
      <c r="A50" s="572" t="s">
        <v>47</v>
      </c>
      <c r="B50" s="573"/>
      <c r="C50" s="59" t="s">
        <v>16</v>
      </c>
      <c r="D50" s="204">
        <v>172.895</v>
      </c>
      <c r="E50" s="206">
        <v>11.56</v>
      </c>
      <c r="F50" s="212">
        <v>0.2</v>
      </c>
      <c r="G50" s="220">
        <v>15</v>
      </c>
      <c r="H50" s="219"/>
      <c r="I50" s="208">
        <v>15.66</v>
      </c>
      <c r="J50" s="199">
        <v>0.01</v>
      </c>
      <c r="K50" s="206"/>
      <c r="L50" s="204">
        <v>1550.4888</v>
      </c>
      <c r="M50" s="208">
        <v>4119.8798</v>
      </c>
      <c r="N50" s="210">
        <v>4449.054</v>
      </c>
      <c r="O50" s="206">
        <v>245.7985</v>
      </c>
      <c r="P50" s="232">
        <f t="shared" si="11"/>
        <v>10580.5461</v>
      </c>
    </row>
    <row r="51" spans="1:16" ht="18.75">
      <c r="A51" s="574"/>
      <c r="B51" s="575"/>
      <c r="C51" s="52" t="s">
        <v>18</v>
      </c>
      <c r="D51" s="205">
        <v>12046.145</v>
      </c>
      <c r="E51" s="195">
        <v>1906.092</v>
      </c>
      <c r="F51" s="211">
        <v>27</v>
      </c>
      <c r="G51" s="221">
        <v>2405.7</v>
      </c>
      <c r="H51" s="218"/>
      <c r="I51" s="207">
        <v>2570.746</v>
      </c>
      <c r="J51" s="200">
        <v>1.35</v>
      </c>
      <c r="K51" s="195"/>
      <c r="L51" s="205">
        <v>497662.817</v>
      </c>
      <c r="M51" s="207">
        <v>816365.766</v>
      </c>
      <c r="N51" s="312">
        <v>736116.117</v>
      </c>
      <c r="O51" s="195">
        <v>32367.21</v>
      </c>
      <c r="P51" s="233">
        <f t="shared" si="11"/>
        <v>2101468.943</v>
      </c>
    </row>
    <row r="52" spans="1:16" ht="18.75">
      <c r="A52" s="572" t="s">
        <v>48</v>
      </c>
      <c r="B52" s="573"/>
      <c r="C52" s="59" t="s">
        <v>16</v>
      </c>
      <c r="D52" s="204">
        <v>0.2255</v>
      </c>
      <c r="E52" s="206">
        <v>0.1762</v>
      </c>
      <c r="F52" s="212">
        <v>40.558</v>
      </c>
      <c r="G52" s="220">
        <v>308.6493</v>
      </c>
      <c r="H52" s="219">
        <v>676.3274</v>
      </c>
      <c r="I52" s="208">
        <v>1656.5545</v>
      </c>
      <c r="J52" s="199">
        <v>2473.5172</v>
      </c>
      <c r="K52" s="206">
        <v>3.5817</v>
      </c>
      <c r="L52" s="204">
        <v>16.4275</v>
      </c>
      <c r="M52" s="208">
        <v>178.8354</v>
      </c>
      <c r="N52" s="210">
        <v>78.5995</v>
      </c>
      <c r="O52" s="206">
        <v>4.1483</v>
      </c>
      <c r="P52" s="232">
        <f t="shared" si="11"/>
        <v>5437.600499999999</v>
      </c>
    </row>
    <row r="53" spans="1:16" ht="18.75">
      <c r="A53" s="574"/>
      <c r="B53" s="575"/>
      <c r="C53" s="52" t="s">
        <v>18</v>
      </c>
      <c r="D53" s="205">
        <v>104.156</v>
      </c>
      <c r="E53" s="195">
        <v>186.694</v>
      </c>
      <c r="F53" s="211">
        <v>27162.738</v>
      </c>
      <c r="G53" s="221">
        <v>196307.984</v>
      </c>
      <c r="H53" s="218">
        <v>320618.544</v>
      </c>
      <c r="I53" s="207">
        <v>708918.968</v>
      </c>
      <c r="J53" s="200">
        <v>1190169.519</v>
      </c>
      <c r="K53" s="195">
        <v>2501.834</v>
      </c>
      <c r="L53" s="205">
        <v>6070.825</v>
      </c>
      <c r="M53" s="207">
        <v>81954.698</v>
      </c>
      <c r="N53" s="312">
        <v>45893.2</v>
      </c>
      <c r="O53" s="195">
        <v>2109.014</v>
      </c>
      <c r="P53" s="233">
        <f t="shared" si="11"/>
        <v>2581998.174</v>
      </c>
    </row>
    <row r="54" spans="1:16" ht="18.75">
      <c r="A54" s="47" t="s">
        <v>0</v>
      </c>
      <c r="B54" s="568" t="s">
        <v>132</v>
      </c>
      <c r="C54" s="59" t="s">
        <v>16</v>
      </c>
      <c r="D54" s="204">
        <v>0.0014</v>
      </c>
      <c r="E54" s="206"/>
      <c r="F54" s="212"/>
      <c r="G54" s="220"/>
      <c r="H54" s="219">
        <v>0.2992</v>
      </c>
      <c r="I54" s="208">
        <v>0.8725</v>
      </c>
      <c r="J54" s="199">
        <v>7.4166</v>
      </c>
      <c r="K54" s="206">
        <v>3.4141</v>
      </c>
      <c r="L54" s="204">
        <v>0.6642</v>
      </c>
      <c r="M54" s="208">
        <v>2.0322</v>
      </c>
      <c r="N54" s="210">
        <v>2.9507</v>
      </c>
      <c r="O54" s="206">
        <v>5.6661</v>
      </c>
      <c r="P54" s="232">
        <f t="shared" si="11"/>
        <v>23.317</v>
      </c>
    </row>
    <row r="55" spans="1:16" ht="18.75">
      <c r="A55" s="47" t="s">
        <v>38</v>
      </c>
      <c r="B55" s="569"/>
      <c r="C55" s="52" t="s">
        <v>18</v>
      </c>
      <c r="D55" s="205">
        <v>1.164</v>
      </c>
      <c r="E55" s="195"/>
      <c r="F55" s="211"/>
      <c r="G55" s="221"/>
      <c r="H55" s="218">
        <v>274.475</v>
      </c>
      <c r="I55" s="207">
        <v>533.28</v>
      </c>
      <c r="J55" s="200">
        <v>4705.204</v>
      </c>
      <c r="K55" s="195">
        <v>2109.64</v>
      </c>
      <c r="L55" s="205">
        <v>498.493</v>
      </c>
      <c r="M55" s="207">
        <v>1537.719</v>
      </c>
      <c r="N55" s="312">
        <v>2697.185</v>
      </c>
      <c r="O55" s="195">
        <v>4770.155</v>
      </c>
      <c r="P55" s="233">
        <f t="shared" si="11"/>
        <v>17127.315</v>
      </c>
    </row>
    <row r="56" spans="1:16" ht="18.75">
      <c r="A56" s="47" t="s">
        <v>17</v>
      </c>
      <c r="B56" s="50" t="s">
        <v>20</v>
      </c>
      <c r="C56" s="59" t="s">
        <v>16</v>
      </c>
      <c r="D56" s="204">
        <v>0.3527</v>
      </c>
      <c r="E56" s="206">
        <v>0.0156</v>
      </c>
      <c r="F56" s="212"/>
      <c r="G56" s="220"/>
      <c r="H56" s="219">
        <v>0.0418</v>
      </c>
      <c r="I56" s="208">
        <v>1.7659</v>
      </c>
      <c r="J56" s="199">
        <v>0.5396</v>
      </c>
      <c r="K56" s="206">
        <v>0.1172</v>
      </c>
      <c r="L56" s="204">
        <v>0.2597</v>
      </c>
      <c r="M56" s="208">
        <v>88.8866</v>
      </c>
      <c r="N56" s="210">
        <v>0.4977</v>
      </c>
      <c r="O56" s="206">
        <v>2.2304</v>
      </c>
      <c r="P56" s="232">
        <f t="shared" si="11"/>
        <v>94.7072</v>
      </c>
    </row>
    <row r="57" spans="1:16" ht="18.75">
      <c r="A57" s="47" t="s">
        <v>23</v>
      </c>
      <c r="B57" s="52" t="s">
        <v>113</v>
      </c>
      <c r="C57" s="52" t="s">
        <v>18</v>
      </c>
      <c r="D57" s="205">
        <v>79.601</v>
      </c>
      <c r="E57" s="195">
        <v>5.272</v>
      </c>
      <c r="F57" s="211"/>
      <c r="G57" s="221"/>
      <c r="H57" s="218">
        <v>18.882</v>
      </c>
      <c r="I57" s="207">
        <v>676.733</v>
      </c>
      <c r="J57" s="200">
        <v>255.373</v>
      </c>
      <c r="K57" s="195">
        <v>76.103</v>
      </c>
      <c r="L57" s="205">
        <v>96.078</v>
      </c>
      <c r="M57" s="207">
        <v>4930.592</v>
      </c>
      <c r="N57" s="312">
        <v>155.42</v>
      </c>
      <c r="O57" s="195">
        <v>430.195</v>
      </c>
      <c r="P57" s="233">
        <f t="shared" si="11"/>
        <v>6724.249</v>
      </c>
    </row>
    <row r="58" spans="1:16" ht="18.75">
      <c r="A58" s="54"/>
      <c r="B58" s="570" t="s">
        <v>107</v>
      </c>
      <c r="C58" s="59" t="s">
        <v>16</v>
      </c>
      <c r="D58" s="232">
        <f aca="true" t="shared" si="12" ref="D58:K58">+D54+D56</f>
        <v>0.3541</v>
      </c>
      <c r="E58" s="280">
        <f t="shared" si="12"/>
        <v>0.0156</v>
      </c>
      <c r="F58" s="232"/>
      <c r="G58" s="280"/>
      <c r="H58" s="232">
        <f>+H54+H56</f>
        <v>0.341</v>
      </c>
      <c r="I58" s="305">
        <f t="shared" si="12"/>
        <v>2.6384</v>
      </c>
      <c r="J58" s="232">
        <f t="shared" si="12"/>
        <v>7.9562</v>
      </c>
      <c r="K58" s="280">
        <f t="shared" si="12"/>
        <v>3.5313</v>
      </c>
      <c r="L58" s="234">
        <f>+L54+L56</f>
        <v>0.9238999999999999</v>
      </c>
      <c r="M58" s="305">
        <f aca="true" t="shared" si="13" ref="M58:O59">+M54+M56</f>
        <v>90.9188</v>
      </c>
      <c r="N58" s="234">
        <f t="shared" si="13"/>
        <v>3.4484</v>
      </c>
      <c r="O58" s="305">
        <f t="shared" si="13"/>
        <v>7.8965</v>
      </c>
      <c r="P58" s="232">
        <f>SUM(D58:O58)</f>
        <v>118.02420000000001</v>
      </c>
    </row>
    <row r="59" spans="1:16" ht="18.75">
      <c r="A59" s="53"/>
      <c r="B59" s="571"/>
      <c r="C59" s="52" t="s">
        <v>18</v>
      </c>
      <c r="D59" s="233">
        <f aca="true" t="shared" si="14" ref="D59:K59">+D55+D57</f>
        <v>80.765</v>
      </c>
      <c r="E59" s="58">
        <f t="shared" si="14"/>
        <v>5.272</v>
      </c>
      <c r="F59" s="233"/>
      <c r="G59" s="58"/>
      <c r="H59" s="233">
        <f>+H55+H57</f>
        <v>293.357</v>
      </c>
      <c r="I59" s="306">
        <f t="shared" si="14"/>
        <v>1210.013</v>
      </c>
      <c r="J59" s="233">
        <f t="shared" si="14"/>
        <v>4960.576999999999</v>
      </c>
      <c r="K59" s="58">
        <f t="shared" si="14"/>
        <v>2185.743</v>
      </c>
      <c r="L59" s="307">
        <f>+L55+L57</f>
        <v>594.571</v>
      </c>
      <c r="M59" s="306">
        <f t="shared" si="13"/>
        <v>6468.311</v>
      </c>
      <c r="N59" s="307">
        <f t="shared" si="13"/>
        <v>2852.605</v>
      </c>
      <c r="O59" s="306">
        <f t="shared" si="13"/>
        <v>5200.349999999999</v>
      </c>
      <c r="P59" s="233">
        <f>SUM(D59:O59)</f>
        <v>23851.564</v>
      </c>
    </row>
    <row r="60" spans="1:16" ht="18.75">
      <c r="A60" s="47" t="s">
        <v>0</v>
      </c>
      <c r="B60" s="568" t="s">
        <v>115</v>
      </c>
      <c r="C60" s="59" t="s">
        <v>16</v>
      </c>
      <c r="D60" s="204"/>
      <c r="E60" s="206"/>
      <c r="F60" s="212"/>
      <c r="G60" s="220"/>
      <c r="H60" s="219"/>
      <c r="I60" s="208"/>
      <c r="J60" s="199"/>
      <c r="K60" s="206"/>
      <c r="L60" s="204"/>
      <c r="M60" s="208"/>
      <c r="N60" s="210"/>
      <c r="O60" s="206"/>
      <c r="P60" s="232"/>
    </row>
    <row r="61" spans="1:16" ht="18.75">
      <c r="A61" s="47" t="s">
        <v>49</v>
      </c>
      <c r="B61" s="569"/>
      <c r="C61" s="52" t="s">
        <v>18</v>
      </c>
      <c r="D61" s="205"/>
      <c r="E61" s="195"/>
      <c r="F61" s="211"/>
      <c r="G61" s="221"/>
      <c r="H61" s="218"/>
      <c r="I61" s="207"/>
      <c r="J61" s="200"/>
      <c r="K61" s="195"/>
      <c r="L61" s="205"/>
      <c r="M61" s="207"/>
      <c r="N61" s="312"/>
      <c r="O61" s="195"/>
      <c r="P61" s="233"/>
    </row>
    <row r="62" spans="1:16" ht="18.75">
      <c r="A62" s="47" t="s">
        <v>0</v>
      </c>
      <c r="B62" s="50" t="s">
        <v>50</v>
      </c>
      <c r="C62" s="59" t="s">
        <v>16</v>
      </c>
      <c r="D62" s="204"/>
      <c r="E62" s="206"/>
      <c r="F62" s="212"/>
      <c r="G62" s="220"/>
      <c r="H62" s="219"/>
      <c r="I62" s="208"/>
      <c r="J62" s="199"/>
      <c r="K62" s="206"/>
      <c r="L62" s="204"/>
      <c r="M62" s="208"/>
      <c r="N62" s="210"/>
      <c r="O62" s="206"/>
      <c r="P62" s="232"/>
    </row>
    <row r="63" spans="1:16" ht="18.75">
      <c r="A63" s="47" t="s">
        <v>51</v>
      </c>
      <c r="B63" s="52" t="s">
        <v>116</v>
      </c>
      <c r="C63" s="52" t="s">
        <v>18</v>
      </c>
      <c r="D63" s="205"/>
      <c r="E63" s="195"/>
      <c r="F63" s="211"/>
      <c r="G63" s="221"/>
      <c r="H63" s="218"/>
      <c r="I63" s="207"/>
      <c r="J63" s="200"/>
      <c r="K63" s="195"/>
      <c r="L63" s="205"/>
      <c r="M63" s="207"/>
      <c r="N63" s="312"/>
      <c r="O63" s="195"/>
      <c r="P63" s="233"/>
    </row>
    <row r="64" spans="1:16" ht="18.75">
      <c r="A64" s="47" t="s">
        <v>0</v>
      </c>
      <c r="B64" s="568" t="s">
        <v>53</v>
      </c>
      <c r="C64" s="59" t="s">
        <v>16</v>
      </c>
      <c r="D64" s="204"/>
      <c r="E64" s="206">
        <v>0.006</v>
      </c>
      <c r="F64" s="212">
        <v>0.001</v>
      </c>
      <c r="G64" s="220"/>
      <c r="H64" s="219">
        <v>0.18</v>
      </c>
      <c r="I64" s="208"/>
      <c r="J64" s="199"/>
      <c r="K64" s="206"/>
      <c r="L64" s="204"/>
      <c r="M64" s="208"/>
      <c r="N64" s="210"/>
      <c r="O64" s="206"/>
      <c r="P64" s="232">
        <f t="shared" si="11"/>
        <v>0.187</v>
      </c>
    </row>
    <row r="65" spans="1:16" ht="18.75">
      <c r="A65" s="47" t="s">
        <v>23</v>
      </c>
      <c r="B65" s="569"/>
      <c r="C65" s="52" t="s">
        <v>18</v>
      </c>
      <c r="D65" s="205"/>
      <c r="E65" s="195">
        <v>4.86</v>
      </c>
      <c r="F65" s="211">
        <v>1.62</v>
      </c>
      <c r="G65" s="221"/>
      <c r="H65" s="218">
        <v>8.64</v>
      </c>
      <c r="I65" s="207"/>
      <c r="J65" s="200"/>
      <c r="K65" s="195"/>
      <c r="L65" s="205"/>
      <c r="M65" s="207"/>
      <c r="N65" s="312"/>
      <c r="O65" s="195"/>
      <c r="P65" s="233">
        <f t="shared" si="11"/>
        <v>15.120000000000001</v>
      </c>
    </row>
    <row r="66" spans="1:16" ht="18.75">
      <c r="A66" s="54"/>
      <c r="B66" s="50" t="s">
        <v>20</v>
      </c>
      <c r="C66" s="59" t="s">
        <v>16</v>
      </c>
      <c r="D66" s="204">
        <v>7.52</v>
      </c>
      <c r="E66" s="206">
        <v>1.854</v>
      </c>
      <c r="F66" s="212">
        <v>0.187</v>
      </c>
      <c r="G66" s="220">
        <v>0.012</v>
      </c>
      <c r="H66" s="219">
        <v>0.619</v>
      </c>
      <c r="I66" s="208">
        <v>0.1049</v>
      </c>
      <c r="J66" s="199">
        <v>0.02</v>
      </c>
      <c r="K66" s="206">
        <v>0.084</v>
      </c>
      <c r="L66" s="204">
        <v>0.106</v>
      </c>
      <c r="M66" s="208">
        <v>0.2724</v>
      </c>
      <c r="N66" s="210">
        <v>0.4055</v>
      </c>
      <c r="O66" s="206">
        <v>2.71</v>
      </c>
      <c r="P66" s="232">
        <f t="shared" si="11"/>
        <v>13.894799999999996</v>
      </c>
    </row>
    <row r="67" spans="1:16" ht="19.5" thickBot="1">
      <c r="A67" s="55" t="s">
        <v>0</v>
      </c>
      <c r="B67" s="56" t="s">
        <v>116</v>
      </c>
      <c r="C67" s="56" t="s">
        <v>18</v>
      </c>
      <c r="D67" s="284">
        <v>661.522</v>
      </c>
      <c r="E67" s="302">
        <v>128.178</v>
      </c>
      <c r="F67" s="334">
        <v>18.937</v>
      </c>
      <c r="G67" s="294">
        <v>1.599</v>
      </c>
      <c r="H67" s="295">
        <v>10.646</v>
      </c>
      <c r="I67" s="311">
        <v>1.962</v>
      </c>
      <c r="J67" s="338">
        <v>0.432</v>
      </c>
      <c r="K67" s="302">
        <v>1.665</v>
      </c>
      <c r="L67" s="284">
        <v>3.408</v>
      </c>
      <c r="M67" s="311">
        <v>19.571</v>
      </c>
      <c r="N67" s="313">
        <v>13.785</v>
      </c>
      <c r="O67" s="358">
        <v>445.283</v>
      </c>
      <c r="P67" s="320">
        <f t="shared" si="11"/>
        <v>1306.988</v>
      </c>
    </row>
    <row r="68" spans="4:16" ht="18.75">
      <c r="D68" s="107"/>
      <c r="E68" s="107"/>
      <c r="F68" s="362"/>
      <c r="G68" s="107"/>
      <c r="H68" s="330"/>
      <c r="I68" s="110"/>
      <c r="J68" s="330"/>
      <c r="K68" s="107"/>
      <c r="L68" s="330"/>
      <c r="M68" s="110"/>
      <c r="N68" s="347"/>
      <c r="O68" s="107"/>
      <c r="P68" s="291"/>
    </row>
    <row r="69" spans="1:16" ht="19.5" thickBot="1">
      <c r="A69" s="12" t="s">
        <v>133</v>
      </c>
      <c r="B69" s="41"/>
      <c r="C69" s="12"/>
      <c r="D69" s="228"/>
      <c r="E69" s="361"/>
      <c r="F69" s="363"/>
      <c r="G69" s="361"/>
      <c r="H69" s="364"/>
      <c r="I69" s="365"/>
      <c r="J69" s="366"/>
      <c r="K69" s="361"/>
      <c r="L69" s="370"/>
      <c r="M69" s="365"/>
      <c r="N69" s="371"/>
      <c r="O69" s="69" t="s">
        <v>90</v>
      </c>
      <c r="P69" s="372"/>
    </row>
    <row r="70" spans="1:16" ht="18.75">
      <c r="A70" s="53"/>
      <c r="B70" s="58"/>
      <c r="C70" s="79"/>
      <c r="D70" s="215" t="s">
        <v>2</v>
      </c>
      <c r="E70" s="213" t="s">
        <v>3</v>
      </c>
      <c r="F70" s="215" t="s">
        <v>4</v>
      </c>
      <c r="G70" s="213" t="s">
        <v>5</v>
      </c>
      <c r="H70" s="215" t="s">
        <v>6</v>
      </c>
      <c r="I70" s="339" t="s">
        <v>7</v>
      </c>
      <c r="J70" s="231" t="s">
        <v>8</v>
      </c>
      <c r="K70" s="231" t="s">
        <v>9</v>
      </c>
      <c r="L70" s="231" t="s">
        <v>10</v>
      </c>
      <c r="M70" s="369" t="s">
        <v>11</v>
      </c>
      <c r="N70" s="231" t="s">
        <v>12</v>
      </c>
      <c r="O70" s="213" t="s">
        <v>13</v>
      </c>
      <c r="P70" s="215" t="s">
        <v>14</v>
      </c>
    </row>
    <row r="71" spans="1:16" ht="18.75">
      <c r="A71" s="47" t="s">
        <v>49</v>
      </c>
      <c r="B71" s="570" t="s">
        <v>114</v>
      </c>
      <c r="C71" s="59" t="s">
        <v>16</v>
      </c>
      <c r="D71" s="232">
        <f aca="true" t="shared" si="15" ref="D71:J71">+D60+D62+D64+D66</f>
        <v>7.52</v>
      </c>
      <c r="E71" s="280">
        <f t="shared" si="15"/>
        <v>1.86</v>
      </c>
      <c r="F71" s="232">
        <f t="shared" si="15"/>
        <v>0.188</v>
      </c>
      <c r="G71" s="280">
        <f t="shared" si="15"/>
        <v>0.012</v>
      </c>
      <c r="H71" s="232">
        <f>+H60+H62+H64+H66</f>
        <v>0.7989999999999999</v>
      </c>
      <c r="I71" s="305">
        <f>+I60+I62+I64+I66</f>
        <v>0.1049</v>
      </c>
      <c r="J71" s="232">
        <f t="shared" si="15"/>
        <v>0.02</v>
      </c>
      <c r="K71" s="280">
        <f>+K60+K62+K64+K66</f>
        <v>0.084</v>
      </c>
      <c r="L71" s="234">
        <f>+L60+L62+L64+L66</f>
        <v>0.106</v>
      </c>
      <c r="M71" s="305">
        <f aca="true" t="shared" si="16" ref="M71:P72">+M60+M62+M64+M66</f>
        <v>0.2724</v>
      </c>
      <c r="N71" s="234">
        <f t="shared" si="16"/>
        <v>0.4055</v>
      </c>
      <c r="O71" s="305">
        <f t="shared" si="16"/>
        <v>2.71</v>
      </c>
      <c r="P71" s="232">
        <f t="shared" si="16"/>
        <v>14.081799999999996</v>
      </c>
    </row>
    <row r="72" spans="1:16" ht="18.75">
      <c r="A72" s="75" t="s">
        <v>51</v>
      </c>
      <c r="B72" s="571"/>
      <c r="C72" s="52" t="s">
        <v>18</v>
      </c>
      <c r="D72" s="233">
        <f aca="true" t="shared" si="17" ref="D72:J72">+D61+D63+D65+D67</f>
        <v>661.522</v>
      </c>
      <c r="E72" s="58">
        <f t="shared" si="17"/>
        <v>133.038</v>
      </c>
      <c r="F72" s="233">
        <f t="shared" si="17"/>
        <v>20.557000000000002</v>
      </c>
      <c r="G72" s="58">
        <f t="shared" si="17"/>
        <v>1.599</v>
      </c>
      <c r="H72" s="233">
        <f>+H61+H63+H65+H67</f>
        <v>19.286</v>
      </c>
      <c r="I72" s="306">
        <f>+I61+I63+I65+I67</f>
        <v>1.962</v>
      </c>
      <c r="J72" s="233">
        <f t="shared" si="17"/>
        <v>0.432</v>
      </c>
      <c r="K72" s="58">
        <f>+K61+K63+K65+K67</f>
        <v>1.665</v>
      </c>
      <c r="L72" s="307">
        <f>+L61+L63+L65+L67</f>
        <v>3.408</v>
      </c>
      <c r="M72" s="392">
        <f t="shared" si="16"/>
        <v>19.571</v>
      </c>
      <c r="N72" s="307">
        <f t="shared" si="16"/>
        <v>13.785</v>
      </c>
      <c r="O72" s="306">
        <f t="shared" si="16"/>
        <v>445.283</v>
      </c>
      <c r="P72" s="233">
        <f t="shared" si="16"/>
        <v>1322.108</v>
      </c>
    </row>
    <row r="73" spans="1:16" ht="18.75">
      <c r="A73" s="47" t="s">
        <v>0</v>
      </c>
      <c r="B73" s="568" t="s">
        <v>54</v>
      </c>
      <c r="C73" s="59" t="s">
        <v>16</v>
      </c>
      <c r="D73" s="204">
        <v>1.9615</v>
      </c>
      <c r="E73" s="206">
        <v>0.9387</v>
      </c>
      <c r="F73" s="212">
        <v>0.4259</v>
      </c>
      <c r="G73" s="220">
        <v>0.3707</v>
      </c>
      <c r="H73" s="219">
        <v>1.7159</v>
      </c>
      <c r="I73" s="208">
        <v>9.0055</v>
      </c>
      <c r="J73" s="199">
        <v>3.8157</v>
      </c>
      <c r="K73" s="206">
        <v>1.1121</v>
      </c>
      <c r="L73" s="204">
        <v>0.401</v>
      </c>
      <c r="M73" s="208">
        <v>0.721</v>
      </c>
      <c r="N73" s="210">
        <v>1.9462</v>
      </c>
      <c r="O73" s="206">
        <v>4.3618</v>
      </c>
      <c r="P73" s="232">
        <f aca="true" t="shared" si="18" ref="P73:P102">SUM(D73:O73)</f>
        <v>26.776</v>
      </c>
    </row>
    <row r="74" spans="1:16" ht="18.75">
      <c r="A74" s="47" t="s">
        <v>34</v>
      </c>
      <c r="B74" s="569"/>
      <c r="C74" s="52" t="s">
        <v>18</v>
      </c>
      <c r="D74" s="205">
        <v>1963.731</v>
      </c>
      <c r="E74" s="195">
        <v>800.393</v>
      </c>
      <c r="F74" s="211">
        <v>514.22</v>
      </c>
      <c r="G74" s="221">
        <v>523.893</v>
      </c>
      <c r="H74" s="218">
        <v>1547.61</v>
      </c>
      <c r="I74" s="207">
        <v>4103.166</v>
      </c>
      <c r="J74" s="200">
        <v>2420.865</v>
      </c>
      <c r="K74" s="195">
        <v>1318.16</v>
      </c>
      <c r="L74" s="205">
        <v>614.31</v>
      </c>
      <c r="M74" s="207">
        <v>836.234</v>
      </c>
      <c r="N74" s="312">
        <v>2322.931</v>
      </c>
      <c r="O74" s="195">
        <v>4110.583</v>
      </c>
      <c r="P74" s="233">
        <f t="shared" si="18"/>
        <v>21076.095999999998</v>
      </c>
    </row>
    <row r="75" spans="1:16" ht="18.75">
      <c r="A75" s="47" t="s">
        <v>0</v>
      </c>
      <c r="B75" s="568" t="s">
        <v>55</v>
      </c>
      <c r="C75" s="59" t="s">
        <v>16</v>
      </c>
      <c r="D75" s="204">
        <v>0.021</v>
      </c>
      <c r="E75" s="206">
        <v>0.017</v>
      </c>
      <c r="F75" s="212">
        <v>0.109</v>
      </c>
      <c r="G75" s="220">
        <v>0.038</v>
      </c>
      <c r="H75" s="219">
        <v>0.0925</v>
      </c>
      <c r="I75" s="208">
        <v>0.0497</v>
      </c>
      <c r="J75" s="199">
        <v>0.02</v>
      </c>
      <c r="K75" s="206"/>
      <c r="L75" s="204"/>
      <c r="M75" s="208"/>
      <c r="N75" s="210"/>
      <c r="O75" s="206"/>
      <c r="P75" s="232">
        <f t="shared" si="18"/>
        <v>0.34720000000000006</v>
      </c>
    </row>
    <row r="76" spans="1:16" ht="18.75">
      <c r="A76" s="47" t="s">
        <v>0</v>
      </c>
      <c r="B76" s="569"/>
      <c r="C76" s="52" t="s">
        <v>18</v>
      </c>
      <c r="D76" s="205">
        <v>2.268</v>
      </c>
      <c r="E76" s="195">
        <v>3.024</v>
      </c>
      <c r="F76" s="211">
        <v>18.144</v>
      </c>
      <c r="G76" s="221">
        <v>2.29</v>
      </c>
      <c r="H76" s="218">
        <v>5.859</v>
      </c>
      <c r="I76" s="207">
        <v>2.715</v>
      </c>
      <c r="J76" s="200">
        <v>1.901</v>
      </c>
      <c r="K76" s="195"/>
      <c r="L76" s="205"/>
      <c r="M76" s="207"/>
      <c r="N76" s="312"/>
      <c r="O76" s="195"/>
      <c r="P76" s="233">
        <f t="shared" si="18"/>
        <v>36.201</v>
      </c>
    </row>
    <row r="77" spans="1:16" ht="18.75">
      <c r="A77" s="47" t="s">
        <v>56</v>
      </c>
      <c r="B77" s="50" t="s">
        <v>57</v>
      </c>
      <c r="C77" s="59" t="s">
        <v>16</v>
      </c>
      <c r="D77" s="204"/>
      <c r="E77" s="206"/>
      <c r="F77" s="212"/>
      <c r="G77" s="220"/>
      <c r="H77" s="219"/>
      <c r="I77" s="208"/>
      <c r="J77" s="199"/>
      <c r="K77" s="206">
        <v>0.96</v>
      </c>
      <c r="L77" s="204"/>
      <c r="M77" s="208">
        <v>14.544</v>
      </c>
      <c r="N77" s="210"/>
      <c r="O77" s="206"/>
      <c r="P77" s="232">
        <f t="shared" si="18"/>
        <v>15.504000000000001</v>
      </c>
    </row>
    <row r="78" spans="1:16" ht="18.75">
      <c r="A78" s="54"/>
      <c r="B78" s="52" t="s">
        <v>58</v>
      </c>
      <c r="C78" s="52" t="s">
        <v>18</v>
      </c>
      <c r="D78" s="205"/>
      <c r="E78" s="195"/>
      <c r="F78" s="211"/>
      <c r="G78" s="221"/>
      <c r="H78" s="218"/>
      <c r="I78" s="207"/>
      <c r="J78" s="200"/>
      <c r="K78" s="195">
        <v>785.376</v>
      </c>
      <c r="L78" s="205"/>
      <c r="M78" s="207">
        <v>13682.018</v>
      </c>
      <c r="N78" s="312"/>
      <c r="O78" s="195"/>
      <c r="P78" s="233">
        <f t="shared" si="18"/>
        <v>14467.394</v>
      </c>
    </row>
    <row r="79" spans="1:16" ht="18.75">
      <c r="A79" s="54"/>
      <c r="B79" s="568" t="s">
        <v>59</v>
      </c>
      <c r="C79" s="59" t="s">
        <v>16</v>
      </c>
      <c r="D79" s="204"/>
      <c r="E79" s="206"/>
      <c r="F79" s="212"/>
      <c r="G79" s="220"/>
      <c r="H79" s="219"/>
      <c r="I79" s="208"/>
      <c r="J79" s="199"/>
      <c r="K79" s="206"/>
      <c r="L79" s="204"/>
      <c r="M79" s="208"/>
      <c r="N79" s="210"/>
      <c r="O79" s="206"/>
      <c r="P79" s="232"/>
    </row>
    <row r="80" spans="1:16" ht="18.75">
      <c r="A80" s="47" t="s">
        <v>17</v>
      </c>
      <c r="B80" s="569"/>
      <c r="C80" s="52" t="s">
        <v>18</v>
      </c>
      <c r="D80" s="205"/>
      <c r="E80" s="195"/>
      <c r="F80" s="211"/>
      <c r="G80" s="221"/>
      <c r="H80" s="218"/>
      <c r="I80" s="207"/>
      <c r="J80" s="200"/>
      <c r="K80" s="195"/>
      <c r="L80" s="205"/>
      <c r="M80" s="207"/>
      <c r="N80" s="312"/>
      <c r="O80" s="195"/>
      <c r="P80" s="233"/>
    </row>
    <row r="81" spans="1:16" ht="18.75">
      <c r="A81" s="54"/>
      <c r="B81" s="50" t="s">
        <v>20</v>
      </c>
      <c r="C81" s="59" t="s">
        <v>16</v>
      </c>
      <c r="D81" s="204">
        <v>4.9991</v>
      </c>
      <c r="E81" s="206">
        <v>4.4357</v>
      </c>
      <c r="F81" s="212">
        <v>4.0203</v>
      </c>
      <c r="G81" s="220">
        <v>4.1287</v>
      </c>
      <c r="H81" s="219">
        <v>4.0524</v>
      </c>
      <c r="I81" s="208">
        <v>5.6415</v>
      </c>
      <c r="J81" s="199">
        <v>1.5441</v>
      </c>
      <c r="K81" s="206">
        <v>0.1959</v>
      </c>
      <c r="L81" s="204">
        <v>0.4084</v>
      </c>
      <c r="M81" s="208">
        <v>0.5581</v>
      </c>
      <c r="N81" s="210">
        <v>0.9699</v>
      </c>
      <c r="O81" s="206">
        <v>2.1185</v>
      </c>
      <c r="P81" s="232">
        <f t="shared" si="18"/>
        <v>33.072599999999994</v>
      </c>
    </row>
    <row r="82" spans="1:16" ht="18.75">
      <c r="A82" s="54"/>
      <c r="B82" s="52" t="s">
        <v>60</v>
      </c>
      <c r="C82" s="52" t="s">
        <v>18</v>
      </c>
      <c r="D82" s="205">
        <v>2432.467</v>
      </c>
      <c r="E82" s="195">
        <v>2680.745</v>
      </c>
      <c r="F82" s="211">
        <v>2252.23</v>
      </c>
      <c r="G82" s="221">
        <v>1725.207</v>
      </c>
      <c r="H82" s="218">
        <v>954.424</v>
      </c>
      <c r="I82" s="207">
        <v>806.551</v>
      </c>
      <c r="J82" s="200">
        <v>282.86</v>
      </c>
      <c r="K82" s="195">
        <v>118.364</v>
      </c>
      <c r="L82" s="205">
        <v>228.153</v>
      </c>
      <c r="M82" s="398">
        <v>326.948</v>
      </c>
      <c r="N82" s="312">
        <v>399.671</v>
      </c>
      <c r="O82" s="195">
        <v>1131.109</v>
      </c>
      <c r="P82" s="233">
        <f t="shared" si="18"/>
        <v>13338.729000000001</v>
      </c>
    </row>
    <row r="83" spans="1:16" ht="18.75">
      <c r="A83" s="47" t="s">
        <v>23</v>
      </c>
      <c r="B83" s="570" t="s">
        <v>114</v>
      </c>
      <c r="C83" s="59" t="s">
        <v>16</v>
      </c>
      <c r="D83" s="232">
        <f aca="true" t="shared" si="19" ref="D83:K83">+D73+D75+D77+D79+D81</f>
        <v>6.9816</v>
      </c>
      <c r="E83" s="280">
        <f t="shared" si="19"/>
        <v>5.3914</v>
      </c>
      <c r="F83" s="232">
        <f t="shared" si="19"/>
        <v>4.5552</v>
      </c>
      <c r="G83" s="280">
        <f t="shared" si="19"/>
        <v>4.5374</v>
      </c>
      <c r="H83" s="232">
        <f>+H73+H75+H77+H79+H81</f>
        <v>5.860799999999999</v>
      </c>
      <c r="I83" s="305">
        <f t="shared" si="19"/>
        <v>14.6967</v>
      </c>
      <c r="J83" s="232">
        <f t="shared" si="19"/>
        <v>5.3798</v>
      </c>
      <c r="K83" s="280">
        <f t="shared" si="19"/>
        <v>2.268</v>
      </c>
      <c r="L83" s="234">
        <f>+L73+L75+L77+L79+L81</f>
        <v>0.8094</v>
      </c>
      <c r="M83" s="305">
        <f aca="true" t="shared" si="20" ref="M83:O84">+M73+M75+M77+M79+M81</f>
        <v>15.8231</v>
      </c>
      <c r="N83" s="234">
        <f t="shared" si="20"/>
        <v>2.9161</v>
      </c>
      <c r="O83" s="305">
        <f t="shared" si="20"/>
        <v>6.4803</v>
      </c>
      <c r="P83" s="232">
        <f>SUM(D83:O83)</f>
        <v>75.6998</v>
      </c>
    </row>
    <row r="84" spans="1:16" ht="18.75">
      <c r="A84" s="53"/>
      <c r="B84" s="571"/>
      <c r="C84" s="52" t="s">
        <v>18</v>
      </c>
      <c r="D84" s="233">
        <f aca="true" t="shared" si="21" ref="D84:K84">+D74+D76+D78+D80+D82</f>
        <v>4398.466</v>
      </c>
      <c r="E84" s="58">
        <f t="shared" si="21"/>
        <v>3484.162</v>
      </c>
      <c r="F84" s="233">
        <f t="shared" si="21"/>
        <v>2784.594</v>
      </c>
      <c r="G84" s="58">
        <f t="shared" si="21"/>
        <v>2251.3900000000003</v>
      </c>
      <c r="H84" s="233">
        <f>+H74+H76+H78+H80+H82</f>
        <v>2507.893</v>
      </c>
      <c r="I84" s="306">
        <f t="shared" si="21"/>
        <v>4912.432000000001</v>
      </c>
      <c r="J84" s="233">
        <f t="shared" si="21"/>
        <v>2705.6259999999997</v>
      </c>
      <c r="K84" s="58">
        <f t="shared" si="21"/>
        <v>2221.9</v>
      </c>
      <c r="L84" s="307">
        <f>+L74+L76+L78+L80+L82</f>
        <v>842.463</v>
      </c>
      <c r="M84" s="306">
        <f t="shared" si="20"/>
        <v>14845.2</v>
      </c>
      <c r="N84" s="307">
        <f t="shared" si="20"/>
        <v>2722.602</v>
      </c>
      <c r="O84" s="306">
        <f t="shared" si="20"/>
        <v>5241.691999999999</v>
      </c>
      <c r="P84" s="233">
        <f>SUM(D84:O84)</f>
        <v>48918.42</v>
      </c>
    </row>
    <row r="85" spans="1:16" ht="18.75">
      <c r="A85" s="572" t="s">
        <v>118</v>
      </c>
      <c r="B85" s="573"/>
      <c r="C85" s="59" t="s">
        <v>16</v>
      </c>
      <c r="D85" s="204">
        <v>1.0591</v>
      </c>
      <c r="E85" s="206">
        <v>0.4197</v>
      </c>
      <c r="F85" s="212">
        <v>0.0887</v>
      </c>
      <c r="G85" s="220">
        <v>0.0214</v>
      </c>
      <c r="H85" s="219">
        <v>0.1043</v>
      </c>
      <c r="I85" s="208">
        <v>1.6876</v>
      </c>
      <c r="J85" s="199">
        <v>3.1412</v>
      </c>
      <c r="K85" s="206">
        <v>1.9549</v>
      </c>
      <c r="L85" s="204">
        <v>2.3681</v>
      </c>
      <c r="M85" s="208">
        <v>1.7335</v>
      </c>
      <c r="N85" s="210">
        <v>2.4456</v>
      </c>
      <c r="O85" s="206">
        <v>1.4747</v>
      </c>
      <c r="P85" s="232">
        <f t="shared" si="18"/>
        <v>16.4988</v>
      </c>
    </row>
    <row r="86" spans="1:16" ht="18.75">
      <c r="A86" s="574"/>
      <c r="B86" s="575"/>
      <c r="C86" s="52" t="s">
        <v>18</v>
      </c>
      <c r="D86" s="205">
        <v>880.38</v>
      </c>
      <c r="E86" s="195">
        <v>474.23</v>
      </c>
      <c r="F86" s="211">
        <v>219.232</v>
      </c>
      <c r="G86" s="221">
        <v>59.13</v>
      </c>
      <c r="H86" s="218">
        <v>136.495</v>
      </c>
      <c r="I86" s="207">
        <v>1820.475</v>
      </c>
      <c r="J86" s="200">
        <v>3146.8</v>
      </c>
      <c r="K86" s="195">
        <v>2037.324</v>
      </c>
      <c r="L86" s="205">
        <v>2360.67</v>
      </c>
      <c r="M86" s="207">
        <v>1622.012</v>
      </c>
      <c r="N86" s="312">
        <v>1884.855</v>
      </c>
      <c r="O86" s="195">
        <v>1272.836</v>
      </c>
      <c r="P86" s="233">
        <f t="shared" si="18"/>
        <v>15914.439</v>
      </c>
    </row>
    <row r="87" spans="1:16" ht="18.75">
      <c r="A87" s="572" t="s">
        <v>61</v>
      </c>
      <c r="B87" s="573"/>
      <c r="C87" s="59" t="s">
        <v>16</v>
      </c>
      <c r="D87" s="204">
        <v>13.755</v>
      </c>
      <c r="E87" s="206">
        <v>39.2375</v>
      </c>
      <c r="F87" s="212">
        <v>149.277</v>
      </c>
      <c r="G87" s="220">
        <v>296.991</v>
      </c>
      <c r="H87" s="219">
        <v>283.197</v>
      </c>
      <c r="I87" s="208">
        <v>126.891</v>
      </c>
      <c r="J87" s="199"/>
      <c r="K87" s="206"/>
      <c r="L87" s="204"/>
      <c r="M87" s="208"/>
      <c r="N87" s="210"/>
      <c r="O87" s="206"/>
      <c r="P87" s="232">
        <f t="shared" si="18"/>
        <v>909.3485</v>
      </c>
    </row>
    <row r="88" spans="1:16" ht="18.75">
      <c r="A88" s="574"/>
      <c r="B88" s="575"/>
      <c r="C88" s="52" t="s">
        <v>18</v>
      </c>
      <c r="D88" s="205">
        <v>661.066</v>
      </c>
      <c r="E88" s="195">
        <v>1826.602</v>
      </c>
      <c r="F88" s="211">
        <v>20702.153</v>
      </c>
      <c r="G88" s="221">
        <v>65045.256</v>
      </c>
      <c r="H88" s="218">
        <v>37588.728</v>
      </c>
      <c r="I88" s="207">
        <v>12812.602</v>
      </c>
      <c r="J88" s="200"/>
      <c r="K88" s="195"/>
      <c r="L88" s="205"/>
      <c r="M88" s="207"/>
      <c r="N88" s="312"/>
      <c r="O88" s="195"/>
      <c r="P88" s="233">
        <f t="shared" si="18"/>
        <v>138636.407</v>
      </c>
    </row>
    <row r="89" spans="1:16" ht="18.75">
      <c r="A89" s="572" t="s">
        <v>119</v>
      </c>
      <c r="B89" s="573"/>
      <c r="C89" s="59" t="s">
        <v>16</v>
      </c>
      <c r="D89" s="204"/>
      <c r="E89" s="206"/>
      <c r="F89" s="212"/>
      <c r="G89" s="220"/>
      <c r="H89" s="219">
        <v>0.0015</v>
      </c>
      <c r="I89" s="208"/>
      <c r="J89" s="199"/>
      <c r="K89" s="206"/>
      <c r="L89" s="204">
        <v>0.0013</v>
      </c>
      <c r="M89" s="208"/>
      <c r="N89" s="210"/>
      <c r="O89" s="206"/>
      <c r="P89" s="232">
        <f t="shared" si="18"/>
        <v>0.0028</v>
      </c>
    </row>
    <row r="90" spans="1:16" ht="18.75">
      <c r="A90" s="574"/>
      <c r="B90" s="575"/>
      <c r="C90" s="52" t="s">
        <v>18</v>
      </c>
      <c r="D90" s="205"/>
      <c r="E90" s="195"/>
      <c r="F90" s="211"/>
      <c r="G90" s="221"/>
      <c r="H90" s="218">
        <v>1.62</v>
      </c>
      <c r="I90" s="207"/>
      <c r="J90" s="200"/>
      <c r="K90" s="195"/>
      <c r="L90" s="205">
        <v>1.404</v>
      </c>
      <c r="M90" s="207"/>
      <c r="N90" s="312"/>
      <c r="O90" s="195"/>
      <c r="P90" s="233">
        <f t="shared" si="18"/>
        <v>3.024</v>
      </c>
    </row>
    <row r="91" spans="1:16" ht="18.75">
      <c r="A91" s="572" t="s">
        <v>120</v>
      </c>
      <c r="B91" s="573"/>
      <c r="C91" s="59" t="s">
        <v>16</v>
      </c>
      <c r="D91" s="204"/>
      <c r="E91" s="206">
        <v>0.0434</v>
      </c>
      <c r="F91" s="212">
        <v>0.4975</v>
      </c>
      <c r="G91" s="220">
        <v>0.0191</v>
      </c>
      <c r="H91" s="219">
        <v>0.7744</v>
      </c>
      <c r="I91" s="208">
        <v>0.2391</v>
      </c>
      <c r="J91" s="199"/>
      <c r="K91" s="206"/>
      <c r="L91" s="204"/>
      <c r="M91" s="208"/>
      <c r="N91" s="210">
        <v>0.0333</v>
      </c>
      <c r="O91" s="206">
        <v>0.03</v>
      </c>
      <c r="P91" s="232">
        <f t="shared" si="18"/>
        <v>1.6368000000000003</v>
      </c>
    </row>
    <row r="92" spans="1:16" ht="18.75">
      <c r="A92" s="574"/>
      <c r="B92" s="575"/>
      <c r="C92" s="52" t="s">
        <v>18</v>
      </c>
      <c r="D92" s="205"/>
      <c r="E92" s="195">
        <v>34.333</v>
      </c>
      <c r="F92" s="211">
        <v>325.296</v>
      </c>
      <c r="G92" s="221">
        <v>19.062</v>
      </c>
      <c r="H92" s="218">
        <v>310.311</v>
      </c>
      <c r="I92" s="207">
        <v>111.121</v>
      </c>
      <c r="J92" s="200"/>
      <c r="K92" s="195"/>
      <c r="L92" s="205"/>
      <c r="M92" s="207"/>
      <c r="N92" s="312">
        <v>32.994</v>
      </c>
      <c r="O92" s="195">
        <v>30.396</v>
      </c>
      <c r="P92" s="233">
        <f t="shared" si="18"/>
        <v>863.5129999999999</v>
      </c>
    </row>
    <row r="93" spans="1:16" ht="18.75">
      <c r="A93" s="572" t="s">
        <v>63</v>
      </c>
      <c r="B93" s="573"/>
      <c r="C93" s="59" t="s">
        <v>16</v>
      </c>
      <c r="D93" s="204"/>
      <c r="E93" s="206">
        <v>0.002</v>
      </c>
      <c r="F93" s="212"/>
      <c r="G93" s="220"/>
      <c r="H93" s="219"/>
      <c r="I93" s="208"/>
      <c r="J93" s="199">
        <v>0.0013</v>
      </c>
      <c r="K93" s="206"/>
      <c r="L93" s="204"/>
      <c r="M93" s="208"/>
      <c r="N93" s="210"/>
      <c r="O93" s="206"/>
      <c r="P93" s="232">
        <f t="shared" si="18"/>
        <v>0.0033</v>
      </c>
    </row>
    <row r="94" spans="1:16" ht="18.75">
      <c r="A94" s="574"/>
      <c r="B94" s="575"/>
      <c r="C94" s="52" t="s">
        <v>18</v>
      </c>
      <c r="D94" s="205"/>
      <c r="E94" s="195">
        <v>2.592</v>
      </c>
      <c r="F94" s="211"/>
      <c r="G94" s="221"/>
      <c r="H94" s="218"/>
      <c r="I94" s="207"/>
      <c r="J94" s="200">
        <v>1.404</v>
      </c>
      <c r="K94" s="195"/>
      <c r="L94" s="205"/>
      <c r="M94" s="207"/>
      <c r="N94" s="312"/>
      <c r="O94" s="195"/>
      <c r="P94" s="233">
        <f t="shared" si="18"/>
        <v>3.996</v>
      </c>
    </row>
    <row r="95" spans="1:16" ht="18.75">
      <c r="A95" s="572" t="s">
        <v>121</v>
      </c>
      <c r="B95" s="573"/>
      <c r="C95" s="59" t="s">
        <v>16</v>
      </c>
      <c r="D95" s="204"/>
      <c r="E95" s="206"/>
      <c r="F95" s="212"/>
      <c r="G95" s="220"/>
      <c r="H95" s="219"/>
      <c r="I95" s="208"/>
      <c r="J95" s="199"/>
      <c r="K95" s="206"/>
      <c r="L95" s="204"/>
      <c r="M95" s="208"/>
      <c r="N95" s="210">
        <v>0.2647</v>
      </c>
      <c r="O95" s="206">
        <v>1.0004</v>
      </c>
      <c r="P95" s="232">
        <f t="shared" si="18"/>
        <v>1.2651</v>
      </c>
    </row>
    <row r="96" spans="1:16" ht="18.75">
      <c r="A96" s="574"/>
      <c r="B96" s="575"/>
      <c r="C96" s="52" t="s">
        <v>18</v>
      </c>
      <c r="D96" s="205"/>
      <c r="E96" s="195"/>
      <c r="F96" s="211"/>
      <c r="G96" s="221"/>
      <c r="H96" s="218"/>
      <c r="I96" s="207"/>
      <c r="J96" s="200"/>
      <c r="K96" s="195"/>
      <c r="L96" s="205"/>
      <c r="M96" s="207"/>
      <c r="N96" s="312">
        <v>115.928</v>
      </c>
      <c r="O96" s="195">
        <v>426.567</v>
      </c>
      <c r="P96" s="233">
        <f t="shared" si="18"/>
        <v>542.495</v>
      </c>
    </row>
    <row r="97" spans="1:16" ht="18.75">
      <c r="A97" s="572" t="s">
        <v>64</v>
      </c>
      <c r="B97" s="573"/>
      <c r="C97" s="59" t="s">
        <v>16</v>
      </c>
      <c r="D97" s="204">
        <v>4.969</v>
      </c>
      <c r="E97" s="206">
        <v>515.6825</v>
      </c>
      <c r="F97" s="212">
        <v>1.5254</v>
      </c>
      <c r="G97" s="220">
        <v>1.0768</v>
      </c>
      <c r="H97" s="219">
        <v>15.4211</v>
      </c>
      <c r="I97" s="208">
        <v>21.2563</v>
      </c>
      <c r="J97" s="199">
        <v>36.9117</v>
      </c>
      <c r="K97" s="206">
        <v>122.0166</v>
      </c>
      <c r="L97" s="204">
        <v>62.7177</v>
      </c>
      <c r="M97" s="208">
        <v>66.6919</v>
      </c>
      <c r="N97" s="210">
        <v>27.0914</v>
      </c>
      <c r="O97" s="206">
        <v>15.6913</v>
      </c>
      <c r="P97" s="232">
        <f t="shared" si="18"/>
        <v>891.0517000000002</v>
      </c>
    </row>
    <row r="98" spans="1:16" ht="18.75">
      <c r="A98" s="574"/>
      <c r="B98" s="575"/>
      <c r="C98" s="52" t="s">
        <v>18</v>
      </c>
      <c r="D98" s="205">
        <v>1833.144</v>
      </c>
      <c r="E98" s="195">
        <v>1720.219</v>
      </c>
      <c r="F98" s="211">
        <v>989.8</v>
      </c>
      <c r="G98" s="221">
        <v>796.45</v>
      </c>
      <c r="H98" s="218">
        <v>5760.91</v>
      </c>
      <c r="I98" s="207">
        <v>3098.277</v>
      </c>
      <c r="J98" s="200">
        <v>7651.259</v>
      </c>
      <c r="K98" s="195">
        <v>15035.881</v>
      </c>
      <c r="L98" s="205">
        <v>20120.702</v>
      </c>
      <c r="M98" s="207">
        <v>46666.25</v>
      </c>
      <c r="N98" s="312">
        <v>12991.498</v>
      </c>
      <c r="O98" s="195">
        <v>8866.388</v>
      </c>
      <c r="P98" s="233">
        <f t="shared" si="18"/>
        <v>125530.77800000002</v>
      </c>
    </row>
    <row r="99" spans="1:16" ht="18.75">
      <c r="A99" s="576" t="s">
        <v>65</v>
      </c>
      <c r="B99" s="577"/>
      <c r="C99" s="59" t="s">
        <v>16</v>
      </c>
      <c r="D99" s="232">
        <f aca="true" t="shared" si="22" ref="D99:K99">+D8+D10+D22+D28+D36+D38+D40+D42+D44+D46+D48+D50+D52+D58+D71+D83+D85+D87+D89+D91+D93+D95+D97</f>
        <v>1945.0823</v>
      </c>
      <c r="E99" s="280">
        <f t="shared" si="22"/>
        <v>1888.9144999999999</v>
      </c>
      <c r="F99" s="232">
        <f t="shared" si="22"/>
        <v>478.04439999999994</v>
      </c>
      <c r="G99" s="280">
        <f t="shared" si="22"/>
        <v>775.684</v>
      </c>
      <c r="H99" s="232">
        <f>+H8+H10+H22+H28+H36+H38+H40+H42+H44+H46+H48+H50+H52+H58+H71+H83+H85+H87+H89+H91+H93+H95+H97</f>
        <v>1931.5099999999998</v>
      </c>
      <c r="I99" s="305">
        <f t="shared" si="22"/>
        <v>4350.2339999999995</v>
      </c>
      <c r="J99" s="232">
        <f t="shared" si="22"/>
        <v>5639.476299999999</v>
      </c>
      <c r="K99" s="280">
        <f t="shared" si="22"/>
        <v>3113.0856000000003</v>
      </c>
      <c r="L99" s="234">
        <f aca="true" t="shared" si="23" ref="L99:O100">+L8+L10+L22+L28+L36+L38+L40+L42+L44+L46+L48+L50+L52+L58+L71+L83+L85+L87+L89+L91+L93+L95+L97</f>
        <v>2612.2504000000004</v>
      </c>
      <c r="M99" s="305">
        <f t="shared" si="23"/>
        <v>4953.010399999999</v>
      </c>
      <c r="N99" s="234">
        <f t="shared" si="23"/>
        <v>5234.991800000001</v>
      </c>
      <c r="O99" s="305">
        <f t="shared" si="23"/>
        <v>3658.8233</v>
      </c>
      <c r="P99" s="232">
        <f>SUM(D99:O99)</f>
        <v>36581.107</v>
      </c>
    </row>
    <row r="100" spans="1:16" ht="18.75">
      <c r="A100" s="578"/>
      <c r="B100" s="579"/>
      <c r="C100" s="52" t="s">
        <v>18</v>
      </c>
      <c r="D100" s="233">
        <f aca="true" t="shared" si="24" ref="D100:K100">+D9+D11+D23+D29+D37+D39+D41+D43+D45+D47+D49+D51+D53+D59+D72+D84+D86+D88+D90+D92+D94+D96+D98</f>
        <v>265857.50899999996</v>
      </c>
      <c r="E100" s="58">
        <f t="shared" si="24"/>
        <v>105479.873</v>
      </c>
      <c r="F100" s="233">
        <f t="shared" si="24"/>
        <v>75019.05500000001</v>
      </c>
      <c r="G100" s="58">
        <f t="shared" si="24"/>
        <v>279572.132</v>
      </c>
      <c r="H100" s="233">
        <f>+H9+H11+H23+H29+H37+H39+H41+H43+H45+H47+H49+H51+H53+H59+H72+H84+H86+H88+H90+H92+H94+H96+H98</f>
        <v>453348.37399999995</v>
      </c>
      <c r="I100" s="306">
        <f t="shared" si="24"/>
        <v>1056166.0920000002</v>
      </c>
      <c r="J100" s="233">
        <f t="shared" si="24"/>
        <v>1740467.0990000004</v>
      </c>
      <c r="K100" s="58">
        <f t="shared" si="24"/>
        <v>602230.6630000002</v>
      </c>
      <c r="L100" s="307">
        <f t="shared" si="23"/>
        <v>759639.7540000001</v>
      </c>
      <c r="M100" s="306">
        <f t="shared" si="23"/>
        <v>1049709.2259999998</v>
      </c>
      <c r="N100" s="307">
        <f t="shared" si="23"/>
        <v>854739.7469999999</v>
      </c>
      <c r="O100" s="306">
        <f t="shared" si="23"/>
        <v>255933.78900000005</v>
      </c>
      <c r="P100" s="233">
        <f>SUM(D100:O100)</f>
        <v>7498163.312999999</v>
      </c>
    </row>
    <row r="101" spans="1:16" ht="18.75">
      <c r="A101" s="47" t="s">
        <v>0</v>
      </c>
      <c r="B101" s="568" t="s">
        <v>134</v>
      </c>
      <c r="C101" s="59" t="s">
        <v>16</v>
      </c>
      <c r="D101" s="204">
        <v>0.0638</v>
      </c>
      <c r="E101" s="206"/>
      <c r="F101" s="212"/>
      <c r="G101" s="220">
        <v>0.1361</v>
      </c>
      <c r="H101" s="219">
        <v>0.1015</v>
      </c>
      <c r="I101" s="208">
        <v>0.0554</v>
      </c>
      <c r="J101" s="199"/>
      <c r="K101" s="206"/>
      <c r="L101" s="204">
        <v>0.1169</v>
      </c>
      <c r="M101" s="208">
        <v>0.017</v>
      </c>
      <c r="N101" s="210">
        <v>0.0395</v>
      </c>
      <c r="O101" s="206">
        <v>0.123</v>
      </c>
      <c r="P101" s="232">
        <f t="shared" si="18"/>
        <v>0.6532</v>
      </c>
    </row>
    <row r="102" spans="1:16" ht="18.75">
      <c r="A102" s="47" t="s">
        <v>0</v>
      </c>
      <c r="B102" s="569"/>
      <c r="C102" s="52" t="s">
        <v>18</v>
      </c>
      <c r="D102" s="205">
        <v>243.637</v>
      </c>
      <c r="E102" s="195"/>
      <c r="F102" s="211"/>
      <c r="G102" s="221">
        <v>550.097</v>
      </c>
      <c r="H102" s="218">
        <v>415.52</v>
      </c>
      <c r="I102" s="207">
        <v>245.257</v>
      </c>
      <c r="J102" s="200"/>
      <c r="K102" s="195"/>
      <c r="L102" s="205">
        <v>2667.47</v>
      </c>
      <c r="M102" s="207">
        <v>83.03</v>
      </c>
      <c r="N102" s="312">
        <v>203.699</v>
      </c>
      <c r="O102" s="195">
        <v>584</v>
      </c>
      <c r="P102" s="233">
        <f t="shared" si="18"/>
        <v>4992.709999999999</v>
      </c>
    </row>
    <row r="103" spans="1:16" ht="18.75">
      <c r="A103" s="47" t="s">
        <v>66</v>
      </c>
      <c r="B103" s="568" t="s">
        <v>135</v>
      </c>
      <c r="C103" s="59" t="s">
        <v>16</v>
      </c>
      <c r="D103" s="204">
        <v>2.2762</v>
      </c>
      <c r="E103" s="206">
        <v>1.1921</v>
      </c>
      <c r="F103" s="212">
        <v>1.5519</v>
      </c>
      <c r="G103" s="220">
        <v>1.6622</v>
      </c>
      <c r="H103" s="219">
        <v>5.3961</v>
      </c>
      <c r="I103" s="208">
        <v>11.2937</v>
      </c>
      <c r="J103" s="199">
        <v>26.0913</v>
      </c>
      <c r="K103" s="206">
        <v>11.6984</v>
      </c>
      <c r="L103" s="204">
        <v>1.9845</v>
      </c>
      <c r="M103" s="208">
        <v>5.5855</v>
      </c>
      <c r="N103" s="210">
        <v>12.6689</v>
      </c>
      <c r="O103" s="206">
        <v>13.6717</v>
      </c>
      <c r="P103" s="232">
        <f aca="true" t="shared" si="25" ref="P103:P131">SUM(D103:O103)</f>
        <v>95.0725</v>
      </c>
    </row>
    <row r="104" spans="1:16" ht="18.75">
      <c r="A104" s="47" t="s">
        <v>0</v>
      </c>
      <c r="B104" s="569"/>
      <c r="C104" s="52" t="s">
        <v>18</v>
      </c>
      <c r="D104" s="205">
        <v>1143.656</v>
      </c>
      <c r="E104" s="195">
        <v>718.951</v>
      </c>
      <c r="F104" s="211">
        <v>1166.687</v>
      </c>
      <c r="G104" s="221">
        <v>1360.226</v>
      </c>
      <c r="H104" s="218">
        <v>2958.918</v>
      </c>
      <c r="I104" s="207">
        <v>5367.826</v>
      </c>
      <c r="J104" s="200">
        <v>13702.549</v>
      </c>
      <c r="K104" s="195">
        <v>6414.801</v>
      </c>
      <c r="L104" s="205">
        <v>691.333</v>
      </c>
      <c r="M104" s="207">
        <v>3560.432</v>
      </c>
      <c r="N104" s="312">
        <v>8297.499</v>
      </c>
      <c r="O104" s="195">
        <v>8431.904</v>
      </c>
      <c r="P104" s="233">
        <f t="shared" si="25"/>
        <v>53814.782</v>
      </c>
    </row>
    <row r="105" spans="1:16" ht="18.75">
      <c r="A105" s="47" t="s">
        <v>0</v>
      </c>
      <c r="B105" s="568" t="s">
        <v>124</v>
      </c>
      <c r="C105" s="59" t="s">
        <v>16</v>
      </c>
      <c r="D105" s="204">
        <v>58.6761</v>
      </c>
      <c r="E105" s="206">
        <v>1.9906</v>
      </c>
      <c r="F105" s="212">
        <v>4.3205</v>
      </c>
      <c r="G105" s="220">
        <v>38.4945</v>
      </c>
      <c r="H105" s="219">
        <v>2.2421</v>
      </c>
      <c r="I105" s="208">
        <v>1.2043</v>
      </c>
      <c r="J105" s="199">
        <v>33.1141</v>
      </c>
      <c r="K105" s="206">
        <v>1.3488</v>
      </c>
      <c r="L105" s="204">
        <v>149.6175</v>
      </c>
      <c r="M105" s="208">
        <v>168.6584</v>
      </c>
      <c r="N105" s="210">
        <v>106.469</v>
      </c>
      <c r="O105" s="206">
        <v>131.8409</v>
      </c>
      <c r="P105" s="232">
        <f t="shared" si="25"/>
        <v>697.9768</v>
      </c>
    </row>
    <row r="106" spans="1:16" ht="18.75">
      <c r="A106" s="54"/>
      <c r="B106" s="569"/>
      <c r="C106" s="52" t="s">
        <v>18</v>
      </c>
      <c r="D106" s="205">
        <v>15185.468</v>
      </c>
      <c r="E106" s="195">
        <v>1393.341</v>
      </c>
      <c r="F106" s="211">
        <v>498.042</v>
      </c>
      <c r="G106" s="221">
        <v>5709.236</v>
      </c>
      <c r="H106" s="218">
        <v>927.46</v>
      </c>
      <c r="I106" s="207">
        <v>181.041</v>
      </c>
      <c r="J106" s="200">
        <v>9014.202</v>
      </c>
      <c r="K106" s="195">
        <v>107.84</v>
      </c>
      <c r="L106" s="205">
        <v>20786.433</v>
      </c>
      <c r="M106" s="207">
        <v>25609.637</v>
      </c>
      <c r="N106" s="312">
        <v>24603.042</v>
      </c>
      <c r="O106" s="195">
        <v>38801.381</v>
      </c>
      <c r="P106" s="233">
        <f t="shared" si="25"/>
        <v>142817.123</v>
      </c>
    </row>
    <row r="107" spans="1:16" ht="18.75">
      <c r="A107" s="47" t="s">
        <v>67</v>
      </c>
      <c r="B107" s="568" t="s">
        <v>125</v>
      </c>
      <c r="C107" s="59" t="s">
        <v>16</v>
      </c>
      <c r="D107" s="204">
        <v>0.0325</v>
      </c>
      <c r="E107" s="206">
        <v>0.0251</v>
      </c>
      <c r="F107" s="212">
        <v>0.0059</v>
      </c>
      <c r="G107" s="220"/>
      <c r="H107" s="219">
        <v>0.03</v>
      </c>
      <c r="I107" s="208">
        <v>0.5357</v>
      </c>
      <c r="J107" s="199">
        <v>0.0139</v>
      </c>
      <c r="K107" s="206">
        <v>0.0294</v>
      </c>
      <c r="L107" s="204">
        <v>0.0333</v>
      </c>
      <c r="M107" s="208">
        <v>0.016</v>
      </c>
      <c r="N107" s="210">
        <v>0.0223</v>
      </c>
      <c r="O107" s="206">
        <v>0.0417</v>
      </c>
      <c r="P107" s="232">
        <f t="shared" si="25"/>
        <v>0.7857999999999999</v>
      </c>
    </row>
    <row r="108" spans="1:16" ht="18.75">
      <c r="A108" s="54"/>
      <c r="B108" s="569"/>
      <c r="C108" s="52" t="s">
        <v>18</v>
      </c>
      <c r="D108" s="205">
        <v>30.342</v>
      </c>
      <c r="E108" s="195">
        <v>22.982</v>
      </c>
      <c r="F108" s="211">
        <v>5.627</v>
      </c>
      <c r="G108" s="221"/>
      <c r="H108" s="218">
        <v>55.08</v>
      </c>
      <c r="I108" s="207">
        <v>676.285</v>
      </c>
      <c r="J108" s="200">
        <v>30.024</v>
      </c>
      <c r="K108" s="195">
        <v>45.857</v>
      </c>
      <c r="L108" s="205">
        <v>51.98</v>
      </c>
      <c r="M108" s="207">
        <v>20.174</v>
      </c>
      <c r="N108" s="312">
        <v>28.145</v>
      </c>
      <c r="O108" s="195">
        <v>41.726</v>
      </c>
      <c r="P108" s="233">
        <f t="shared" si="25"/>
        <v>1008.222</v>
      </c>
    </row>
    <row r="109" spans="1:16" ht="18.75">
      <c r="A109" s="54"/>
      <c r="B109" s="568" t="s">
        <v>136</v>
      </c>
      <c r="C109" s="59" t="s">
        <v>16</v>
      </c>
      <c r="D109" s="204">
        <v>0.3597</v>
      </c>
      <c r="E109" s="206">
        <v>1.1717</v>
      </c>
      <c r="F109" s="212">
        <v>1.109</v>
      </c>
      <c r="G109" s="220">
        <v>1.0927</v>
      </c>
      <c r="H109" s="219">
        <v>0.6147</v>
      </c>
      <c r="I109" s="208">
        <v>0.3319</v>
      </c>
      <c r="J109" s="199">
        <v>0.043</v>
      </c>
      <c r="K109" s="206">
        <v>0.0748</v>
      </c>
      <c r="L109" s="204">
        <v>0.2411</v>
      </c>
      <c r="M109" s="208">
        <v>0.1179</v>
      </c>
      <c r="N109" s="210">
        <v>0.0589</v>
      </c>
      <c r="O109" s="206">
        <v>0.0214</v>
      </c>
      <c r="P109" s="232">
        <f t="shared" si="25"/>
        <v>5.236800000000001</v>
      </c>
    </row>
    <row r="110" spans="1:16" ht="18.75">
      <c r="A110" s="54"/>
      <c r="B110" s="569"/>
      <c r="C110" s="52" t="s">
        <v>18</v>
      </c>
      <c r="D110" s="205">
        <v>193.356</v>
      </c>
      <c r="E110" s="195">
        <v>524.637</v>
      </c>
      <c r="F110" s="211">
        <v>733.634</v>
      </c>
      <c r="G110" s="221">
        <v>729.253</v>
      </c>
      <c r="H110" s="218">
        <v>426.297</v>
      </c>
      <c r="I110" s="207">
        <v>327.542</v>
      </c>
      <c r="J110" s="200">
        <v>38.048</v>
      </c>
      <c r="K110" s="195">
        <v>56.803</v>
      </c>
      <c r="L110" s="205">
        <v>404.216</v>
      </c>
      <c r="M110" s="207">
        <v>238.265</v>
      </c>
      <c r="N110" s="312">
        <v>94.508</v>
      </c>
      <c r="O110" s="195">
        <v>44.604</v>
      </c>
      <c r="P110" s="233">
        <f t="shared" si="25"/>
        <v>3811.162999999999</v>
      </c>
    </row>
    <row r="111" spans="1:16" ht="18.75">
      <c r="A111" s="47" t="s">
        <v>68</v>
      </c>
      <c r="B111" s="568" t="s">
        <v>127</v>
      </c>
      <c r="C111" s="59" t="s">
        <v>16</v>
      </c>
      <c r="D111" s="204"/>
      <c r="E111" s="206"/>
      <c r="F111" s="212">
        <v>2743.08</v>
      </c>
      <c r="G111" s="220">
        <v>2674.89</v>
      </c>
      <c r="H111" s="219">
        <v>69</v>
      </c>
      <c r="I111" s="208"/>
      <c r="J111" s="199"/>
      <c r="K111" s="206"/>
      <c r="L111" s="204"/>
      <c r="M111" s="208"/>
      <c r="N111" s="210"/>
      <c r="O111" s="206">
        <v>21</v>
      </c>
      <c r="P111" s="232">
        <f t="shared" si="25"/>
        <v>5507.969999999999</v>
      </c>
    </row>
    <row r="112" spans="1:16" ht="18.75">
      <c r="A112" s="54"/>
      <c r="B112" s="569"/>
      <c r="C112" s="52" t="s">
        <v>18</v>
      </c>
      <c r="D112" s="205"/>
      <c r="E112" s="195"/>
      <c r="F112" s="211">
        <v>137993.219</v>
      </c>
      <c r="G112" s="221">
        <v>104089.557</v>
      </c>
      <c r="H112" s="218">
        <v>3964.14</v>
      </c>
      <c r="I112" s="207"/>
      <c r="J112" s="200"/>
      <c r="K112" s="195"/>
      <c r="L112" s="205"/>
      <c r="M112" s="207"/>
      <c r="N112" s="312"/>
      <c r="O112" s="195">
        <v>975.24</v>
      </c>
      <c r="P112" s="233">
        <f t="shared" si="25"/>
        <v>247022.15600000002</v>
      </c>
    </row>
    <row r="113" spans="1:16" ht="18.75">
      <c r="A113" s="54"/>
      <c r="B113" s="568" t="s">
        <v>128</v>
      </c>
      <c r="C113" s="59" t="s">
        <v>16</v>
      </c>
      <c r="D113" s="204">
        <v>0.0984</v>
      </c>
      <c r="E113" s="206">
        <v>0.1152</v>
      </c>
      <c r="F113" s="212">
        <v>0.1162</v>
      </c>
      <c r="G113" s="220"/>
      <c r="H113" s="219"/>
      <c r="I113" s="208"/>
      <c r="J113" s="199"/>
      <c r="K113" s="206"/>
      <c r="L113" s="204"/>
      <c r="M113" s="208"/>
      <c r="N113" s="210">
        <v>0.0305</v>
      </c>
      <c r="O113" s="206">
        <v>0.1012</v>
      </c>
      <c r="P113" s="232">
        <f t="shared" si="25"/>
        <v>0.46149999999999997</v>
      </c>
    </row>
    <row r="114" spans="1:16" ht="18.75">
      <c r="A114" s="54"/>
      <c r="B114" s="569"/>
      <c r="C114" s="52" t="s">
        <v>18</v>
      </c>
      <c r="D114" s="205">
        <v>87.102</v>
      </c>
      <c r="E114" s="195">
        <v>84.991</v>
      </c>
      <c r="F114" s="211">
        <v>114.322</v>
      </c>
      <c r="G114" s="221"/>
      <c r="H114" s="218"/>
      <c r="I114" s="207"/>
      <c r="J114" s="200"/>
      <c r="K114" s="195"/>
      <c r="L114" s="205"/>
      <c r="M114" s="207"/>
      <c r="N114" s="312">
        <v>31.59</v>
      </c>
      <c r="O114" s="195">
        <v>110.754</v>
      </c>
      <c r="P114" s="233">
        <f t="shared" si="25"/>
        <v>428.759</v>
      </c>
    </row>
    <row r="115" spans="1:16" ht="18.75">
      <c r="A115" s="47" t="s">
        <v>70</v>
      </c>
      <c r="B115" s="568" t="s">
        <v>137</v>
      </c>
      <c r="C115" s="59" t="s">
        <v>16</v>
      </c>
      <c r="D115" s="204">
        <v>1.32</v>
      </c>
      <c r="E115" s="206">
        <v>0.615</v>
      </c>
      <c r="F115" s="212">
        <v>0.63</v>
      </c>
      <c r="G115" s="220">
        <v>0.51</v>
      </c>
      <c r="H115" s="219">
        <v>0.72</v>
      </c>
      <c r="I115" s="208">
        <v>0.63</v>
      </c>
      <c r="J115" s="199">
        <v>0.39</v>
      </c>
      <c r="K115" s="206">
        <v>0.495</v>
      </c>
      <c r="L115" s="204">
        <v>0.06</v>
      </c>
      <c r="M115" s="208">
        <v>1.05</v>
      </c>
      <c r="N115" s="210">
        <v>1.98</v>
      </c>
      <c r="O115" s="206">
        <v>1.32</v>
      </c>
      <c r="P115" s="232">
        <f t="shared" si="25"/>
        <v>9.719999999999999</v>
      </c>
    </row>
    <row r="116" spans="1:16" ht="18.75">
      <c r="A116" s="54"/>
      <c r="B116" s="569"/>
      <c r="C116" s="52" t="s">
        <v>18</v>
      </c>
      <c r="D116" s="205">
        <v>95.04</v>
      </c>
      <c r="E116" s="195">
        <v>44.28</v>
      </c>
      <c r="F116" s="211">
        <v>45.36</v>
      </c>
      <c r="G116" s="221">
        <v>36.72</v>
      </c>
      <c r="H116" s="218">
        <v>68.04</v>
      </c>
      <c r="I116" s="207">
        <v>68.04</v>
      </c>
      <c r="J116" s="200">
        <v>42.12</v>
      </c>
      <c r="K116" s="195">
        <v>53.46</v>
      </c>
      <c r="L116" s="205">
        <v>6.48</v>
      </c>
      <c r="M116" s="207">
        <v>113.4</v>
      </c>
      <c r="N116" s="312">
        <v>213.84</v>
      </c>
      <c r="O116" s="195">
        <v>142.56</v>
      </c>
      <c r="P116" s="233">
        <f t="shared" si="25"/>
        <v>929.3400000000001</v>
      </c>
    </row>
    <row r="117" spans="1:16" ht="18.75">
      <c r="A117" s="54"/>
      <c r="B117" s="568" t="s">
        <v>72</v>
      </c>
      <c r="C117" s="59" t="s">
        <v>16</v>
      </c>
      <c r="D117" s="204">
        <v>0.085</v>
      </c>
      <c r="E117" s="206">
        <v>0.065</v>
      </c>
      <c r="F117" s="212">
        <v>0.105</v>
      </c>
      <c r="G117" s="220">
        <v>0.09</v>
      </c>
      <c r="H117" s="219">
        <v>0.07</v>
      </c>
      <c r="I117" s="208"/>
      <c r="J117" s="199"/>
      <c r="K117" s="206"/>
      <c r="L117" s="204">
        <v>0.0549</v>
      </c>
      <c r="M117" s="208"/>
      <c r="N117" s="210"/>
      <c r="O117" s="206"/>
      <c r="P117" s="232">
        <f t="shared" si="25"/>
        <v>0.4699</v>
      </c>
    </row>
    <row r="118" spans="1:16" ht="18.75">
      <c r="A118" s="54"/>
      <c r="B118" s="569"/>
      <c r="C118" s="52" t="s">
        <v>18</v>
      </c>
      <c r="D118" s="205">
        <v>59.67</v>
      </c>
      <c r="E118" s="195">
        <v>45.63</v>
      </c>
      <c r="F118" s="211">
        <v>72.09</v>
      </c>
      <c r="G118" s="221">
        <v>59.4</v>
      </c>
      <c r="H118" s="218">
        <v>49.14</v>
      </c>
      <c r="I118" s="207"/>
      <c r="J118" s="200"/>
      <c r="K118" s="195"/>
      <c r="L118" s="205">
        <v>16.665</v>
      </c>
      <c r="M118" s="207"/>
      <c r="N118" s="312"/>
      <c r="O118" s="195"/>
      <c r="P118" s="233">
        <f t="shared" si="25"/>
        <v>302.595</v>
      </c>
    </row>
    <row r="119" spans="1:16" ht="18.75">
      <c r="A119" s="47" t="s">
        <v>23</v>
      </c>
      <c r="B119" s="568" t="s">
        <v>130</v>
      </c>
      <c r="C119" s="59" t="s">
        <v>16</v>
      </c>
      <c r="D119" s="204">
        <v>0.9841</v>
      </c>
      <c r="E119" s="206">
        <v>0.8715</v>
      </c>
      <c r="F119" s="212">
        <v>0.8497</v>
      </c>
      <c r="G119" s="220">
        <v>0.4897</v>
      </c>
      <c r="H119" s="219">
        <v>0.3247</v>
      </c>
      <c r="I119" s="208">
        <v>0.3726</v>
      </c>
      <c r="J119" s="199">
        <v>4.4334</v>
      </c>
      <c r="K119" s="206">
        <v>13.4474</v>
      </c>
      <c r="L119" s="204">
        <v>0.7133</v>
      </c>
      <c r="M119" s="208">
        <v>0.8075</v>
      </c>
      <c r="N119" s="210">
        <v>1.842</v>
      </c>
      <c r="O119" s="206">
        <v>1.4005</v>
      </c>
      <c r="P119" s="232">
        <f t="shared" si="25"/>
        <v>26.5364</v>
      </c>
    </row>
    <row r="120" spans="1:16" ht="18.75">
      <c r="A120" s="54"/>
      <c r="B120" s="569"/>
      <c r="C120" s="52" t="s">
        <v>18</v>
      </c>
      <c r="D120" s="205">
        <v>438.448</v>
      </c>
      <c r="E120" s="195">
        <v>397.262</v>
      </c>
      <c r="F120" s="211">
        <v>420.665</v>
      </c>
      <c r="G120" s="221">
        <v>333.769</v>
      </c>
      <c r="H120" s="218">
        <v>197.073</v>
      </c>
      <c r="I120" s="207">
        <v>197.64</v>
      </c>
      <c r="J120" s="200">
        <v>1445.932</v>
      </c>
      <c r="K120" s="195">
        <v>4489.437</v>
      </c>
      <c r="L120" s="205">
        <v>335.06</v>
      </c>
      <c r="M120" s="207">
        <v>410.06</v>
      </c>
      <c r="N120" s="312">
        <v>829.656</v>
      </c>
      <c r="O120" s="195">
        <v>633.437</v>
      </c>
      <c r="P120" s="233">
        <f t="shared" si="25"/>
        <v>10128.439</v>
      </c>
    </row>
    <row r="121" spans="1:16" ht="18.75">
      <c r="A121" s="54"/>
      <c r="B121" s="50" t="s">
        <v>20</v>
      </c>
      <c r="C121" s="59" t="s">
        <v>16</v>
      </c>
      <c r="D121" s="204"/>
      <c r="E121" s="206">
        <v>0.042</v>
      </c>
      <c r="F121" s="212">
        <v>10.814</v>
      </c>
      <c r="G121" s="220">
        <v>4.507</v>
      </c>
      <c r="H121" s="219"/>
      <c r="I121" s="208">
        <v>0.088</v>
      </c>
      <c r="J121" s="199"/>
      <c r="K121" s="206">
        <v>0.224</v>
      </c>
      <c r="L121" s="204"/>
      <c r="M121" s="208"/>
      <c r="N121" s="210"/>
      <c r="O121" s="206"/>
      <c r="P121" s="232">
        <f t="shared" si="25"/>
        <v>15.674999999999999</v>
      </c>
    </row>
    <row r="122" spans="1:16" ht="18.75">
      <c r="A122" s="54"/>
      <c r="B122" s="52" t="s">
        <v>73</v>
      </c>
      <c r="C122" s="52" t="s">
        <v>18</v>
      </c>
      <c r="D122" s="205"/>
      <c r="E122" s="195">
        <v>6.804</v>
      </c>
      <c r="F122" s="211">
        <v>1841.146</v>
      </c>
      <c r="G122" s="221">
        <v>785.69</v>
      </c>
      <c r="H122" s="218"/>
      <c r="I122" s="207">
        <v>14.256</v>
      </c>
      <c r="J122" s="200"/>
      <c r="K122" s="195">
        <v>43.546</v>
      </c>
      <c r="L122" s="205"/>
      <c r="M122" s="207"/>
      <c r="N122" s="312"/>
      <c r="O122" s="195"/>
      <c r="P122" s="233">
        <f t="shared" si="25"/>
        <v>2691.442</v>
      </c>
    </row>
    <row r="123" spans="1:16" ht="18.75">
      <c r="A123" s="54"/>
      <c r="B123" s="570" t="s">
        <v>107</v>
      </c>
      <c r="C123" s="59" t="s">
        <v>16</v>
      </c>
      <c r="D123" s="232">
        <f aca="true" t="shared" si="26" ref="D123:K123">+D101+D103+D105+D107+D109+D111+D113+D115+D117+D119+D121</f>
        <v>63.89579999999999</v>
      </c>
      <c r="E123" s="280">
        <f t="shared" si="26"/>
        <v>6.0882000000000005</v>
      </c>
      <c r="F123" s="232">
        <f t="shared" si="26"/>
        <v>2762.5822</v>
      </c>
      <c r="G123" s="280">
        <f t="shared" si="26"/>
        <v>2721.8722000000002</v>
      </c>
      <c r="H123" s="232">
        <f>+H101+H103+H105+H107+H109+H111+H113+H115+H117+H119+H121</f>
        <v>78.4991</v>
      </c>
      <c r="I123" s="305">
        <f t="shared" si="26"/>
        <v>14.5116</v>
      </c>
      <c r="J123" s="232">
        <f t="shared" si="26"/>
        <v>64.0857</v>
      </c>
      <c r="K123" s="280">
        <f t="shared" si="26"/>
        <v>27.317800000000002</v>
      </c>
      <c r="L123" s="308">
        <f>+L101+L103+L105+L107+L109+L111+L113+L115+L117+L119+L121</f>
        <v>152.82150000000001</v>
      </c>
      <c r="M123" s="315">
        <f aca="true" t="shared" si="27" ref="M123:O124">+M101+M103+M105+M107+M109+M111+M113+M115+M117+M119+M121</f>
        <v>176.2523</v>
      </c>
      <c r="N123" s="308">
        <f t="shared" si="27"/>
        <v>123.1111</v>
      </c>
      <c r="O123" s="305">
        <f t="shared" si="27"/>
        <v>169.5204</v>
      </c>
      <c r="P123" s="232">
        <f>SUM(D123:O123)</f>
        <v>6360.5579</v>
      </c>
    </row>
    <row r="124" spans="1:16" ht="18.75">
      <c r="A124" s="53"/>
      <c r="B124" s="571"/>
      <c r="C124" s="52" t="s">
        <v>18</v>
      </c>
      <c r="D124" s="233">
        <f aca="true" t="shared" si="28" ref="D124:K124">+D102+D104+D106+D108+D110+D112+D114+D116+D118+D120+D122</f>
        <v>17476.719</v>
      </c>
      <c r="E124" s="58">
        <f t="shared" si="28"/>
        <v>3238.8780000000006</v>
      </c>
      <c r="F124" s="233">
        <f t="shared" si="28"/>
        <v>142890.792</v>
      </c>
      <c r="G124" s="58">
        <f t="shared" si="28"/>
        <v>113653.948</v>
      </c>
      <c r="H124" s="233">
        <f>+H102+H104+H106+H108+H110+H112+H114+H116+H118+H120+H122</f>
        <v>9061.668</v>
      </c>
      <c r="I124" s="306">
        <f t="shared" si="28"/>
        <v>7077.887000000001</v>
      </c>
      <c r="J124" s="233">
        <f t="shared" si="28"/>
        <v>24272.875</v>
      </c>
      <c r="K124" s="58">
        <f t="shared" si="28"/>
        <v>11211.744</v>
      </c>
      <c r="L124" s="307">
        <f>+L102+L104+L106+L108+L110+L112+L114+L116+L118+L120+L122</f>
        <v>24959.637000000002</v>
      </c>
      <c r="M124" s="306">
        <f t="shared" si="27"/>
        <v>30034.998</v>
      </c>
      <c r="N124" s="307">
        <f t="shared" si="27"/>
        <v>34301.979</v>
      </c>
      <c r="O124" s="306">
        <f t="shared" si="27"/>
        <v>49765.606</v>
      </c>
      <c r="P124" s="233">
        <f>SUM(D124:O124)</f>
        <v>467946.731</v>
      </c>
    </row>
    <row r="125" spans="1:16" ht="18.75">
      <c r="A125" s="47" t="s">
        <v>0</v>
      </c>
      <c r="B125" s="568" t="s">
        <v>74</v>
      </c>
      <c r="C125" s="59" t="s">
        <v>16</v>
      </c>
      <c r="D125" s="204"/>
      <c r="E125" s="206"/>
      <c r="F125" s="212"/>
      <c r="G125" s="220"/>
      <c r="H125" s="219"/>
      <c r="I125" s="208"/>
      <c r="J125" s="199"/>
      <c r="K125" s="206"/>
      <c r="L125" s="204"/>
      <c r="M125" s="208"/>
      <c r="N125" s="210"/>
      <c r="O125" s="206"/>
      <c r="P125" s="232"/>
    </row>
    <row r="126" spans="1:16" ht="18.75">
      <c r="A126" s="47" t="s">
        <v>0</v>
      </c>
      <c r="B126" s="569"/>
      <c r="C126" s="52" t="s">
        <v>18</v>
      </c>
      <c r="D126" s="205"/>
      <c r="E126" s="195"/>
      <c r="F126" s="211"/>
      <c r="G126" s="221"/>
      <c r="H126" s="218"/>
      <c r="I126" s="207"/>
      <c r="J126" s="200"/>
      <c r="K126" s="195"/>
      <c r="L126" s="205"/>
      <c r="M126" s="207"/>
      <c r="N126" s="312"/>
      <c r="O126" s="195"/>
      <c r="P126" s="233"/>
    </row>
    <row r="127" spans="1:16" ht="18.75">
      <c r="A127" s="47" t="s">
        <v>75</v>
      </c>
      <c r="B127" s="568" t="s">
        <v>76</v>
      </c>
      <c r="C127" s="59" t="s">
        <v>16</v>
      </c>
      <c r="D127" s="204"/>
      <c r="E127" s="206"/>
      <c r="F127" s="212"/>
      <c r="G127" s="220"/>
      <c r="H127" s="219"/>
      <c r="I127" s="208"/>
      <c r="J127" s="199"/>
      <c r="K127" s="206"/>
      <c r="L127" s="204"/>
      <c r="M127" s="208"/>
      <c r="N127" s="210"/>
      <c r="O127" s="206"/>
      <c r="P127" s="232"/>
    </row>
    <row r="128" spans="1:16" ht="18.75">
      <c r="A128" s="54"/>
      <c r="B128" s="569"/>
      <c r="C128" s="52" t="s">
        <v>18</v>
      </c>
      <c r="D128" s="205"/>
      <c r="E128" s="195"/>
      <c r="F128" s="211"/>
      <c r="G128" s="221"/>
      <c r="H128" s="218"/>
      <c r="I128" s="207"/>
      <c r="J128" s="200"/>
      <c r="K128" s="195"/>
      <c r="L128" s="205"/>
      <c r="M128" s="207"/>
      <c r="N128" s="312"/>
      <c r="O128" s="195"/>
      <c r="P128" s="233"/>
    </row>
    <row r="129" spans="1:16" ht="18.75">
      <c r="A129" s="47" t="s">
        <v>77</v>
      </c>
      <c r="B129" s="50" t="s">
        <v>20</v>
      </c>
      <c r="C129" s="59" t="s">
        <v>16</v>
      </c>
      <c r="D129" s="462">
        <v>0.0296</v>
      </c>
      <c r="E129" s="461"/>
      <c r="F129" s="487"/>
      <c r="G129" s="486"/>
      <c r="H129" s="458"/>
      <c r="I129" s="459"/>
      <c r="J129" s="489"/>
      <c r="K129" s="461"/>
      <c r="L129" s="462"/>
      <c r="M129" s="459"/>
      <c r="N129" s="463"/>
      <c r="O129" s="461"/>
      <c r="P129" s="464">
        <f t="shared" si="25"/>
        <v>0.0296</v>
      </c>
    </row>
    <row r="130" spans="1:16" ht="18.75">
      <c r="A130" s="54"/>
      <c r="B130" s="50" t="s">
        <v>78</v>
      </c>
      <c r="C130" s="59" t="s">
        <v>79</v>
      </c>
      <c r="D130" s="204"/>
      <c r="E130" s="206"/>
      <c r="F130" s="212"/>
      <c r="G130" s="220"/>
      <c r="H130" s="219"/>
      <c r="I130" s="208"/>
      <c r="J130" s="199"/>
      <c r="K130" s="206"/>
      <c r="L130" s="204"/>
      <c r="M130" s="208"/>
      <c r="N130" s="210"/>
      <c r="O130" s="206"/>
      <c r="P130" s="232"/>
    </row>
    <row r="131" spans="1:16" ht="18.75">
      <c r="A131" s="47" t="s">
        <v>23</v>
      </c>
      <c r="B131" s="2"/>
      <c r="C131" s="52" t="s">
        <v>18</v>
      </c>
      <c r="D131" s="203">
        <v>39.571</v>
      </c>
      <c r="E131" s="225"/>
      <c r="F131" s="222"/>
      <c r="G131" s="221"/>
      <c r="H131" s="218"/>
      <c r="I131" s="355"/>
      <c r="J131" s="198"/>
      <c r="K131" s="225"/>
      <c r="L131" s="203"/>
      <c r="M131" s="355"/>
      <c r="N131" s="209"/>
      <c r="O131" s="225"/>
      <c r="P131" s="233">
        <f t="shared" si="25"/>
        <v>39.571</v>
      </c>
    </row>
    <row r="132" spans="1:16" ht="18.75">
      <c r="A132" s="54"/>
      <c r="B132" s="60" t="s">
        <v>0</v>
      </c>
      <c r="C132" s="59" t="s">
        <v>16</v>
      </c>
      <c r="D132" s="232">
        <f>+D125+D127+D129</f>
        <v>0.0296</v>
      </c>
      <c r="E132" s="280"/>
      <c r="F132" s="464"/>
      <c r="G132" s="282"/>
      <c r="H132" s="282"/>
      <c r="I132" s="280"/>
      <c r="J132" s="490"/>
      <c r="K132" s="282"/>
      <c r="L132" s="234"/>
      <c r="M132" s="305"/>
      <c r="N132" s="234"/>
      <c r="O132" s="305"/>
      <c r="P132" s="464">
        <f aca="true" t="shared" si="29" ref="P132:P137">SUM(D132:O132)</f>
        <v>0.0296</v>
      </c>
    </row>
    <row r="133" spans="1:16" ht="18.75">
      <c r="A133" s="54"/>
      <c r="B133" s="61" t="s">
        <v>107</v>
      </c>
      <c r="C133" s="59" t="s">
        <v>79</v>
      </c>
      <c r="D133" s="232"/>
      <c r="E133" s="280"/>
      <c r="F133" s="232"/>
      <c r="G133" s="232"/>
      <c r="H133" s="20"/>
      <c r="I133" s="305"/>
      <c r="J133" s="232"/>
      <c r="K133" s="280"/>
      <c r="L133" s="234"/>
      <c r="M133" s="305"/>
      <c r="N133" s="234"/>
      <c r="O133" s="305"/>
      <c r="P133" s="232"/>
    </row>
    <row r="134" spans="1:16" ht="18.75">
      <c r="A134" s="53"/>
      <c r="B134" s="2"/>
      <c r="C134" s="52" t="s">
        <v>18</v>
      </c>
      <c r="D134" s="233">
        <f>+D126+D128+D131</f>
        <v>39.571</v>
      </c>
      <c r="E134" s="58"/>
      <c r="F134" s="233"/>
      <c r="G134" s="58"/>
      <c r="H134" s="233"/>
      <c r="I134" s="306"/>
      <c r="J134" s="382"/>
      <c r="K134" s="383"/>
      <c r="L134" s="307"/>
      <c r="M134" s="306"/>
      <c r="N134" s="307"/>
      <c r="O134" s="306"/>
      <c r="P134" s="233">
        <f t="shared" si="29"/>
        <v>39.571</v>
      </c>
    </row>
    <row r="135" spans="1:16" s="65" customFormat="1" ht="18.75">
      <c r="A135" s="62"/>
      <c r="B135" s="63" t="s">
        <v>0</v>
      </c>
      <c r="C135" s="478" t="s">
        <v>16</v>
      </c>
      <c r="D135" s="491">
        <f aca="true" t="shared" si="30" ref="D135:J135">D132+D123+D99</f>
        <v>2009.0077</v>
      </c>
      <c r="E135" s="492">
        <f t="shared" si="30"/>
        <v>1895.0026999999998</v>
      </c>
      <c r="F135" s="493">
        <f t="shared" si="30"/>
        <v>3240.6265999999996</v>
      </c>
      <c r="G135" s="494">
        <f t="shared" si="30"/>
        <v>3497.5562</v>
      </c>
      <c r="H135" s="495">
        <f>H132+H123+H99</f>
        <v>2010.0090999999998</v>
      </c>
      <c r="I135" s="496">
        <f t="shared" si="30"/>
        <v>4364.745599999999</v>
      </c>
      <c r="J135" s="497">
        <f t="shared" si="30"/>
        <v>5703.561999999999</v>
      </c>
      <c r="K135" s="492">
        <f>K132+K123+K99</f>
        <v>3140.4034</v>
      </c>
      <c r="L135" s="491">
        <f>L132+L123+L99</f>
        <v>2765.0719000000004</v>
      </c>
      <c r="M135" s="496">
        <f>M132+M123+M99</f>
        <v>5129.262699999999</v>
      </c>
      <c r="N135" s="498">
        <f>N132+N123+N99</f>
        <v>5358.102900000001</v>
      </c>
      <c r="O135" s="492">
        <f>O132+O123+O99</f>
        <v>3828.3437</v>
      </c>
      <c r="P135" s="308">
        <f t="shared" si="29"/>
        <v>42941.69449999999</v>
      </c>
    </row>
    <row r="136" spans="1:16" s="65" customFormat="1" ht="18.75">
      <c r="A136" s="62"/>
      <c r="B136" s="66" t="s">
        <v>222</v>
      </c>
      <c r="C136" s="67" t="s">
        <v>79</v>
      </c>
      <c r="D136" s="309"/>
      <c r="E136" s="297"/>
      <c r="F136" s="223"/>
      <c r="G136" s="226"/>
      <c r="H136" s="229"/>
      <c r="I136" s="317"/>
      <c r="J136" s="367"/>
      <c r="K136" s="297"/>
      <c r="L136" s="309"/>
      <c r="M136" s="317"/>
      <c r="N136" s="319"/>
      <c r="O136" s="297"/>
      <c r="P136" s="234"/>
    </row>
    <row r="137" spans="1:16" s="65" customFormat="1" ht="19.5" thickBot="1">
      <c r="A137" s="68"/>
      <c r="B137" s="69"/>
      <c r="C137" s="70" t="s">
        <v>18</v>
      </c>
      <c r="D137" s="360">
        <f aca="true" t="shared" si="31" ref="D137:J137">D134+D124+D100</f>
        <v>283373.79899999994</v>
      </c>
      <c r="E137" s="359">
        <f t="shared" si="31"/>
        <v>108718.751</v>
      </c>
      <c r="F137" s="224">
        <f t="shared" si="31"/>
        <v>217909.847</v>
      </c>
      <c r="G137" s="227">
        <f t="shared" si="31"/>
        <v>393226.07999999996</v>
      </c>
      <c r="H137" s="230">
        <f>H134+H124+H100</f>
        <v>462410.04199999996</v>
      </c>
      <c r="I137" s="298">
        <f t="shared" si="31"/>
        <v>1063243.9790000003</v>
      </c>
      <c r="J137" s="368">
        <f t="shared" si="31"/>
        <v>1764739.9740000004</v>
      </c>
      <c r="K137" s="359">
        <f>K134+K124+K100</f>
        <v>613442.4070000001</v>
      </c>
      <c r="L137" s="360">
        <f>L134+L124+L100</f>
        <v>784599.3910000001</v>
      </c>
      <c r="M137" s="298">
        <f>M134+M124+M100</f>
        <v>1079744.2239999997</v>
      </c>
      <c r="N137" s="310">
        <f>N134+N124+N100</f>
        <v>889041.7259999999</v>
      </c>
      <c r="O137" s="359">
        <f>O134+O124+O100</f>
        <v>305699.395</v>
      </c>
      <c r="P137" s="235">
        <f t="shared" si="29"/>
        <v>7966149.615</v>
      </c>
    </row>
    <row r="138" spans="15:16" ht="18.75">
      <c r="O138" s="71"/>
      <c r="P138" s="72" t="s">
        <v>92</v>
      </c>
    </row>
  </sheetData>
  <sheetProtection/>
  <mergeCells count="51">
    <mergeCell ref="B127:B128"/>
    <mergeCell ref="B113:B114"/>
    <mergeCell ref="B115:B116"/>
    <mergeCell ref="B117:B118"/>
    <mergeCell ref="B119:B120"/>
    <mergeCell ref="B105:B106"/>
    <mergeCell ref="B107:B108"/>
    <mergeCell ref="B109:B110"/>
    <mergeCell ref="B111:B112"/>
    <mergeCell ref="B123:B124"/>
    <mergeCell ref="B125:B126"/>
    <mergeCell ref="A93:B94"/>
    <mergeCell ref="A95:B96"/>
    <mergeCell ref="A97:B98"/>
    <mergeCell ref="A99:B100"/>
    <mergeCell ref="B101:B102"/>
    <mergeCell ref="B103:B104"/>
    <mergeCell ref="B79:B80"/>
    <mergeCell ref="B83:B84"/>
    <mergeCell ref="A85:B86"/>
    <mergeCell ref="A87:B88"/>
    <mergeCell ref="A89:B90"/>
    <mergeCell ref="A91:B92"/>
    <mergeCell ref="B58:B59"/>
    <mergeCell ref="B60:B61"/>
    <mergeCell ref="B64:B65"/>
    <mergeCell ref="B71:B72"/>
    <mergeCell ref="B73:B74"/>
    <mergeCell ref="B75:B76"/>
    <mergeCell ref="A44:B45"/>
    <mergeCell ref="A46:B47"/>
    <mergeCell ref="A48:B49"/>
    <mergeCell ref="A50:B51"/>
    <mergeCell ref="A52:B53"/>
    <mergeCell ref="B54:B55"/>
    <mergeCell ref="B24:B25"/>
    <mergeCell ref="B28:B29"/>
    <mergeCell ref="B36:B37"/>
    <mergeCell ref="A38:B39"/>
    <mergeCell ref="A40:B41"/>
    <mergeCell ref="A42:B43"/>
    <mergeCell ref="B4:B5"/>
    <mergeCell ref="B8:B9"/>
    <mergeCell ref="A10:B11"/>
    <mergeCell ref="B12:B13"/>
    <mergeCell ref="B30:B31"/>
    <mergeCell ref="B32:B33"/>
    <mergeCell ref="B14:B15"/>
    <mergeCell ref="B16:B17"/>
    <mergeCell ref="B20:B21"/>
    <mergeCell ref="B22:B23"/>
  </mergeCells>
  <printOptions/>
  <pageMargins left="1.1811023622047245" right="0.7874015748031497" top="0.7874015748031497" bottom="0.7874015748031497" header="0.5118110236220472" footer="0.5118110236220472"/>
  <pageSetup firstPageNumber="45" useFirstPageNumber="1" horizontalDpi="600" verticalDpi="600" orientation="landscape" paperSize="12" scale="50" r:id="rId1"/>
  <rowBreaks count="1" manualBreakCount="1">
    <brk id="6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144"/>
  <sheetViews>
    <sheetView zoomScale="50" zoomScaleNormal="50" zoomScalePageLayoutView="0" workbookViewId="0" topLeftCell="A1">
      <pane xSplit="3" ySplit="3" topLeftCell="D4" activePane="bottomRight" state="frozen"/>
      <selection pane="topLeft" activeCell="A1" sqref="A1:P1"/>
      <selection pane="topRight" activeCell="A1" sqref="A1:P1"/>
      <selection pane="bottomLeft" activeCell="A1" sqref="A1:P1"/>
      <selection pane="bottomRight" activeCell="A1" sqref="A1"/>
    </sheetView>
  </sheetViews>
  <sheetFormatPr defaultColWidth="9.00390625" defaultRowHeight="13.5"/>
  <cols>
    <col min="1" max="1" width="5.875" style="11" customWidth="1"/>
    <col min="2" max="2" width="21.25390625" style="11" customWidth="1"/>
    <col min="3" max="3" width="11.25390625" style="11" customWidth="1"/>
    <col min="4" max="15" width="20.50390625" style="76" customWidth="1"/>
    <col min="16" max="16" width="23.00390625" style="39" customWidth="1"/>
    <col min="17" max="16384" width="9.00390625" style="40" customWidth="1"/>
  </cols>
  <sheetData>
    <row r="1" ht="18.75">
      <c r="B1" s="38" t="s">
        <v>0</v>
      </c>
    </row>
    <row r="2" spans="1:15" ht="19.5" thickBot="1">
      <c r="A2" s="12" t="s">
        <v>217</v>
      </c>
      <c r="B2" s="41"/>
      <c r="C2" s="12"/>
      <c r="O2" s="69" t="s">
        <v>90</v>
      </c>
    </row>
    <row r="3" spans="1:16" ht="18.75">
      <c r="A3" s="42"/>
      <c r="B3" s="43"/>
      <c r="C3" s="43"/>
      <c r="D3" s="87" t="s">
        <v>2</v>
      </c>
      <c r="E3" s="87" t="s">
        <v>3</v>
      </c>
      <c r="F3" s="87" t="s">
        <v>4</v>
      </c>
      <c r="G3" s="87" t="s">
        <v>5</v>
      </c>
      <c r="H3" s="87" t="s">
        <v>6</v>
      </c>
      <c r="I3" s="87" t="s">
        <v>7</v>
      </c>
      <c r="J3" s="87" t="s">
        <v>8</v>
      </c>
      <c r="K3" s="87" t="s">
        <v>9</v>
      </c>
      <c r="L3" s="87" t="s">
        <v>10</v>
      </c>
      <c r="M3" s="87" t="s">
        <v>11</v>
      </c>
      <c r="N3" s="87" t="s">
        <v>12</v>
      </c>
      <c r="O3" s="87" t="s">
        <v>13</v>
      </c>
      <c r="P3" s="46" t="s">
        <v>14</v>
      </c>
    </row>
    <row r="4" spans="1:16" ht="18.75">
      <c r="A4" s="47" t="s">
        <v>0</v>
      </c>
      <c r="B4" s="568" t="s">
        <v>15</v>
      </c>
      <c r="C4" s="59" t="s">
        <v>16</v>
      </c>
      <c r="D4" s="5">
        <v>94.701</v>
      </c>
      <c r="E4" s="5">
        <v>0.029</v>
      </c>
      <c r="F4" s="5">
        <v>0.05</v>
      </c>
      <c r="G4" s="5">
        <v>0.001</v>
      </c>
      <c r="H4" s="5">
        <v>0.376</v>
      </c>
      <c r="I4" s="5">
        <v>0.008</v>
      </c>
      <c r="J4" s="5">
        <v>1.1355</v>
      </c>
      <c r="K4" s="5">
        <v>4.9942</v>
      </c>
      <c r="L4" s="5">
        <v>0.935</v>
      </c>
      <c r="M4" s="5">
        <v>0.808</v>
      </c>
      <c r="N4" s="5">
        <v>0.0182</v>
      </c>
      <c r="O4" s="5">
        <v>107.3274</v>
      </c>
      <c r="P4" s="8">
        <f aca="true" t="shared" si="0" ref="P4:P35">SUM(D4:O4)</f>
        <v>210.3833</v>
      </c>
    </row>
    <row r="5" spans="1:16" ht="18.75">
      <c r="A5" s="47" t="s">
        <v>17</v>
      </c>
      <c r="B5" s="569"/>
      <c r="C5" s="52" t="s">
        <v>18</v>
      </c>
      <c r="D5" s="36">
        <v>1711.537</v>
      </c>
      <c r="E5" s="36">
        <v>24.084</v>
      </c>
      <c r="F5" s="36">
        <v>6.048</v>
      </c>
      <c r="G5" s="36">
        <v>0.324</v>
      </c>
      <c r="H5" s="36">
        <v>37.076</v>
      </c>
      <c r="I5" s="36">
        <v>1.037</v>
      </c>
      <c r="J5" s="36">
        <v>35.585</v>
      </c>
      <c r="K5" s="36">
        <v>115.244</v>
      </c>
      <c r="L5" s="36">
        <v>39.453</v>
      </c>
      <c r="M5" s="36">
        <v>21.233</v>
      </c>
      <c r="N5" s="36">
        <v>1.652</v>
      </c>
      <c r="O5" s="36">
        <v>3276.749</v>
      </c>
      <c r="P5" s="9">
        <f t="shared" si="0"/>
        <v>5270.022</v>
      </c>
    </row>
    <row r="6" spans="1:16" ht="18.75">
      <c r="A6" s="47" t="s">
        <v>19</v>
      </c>
      <c r="B6" s="50" t="s">
        <v>20</v>
      </c>
      <c r="C6" s="59" t="s">
        <v>16</v>
      </c>
      <c r="D6" s="5"/>
      <c r="E6" s="5"/>
      <c r="F6" s="5"/>
      <c r="G6" s="5"/>
      <c r="H6" s="5"/>
      <c r="I6" s="5">
        <v>0.006</v>
      </c>
      <c r="J6" s="5"/>
      <c r="K6" s="5">
        <v>1.3424</v>
      </c>
      <c r="L6" s="5">
        <v>2.945</v>
      </c>
      <c r="M6" s="5">
        <v>0.008</v>
      </c>
      <c r="N6" s="5"/>
      <c r="O6" s="5"/>
      <c r="P6" s="8">
        <f t="shared" si="0"/>
        <v>4.3014</v>
      </c>
    </row>
    <row r="7" spans="1:16" ht="18.75">
      <c r="A7" s="47" t="s">
        <v>21</v>
      </c>
      <c r="B7" s="52" t="s">
        <v>22</v>
      </c>
      <c r="C7" s="52" t="s">
        <v>18</v>
      </c>
      <c r="D7" s="36"/>
      <c r="E7" s="36"/>
      <c r="F7" s="36"/>
      <c r="G7" s="36"/>
      <c r="H7" s="36"/>
      <c r="I7" s="36">
        <v>0.648</v>
      </c>
      <c r="J7" s="36"/>
      <c r="K7" s="36">
        <v>13.358</v>
      </c>
      <c r="L7" s="36">
        <v>16.705</v>
      </c>
      <c r="M7" s="36">
        <v>0.043</v>
      </c>
      <c r="N7" s="36"/>
      <c r="O7" s="36"/>
      <c r="P7" s="9">
        <f t="shared" si="0"/>
        <v>30.753999999999998</v>
      </c>
    </row>
    <row r="8" spans="1:16" ht="18.75">
      <c r="A8" s="47" t="s">
        <v>23</v>
      </c>
      <c r="B8" s="570" t="s">
        <v>114</v>
      </c>
      <c r="C8" s="59" t="s">
        <v>16</v>
      </c>
      <c r="D8" s="5">
        <f>+D4+D6</f>
        <v>94.701</v>
      </c>
      <c r="E8" s="5">
        <f aca="true" t="shared" si="1" ref="E8:O8">+E4+E6</f>
        <v>0.029</v>
      </c>
      <c r="F8" s="5">
        <f aca="true" t="shared" si="2" ref="F8:K8">+F4+F6</f>
        <v>0.05</v>
      </c>
      <c r="G8" s="5">
        <f t="shared" si="2"/>
        <v>0.001</v>
      </c>
      <c r="H8" s="5">
        <f t="shared" si="2"/>
        <v>0.376</v>
      </c>
      <c r="I8" s="5">
        <f t="shared" si="2"/>
        <v>0.014</v>
      </c>
      <c r="J8" s="5">
        <f t="shared" si="2"/>
        <v>1.1355</v>
      </c>
      <c r="K8" s="5">
        <f t="shared" si="2"/>
        <v>6.336600000000001</v>
      </c>
      <c r="L8" s="5">
        <f t="shared" si="1"/>
        <v>3.88</v>
      </c>
      <c r="M8" s="5">
        <f t="shared" si="1"/>
        <v>0.8160000000000001</v>
      </c>
      <c r="N8" s="5">
        <f t="shared" si="1"/>
        <v>0.0182</v>
      </c>
      <c r="O8" s="5">
        <f t="shared" si="1"/>
        <v>107.3274</v>
      </c>
      <c r="P8" s="8">
        <f t="shared" si="0"/>
        <v>214.68469999999996</v>
      </c>
    </row>
    <row r="9" spans="1:16" ht="18.75">
      <c r="A9" s="53"/>
      <c r="B9" s="571"/>
      <c r="C9" s="52" t="s">
        <v>18</v>
      </c>
      <c r="D9" s="36">
        <f aca="true" t="shared" si="3" ref="D9:O9">+D5+D7</f>
        <v>1711.537</v>
      </c>
      <c r="E9" s="36">
        <f t="shared" si="3"/>
        <v>24.084</v>
      </c>
      <c r="F9" s="36">
        <f aca="true" t="shared" si="4" ref="F9:K9">+F5+F7</f>
        <v>6.048</v>
      </c>
      <c r="G9" s="36">
        <f t="shared" si="4"/>
        <v>0.324</v>
      </c>
      <c r="H9" s="36">
        <f t="shared" si="4"/>
        <v>37.076</v>
      </c>
      <c r="I9" s="36">
        <f t="shared" si="4"/>
        <v>1.685</v>
      </c>
      <c r="J9" s="36">
        <f t="shared" si="4"/>
        <v>35.585</v>
      </c>
      <c r="K9" s="36">
        <f t="shared" si="4"/>
        <v>128.602</v>
      </c>
      <c r="L9" s="36">
        <f t="shared" si="3"/>
        <v>56.158</v>
      </c>
      <c r="M9" s="36">
        <f t="shared" si="3"/>
        <v>21.276</v>
      </c>
      <c r="N9" s="36">
        <f t="shared" si="3"/>
        <v>1.652</v>
      </c>
      <c r="O9" s="36">
        <f t="shared" si="3"/>
        <v>3276.749</v>
      </c>
      <c r="P9" s="9">
        <f t="shared" si="0"/>
        <v>5300.776</v>
      </c>
    </row>
    <row r="10" spans="1:16" ht="18.75">
      <c r="A10" s="572" t="s">
        <v>25</v>
      </c>
      <c r="B10" s="573"/>
      <c r="C10" s="59" t="s">
        <v>16</v>
      </c>
      <c r="D10" s="5"/>
      <c r="E10" s="5"/>
      <c r="F10" s="5"/>
      <c r="G10" s="5"/>
      <c r="H10" s="5"/>
      <c r="I10" s="5">
        <v>0.0665</v>
      </c>
      <c r="J10" s="5">
        <v>1.1091</v>
      </c>
      <c r="K10" s="5">
        <v>6.2143</v>
      </c>
      <c r="L10" s="5">
        <v>3.5293</v>
      </c>
      <c r="M10" s="5">
        <v>0.83</v>
      </c>
      <c r="N10" s="5">
        <v>0.0679</v>
      </c>
      <c r="O10" s="5"/>
      <c r="P10" s="8">
        <f t="shared" si="0"/>
        <v>11.8171</v>
      </c>
    </row>
    <row r="11" spans="1:16" ht="18.75">
      <c r="A11" s="574"/>
      <c r="B11" s="575"/>
      <c r="C11" s="52" t="s">
        <v>18</v>
      </c>
      <c r="D11" s="36"/>
      <c r="E11" s="36"/>
      <c r="F11" s="36"/>
      <c r="G11" s="36"/>
      <c r="H11" s="36"/>
      <c r="I11" s="36">
        <v>34.991</v>
      </c>
      <c r="J11" s="36">
        <v>315.475</v>
      </c>
      <c r="K11" s="36">
        <v>442.157</v>
      </c>
      <c r="L11" s="36">
        <v>398.156</v>
      </c>
      <c r="M11" s="36">
        <v>224.055</v>
      </c>
      <c r="N11" s="36">
        <v>62.662</v>
      </c>
      <c r="O11" s="36"/>
      <c r="P11" s="9">
        <f t="shared" si="0"/>
        <v>1477.496</v>
      </c>
    </row>
    <row r="12" spans="1:16" ht="18.75">
      <c r="A12" s="54"/>
      <c r="B12" s="568" t="s">
        <v>26</v>
      </c>
      <c r="C12" s="59" t="s">
        <v>16</v>
      </c>
      <c r="D12" s="5">
        <v>0.0861</v>
      </c>
      <c r="E12" s="5">
        <v>0.1197</v>
      </c>
      <c r="F12" s="5">
        <v>0.1059</v>
      </c>
      <c r="G12" s="5">
        <v>0.1861</v>
      </c>
      <c r="H12" s="5">
        <v>0.174</v>
      </c>
      <c r="I12" s="5">
        <v>0.1065</v>
      </c>
      <c r="J12" s="5">
        <v>0.1268</v>
      </c>
      <c r="K12" s="5">
        <v>0.2053</v>
      </c>
      <c r="L12" s="5">
        <v>0.1462</v>
      </c>
      <c r="M12" s="5">
        <v>0.1341</v>
      </c>
      <c r="N12" s="5">
        <v>0.1572</v>
      </c>
      <c r="O12" s="5">
        <v>0.1939</v>
      </c>
      <c r="P12" s="8">
        <f t="shared" si="0"/>
        <v>1.7418000000000002</v>
      </c>
    </row>
    <row r="13" spans="1:16" ht="18.75">
      <c r="A13" s="47" t="s">
        <v>0</v>
      </c>
      <c r="B13" s="569"/>
      <c r="C13" s="52" t="s">
        <v>18</v>
      </c>
      <c r="D13" s="36">
        <v>236.79</v>
      </c>
      <c r="E13" s="36">
        <v>374.857</v>
      </c>
      <c r="F13" s="36">
        <v>347.544</v>
      </c>
      <c r="G13" s="36">
        <v>606.829</v>
      </c>
      <c r="H13" s="36">
        <v>605.922</v>
      </c>
      <c r="I13" s="36">
        <v>334.931</v>
      </c>
      <c r="J13" s="36">
        <v>411.998</v>
      </c>
      <c r="K13" s="36">
        <v>765.071</v>
      </c>
      <c r="L13" s="36">
        <v>497.145</v>
      </c>
      <c r="M13" s="36">
        <v>439.075</v>
      </c>
      <c r="N13" s="36">
        <v>480.361</v>
      </c>
      <c r="O13" s="36">
        <v>784.759</v>
      </c>
      <c r="P13" s="9">
        <f t="shared" si="0"/>
        <v>5885.281999999999</v>
      </c>
    </row>
    <row r="14" spans="1:16" ht="18.75">
      <c r="A14" s="47" t="s">
        <v>27</v>
      </c>
      <c r="B14" s="568" t="s">
        <v>28</v>
      </c>
      <c r="C14" s="59" t="s">
        <v>16</v>
      </c>
      <c r="D14" s="5"/>
      <c r="E14" s="5"/>
      <c r="F14" s="5"/>
      <c r="G14" s="5"/>
      <c r="H14" s="5"/>
      <c r="I14" s="5">
        <v>0.0235</v>
      </c>
      <c r="J14" s="5"/>
      <c r="K14" s="5">
        <v>0.0132</v>
      </c>
      <c r="L14" s="5"/>
      <c r="M14" s="5">
        <v>0.007</v>
      </c>
      <c r="N14" s="5"/>
      <c r="O14" s="5"/>
      <c r="P14" s="8">
        <f t="shared" si="0"/>
        <v>0.043699999999999996</v>
      </c>
    </row>
    <row r="15" spans="1:16" ht="18.75">
      <c r="A15" s="47" t="s">
        <v>0</v>
      </c>
      <c r="B15" s="569"/>
      <c r="C15" s="52" t="s">
        <v>18</v>
      </c>
      <c r="D15" s="36"/>
      <c r="E15" s="36"/>
      <c r="F15" s="36"/>
      <c r="G15" s="36"/>
      <c r="H15" s="36"/>
      <c r="I15" s="36">
        <v>32.94</v>
      </c>
      <c r="J15" s="36"/>
      <c r="K15" s="36">
        <v>5.724</v>
      </c>
      <c r="L15" s="36"/>
      <c r="M15" s="36">
        <v>10.584</v>
      </c>
      <c r="N15" s="36"/>
      <c r="O15" s="36"/>
      <c r="P15" s="9">
        <f t="shared" si="0"/>
        <v>49.248000000000005</v>
      </c>
    </row>
    <row r="16" spans="1:16" ht="18.75">
      <c r="A16" s="47" t="s">
        <v>29</v>
      </c>
      <c r="B16" s="568" t="s">
        <v>30</v>
      </c>
      <c r="C16" s="59" t="s">
        <v>16</v>
      </c>
      <c r="D16" s="5">
        <v>0.3815</v>
      </c>
      <c r="E16" s="5">
        <v>0.214</v>
      </c>
      <c r="F16" s="5">
        <v>0.193</v>
      </c>
      <c r="G16" s="5">
        <v>0.31875</v>
      </c>
      <c r="H16" s="5">
        <v>0.27425</v>
      </c>
      <c r="I16" s="5">
        <v>0.25975</v>
      </c>
      <c r="J16" s="5">
        <v>0.178</v>
      </c>
      <c r="K16" s="5">
        <v>0.13275</v>
      </c>
      <c r="L16" s="5">
        <v>0.23525</v>
      </c>
      <c r="M16" s="5">
        <v>0.175</v>
      </c>
      <c r="N16" s="5">
        <v>0.156</v>
      </c>
      <c r="O16" s="5">
        <v>0.1975</v>
      </c>
      <c r="P16" s="8">
        <f t="shared" si="0"/>
        <v>2.71575</v>
      </c>
    </row>
    <row r="17" spans="1:16" ht="18.75">
      <c r="A17" s="54"/>
      <c r="B17" s="569"/>
      <c r="C17" s="52" t="s">
        <v>18</v>
      </c>
      <c r="D17" s="36">
        <v>697.364</v>
      </c>
      <c r="E17" s="36">
        <v>310.01</v>
      </c>
      <c r="F17" s="36">
        <v>310.366</v>
      </c>
      <c r="G17" s="36">
        <v>567.298</v>
      </c>
      <c r="H17" s="36">
        <v>478.023</v>
      </c>
      <c r="I17" s="36">
        <v>399.857</v>
      </c>
      <c r="J17" s="36">
        <v>268.143</v>
      </c>
      <c r="K17" s="36">
        <v>186.948</v>
      </c>
      <c r="L17" s="36">
        <v>386.249</v>
      </c>
      <c r="M17" s="36">
        <v>257.5</v>
      </c>
      <c r="N17" s="36">
        <v>244.607</v>
      </c>
      <c r="O17" s="36">
        <v>342.535</v>
      </c>
      <c r="P17" s="9">
        <f t="shared" si="0"/>
        <v>4448.9</v>
      </c>
    </row>
    <row r="18" spans="1:16" ht="18.75">
      <c r="A18" s="47" t="s">
        <v>31</v>
      </c>
      <c r="B18" s="50" t="s">
        <v>108</v>
      </c>
      <c r="C18" s="59" t="s">
        <v>16</v>
      </c>
      <c r="D18" s="5"/>
      <c r="E18" s="5"/>
      <c r="F18" s="5"/>
      <c r="G18" s="5"/>
      <c r="H18" s="5">
        <v>0.00775</v>
      </c>
      <c r="I18" s="5"/>
      <c r="J18" s="5">
        <v>0.049</v>
      </c>
      <c r="K18" s="5">
        <v>0.0061</v>
      </c>
      <c r="L18" s="5">
        <v>0.0036</v>
      </c>
      <c r="M18" s="5"/>
      <c r="N18" s="5"/>
      <c r="O18" s="5"/>
      <c r="P18" s="8">
        <f t="shared" si="0"/>
        <v>0.06645000000000001</v>
      </c>
    </row>
    <row r="19" spans="1:16" ht="18.75">
      <c r="A19" s="54"/>
      <c r="B19" s="52" t="s">
        <v>109</v>
      </c>
      <c r="C19" s="52" t="s">
        <v>18</v>
      </c>
      <c r="D19" s="36"/>
      <c r="E19" s="36"/>
      <c r="F19" s="36"/>
      <c r="G19" s="36"/>
      <c r="H19" s="36">
        <v>9.207</v>
      </c>
      <c r="I19" s="36"/>
      <c r="J19" s="36">
        <v>23.274</v>
      </c>
      <c r="K19" s="36">
        <v>2.767</v>
      </c>
      <c r="L19" s="36">
        <v>2.255</v>
      </c>
      <c r="M19" s="36"/>
      <c r="N19" s="36"/>
      <c r="O19" s="36"/>
      <c r="P19" s="9">
        <f t="shared" si="0"/>
        <v>37.50300000000001</v>
      </c>
    </row>
    <row r="20" spans="1:16" ht="18.75">
      <c r="A20" s="47" t="s">
        <v>23</v>
      </c>
      <c r="B20" s="568" t="s">
        <v>32</v>
      </c>
      <c r="C20" s="59" t="s">
        <v>16</v>
      </c>
      <c r="D20" s="5">
        <v>0.032</v>
      </c>
      <c r="E20" s="5">
        <v>0.001</v>
      </c>
      <c r="F20" s="5">
        <v>0.01075</v>
      </c>
      <c r="G20" s="5">
        <v>0.01075</v>
      </c>
      <c r="H20" s="5"/>
      <c r="I20" s="5"/>
      <c r="J20" s="5">
        <v>0.006</v>
      </c>
      <c r="K20" s="5">
        <v>0.0152</v>
      </c>
      <c r="L20" s="5"/>
      <c r="M20" s="5"/>
      <c r="N20" s="5"/>
      <c r="O20" s="5">
        <v>0.01</v>
      </c>
      <c r="P20" s="8">
        <f t="shared" si="0"/>
        <v>0.08569999999999998</v>
      </c>
    </row>
    <row r="21" spans="1:16" ht="18.75">
      <c r="A21" s="54"/>
      <c r="B21" s="569"/>
      <c r="C21" s="52" t="s">
        <v>18</v>
      </c>
      <c r="D21" s="36">
        <v>26.244</v>
      </c>
      <c r="E21" s="36">
        <v>2.7</v>
      </c>
      <c r="F21" s="36">
        <v>9.056</v>
      </c>
      <c r="G21" s="36">
        <v>9.056</v>
      </c>
      <c r="H21" s="36"/>
      <c r="I21" s="36"/>
      <c r="J21" s="36">
        <v>2.398</v>
      </c>
      <c r="K21" s="36">
        <v>5.746</v>
      </c>
      <c r="L21" s="36"/>
      <c r="M21" s="36"/>
      <c r="N21" s="36"/>
      <c r="O21" s="36">
        <v>4.32</v>
      </c>
      <c r="P21" s="9">
        <f t="shared" si="0"/>
        <v>59.52</v>
      </c>
    </row>
    <row r="22" spans="1:16" ht="18.75">
      <c r="A22" s="54"/>
      <c r="B22" s="570" t="s">
        <v>114</v>
      </c>
      <c r="C22" s="59" t="s">
        <v>16</v>
      </c>
      <c r="D22" s="5">
        <f>+D12+D14+D16+D18+D20</f>
        <v>0.49960000000000004</v>
      </c>
      <c r="E22" s="5">
        <f aca="true" t="shared" si="5" ref="E22:G23">+E12+E14+E16+E18+E20</f>
        <v>0.3347</v>
      </c>
      <c r="F22" s="5">
        <f t="shared" si="5"/>
        <v>0.30965</v>
      </c>
      <c r="G22" s="5">
        <f t="shared" si="5"/>
        <v>0.5156000000000001</v>
      </c>
      <c r="H22" s="5">
        <f aca="true" t="shared" si="6" ref="H22:J23">+H12+H14+H16+H18+H20</f>
        <v>0.45599999999999996</v>
      </c>
      <c r="I22" s="5">
        <f t="shared" si="6"/>
        <v>0.38975</v>
      </c>
      <c r="J22" s="5">
        <f t="shared" si="6"/>
        <v>0.35979999999999995</v>
      </c>
      <c r="K22" s="5">
        <f aca="true" t="shared" si="7" ref="K22:O23">+K12+K14+K16+K18+K20</f>
        <v>0.37255</v>
      </c>
      <c r="L22" s="5">
        <f t="shared" si="7"/>
        <v>0.38504999999999995</v>
      </c>
      <c r="M22" s="5">
        <f t="shared" si="7"/>
        <v>0.3161</v>
      </c>
      <c r="N22" s="5">
        <f t="shared" si="7"/>
        <v>0.31320000000000003</v>
      </c>
      <c r="O22" s="5">
        <f t="shared" si="7"/>
        <v>0.4014</v>
      </c>
      <c r="P22" s="8">
        <f t="shared" si="0"/>
        <v>4.6533999999999995</v>
      </c>
    </row>
    <row r="23" spans="1:16" ht="18.75">
      <c r="A23" s="53"/>
      <c r="B23" s="571"/>
      <c r="C23" s="52" t="s">
        <v>18</v>
      </c>
      <c r="D23" s="36">
        <f>+D13+D15+D17+D19+D21</f>
        <v>960.398</v>
      </c>
      <c r="E23" s="36">
        <f t="shared" si="5"/>
        <v>687.567</v>
      </c>
      <c r="F23" s="36">
        <f t="shared" si="5"/>
        <v>666.966</v>
      </c>
      <c r="G23" s="36">
        <f t="shared" si="5"/>
        <v>1183.183</v>
      </c>
      <c r="H23" s="36">
        <f t="shared" si="6"/>
        <v>1093.1520000000003</v>
      </c>
      <c r="I23" s="36">
        <f t="shared" si="6"/>
        <v>767.7280000000001</v>
      </c>
      <c r="J23" s="36">
        <f t="shared" si="6"/>
        <v>705.813</v>
      </c>
      <c r="K23" s="36">
        <f t="shared" si="7"/>
        <v>966.2560000000001</v>
      </c>
      <c r="L23" s="36">
        <f t="shared" si="7"/>
        <v>885.649</v>
      </c>
      <c r="M23" s="36">
        <f t="shared" si="7"/>
        <v>707.159</v>
      </c>
      <c r="N23" s="36">
        <f t="shared" si="7"/>
        <v>724.968</v>
      </c>
      <c r="O23" s="36">
        <f t="shared" si="7"/>
        <v>1131.614</v>
      </c>
      <c r="P23" s="9">
        <f t="shared" si="0"/>
        <v>10480.453000000001</v>
      </c>
    </row>
    <row r="24" spans="1:16" ht="18.75">
      <c r="A24" s="47" t="s">
        <v>0</v>
      </c>
      <c r="B24" s="568" t="s">
        <v>33</v>
      </c>
      <c r="C24" s="59" t="s">
        <v>16</v>
      </c>
      <c r="D24" s="5">
        <v>0.0417</v>
      </c>
      <c r="E24" s="5">
        <v>0.0149</v>
      </c>
      <c r="F24" s="5">
        <v>0.012</v>
      </c>
      <c r="G24" s="5">
        <v>0.0359</v>
      </c>
      <c r="H24" s="5">
        <v>0.0298</v>
      </c>
      <c r="I24" s="5">
        <v>0.0068</v>
      </c>
      <c r="J24" s="5">
        <v>0.223</v>
      </c>
      <c r="K24" s="5">
        <v>0.236</v>
      </c>
      <c r="L24" s="5">
        <v>0.4174</v>
      </c>
      <c r="M24" s="5">
        <v>0.028</v>
      </c>
      <c r="N24" s="5">
        <v>0.0084</v>
      </c>
      <c r="O24" s="5"/>
      <c r="P24" s="8">
        <f t="shared" si="0"/>
        <v>1.0539</v>
      </c>
    </row>
    <row r="25" spans="1:16" ht="18.75">
      <c r="A25" s="47" t="s">
        <v>34</v>
      </c>
      <c r="B25" s="569"/>
      <c r="C25" s="52" t="s">
        <v>18</v>
      </c>
      <c r="D25" s="36">
        <v>95.996</v>
      </c>
      <c r="E25" s="36">
        <v>30.985</v>
      </c>
      <c r="F25" s="36">
        <v>25.11</v>
      </c>
      <c r="G25" s="36">
        <v>80.05</v>
      </c>
      <c r="H25" s="36">
        <v>73.959</v>
      </c>
      <c r="I25" s="36">
        <v>15.79</v>
      </c>
      <c r="J25" s="36">
        <v>180.673</v>
      </c>
      <c r="K25" s="36">
        <v>242.136</v>
      </c>
      <c r="L25" s="36">
        <v>432.14</v>
      </c>
      <c r="M25" s="36">
        <v>24.192</v>
      </c>
      <c r="N25" s="36">
        <v>19.051</v>
      </c>
      <c r="O25" s="36"/>
      <c r="P25" s="9">
        <f t="shared" si="0"/>
        <v>1220.0819999999999</v>
      </c>
    </row>
    <row r="26" spans="1:16" ht="18.75">
      <c r="A26" s="47" t="s">
        <v>35</v>
      </c>
      <c r="B26" s="50" t="s">
        <v>20</v>
      </c>
      <c r="C26" s="59" t="s">
        <v>16</v>
      </c>
      <c r="D26" s="5"/>
      <c r="E26" s="5"/>
      <c r="F26" s="5"/>
      <c r="G26" s="5"/>
      <c r="H26" s="5"/>
      <c r="I26" s="5"/>
      <c r="J26" s="5"/>
      <c r="K26" s="5">
        <v>0.018</v>
      </c>
      <c r="L26" s="5"/>
      <c r="M26" s="5"/>
      <c r="N26" s="5"/>
      <c r="O26" s="5"/>
      <c r="P26" s="8">
        <f t="shared" si="0"/>
        <v>0.018</v>
      </c>
    </row>
    <row r="27" spans="1:16" ht="18.75">
      <c r="A27" s="47" t="s">
        <v>36</v>
      </c>
      <c r="B27" s="52" t="s">
        <v>110</v>
      </c>
      <c r="C27" s="52" t="s">
        <v>18</v>
      </c>
      <c r="D27" s="36"/>
      <c r="E27" s="36"/>
      <c r="F27" s="36"/>
      <c r="G27" s="36"/>
      <c r="H27" s="36"/>
      <c r="I27" s="36"/>
      <c r="J27" s="36"/>
      <c r="K27" s="36">
        <v>1.944</v>
      </c>
      <c r="L27" s="36"/>
      <c r="M27" s="36"/>
      <c r="N27" s="36"/>
      <c r="O27" s="36"/>
      <c r="P27" s="9">
        <f t="shared" si="0"/>
        <v>1.944</v>
      </c>
    </row>
    <row r="28" spans="1:16" ht="18.75">
      <c r="A28" s="47" t="s">
        <v>23</v>
      </c>
      <c r="B28" s="570" t="s">
        <v>114</v>
      </c>
      <c r="C28" s="59" t="s">
        <v>16</v>
      </c>
      <c r="D28" s="5">
        <f>+D24+D26</f>
        <v>0.0417</v>
      </c>
      <c r="E28" s="5">
        <f aca="true" t="shared" si="8" ref="E28:H29">+E24+E26</f>
        <v>0.0149</v>
      </c>
      <c r="F28" s="5">
        <f>+F24+F26</f>
        <v>0.012</v>
      </c>
      <c r="G28" s="5">
        <f t="shared" si="8"/>
        <v>0.0359</v>
      </c>
      <c r="H28" s="5">
        <f t="shared" si="8"/>
        <v>0.0298</v>
      </c>
      <c r="I28" s="5">
        <f aca="true" t="shared" si="9" ref="H28:N29">+I24+I26</f>
        <v>0.0068</v>
      </c>
      <c r="J28" s="5">
        <f>+J24+J26</f>
        <v>0.223</v>
      </c>
      <c r="K28" s="5">
        <f t="shared" si="9"/>
        <v>0.254</v>
      </c>
      <c r="L28" s="5">
        <f t="shared" si="9"/>
        <v>0.4174</v>
      </c>
      <c r="M28" s="5">
        <f t="shared" si="9"/>
        <v>0.028</v>
      </c>
      <c r="N28" s="5">
        <f t="shared" si="9"/>
        <v>0.0084</v>
      </c>
      <c r="O28" s="5"/>
      <c r="P28" s="8">
        <f t="shared" si="0"/>
        <v>1.0718999999999999</v>
      </c>
    </row>
    <row r="29" spans="1:16" ht="18.75">
      <c r="A29" s="53"/>
      <c r="B29" s="571"/>
      <c r="C29" s="52" t="s">
        <v>18</v>
      </c>
      <c r="D29" s="36">
        <f>+D25+D27</f>
        <v>95.996</v>
      </c>
      <c r="E29" s="36">
        <f t="shared" si="8"/>
        <v>30.985</v>
      </c>
      <c r="F29" s="36">
        <f>+F25+F27</f>
        <v>25.11</v>
      </c>
      <c r="G29" s="36">
        <f t="shared" si="8"/>
        <v>80.05</v>
      </c>
      <c r="H29" s="36">
        <f t="shared" si="9"/>
        <v>73.959</v>
      </c>
      <c r="I29" s="36">
        <f t="shared" si="9"/>
        <v>15.79</v>
      </c>
      <c r="J29" s="36">
        <f>+J25+J27</f>
        <v>180.673</v>
      </c>
      <c r="K29" s="36">
        <f t="shared" si="9"/>
        <v>244.07999999999998</v>
      </c>
      <c r="L29" s="36">
        <f t="shared" si="9"/>
        <v>432.14</v>
      </c>
      <c r="M29" s="36">
        <f t="shared" si="9"/>
        <v>24.192</v>
      </c>
      <c r="N29" s="36">
        <f t="shared" si="9"/>
        <v>19.051</v>
      </c>
      <c r="O29" s="36"/>
      <c r="P29" s="9">
        <f t="shared" si="0"/>
        <v>1222.0259999999998</v>
      </c>
    </row>
    <row r="30" spans="1:16" ht="18.75">
      <c r="A30" s="47" t="s">
        <v>0</v>
      </c>
      <c r="B30" s="568" t="s">
        <v>37</v>
      </c>
      <c r="C30" s="59" t="s">
        <v>16</v>
      </c>
      <c r="D30" s="5">
        <v>219.6777</v>
      </c>
      <c r="E30" s="5">
        <v>37.9204</v>
      </c>
      <c r="F30" s="5">
        <v>5.6841</v>
      </c>
      <c r="G30" s="5">
        <v>1.7441</v>
      </c>
      <c r="H30" s="5">
        <v>0.3407</v>
      </c>
      <c r="I30" s="5">
        <v>0.3142</v>
      </c>
      <c r="J30" s="5">
        <v>4.4788</v>
      </c>
      <c r="K30" s="5">
        <v>0.423</v>
      </c>
      <c r="L30" s="5">
        <v>0.5647</v>
      </c>
      <c r="M30" s="5">
        <v>0.4747</v>
      </c>
      <c r="N30" s="5">
        <v>0.0369</v>
      </c>
      <c r="O30" s="5">
        <v>4.2787</v>
      </c>
      <c r="P30" s="8">
        <f t="shared" si="0"/>
        <v>275.93800000000005</v>
      </c>
    </row>
    <row r="31" spans="1:16" ht="18.75">
      <c r="A31" s="47" t="s">
        <v>38</v>
      </c>
      <c r="B31" s="569"/>
      <c r="C31" s="52" t="s">
        <v>18</v>
      </c>
      <c r="D31" s="36">
        <v>74490.598</v>
      </c>
      <c r="E31" s="36">
        <v>17766.501</v>
      </c>
      <c r="F31" s="36">
        <v>1455.296</v>
      </c>
      <c r="G31" s="36">
        <v>294.067</v>
      </c>
      <c r="H31" s="36">
        <v>58.171</v>
      </c>
      <c r="I31" s="36">
        <v>45.558</v>
      </c>
      <c r="J31" s="36">
        <v>260.128</v>
      </c>
      <c r="K31" s="36">
        <v>39.354</v>
      </c>
      <c r="L31" s="36">
        <v>122.548</v>
      </c>
      <c r="M31" s="36">
        <v>105.54</v>
      </c>
      <c r="N31" s="36">
        <v>21.781</v>
      </c>
      <c r="O31" s="36">
        <v>2344.908</v>
      </c>
      <c r="P31" s="9">
        <f t="shared" si="0"/>
        <v>97004.45</v>
      </c>
    </row>
    <row r="32" spans="1:16" ht="18.75">
      <c r="A32" s="47" t="s">
        <v>0</v>
      </c>
      <c r="B32" s="568" t="s">
        <v>39</v>
      </c>
      <c r="C32" s="59" t="s">
        <v>16</v>
      </c>
      <c r="D32" s="5">
        <v>6.194</v>
      </c>
      <c r="E32" s="5">
        <v>0.7091</v>
      </c>
      <c r="F32" s="5">
        <v>0.4717</v>
      </c>
      <c r="G32" s="5">
        <v>0.1263</v>
      </c>
      <c r="H32" s="5">
        <v>0.0253</v>
      </c>
      <c r="I32" s="5">
        <v>0.0885</v>
      </c>
      <c r="J32" s="5">
        <v>0.5195</v>
      </c>
      <c r="K32" s="5">
        <v>0.083</v>
      </c>
      <c r="L32" s="5">
        <v>0.0432</v>
      </c>
      <c r="M32" s="5">
        <v>0.0763</v>
      </c>
      <c r="N32" s="5">
        <v>0.1583</v>
      </c>
      <c r="O32" s="5">
        <v>0.9553</v>
      </c>
      <c r="P32" s="8">
        <f t="shared" si="0"/>
        <v>9.4505</v>
      </c>
    </row>
    <row r="33" spans="1:16" ht="18.75">
      <c r="A33" s="47" t="s">
        <v>40</v>
      </c>
      <c r="B33" s="569"/>
      <c r="C33" s="52" t="s">
        <v>18</v>
      </c>
      <c r="D33" s="36">
        <v>1659.106</v>
      </c>
      <c r="E33" s="36">
        <v>207.831</v>
      </c>
      <c r="F33" s="36">
        <v>126.106</v>
      </c>
      <c r="G33" s="36">
        <v>10.082</v>
      </c>
      <c r="H33" s="36">
        <v>5.87</v>
      </c>
      <c r="I33" s="36">
        <v>4.693</v>
      </c>
      <c r="J33" s="36">
        <v>18.149</v>
      </c>
      <c r="K33" s="36">
        <v>1.793</v>
      </c>
      <c r="L33" s="36">
        <v>11.534</v>
      </c>
      <c r="M33" s="36">
        <v>26.288</v>
      </c>
      <c r="N33" s="36">
        <v>78.631</v>
      </c>
      <c r="O33" s="36">
        <v>417.906</v>
      </c>
      <c r="P33" s="9">
        <f t="shared" si="0"/>
        <v>2567.9889999999996</v>
      </c>
    </row>
    <row r="34" spans="1:16" ht="18.75">
      <c r="A34" s="54"/>
      <c r="B34" s="50" t="s">
        <v>20</v>
      </c>
      <c r="C34" s="59" t="s">
        <v>16</v>
      </c>
      <c r="D34" s="5">
        <v>0.005</v>
      </c>
      <c r="E34" s="5">
        <v>0.029</v>
      </c>
      <c r="F34" s="5"/>
      <c r="G34" s="5"/>
      <c r="H34" s="5"/>
      <c r="I34" s="5"/>
      <c r="J34" s="5"/>
      <c r="K34" s="5"/>
      <c r="L34" s="5"/>
      <c r="M34" s="5"/>
      <c r="N34" s="5"/>
      <c r="O34" s="5">
        <v>0.009</v>
      </c>
      <c r="P34" s="8">
        <f t="shared" si="0"/>
        <v>0.043000000000000003</v>
      </c>
    </row>
    <row r="35" spans="1:16" ht="18.75">
      <c r="A35" s="47" t="s">
        <v>23</v>
      </c>
      <c r="B35" s="52" t="s">
        <v>111</v>
      </c>
      <c r="C35" s="52" t="s">
        <v>18</v>
      </c>
      <c r="D35" s="36">
        <v>7.344</v>
      </c>
      <c r="E35" s="36">
        <v>14.688</v>
      </c>
      <c r="F35" s="36"/>
      <c r="G35" s="36"/>
      <c r="H35" s="36"/>
      <c r="I35" s="36"/>
      <c r="J35" s="36"/>
      <c r="K35" s="36"/>
      <c r="L35" s="36"/>
      <c r="M35" s="36"/>
      <c r="N35" s="36"/>
      <c r="O35" s="36">
        <v>6.156</v>
      </c>
      <c r="P35" s="9">
        <f t="shared" si="0"/>
        <v>28.188</v>
      </c>
    </row>
    <row r="36" spans="1:16" ht="18.75">
      <c r="A36" s="54"/>
      <c r="B36" s="570" t="s">
        <v>107</v>
      </c>
      <c r="C36" s="59" t="s">
        <v>16</v>
      </c>
      <c r="D36" s="5">
        <f>+D30+D32+D34</f>
        <v>225.87669999999997</v>
      </c>
      <c r="E36" s="5">
        <f aca="true" t="shared" si="10" ref="E36:G37">+E30+E32+E34</f>
        <v>38.658500000000004</v>
      </c>
      <c r="F36" s="5">
        <f t="shared" si="10"/>
        <v>6.1558</v>
      </c>
      <c r="G36" s="5">
        <f t="shared" si="10"/>
        <v>1.8704</v>
      </c>
      <c r="H36" s="5">
        <f aca="true" t="shared" si="11" ref="H36:K37">+H30+H32+H34</f>
        <v>0.366</v>
      </c>
      <c r="I36" s="5">
        <f t="shared" si="11"/>
        <v>0.40269999999999995</v>
      </c>
      <c r="J36" s="5">
        <f>+J30+J32+J34</f>
        <v>4.9982999999999995</v>
      </c>
      <c r="K36" s="5">
        <f t="shared" si="11"/>
        <v>0.506</v>
      </c>
      <c r="L36" s="5">
        <f aca="true" t="shared" si="12" ref="L36:N37">+L30+L32+L34</f>
        <v>0.6079</v>
      </c>
      <c r="M36" s="5">
        <f t="shared" si="12"/>
        <v>0.551</v>
      </c>
      <c r="N36" s="5">
        <f t="shared" si="12"/>
        <v>0.19519999999999998</v>
      </c>
      <c r="O36" s="5">
        <f>+O30+O32+O34</f>
        <v>5.243</v>
      </c>
      <c r="P36" s="8">
        <f aca="true" t="shared" si="13" ref="P36:P67">SUM(D36:O36)</f>
        <v>285.43149999999986</v>
      </c>
    </row>
    <row r="37" spans="1:16" ht="18.75">
      <c r="A37" s="53"/>
      <c r="B37" s="571"/>
      <c r="C37" s="52" t="s">
        <v>18</v>
      </c>
      <c r="D37" s="36">
        <f>+D31+D33+D35</f>
        <v>76157.048</v>
      </c>
      <c r="E37" s="36">
        <f>+E31+E33+E35</f>
        <v>17989.019999999997</v>
      </c>
      <c r="F37" s="36">
        <f t="shared" si="10"/>
        <v>1581.402</v>
      </c>
      <c r="G37" s="36">
        <f t="shared" si="10"/>
        <v>304.149</v>
      </c>
      <c r="H37" s="36">
        <f t="shared" si="11"/>
        <v>64.041</v>
      </c>
      <c r="I37" s="36">
        <f t="shared" si="11"/>
        <v>50.251</v>
      </c>
      <c r="J37" s="36">
        <f>+J31+J33+J35</f>
        <v>278.277</v>
      </c>
      <c r="K37" s="36">
        <f t="shared" si="11"/>
        <v>41.147</v>
      </c>
      <c r="L37" s="36">
        <f t="shared" si="12"/>
        <v>134.082</v>
      </c>
      <c r="M37" s="36">
        <f t="shared" si="12"/>
        <v>131.828</v>
      </c>
      <c r="N37" s="36">
        <f t="shared" si="12"/>
        <v>100.412</v>
      </c>
      <c r="O37" s="36">
        <f>+O31+O33+O35</f>
        <v>2768.97</v>
      </c>
      <c r="P37" s="9">
        <f t="shared" si="13"/>
        <v>99600.627</v>
      </c>
    </row>
    <row r="38" spans="1:16" ht="18.75">
      <c r="A38" s="572" t="s">
        <v>41</v>
      </c>
      <c r="B38" s="573"/>
      <c r="C38" s="59" t="s">
        <v>16</v>
      </c>
      <c r="D38" s="5">
        <v>0.005</v>
      </c>
      <c r="E38" s="5"/>
      <c r="F38" s="5"/>
      <c r="G38" s="5"/>
      <c r="H38" s="5"/>
      <c r="I38" s="5">
        <v>0.0027</v>
      </c>
      <c r="J38" s="5">
        <v>0.3086</v>
      </c>
      <c r="K38" s="5">
        <v>0.8161</v>
      </c>
      <c r="L38" s="5">
        <v>5.4281</v>
      </c>
      <c r="M38" s="5">
        <v>6.5722</v>
      </c>
      <c r="N38" s="5">
        <v>1.7094</v>
      </c>
      <c r="O38" s="5">
        <v>0.0936</v>
      </c>
      <c r="P38" s="8">
        <f t="shared" si="13"/>
        <v>14.9357</v>
      </c>
    </row>
    <row r="39" spans="1:16" ht="18.75">
      <c r="A39" s="574"/>
      <c r="B39" s="575"/>
      <c r="C39" s="52" t="s">
        <v>18</v>
      </c>
      <c r="D39" s="36">
        <v>5.94</v>
      </c>
      <c r="E39" s="36"/>
      <c r="F39" s="36"/>
      <c r="G39" s="36"/>
      <c r="H39" s="36"/>
      <c r="I39" s="36">
        <v>3.24</v>
      </c>
      <c r="J39" s="36">
        <v>138.252</v>
      </c>
      <c r="K39" s="36">
        <v>236.409</v>
      </c>
      <c r="L39" s="36">
        <v>204.59</v>
      </c>
      <c r="M39" s="36">
        <v>167.857</v>
      </c>
      <c r="N39" s="36">
        <v>122.469</v>
      </c>
      <c r="O39" s="36">
        <v>39.238</v>
      </c>
      <c r="P39" s="9">
        <f t="shared" si="13"/>
        <v>917.9950000000001</v>
      </c>
    </row>
    <row r="40" spans="1:16" ht="18.75">
      <c r="A40" s="572" t="s">
        <v>42</v>
      </c>
      <c r="B40" s="573"/>
      <c r="C40" s="59" t="s">
        <v>16</v>
      </c>
      <c r="D40" s="5">
        <v>0.2794</v>
      </c>
      <c r="E40" s="5">
        <v>-0.043</v>
      </c>
      <c r="F40" s="5"/>
      <c r="G40" s="5"/>
      <c r="H40" s="5">
        <v>1.52</v>
      </c>
      <c r="I40" s="5">
        <v>4.2274</v>
      </c>
      <c r="J40" s="5">
        <v>30.5809</v>
      </c>
      <c r="K40" s="5">
        <v>19.3588</v>
      </c>
      <c r="L40" s="5">
        <v>11.9087</v>
      </c>
      <c r="M40" s="5">
        <v>9.1527</v>
      </c>
      <c r="N40" s="5">
        <v>8.7529</v>
      </c>
      <c r="O40" s="5">
        <v>2.4212</v>
      </c>
      <c r="P40" s="8">
        <f t="shared" si="13"/>
        <v>88.15899999999999</v>
      </c>
    </row>
    <row r="41" spans="1:16" ht="18.75">
      <c r="A41" s="574"/>
      <c r="B41" s="575"/>
      <c r="C41" s="52" t="s">
        <v>18</v>
      </c>
      <c r="D41" s="36">
        <v>65.173</v>
      </c>
      <c r="E41" s="36">
        <v>-1.393</v>
      </c>
      <c r="F41" s="36"/>
      <c r="G41" s="36"/>
      <c r="H41" s="36">
        <v>128.671</v>
      </c>
      <c r="I41" s="36">
        <v>480.65</v>
      </c>
      <c r="J41" s="36">
        <v>2283.555</v>
      </c>
      <c r="K41" s="36">
        <v>1510.545</v>
      </c>
      <c r="L41" s="36">
        <v>744.519</v>
      </c>
      <c r="M41" s="36">
        <v>591.411</v>
      </c>
      <c r="N41" s="36">
        <v>855.474</v>
      </c>
      <c r="O41" s="36">
        <v>393.651</v>
      </c>
      <c r="P41" s="9">
        <f t="shared" si="13"/>
        <v>7052.256</v>
      </c>
    </row>
    <row r="42" spans="1:16" ht="18.75">
      <c r="A42" s="572" t="s">
        <v>43</v>
      </c>
      <c r="B42" s="573"/>
      <c r="C42" s="59" t="s">
        <v>16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8"/>
    </row>
    <row r="43" spans="1:16" ht="18.75">
      <c r="A43" s="574"/>
      <c r="B43" s="575"/>
      <c r="C43" s="52" t="s">
        <v>18</v>
      </c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9"/>
    </row>
    <row r="44" spans="1:16" ht="18.75">
      <c r="A44" s="572" t="s">
        <v>44</v>
      </c>
      <c r="B44" s="573"/>
      <c r="C44" s="59" t="s">
        <v>16</v>
      </c>
      <c r="D44" s="5"/>
      <c r="E44" s="5"/>
      <c r="F44" s="5">
        <v>0.0009</v>
      </c>
      <c r="G44" s="5"/>
      <c r="H44" s="5"/>
      <c r="I44" s="5"/>
      <c r="J44" s="5"/>
      <c r="K44" s="5"/>
      <c r="L44" s="5"/>
      <c r="M44" s="5"/>
      <c r="N44" s="5"/>
      <c r="O44" s="5"/>
      <c r="P44" s="8">
        <f t="shared" si="13"/>
        <v>0.0009</v>
      </c>
    </row>
    <row r="45" spans="1:16" ht="18.75">
      <c r="A45" s="574"/>
      <c r="B45" s="575"/>
      <c r="C45" s="52" t="s">
        <v>18</v>
      </c>
      <c r="D45" s="36"/>
      <c r="E45" s="36"/>
      <c r="F45" s="36">
        <v>1.264</v>
      </c>
      <c r="G45" s="36"/>
      <c r="H45" s="36"/>
      <c r="I45" s="36"/>
      <c r="J45" s="36"/>
      <c r="K45" s="36"/>
      <c r="L45" s="36"/>
      <c r="M45" s="36"/>
      <c r="N45" s="36"/>
      <c r="O45" s="36"/>
      <c r="P45" s="9">
        <f t="shared" si="13"/>
        <v>1.264</v>
      </c>
    </row>
    <row r="46" spans="1:16" ht="18.75">
      <c r="A46" s="572" t="s">
        <v>45</v>
      </c>
      <c r="B46" s="573"/>
      <c r="C46" s="59" t="s">
        <v>16</v>
      </c>
      <c r="D46" s="5">
        <v>0.001</v>
      </c>
      <c r="E46" s="5"/>
      <c r="F46" s="5"/>
      <c r="G46" s="5">
        <v>0.0163</v>
      </c>
      <c r="H46" s="5">
        <v>0.0216</v>
      </c>
      <c r="I46" s="5"/>
      <c r="J46" s="5"/>
      <c r="K46" s="5"/>
      <c r="L46" s="5"/>
      <c r="M46" s="5"/>
      <c r="N46" s="5"/>
      <c r="O46" s="5">
        <v>0.3</v>
      </c>
      <c r="P46" s="8">
        <f t="shared" si="13"/>
        <v>0.3389</v>
      </c>
    </row>
    <row r="47" spans="1:16" ht="18.75">
      <c r="A47" s="574"/>
      <c r="B47" s="575"/>
      <c r="C47" s="52" t="s">
        <v>18</v>
      </c>
      <c r="D47" s="36">
        <v>0.216</v>
      </c>
      <c r="E47" s="36"/>
      <c r="F47" s="36"/>
      <c r="G47" s="36">
        <v>4.607</v>
      </c>
      <c r="H47" s="36">
        <v>8.112</v>
      </c>
      <c r="I47" s="36"/>
      <c r="J47" s="36"/>
      <c r="K47" s="36"/>
      <c r="L47" s="36"/>
      <c r="M47" s="36"/>
      <c r="N47" s="36"/>
      <c r="O47" s="36">
        <v>42.12</v>
      </c>
      <c r="P47" s="9">
        <f t="shared" si="13"/>
        <v>55.055</v>
      </c>
    </row>
    <row r="48" spans="1:16" ht="18.75">
      <c r="A48" s="572" t="s">
        <v>46</v>
      </c>
      <c r="B48" s="573"/>
      <c r="C48" s="59" t="s">
        <v>16</v>
      </c>
      <c r="D48" s="5">
        <v>1.221</v>
      </c>
      <c r="E48" s="5">
        <v>0.001</v>
      </c>
      <c r="F48" s="5">
        <v>0.001</v>
      </c>
      <c r="G48" s="5">
        <v>0.0021</v>
      </c>
      <c r="H48" s="5">
        <v>0.2013</v>
      </c>
      <c r="I48" s="5">
        <v>14.5952</v>
      </c>
      <c r="J48" s="5">
        <v>66.1299</v>
      </c>
      <c r="K48" s="5">
        <v>51.7581</v>
      </c>
      <c r="L48" s="5">
        <v>11.0017</v>
      </c>
      <c r="M48" s="5">
        <v>9.0964</v>
      </c>
      <c r="N48" s="5">
        <v>7.3788</v>
      </c>
      <c r="O48" s="5">
        <v>2.4632</v>
      </c>
      <c r="P48" s="8">
        <f t="shared" si="13"/>
        <v>163.8497</v>
      </c>
    </row>
    <row r="49" spans="1:16" ht="18.75">
      <c r="A49" s="574"/>
      <c r="B49" s="575"/>
      <c r="C49" s="52" t="s">
        <v>18</v>
      </c>
      <c r="D49" s="36">
        <v>19.16</v>
      </c>
      <c r="E49" s="36">
        <v>0.432</v>
      </c>
      <c r="F49" s="36">
        <v>3.996</v>
      </c>
      <c r="G49" s="36">
        <v>0.144</v>
      </c>
      <c r="H49" s="36">
        <v>15.49</v>
      </c>
      <c r="I49" s="36">
        <v>890.072</v>
      </c>
      <c r="J49" s="36">
        <v>3856.466</v>
      </c>
      <c r="K49" s="36">
        <v>2447.028</v>
      </c>
      <c r="L49" s="36">
        <v>630.778</v>
      </c>
      <c r="M49" s="36">
        <v>1279.519</v>
      </c>
      <c r="N49" s="36">
        <v>1051.698</v>
      </c>
      <c r="O49" s="36">
        <v>648.097</v>
      </c>
      <c r="P49" s="9">
        <f t="shared" si="13"/>
        <v>10842.880000000001</v>
      </c>
    </row>
    <row r="50" spans="1:16" ht="18.75">
      <c r="A50" s="572" t="s">
        <v>47</v>
      </c>
      <c r="B50" s="573"/>
      <c r="C50" s="59" t="s">
        <v>16</v>
      </c>
      <c r="D50" s="5">
        <v>0.03</v>
      </c>
      <c r="E50" s="5"/>
      <c r="F50" s="5"/>
      <c r="G50" s="5"/>
      <c r="H50" s="5"/>
      <c r="I50" s="5"/>
      <c r="J50" s="5"/>
      <c r="K50" s="5"/>
      <c r="L50" s="5">
        <v>0.0775</v>
      </c>
      <c r="M50" s="5">
        <v>0.3985</v>
      </c>
      <c r="N50" s="5">
        <v>0.4915</v>
      </c>
      <c r="O50" s="5">
        <v>0.2805</v>
      </c>
      <c r="P50" s="8">
        <f t="shared" si="13"/>
        <v>1.278</v>
      </c>
    </row>
    <row r="51" spans="1:16" ht="18.75">
      <c r="A51" s="574"/>
      <c r="B51" s="575"/>
      <c r="C51" s="52" t="s">
        <v>18</v>
      </c>
      <c r="D51" s="36">
        <v>10.044</v>
      </c>
      <c r="E51" s="36"/>
      <c r="F51" s="36"/>
      <c r="G51" s="36"/>
      <c r="H51" s="36"/>
      <c r="I51" s="36"/>
      <c r="J51" s="36"/>
      <c r="K51" s="36"/>
      <c r="L51" s="36">
        <v>50.058</v>
      </c>
      <c r="M51" s="36">
        <v>247.266</v>
      </c>
      <c r="N51" s="36">
        <v>180.333</v>
      </c>
      <c r="O51" s="36">
        <v>61.387</v>
      </c>
      <c r="P51" s="9">
        <f t="shared" si="13"/>
        <v>549.088</v>
      </c>
    </row>
    <row r="52" spans="1:16" ht="18.75">
      <c r="A52" s="572" t="s">
        <v>48</v>
      </c>
      <c r="B52" s="573"/>
      <c r="C52" s="59" t="s">
        <v>16</v>
      </c>
      <c r="D52" s="5">
        <v>0.8857</v>
      </c>
      <c r="E52" s="5">
        <v>0.0692</v>
      </c>
      <c r="F52" s="5">
        <v>0.2485</v>
      </c>
      <c r="G52" s="5">
        <v>70.8553</v>
      </c>
      <c r="H52" s="5">
        <v>155.0021</v>
      </c>
      <c r="I52" s="5">
        <v>354.5821</v>
      </c>
      <c r="J52" s="5">
        <v>537.0607</v>
      </c>
      <c r="K52" s="5">
        <v>12.3269</v>
      </c>
      <c r="L52" s="5">
        <v>97.2097</v>
      </c>
      <c r="M52" s="5">
        <v>499.4419</v>
      </c>
      <c r="N52" s="5">
        <v>313.9519</v>
      </c>
      <c r="O52" s="5">
        <v>42.2692</v>
      </c>
      <c r="P52" s="8">
        <f t="shared" si="13"/>
        <v>2083.9032</v>
      </c>
    </row>
    <row r="53" spans="1:16" ht="18.75">
      <c r="A53" s="574"/>
      <c r="B53" s="575"/>
      <c r="C53" s="52" t="s">
        <v>18</v>
      </c>
      <c r="D53" s="36">
        <v>191.523</v>
      </c>
      <c r="E53" s="36">
        <v>115.094</v>
      </c>
      <c r="F53" s="36">
        <v>409.82</v>
      </c>
      <c r="G53" s="36">
        <v>44454.169</v>
      </c>
      <c r="H53" s="36">
        <v>78092.796</v>
      </c>
      <c r="I53" s="36">
        <v>151217.62</v>
      </c>
      <c r="J53" s="36">
        <v>262788.821</v>
      </c>
      <c r="K53" s="36">
        <v>5993.773</v>
      </c>
      <c r="L53" s="36">
        <v>36385.964</v>
      </c>
      <c r="M53" s="36">
        <v>242093.173</v>
      </c>
      <c r="N53" s="36">
        <v>191890.347</v>
      </c>
      <c r="O53" s="36">
        <v>28204.858</v>
      </c>
      <c r="P53" s="9">
        <f t="shared" si="13"/>
        <v>1041837.9580000001</v>
      </c>
    </row>
    <row r="54" spans="1:16" ht="18.75">
      <c r="A54" s="47" t="s">
        <v>0</v>
      </c>
      <c r="B54" s="568" t="s">
        <v>132</v>
      </c>
      <c r="C54" s="59" t="s">
        <v>16</v>
      </c>
      <c r="D54" s="5">
        <v>0.0006</v>
      </c>
      <c r="E54" s="5">
        <v>0.004</v>
      </c>
      <c r="F54" s="5">
        <v>0.008</v>
      </c>
      <c r="G54" s="5">
        <v>0.0018</v>
      </c>
      <c r="H54" s="5">
        <v>0.1126</v>
      </c>
      <c r="I54" s="5">
        <v>0.0657</v>
      </c>
      <c r="J54" s="5">
        <v>0.0458</v>
      </c>
      <c r="K54" s="5">
        <v>0.0622</v>
      </c>
      <c r="L54" s="5">
        <v>0.1442</v>
      </c>
      <c r="M54" s="5">
        <v>0.1719</v>
      </c>
      <c r="N54" s="5">
        <v>0.1685</v>
      </c>
      <c r="O54" s="5">
        <v>0.0682</v>
      </c>
      <c r="P54" s="8">
        <f t="shared" si="13"/>
        <v>0.8535</v>
      </c>
    </row>
    <row r="55" spans="1:16" ht="18.75">
      <c r="A55" s="47" t="s">
        <v>38</v>
      </c>
      <c r="B55" s="569"/>
      <c r="C55" s="52" t="s">
        <v>18</v>
      </c>
      <c r="D55" s="36">
        <v>0.842</v>
      </c>
      <c r="E55" s="36">
        <v>4.968</v>
      </c>
      <c r="F55" s="36">
        <v>9.936</v>
      </c>
      <c r="G55" s="36">
        <v>2.138</v>
      </c>
      <c r="H55" s="36">
        <v>140.456</v>
      </c>
      <c r="I55" s="36">
        <v>75.058</v>
      </c>
      <c r="J55" s="36">
        <v>55.64</v>
      </c>
      <c r="K55" s="36">
        <v>79.477</v>
      </c>
      <c r="L55" s="36">
        <v>180.549</v>
      </c>
      <c r="M55" s="36">
        <v>172.103</v>
      </c>
      <c r="N55" s="36">
        <v>182.848</v>
      </c>
      <c r="O55" s="36">
        <v>91.443</v>
      </c>
      <c r="P55" s="9">
        <f t="shared" si="13"/>
        <v>995.4579999999999</v>
      </c>
    </row>
    <row r="56" spans="1:16" ht="18.75">
      <c r="A56" s="47" t="s">
        <v>17</v>
      </c>
      <c r="B56" s="50" t="s">
        <v>20</v>
      </c>
      <c r="C56" s="59" t="s">
        <v>16</v>
      </c>
      <c r="D56" s="5">
        <v>0.491</v>
      </c>
      <c r="E56" s="5">
        <v>0.0035</v>
      </c>
      <c r="F56" s="5"/>
      <c r="G56" s="5">
        <v>0.0129</v>
      </c>
      <c r="H56" s="5"/>
      <c r="I56" s="5">
        <v>0.0204</v>
      </c>
      <c r="J56" s="5">
        <v>0.0411</v>
      </c>
      <c r="K56" s="5">
        <v>0.0318</v>
      </c>
      <c r="L56" s="5">
        <v>0.2478</v>
      </c>
      <c r="M56" s="5">
        <v>0.3738</v>
      </c>
      <c r="N56" s="5">
        <v>0.2261</v>
      </c>
      <c r="O56" s="5">
        <v>0.6486</v>
      </c>
      <c r="P56" s="8">
        <f t="shared" si="13"/>
        <v>2.097</v>
      </c>
    </row>
    <row r="57" spans="1:16" ht="18.75">
      <c r="A57" s="47" t="s">
        <v>23</v>
      </c>
      <c r="B57" s="52" t="s">
        <v>113</v>
      </c>
      <c r="C57" s="52" t="s">
        <v>18</v>
      </c>
      <c r="D57" s="36">
        <v>218.913</v>
      </c>
      <c r="E57" s="36">
        <v>2.743</v>
      </c>
      <c r="F57" s="36"/>
      <c r="G57" s="36">
        <v>16.022</v>
      </c>
      <c r="H57" s="36"/>
      <c r="I57" s="36">
        <v>13.392</v>
      </c>
      <c r="J57" s="36">
        <v>27.367</v>
      </c>
      <c r="K57" s="36">
        <v>29.296</v>
      </c>
      <c r="L57" s="36">
        <v>83.942</v>
      </c>
      <c r="M57" s="36">
        <v>127.072</v>
      </c>
      <c r="N57" s="36">
        <v>65.63</v>
      </c>
      <c r="O57" s="36">
        <v>290.249</v>
      </c>
      <c r="P57" s="9">
        <f t="shared" si="13"/>
        <v>874.6260000000001</v>
      </c>
    </row>
    <row r="58" spans="1:16" ht="18.75">
      <c r="A58" s="54"/>
      <c r="B58" s="570" t="s">
        <v>107</v>
      </c>
      <c r="C58" s="59" t="s">
        <v>16</v>
      </c>
      <c r="D58" s="5">
        <f>+D54+D56</f>
        <v>0.4916</v>
      </c>
      <c r="E58" s="5">
        <f aca="true" t="shared" si="14" ref="E58:G59">+E54+E56</f>
        <v>0.0075</v>
      </c>
      <c r="F58" s="5">
        <f t="shared" si="14"/>
        <v>0.008</v>
      </c>
      <c r="G58" s="5">
        <f t="shared" si="14"/>
        <v>0.0147</v>
      </c>
      <c r="H58" s="5">
        <f aca="true" t="shared" si="15" ref="H58:O59">+H54+H56</f>
        <v>0.1126</v>
      </c>
      <c r="I58" s="5">
        <f t="shared" si="15"/>
        <v>0.0861</v>
      </c>
      <c r="J58" s="5">
        <f t="shared" si="15"/>
        <v>0.0869</v>
      </c>
      <c r="K58" s="5">
        <f t="shared" si="15"/>
        <v>0.094</v>
      </c>
      <c r="L58" s="5">
        <f>+L54+L56</f>
        <v>0.392</v>
      </c>
      <c r="M58" s="5">
        <f t="shared" si="15"/>
        <v>0.5457000000000001</v>
      </c>
      <c r="N58" s="5">
        <f t="shared" si="15"/>
        <v>0.3946</v>
      </c>
      <c r="O58" s="5">
        <f t="shared" si="15"/>
        <v>0.7168</v>
      </c>
      <c r="P58" s="8">
        <f t="shared" si="13"/>
        <v>2.9505000000000003</v>
      </c>
    </row>
    <row r="59" spans="1:16" ht="18.75">
      <c r="A59" s="53"/>
      <c r="B59" s="571"/>
      <c r="C59" s="52" t="s">
        <v>18</v>
      </c>
      <c r="D59" s="36">
        <f>+D55+D57</f>
        <v>219.75500000000002</v>
      </c>
      <c r="E59" s="36">
        <f t="shared" si="14"/>
        <v>7.711</v>
      </c>
      <c r="F59" s="36">
        <f t="shared" si="14"/>
        <v>9.936</v>
      </c>
      <c r="G59" s="36">
        <f t="shared" si="14"/>
        <v>18.159999999999997</v>
      </c>
      <c r="H59" s="36">
        <f t="shared" si="15"/>
        <v>140.456</v>
      </c>
      <c r="I59" s="36">
        <f t="shared" si="15"/>
        <v>88.45</v>
      </c>
      <c r="J59" s="36">
        <f t="shared" si="15"/>
        <v>83.007</v>
      </c>
      <c r="K59" s="36">
        <f t="shared" si="15"/>
        <v>108.773</v>
      </c>
      <c r="L59" s="36">
        <f>+L55+L57</f>
        <v>264.491</v>
      </c>
      <c r="M59" s="36">
        <f t="shared" si="15"/>
        <v>299.175</v>
      </c>
      <c r="N59" s="36">
        <f t="shared" si="15"/>
        <v>248.478</v>
      </c>
      <c r="O59" s="36">
        <f t="shared" si="15"/>
        <v>381.692</v>
      </c>
      <c r="P59" s="9">
        <f t="shared" si="13"/>
        <v>1870.084</v>
      </c>
    </row>
    <row r="60" spans="1:16" ht="18.75">
      <c r="A60" s="47" t="s">
        <v>0</v>
      </c>
      <c r="B60" s="568" t="s">
        <v>115</v>
      </c>
      <c r="C60" s="59" t="s">
        <v>16</v>
      </c>
      <c r="D60" s="5">
        <v>5.7485</v>
      </c>
      <c r="E60" s="5">
        <v>0.6843</v>
      </c>
      <c r="F60" s="5">
        <v>0.104</v>
      </c>
      <c r="G60" s="5">
        <v>0.026</v>
      </c>
      <c r="H60" s="5">
        <v>0.01</v>
      </c>
      <c r="I60" s="5">
        <v>0.003</v>
      </c>
      <c r="J60" s="5">
        <v>0.001</v>
      </c>
      <c r="K60" s="5"/>
      <c r="L60" s="5">
        <v>10.121</v>
      </c>
      <c r="M60" s="5">
        <v>2.2352</v>
      </c>
      <c r="N60" s="5">
        <v>0.199</v>
      </c>
      <c r="O60" s="5">
        <v>0.219</v>
      </c>
      <c r="P60" s="8">
        <f t="shared" si="13"/>
        <v>19.351000000000003</v>
      </c>
    </row>
    <row r="61" spans="1:16" ht="18.75">
      <c r="A61" s="47" t="s">
        <v>49</v>
      </c>
      <c r="B61" s="569"/>
      <c r="C61" s="52" t="s">
        <v>18</v>
      </c>
      <c r="D61" s="36">
        <v>298.394</v>
      </c>
      <c r="E61" s="36">
        <v>81.401</v>
      </c>
      <c r="F61" s="36">
        <v>21.157</v>
      </c>
      <c r="G61" s="36">
        <v>2.743</v>
      </c>
      <c r="H61" s="36">
        <v>1.026</v>
      </c>
      <c r="I61" s="36">
        <v>0.972</v>
      </c>
      <c r="J61" s="36">
        <v>0.432</v>
      </c>
      <c r="K61" s="36"/>
      <c r="L61" s="36">
        <v>303.547</v>
      </c>
      <c r="M61" s="36">
        <v>81.953</v>
      </c>
      <c r="N61" s="36">
        <v>8.235</v>
      </c>
      <c r="O61" s="36">
        <v>39.236</v>
      </c>
      <c r="P61" s="9">
        <f t="shared" si="13"/>
        <v>839.096</v>
      </c>
    </row>
    <row r="62" spans="1:16" ht="18.75">
      <c r="A62" s="47" t="s">
        <v>0</v>
      </c>
      <c r="B62" s="50" t="s">
        <v>50</v>
      </c>
      <c r="C62" s="59" t="s">
        <v>16</v>
      </c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8"/>
    </row>
    <row r="63" spans="1:16" ht="18.75">
      <c r="A63" s="47" t="s">
        <v>51</v>
      </c>
      <c r="B63" s="52" t="s">
        <v>116</v>
      </c>
      <c r="C63" s="52" t="s">
        <v>18</v>
      </c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9"/>
    </row>
    <row r="64" spans="1:16" ht="18.75">
      <c r="A64" s="47" t="s">
        <v>0</v>
      </c>
      <c r="B64" s="568" t="s">
        <v>53</v>
      </c>
      <c r="C64" s="59" t="s">
        <v>16</v>
      </c>
      <c r="D64" s="5"/>
      <c r="E64" s="5">
        <v>0.002</v>
      </c>
      <c r="F64" s="5">
        <v>0.001</v>
      </c>
      <c r="G64" s="5"/>
      <c r="H64" s="5"/>
      <c r="I64" s="5"/>
      <c r="J64" s="5"/>
      <c r="K64" s="5"/>
      <c r="L64" s="5"/>
      <c r="M64" s="5"/>
      <c r="N64" s="5"/>
      <c r="O64" s="5">
        <v>0.003</v>
      </c>
      <c r="P64" s="8">
        <f t="shared" si="13"/>
        <v>0.006</v>
      </c>
    </row>
    <row r="65" spans="1:16" ht="18.75">
      <c r="A65" s="47" t="s">
        <v>23</v>
      </c>
      <c r="B65" s="569"/>
      <c r="C65" s="52" t="s">
        <v>18</v>
      </c>
      <c r="D65" s="36"/>
      <c r="E65" s="36">
        <v>1.62</v>
      </c>
      <c r="F65" s="36">
        <v>9.72</v>
      </c>
      <c r="G65" s="36"/>
      <c r="H65" s="36"/>
      <c r="I65" s="36"/>
      <c r="J65" s="36"/>
      <c r="K65" s="36"/>
      <c r="L65" s="36"/>
      <c r="M65" s="36"/>
      <c r="N65" s="36"/>
      <c r="O65" s="36">
        <v>7.56</v>
      </c>
      <c r="P65" s="9">
        <f t="shared" si="13"/>
        <v>18.9</v>
      </c>
    </row>
    <row r="66" spans="1:16" ht="18.75">
      <c r="A66" s="54"/>
      <c r="B66" s="50" t="s">
        <v>20</v>
      </c>
      <c r="C66" s="59" t="s">
        <v>16</v>
      </c>
      <c r="D66" s="5"/>
      <c r="E66" s="5">
        <v>0.002</v>
      </c>
      <c r="F66" s="5"/>
      <c r="G66" s="5"/>
      <c r="H66" s="5"/>
      <c r="I66" s="5"/>
      <c r="J66" s="5">
        <v>0.001</v>
      </c>
      <c r="K66" s="5"/>
      <c r="L66" s="5"/>
      <c r="M66" s="5"/>
      <c r="N66" s="5"/>
      <c r="O66" s="5"/>
      <c r="P66" s="8">
        <f t="shared" si="13"/>
        <v>0.003</v>
      </c>
    </row>
    <row r="67" spans="1:16" ht="19.5" thickBot="1">
      <c r="A67" s="55" t="s">
        <v>0</v>
      </c>
      <c r="B67" s="56" t="s">
        <v>116</v>
      </c>
      <c r="C67" s="56" t="s">
        <v>18</v>
      </c>
      <c r="D67" s="6"/>
      <c r="E67" s="6">
        <v>1.404</v>
      </c>
      <c r="F67" s="6"/>
      <c r="G67" s="6"/>
      <c r="H67" s="6"/>
      <c r="I67" s="6"/>
      <c r="J67" s="6">
        <v>1.08</v>
      </c>
      <c r="K67" s="6"/>
      <c r="L67" s="6"/>
      <c r="M67" s="6"/>
      <c r="N67" s="6"/>
      <c r="O67" s="6"/>
      <c r="P67" s="10">
        <f t="shared" si="13"/>
        <v>2.484</v>
      </c>
    </row>
    <row r="68" ht="18.75">
      <c r="P68" s="11"/>
    </row>
    <row r="69" spans="1:16" ht="19.5" thickBot="1">
      <c r="A69" s="12" t="s">
        <v>217</v>
      </c>
      <c r="B69" s="41"/>
      <c r="C69" s="12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 t="s">
        <v>146</v>
      </c>
      <c r="P69" s="12"/>
    </row>
    <row r="70" spans="1:16" ht="18.75">
      <c r="A70" s="53"/>
      <c r="B70" s="58"/>
      <c r="C70" s="58"/>
      <c r="D70" s="87" t="s">
        <v>2</v>
      </c>
      <c r="E70" s="87" t="s">
        <v>3</v>
      </c>
      <c r="F70" s="87" t="s">
        <v>4</v>
      </c>
      <c r="G70" s="87" t="s">
        <v>5</v>
      </c>
      <c r="H70" s="87" t="s">
        <v>6</v>
      </c>
      <c r="I70" s="87" t="s">
        <v>7</v>
      </c>
      <c r="J70" s="87" t="s">
        <v>8</v>
      </c>
      <c r="K70" s="87" t="s">
        <v>9</v>
      </c>
      <c r="L70" s="87" t="s">
        <v>10</v>
      </c>
      <c r="M70" s="87" t="s">
        <v>11</v>
      </c>
      <c r="N70" s="87" t="s">
        <v>12</v>
      </c>
      <c r="O70" s="87" t="s">
        <v>13</v>
      </c>
      <c r="P70" s="46" t="s">
        <v>14</v>
      </c>
    </row>
    <row r="71" spans="1:16" ht="18.75">
      <c r="A71" s="47" t="s">
        <v>49</v>
      </c>
      <c r="B71" s="570" t="s">
        <v>145</v>
      </c>
      <c r="C71" s="59" t="s">
        <v>16</v>
      </c>
      <c r="D71" s="5">
        <f>+D60+D62+D64+D66</f>
        <v>5.7485</v>
      </c>
      <c r="E71" s="5">
        <f aca="true" t="shared" si="16" ref="E71:G72">+E60+E62+E64+E66</f>
        <v>0.6883</v>
      </c>
      <c r="F71" s="5">
        <f t="shared" si="16"/>
        <v>0.105</v>
      </c>
      <c r="G71" s="5">
        <f t="shared" si="16"/>
        <v>0.026</v>
      </c>
      <c r="H71" s="5">
        <f>+H60+H62+H64+H66</f>
        <v>0.01</v>
      </c>
      <c r="I71" s="5">
        <f>+I60+I62+I64+I66</f>
        <v>0.003</v>
      </c>
      <c r="J71" s="5">
        <f aca="true" t="shared" si="17" ref="J71:P72">+J60+J62+J64+J66</f>
        <v>0.002</v>
      </c>
      <c r="K71" s="5"/>
      <c r="L71" s="5">
        <f t="shared" si="17"/>
        <v>10.121</v>
      </c>
      <c r="M71" s="5">
        <f t="shared" si="17"/>
        <v>2.2352</v>
      </c>
      <c r="N71" s="5">
        <f t="shared" si="17"/>
        <v>0.199</v>
      </c>
      <c r="O71" s="5">
        <f t="shared" si="17"/>
        <v>0.222</v>
      </c>
      <c r="P71" s="8">
        <f t="shared" si="17"/>
        <v>19.360000000000003</v>
      </c>
    </row>
    <row r="72" spans="1:16" ht="18.75">
      <c r="A72" s="75" t="s">
        <v>51</v>
      </c>
      <c r="B72" s="571"/>
      <c r="C72" s="52" t="s">
        <v>18</v>
      </c>
      <c r="D72" s="36">
        <f>+D61+D63+D65+D67</f>
        <v>298.394</v>
      </c>
      <c r="E72" s="36">
        <f t="shared" si="16"/>
        <v>84.425</v>
      </c>
      <c r="F72" s="36">
        <f t="shared" si="16"/>
        <v>30.877000000000002</v>
      </c>
      <c r="G72" s="36">
        <f t="shared" si="16"/>
        <v>2.743</v>
      </c>
      <c r="H72" s="36">
        <f>+H61+H63+H65+H67</f>
        <v>1.026</v>
      </c>
      <c r="I72" s="36">
        <f>+I61+I63+I65+I67</f>
        <v>0.972</v>
      </c>
      <c r="J72" s="36">
        <f t="shared" si="17"/>
        <v>1.512</v>
      </c>
      <c r="K72" s="36"/>
      <c r="L72" s="36">
        <f t="shared" si="17"/>
        <v>303.547</v>
      </c>
      <c r="M72" s="4">
        <f t="shared" si="17"/>
        <v>81.953</v>
      </c>
      <c r="N72" s="36">
        <f t="shared" si="17"/>
        <v>8.235</v>
      </c>
      <c r="O72" s="36">
        <f t="shared" si="17"/>
        <v>46.796</v>
      </c>
      <c r="P72" s="9">
        <f t="shared" si="17"/>
        <v>860.48</v>
      </c>
    </row>
    <row r="73" spans="1:16" ht="18.75">
      <c r="A73" s="47" t="s">
        <v>0</v>
      </c>
      <c r="B73" s="568" t="s">
        <v>54</v>
      </c>
      <c r="C73" s="59" t="s">
        <v>16</v>
      </c>
      <c r="D73" s="5">
        <v>1.3008</v>
      </c>
      <c r="E73" s="5">
        <v>0.3174</v>
      </c>
      <c r="F73" s="5">
        <v>0.141</v>
      </c>
      <c r="G73" s="5">
        <v>0.3708</v>
      </c>
      <c r="H73" s="5">
        <v>1.3765</v>
      </c>
      <c r="I73" s="5">
        <v>2.4898</v>
      </c>
      <c r="J73" s="5">
        <v>3.2617</v>
      </c>
      <c r="K73" s="5">
        <v>1.92</v>
      </c>
      <c r="L73" s="5">
        <v>2.1395</v>
      </c>
      <c r="M73" s="88">
        <v>1.8409</v>
      </c>
      <c r="N73" s="5">
        <v>1.8904</v>
      </c>
      <c r="O73" s="5">
        <v>1.8832</v>
      </c>
      <c r="P73" s="8">
        <f aca="true" t="shared" si="18" ref="P73:P104">SUM(D73:O73)</f>
        <v>18.932</v>
      </c>
    </row>
    <row r="74" spans="1:16" ht="18.75">
      <c r="A74" s="47" t="s">
        <v>34</v>
      </c>
      <c r="B74" s="569"/>
      <c r="C74" s="52" t="s">
        <v>18</v>
      </c>
      <c r="D74" s="36">
        <v>1899.072</v>
      </c>
      <c r="E74" s="36">
        <v>506.362</v>
      </c>
      <c r="F74" s="36">
        <v>256.118</v>
      </c>
      <c r="G74" s="36">
        <v>530.975</v>
      </c>
      <c r="H74" s="36">
        <v>1248.039</v>
      </c>
      <c r="I74" s="36">
        <v>1872.819</v>
      </c>
      <c r="J74" s="36">
        <v>3567.839</v>
      </c>
      <c r="K74" s="36">
        <v>3070.591</v>
      </c>
      <c r="L74" s="36">
        <v>4462.979</v>
      </c>
      <c r="M74" s="36">
        <v>3588.571</v>
      </c>
      <c r="N74" s="36">
        <v>3166.287</v>
      </c>
      <c r="O74" s="36">
        <v>2671.373</v>
      </c>
      <c r="P74" s="9">
        <f t="shared" si="18"/>
        <v>26841.025</v>
      </c>
    </row>
    <row r="75" spans="1:16" ht="18.75">
      <c r="A75" s="47" t="s">
        <v>0</v>
      </c>
      <c r="B75" s="568" t="s">
        <v>55</v>
      </c>
      <c r="C75" s="59" t="s">
        <v>16</v>
      </c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8"/>
    </row>
    <row r="76" spans="1:16" ht="18.75">
      <c r="A76" s="47" t="s">
        <v>0</v>
      </c>
      <c r="B76" s="569"/>
      <c r="C76" s="52" t="s">
        <v>18</v>
      </c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9"/>
    </row>
    <row r="77" spans="1:16" ht="18.75">
      <c r="A77" s="47" t="s">
        <v>56</v>
      </c>
      <c r="B77" s="50" t="s">
        <v>57</v>
      </c>
      <c r="C77" s="59" t="s">
        <v>16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8"/>
    </row>
    <row r="78" spans="1:16" ht="18.75">
      <c r="A78" s="54"/>
      <c r="B78" s="52" t="s">
        <v>58</v>
      </c>
      <c r="C78" s="52" t="s">
        <v>18</v>
      </c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9"/>
    </row>
    <row r="79" spans="1:16" ht="18.75">
      <c r="A79" s="54"/>
      <c r="B79" s="568" t="s">
        <v>59</v>
      </c>
      <c r="C79" s="59" t="s">
        <v>16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8"/>
    </row>
    <row r="80" spans="1:16" ht="18.75">
      <c r="A80" s="47" t="s">
        <v>17</v>
      </c>
      <c r="B80" s="569"/>
      <c r="C80" s="52" t="s">
        <v>18</v>
      </c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9"/>
    </row>
    <row r="81" spans="1:16" ht="18.75">
      <c r="A81" s="54"/>
      <c r="B81" s="50" t="s">
        <v>20</v>
      </c>
      <c r="C81" s="59" t="s">
        <v>16</v>
      </c>
      <c r="D81" s="5">
        <v>8.8585</v>
      </c>
      <c r="E81" s="5">
        <v>9.1394</v>
      </c>
      <c r="F81" s="5">
        <v>8.5165</v>
      </c>
      <c r="G81" s="5">
        <v>5.0227</v>
      </c>
      <c r="H81" s="5">
        <v>4.37846</v>
      </c>
      <c r="I81" s="5">
        <v>7.3545</v>
      </c>
      <c r="J81" s="5">
        <v>12.8089</v>
      </c>
      <c r="K81" s="5">
        <v>2.0797</v>
      </c>
      <c r="L81" s="5">
        <v>0.4699</v>
      </c>
      <c r="M81" s="5">
        <v>0.8059</v>
      </c>
      <c r="N81" s="5">
        <v>0.4934</v>
      </c>
      <c r="O81" s="5">
        <v>1.9225</v>
      </c>
      <c r="P81" s="8">
        <f t="shared" si="18"/>
        <v>61.85036000000001</v>
      </c>
    </row>
    <row r="82" spans="1:16" ht="18.75">
      <c r="A82" s="54"/>
      <c r="B82" s="52" t="s">
        <v>60</v>
      </c>
      <c r="C82" s="52" t="s">
        <v>18</v>
      </c>
      <c r="D82" s="36">
        <v>3007.9</v>
      </c>
      <c r="E82" s="36">
        <v>4192.979</v>
      </c>
      <c r="F82" s="36">
        <v>3382.988</v>
      </c>
      <c r="G82" s="36">
        <v>1617.301</v>
      </c>
      <c r="H82" s="36">
        <v>1388.968</v>
      </c>
      <c r="I82" s="36">
        <v>2936.175</v>
      </c>
      <c r="J82" s="36">
        <v>7450.257</v>
      </c>
      <c r="K82" s="36">
        <v>1318.714</v>
      </c>
      <c r="L82" s="36">
        <v>465.479</v>
      </c>
      <c r="M82" s="36">
        <v>720.674</v>
      </c>
      <c r="N82" s="36">
        <v>409.987</v>
      </c>
      <c r="O82" s="36">
        <v>1576.926</v>
      </c>
      <c r="P82" s="9">
        <f t="shared" si="18"/>
        <v>28468.347999999998</v>
      </c>
    </row>
    <row r="83" spans="1:16" ht="18.75">
      <c r="A83" s="47" t="s">
        <v>23</v>
      </c>
      <c r="B83" s="570" t="s">
        <v>114</v>
      </c>
      <c r="C83" s="59" t="s">
        <v>16</v>
      </c>
      <c r="D83" s="5">
        <f>+D73+D75+D77+D79+D81</f>
        <v>10.1593</v>
      </c>
      <c r="E83" s="5">
        <f aca="true" t="shared" si="19" ref="E83:G84">+E73+E75+E77+E79+E81</f>
        <v>9.4568</v>
      </c>
      <c r="F83" s="5">
        <f>+F73+F75+F77+F79+F81</f>
        <v>8.6575</v>
      </c>
      <c r="G83" s="5">
        <f t="shared" si="19"/>
        <v>5.3935</v>
      </c>
      <c r="H83" s="5">
        <f aca="true" t="shared" si="20" ref="H83:O84">+H73+H75+H77+H79+H81</f>
        <v>5.75496</v>
      </c>
      <c r="I83" s="5">
        <f t="shared" si="20"/>
        <v>9.8443</v>
      </c>
      <c r="J83" s="5">
        <f>+J73+J75+J77+J79+J81</f>
        <v>16.0706</v>
      </c>
      <c r="K83" s="5">
        <f t="shared" si="20"/>
        <v>3.9997</v>
      </c>
      <c r="L83" s="5">
        <f t="shared" si="20"/>
        <v>2.6094</v>
      </c>
      <c r="M83" s="5">
        <f t="shared" si="20"/>
        <v>2.6468</v>
      </c>
      <c r="N83" s="5">
        <f t="shared" si="20"/>
        <v>2.3838</v>
      </c>
      <c r="O83" s="5">
        <f t="shared" si="20"/>
        <v>3.8057</v>
      </c>
      <c r="P83" s="8">
        <f t="shared" si="18"/>
        <v>80.78236</v>
      </c>
    </row>
    <row r="84" spans="1:16" ht="18.75">
      <c r="A84" s="53"/>
      <c r="B84" s="571"/>
      <c r="C84" s="52" t="s">
        <v>18</v>
      </c>
      <c r="D84" s="36">
        <f>+D74+D76+D78+D80+D82</f>
        <v>4906.972</v>
      </c>
      <c r="E84" s="36">
        <f t="shared" si="19"/>
        <v>4699.341</v>
      </c>
      <c r="F84" s="36">
        <f>+F74+F76+F78+F80+F82</f>
        <v>3639.1059999999998</v>
      </c>
      <c r="G84" s="36">
        <f t="shared" si="19"/>
        <v>2148.276</v>
      </c>
      <c r="H84" s="36">
        <f t="shared" si="20"/>
        <v>2637.007</v>
      </c>
      <c r="I84" s="36">
        <f t="shared" si="20"/>
        <v>4808.994000000001</v>
      </c>
      <c r="J84" s="36">
        <f>+J74+J76+J78+J80+J82</f>
        <v>11018.096</v>
      </c>
      <c r="K84" s="36">
        <f t="shared" si="20"/>
        <v>4389.305</v>
      </c>
      <c r="L84" s="36">
        <f t="shared" si="20"/>
        <v>4928.4580000000005</v>
      </c>
      <c r="M84" s="36">
        <f t="shared" si="20"/>
        <v>4309.245</v>
      </c>
      <c r="N84" s="36">
        <f t="shared" si="20"/>
        <v>3576.274</v>
      </c>
      <c r="O84" s="36">
        <f t="shared" si="20"/>
        <v>4248.299</v>
      </c>
      <c r="P84" s="9">
        <f t="shared" si="18"/>
        <v>55309.373</v>
      </c>
    </row>
    <row r="85" spans="1:16" ht="18.75">
      <c r="A85" s="572" t="s">
        <v>118</v>
      </c>
      <c r="B85" s="573"/>
      <c r="C85" s="59" t="s">
        <v>16</v>
      </c>
      <c r="D85" s="5">
        <v>1.2638</v>
      </c>
      <c r="E85" s="5">
        <v>0.9634</v>
      </c>
      <c r="F85" s="5">
        <v>0.4174</v>
      </c>
      <c r="G85" s="5">
        <v>0.5275</v>
      </c>
      <c r="H85" s="5">
        <v>1.5905</v>
      </c>
      <c r="I85" s="5">
        <v>5.5375</v>
      </c>
      <c r="J85" s="5">
        <v>8.081</v>
      </c>
      <c r="K85" s="5">
        <v>5.2068</v>
      </c>
      <c r="L85" s="5">
        <v>5.5575</v>
      </c>
      <c r="M85" s="5">
        <v>4.6937</v>
      </c>
      <c r="N85" s="5">
        <v>3.7638</v>
      </c>
      <c r="O85" s="5">
        <v>4.2838</v>
      </c>
      <c r="P85" s="8">
        <f t="shared" si="18"/>
        <v>41.886700000000005</v>
      </c>
    </row>
    <row r="86" spans="1:16" ht="18.75">
      <c r="A86" s="574"/>
      <c r="B86" s="575"/>
      <c r="C86" s="52" t="s">
        <v>18</v>
      </c>
      <c r="D86" s="36">
        <v>2104.001</v>
      </c>
      <c r="E86" s="36">
        <v>2501.373</v>
      </c>
      <c r="F86" s="36">
        <v>1130.241</v>
      </c>
      <c r="G86" s="36">
        <v>1391.105</v>
      </c>
      <c r="H86" s="36">
        <v>2735.647</v>
      </c>
      <c r="I86" s="36">
        <v>6277.213</v>
      </c>
      <c r="J86" s="36">
        <v>8305.855</v>
      </c>
      <c r="K86" s="36">
        <v>6400.631</v>
      </c>
      <c r="L86" s="36">
        <v>6016.773</v>
      </c>
      <c r="M86" s="36">
        <v>4545.555</v>
      </c>
      <c r="N86" s="36">
        <v>3677.04</v>
      </c>
      <c r="O86" s="36">
        <v>4416.686</v>
      </c>
      <c r="P86" s="9">
        <f t="shared" si="18"/>
        <v>49502.12</v>
      </c>
    </row>
    <row r="87" spans="1:16" ht="18.75">
      <c r="A87" s="572" t="s">
        <v>61</v>
      </c>
      <c r="B87" s="573"/>
      <c r="C87" s="59" t="s">
        <v>16</v>
      </c>
      <c r="D87" s="5">
        <v>0.01</v>
      </c>
      <c r="E87" s="5">
        <v>0.11</v>
      </c>
      <c r="F87" s="5">
        <v>0.2025</v>
      </c>
      <c r="G87" s="5">
        <v>0.236</v>
      </c>
      <c r="H87" s="5">
        <v>6.8205</v>
      </c>
      <c r="I87" s="5">
        <v>2.371</v>
      </c>
      <c r="J87" s="5">
        <v>0.1</v>
      </c>
      <c r="K87" s="5">
        <v>0.21</v>
      </c>
      <c r="L87" s="5"/>
      <c r="M87" s="5">
        <v>0.215</v>
      </c>
      <c r="N87" s="5">
        <v>0.1</v>
      </c>
      <c r="O87" s="5">
        <v>0.115</v>
      </c>
      <c r="P87" s="8">
        <f t="shared" si="18"/>
        <v>10.49</v>
      </c>
    </row>
    <row r="88" spans="1:16" ht="18.75">
      <c r="A88" s="574"/>
      <c r="B88" s="575"/>
      <c r="C88" s="52" t="s">
        <v>18</v>
      </c>
      <c r="D88" s="36">
        <v>4.32</v>
      </c>
      <c r="E88" s="36">
        <v>36.72</v>
      </c>
      <c r="F88" s="36">
        <v>66.96</v>
      </c>
      <c r="G88" s="36">
        <v>110.16</v>
      </c>
      <c r="H88" s="36">
        <v>631.875</v>
      </c>
      <c r="I88" s="36">
        <v>106.699</v>
      </c>
      <c r="J88" s="36">
        <v>32.4</v>
      </c>
      <c r="K88" s="36">
        <v>86.4</v>
      </c>
      <c r="L88" s="36"/>
      <c r="M88" s="36">
        <v>90.72</v>
      </c>
      <c r="N88" s="36">
        <v>32.4</v>
      </c>
      <c r="O88" s="36">
        <v>38.88</v>
      </c>
      <c r="P88" s="9">
        <f t="shared" si="18"/>
        <v>1237.534</v>
      </c>
    </row>
    <row r="89" spans="1:16" ht="18.75">
      <c r="A89" s="572" t="s">
        <v>147</v>
      </c>
      <c r="B89" s="573"/>
      <c r="C89" s="59" t="s">
        <v>16</v>
      </c>
      <c r="D89" s="5">
        <v>0.001</v>
      </c>
      <c r="E89" s="5"/>
      <c r="F89" s="5"/>
      <c r="G89" s="5"/>
      <c r="H89" s="5"/>
      <c r="I89" s="5"/>
      <c r="J89" s="5">
        <v>0.0044</v>
      </c>
      <c r="K89" s="5">
        <v>0.012</v>
      </c>
      <c r="L89" s="5"/>
      <c r="M89" s="5"/>
      <c r="N89" s="5"/>
      <c r="O89" s="5"/>
      <c r="P89" s="8">
        <f t="shared" si="18"/>
        <v>0.0174</v>
      </c>
    </row>
    <row r="90" spans="1:16" ht="18.75">
      <c r="A90" s="574"/>
      <c r="B90" s="575"/>
      <c r="C90" s="52" t="s">
        <v>18</v>
      </c>
      <c r="D90" s="36">
        <v>4.32</v>
      </c>
      <c r="E90" s="36"/>
      <c r="F90" s="36"/>
      <c r="G90" s="36"/>
      <c r="H90" s="36"/>
      <c r="I90" s="36"/>
      <c r="J90" s="36">
        <v>9.288</v>
      </c>
      <c r="K90" s="36">
        <v>33.253</v>
      </c>
      <c r="L90" s="36"/>
      <c r="M90" s="36"/>
      <c r="N90" s="36"/>
      <c r="O90" s="36"/>
      <c r="P90" s="9">
        <f t="shared" si="18"/>
        <v>46.861000000000004</v>
      </c>
    </row>
    <row r="91" spans="1:16" ht="18.75">
      <c r="A91" s="572" t="s">
        <v>120</v>
      </c>
      <c r="B91" s="573"/>
      <c r="C91" s="59" t="s">
        <v>16</v>
      </c>
      <c r="D91" s="5"/>
      <c r="E91" s="5"/>
      <c r="F91" s="5">
        <v>0.001</v>
      </c>
      <c r="G91" s="5"/>
      <c r="H91" s="5"/>
      <c r="I91" s="5"/>
      <c r="J91" s="5">
        <v>0.0016</v>
      </c>
      <c r="K91" s="5"/>
      <c r="L91" s="5"/>
      <c r="M91" s="5"/>
      <c r="N91" s="5"/>
      <c r="O91" s="5">
        <v>0.027</v>
      </c>
      <c r="P91" s="8">
        <f t="shared" si="18"/>
        <v>0.0296</v>
      </c>
    </row>
    <row r="92" spans="1:16" ht="18.75">
      <c r="A92" s="574"/>
      <c r="B92" s="575"/>
      <c r="C92" s="52" t="s">
        <v>18</v>
      </c>
      <c r="D92" s="36"/>
      <c r="E92" s="36"/>
      <c r="F92" s="36">
        <v>12.96</v>
      </c>
      <c r="G92" s="36"/>
      <c r="H92" s="36"/>
      <c r="I92" s="36"/>
      <c r="J92" s="36">
        <v>4.493</v>
      </c>
      <c r="K92" s="36"/>
      <c r="L92" s="36"/>
      <c r="M92" s="36"/>
      <c r="N92" s="36"/>
      <c r="O92" s="36">
        <v>58.482</v>
      </c>
      <c r="P92" s="9">
        <f t="shared" si="18"/>
        <v>75.935</v>
      </c>
    </row>
    <row r="93" spans="1:16" ht="18.75">
      <c r="A93" s="572" t="s">
        <v>63</v>
      </c>
      <c r="B93" s="573"/>
      <c r="C93" s="59" t="s">
        <v>16</v>
      </c>
      <c r="D93" s="5">
        <v>0.0012</v>
      </c>
      <c r="E93" s="5"/>
      <c r="F93" s="5"/>
      <c r="G93" s="5"/>
      <c r="H93" s="5"/>
      <c r="I93" s="5"/>
      <c r="J93" s="5"/>
      <c r="K93" s="5"/>
      <c r="L93" s="5"/>
      <c r="M93" s="5"/>
      <c r="N93" s="5"/>
      <c r="O93" s="5">
        <v>0.658</v>
      </c>
      <c r="P93" s="8">
        <f t="shared" si="18"/>
        <v>0.6592</v>
      </c>
    </row>
    <row r="94" spans="1:16" ht="18.75">
      <c r="A94" s="574"/>
      <c r="B94" s="575"/>
      <c r="C94" s="52" t="s">
        <v>18</v>
      </c>
      <c r="D94" s="36">
        <v>233.928</v>
      </c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>
        <v>540.691</v>
      </c>
      <c r="P94" s="9">
        <f t="shared" si="18"/>
        <v>774.619</v>
      </c>
    </row>
    <row r="95" spans="1:16" ht="18.75">
      <c r="A95" s="572" t="s">
        <v>121</v>
      </c>
      <c r="B95" s="573"/>
      <c r="C95" s="59" t="s">
        <v>16</v>
      </c>
      <c r="D95" s="5"/>
      <c r="E95" s="5"/>
      <c r="F95" s="5"/>
      <c r="G95" s="5"/>
      <c r="H95" s="5"/>
      <c r="I95" s="5"/>
      <c r="J95" s="5"/>
      <c r="K95" s="5"/>
      <c r="L95" s="5"/>
      <c r="M95" s="5"/>
      <c r="N95" s="5">
        <v>0.0954</v>
      </c>
      <c r="O95" s="5">
        <v>0.1333</v>
      </c>
      <c r="P95" s="8">
        <f t="shared" si="18"/>
        <v>0.22870000000000001</v>
      </c>
    </row>
    <row r="96" spans="1:16" ht="18.75">
      <c r="A96" s="574"/>
      <c r="B96" s="575"/>
      <c r="C96" s="52" t="s">
        <v>18</v>
      </c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>
        <v>78.137</v>
      </c>
      <c r="O96" s="36">
        <v>101.542</v>
      </c>
      <c r="P96" s="9">
        <f t="shared" si="18"/>
        <v>179.679</v>
      </c>
    </row>
    <row r="97" spans="1:16" ht="18.75">
      <c r="A97" s="572" t="s">
        <v>64</v>
      </c>
      <c r="B97" s="573"/>
      <c r="C97" s="59" t="s">
        <v>16</v>
      </c>
      <c r="D97" s="5">
        <v>14.5424</v>
      </c>
      <c r="E97" s="5">
        <v>34.0242</v>
      </c>
      <c r="F97" s="5">
        <v>296.5456</v>
      </c>
      <c r="G97" s="5">
        <v>710.33</v>
      </c>
      <c r="H97" s="5">
        <v>290.4185</v>
      </c>
      <c r="I97" s="5">
        <v>8.7748</v>
      </c>
      <c r="J97" s="5">
        <v>30.2917</v>
      </c>
      <c r="K97" s="5">
        <v>16.9688</v>
      </c>
      <c r="L97" s="5">
        <v>4.2673</v>
      </c>
      <c r="M97" s="5">
        <v>5.5024</v>
      </c>
      <c r="N97" s="5">
        <v>5.0936</v>
      </c>
      <c r="O97" s="5">
        <v>7.5912</v>
      </c>
      <c r="P97" s="8">
        <f t="shared" si="18"/>
        <v>1424.3505</v>
      </c>
    </row>
    <row r="98" spans="1:16" ht="18.75">
      <c r="A98" s="574"/>
      <c r="B98" s="575"/>
      <c r="C98" s="52" t="s">
        <v>18</v>
      </c>
      <c r="D98" s="36">
        <v>4997.049</v>
      </c>
      <c r="E98" s="36">
        <v>3796.976</v>
      </c>
      <c r="F98" s="36">
        <v>13841.957</v>
      </c>
      <c r="G98" s="36">
        <v>23497.889</v>
      </c>
      <c r="H98" s="36">
        <v>10087.906</v>
      </c>
      <c r="I98" s="36">
        <v>4127.146</v>
      </c>
      <c r="J98" s="36">
        <v>4157.129</v>
      </c>
      <c r="K98" s="36">
        <v>2798.36</v>
      </c>
      <c r="L98" s="36">
        <v>2149.66</v>
      </c>
      <c r="M98" s="36">
        <v>3658.995</v>
      </c>
      <c r="N98" s="36">
        <v>2913.163</v>
      </c>
      <c r="O98" s="36">
        <v>3816.132</v>
      </c>
      <c r="P98" s="9">
        <f t="shared" si="18"/>
        <v>79842.362</v>
      </c>
    </row>
    <row r="99" spans="1:16" ht="18.75">
      <c r="A99" s="576" t="s">
        <v>65</v>
      </c>
      <c r="B99" s="577"/>
      <c r="C99" s="59" t="s">
        <v>16</v>
      </c>
      <c r="D99" s="5">
        <f>+D8+D10+D22+D28+D36+D38+D40+D42+D44+D46+D48+D50+D52+D58+D71+D83+D85+D87+D89+D91+D93+D95+D97</f>
        <v>355.7588999999998</v>
      </c>
      <c r="E99" s="5">
        <f aca="true" t="shared" si="21" ref="E99:G100">+E8+E10+E22+E28+E36+E38+E40+E42+E44+E46+E48+E50+E52+E58+E71+E83+E85+E87+E89+E91+E93+E95+E97</f>
        <v>84.31450000000001</v>
      </c>
      <c r="F99" s="5">
        <f t="shared" si="21"/>
        <v>312.71484999999996</v>
      </c>
      <c r="G99" s="5">
        <f t="shared" si="21"/>
        <v>789.8243</v>
      </c>
      <c r="H99" s="5">
        <f aca="true" t="shared" si="22" ref="H99:K100">+H8+H10+H22+H28+H36+H38+H40+H42+H44+H46+H48+H50+H52+H58+H71+H83+H85+H87+H89+H91+H93+H95+H97</f>
        <v>462.67985999999996</v>
      </c>
      <c r="I99" s="5">
        <f t="shared" si="22"/>
        <v>400.90385</v>
      </c>
      <c r="J99" s="5">
        <f t="shared" si="22"/>
        <v>696.5440000000001</v>
      </c>
      <c r="K99" s="5">
        <f t="shared" si="22"/>
        <v>124.43464999999999</v>
      </c>
      <c r="L99" s="5">
        <f aca="true" t="shared" si="23" ref="L99:N100">+L8+L10+L22+L28+L36+L38+L40+L42+L44+L46+L48+L50+L52+L58+L71+L83+L85+L87+L89+L91+L93+L95+L97</f>
        <v>157.39255</v>
      </c>
      <c r="M99" s="5">
        <f t="shared" si="23"/>
        <v>543.0416</v>
      </c>
      <c r="N99" s="5">
        <f t="shared" si="23"/>
        <v>344.91760000000005</v>
      </c>
      <c r="O99" s="5">
        <f>+O8+O10+O22+O28+O36+O38+O40+O42+O44+O46+O48+O50+O52+O58+O71+O83+O85+O87+O89+O91+O93+O95+O97</f>
        <v>178.35229999999996</v>
      </c>
      <c r="P99" s="8">
        <f t="shared" si="18"/>
        <v>4450.878959999999</v>
      </c>
    </row>
    <row r="100" spans="1:16" ht="18.75">
      <c r="A100" s="578"/>
      <c r="B100" s="579"/>
      <c r="C100" s="52" t="s">
        <v>18</v>
      </c>
      <c r="D100" s="36">
        <f>+D9+D11+D23+D29+D37+D39+D41+D43+D45+D47+D49+D51+D53+D59+D72+D84+D86+D88+D90+D92+D94+D96+D98</f>
        <v>91985.774</v>
      </c>
      <c r="E100" s="36">
        <f t="shared" si="21"/>
        <v>29972.334999999995</v>
      </c>
      <c r="F100" s="36">
        <f t="shared" si="21"/>
        <v>21426.643</v>
      </c>
      <c r="G100" s="36">
        <f t="shared" si="21"/>
        <v>73194.95900000002</v>
      </c>
      <c r="H100" s="36">
        <f t="shared" si="22"/>
        <v>95747.214</v>
      </c>
      <c r="I100" s="36">
        <f t="shared" si="22"/>
        <v>168871.50100000002</v>
      </c>
      <c r="J100" s="36">
        <f t="shared" si="22"/>
        <v>294194.69700000004</v>
      </c>
      <c r="K100" s="36">
        <f t="shared" si="22"/>
        <v>25826.719</v>
      </c>
      <c r="L100" s="36">
        <f t="shared" si="23"/>
        <v>53585.023</v>
      </c>
      <c r="M100" s="36">
        <f t="shared" si="23"/>
        <v>258473.379</v>
      </c>
      <c r="N100" s="36">
        <f t="shared" si="23"/>
        <v>205542.793</v>
      </c>
      <c r="O100" s="36">
        <f>+O9+O11+O23+O29+O37+O39+O41+O43+O45+O47+O49+O51+O53+O59+O72+O84+O86+O88+O90+O92+O94+O96+O98</f>
        <v>50215.884000000005</v>
      </c>
      <c r="P100" s="9">
        <f t="shared" si="18"/>
        <v>1369036.9210000003</v>
      </c>
    </row>
    <row r="101" spans="1:16" ht="18.75">
      <c r="A101" s="47" t="s">
        <v>0</v>
      </c>
      <c r="B101" s="568" t="s">
        <v>134</v>
      </c>
      <c r="C101" s="59" t="s">
        <v>16</v>
      </c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8"/>
    </row>
    <row r="102" spans="1:16" ht="18.75">
      <c r="A102" s="47" t="s">
        <v>0</v>
      </c>
      <c r="B102" s="569"/>
      <c r="C102" s="52" t="s">
        <v>18</v>
      </c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9"/>
    </row>
    <row r="103" spans="1:16" ht="18.75">
      <c r="A103" s="47" t="s">
        <v>66</v>
      </c>
      <c r="B103" s="568" t="s">
        <v>123</v>
      </c>
      <c r="C103" s="59" t="s">
        <v>16</v>
      </c>
      <c r="D103" s="5">
        <v>4.855</v>
      </c>
      <c r="E103" s="5">
        <v>2.0946</v>
      </c>
      <c r="F103" s="5">
        <v>1.9989</v>
      </c>
      <c r="G103" s="5">
        <v>3.8996</v>
      </c>
      <c r="H103" s="5">
        <v>15.2103</v>
      </c>
      <c r="I103" s="5">
        <v>39.8547</v>
      </c>
      <c r="J103" s="5">
        <v>44.4631</v>
      </c>
      <c r="K103" s="5">
        <v>14.908</v>
      </c>
      <c r="L103" s="5">
        <v>1.8716</v>
      </c>
      <c r="M103" s="5">
        <v>4.3913</v>
      </c>
      <c r="N103" s="5">
        <v>28.9297</v>
      </c>
      <c r="O103" s="5">
        <v>23.5975</v>
      </c>
      <c r="P103" s="8">
        <f t="shared" si="18"/>
        <v>186.0743</v>
      </c>
    </row>
    <row r="104" spans="1:16" ht="18.75">
      <c r="A104" s="47" t="s">
        <v>0</v>
      </c>
      <c r="B104" s="569"/>
      <c r="C104" s="52" t="s">
        <v>18</v>
      </c>
      <c r="D104" s="36">
        <v>2724.68</v>
      </c>
      <c r="E104" s="36">
        <v>1408.144</v>
      </c>
      <c r="F104" s="36">
        <v>1694.404</v>
      </c>
      <c r="G104" s="36">
        <v>3083.025</v>
      </c>
      <c r="H104" s="36">
        <v>9049.33</v>
      </c>
      <c r="I104" s="36">
        <v>23133.397</v>
      </c>
      <c r="J104" s="36">
        <v>28149.479</v>
      </c>
      <c r="K104" s="36">
        <v>9672.893</v>
      </c>
      <c r="L104" s="36">
        <v>1549.282</v>
      </c>
      <c r="M104" s="36">
        <v>4562.248</v>
      </c>
      <c r="N104" s="36">
        <v>18544.963</v>
      </c>
      <c r="O104" s="36">
        <v>13932.399</v>
      </c>
      <c r="P104" s="9">
        <f t="shared" si="18"/>
        <v>117504.24400000002</v>
      </c>
    </row>
    <row r="105" spans="1:16" ht="18.75">
      <c r="A105" s="47" t="s">
        <v>0</v>
      </c>
      <c r="B105" s="568" t="s">
        <v>148</v>
      </c>
      <c r="C105" s="59" t="s">
        <v>16</v>
      </c>
      <c r="D105" s="5">
        <v>2.7768</v>
      </c>
      <c r="E105" s="5"/>
      <c r="F105" s="5"/>
      <c r="G105" s="5">
        <v>0.0361</v>
      </c>
      <c r="H105" s="5">
        <v>0.1315</v>
      </c>
      <c r="I105" s="5">
        <v>0.1421</v>
      </c>
      <c r="J105" s="5">
        <v>0.7903</v>
      </c>
      <c r="K105" s="5">
        <v>0.148</v>
      </c>
      <c r="L105" s="5">
        <v>0.4508</v>
      </c>
      <c r="M105" s="5">
        <v>1.1033</v>
      </c>
      <c r="N105" s="5">
        <v>0.66515</v>
      </c>
      <c r="O105" s="5">
        <v>0.6699</v>
      </c>
      <c r="P105" s="8">
        <f aca="true" t="shared" si="24" ref="P105:P135">SUM(D105:O105)</f>
        <v>6.91395</v>
      </c>
    </row>
    <row r="106" spans="1:16" ht="18.75">
      <c r="A106" s="54"/>
      <c r="B106" s="569"/>
      <c r="C106" s="52" t="s">
        <v>18</v>
      </c>
      <c r="D106" s="36">
        <v>1271.571</v>
      </c>
      <c r="E106" s="36"/>
      <c r="F106" s="36"/>
      <c r="G106" s="36">
        <v>48.471</v>
      </c>
      <c r="H106" s="36">
        <v>93.372</v>
      </c>
      <c r="I106" s="36">
        <v>87.626</v>
      </c>
      <c r="J106" s="36">
        <v>197.454</v>
      </c>
      <c r="K106" s="36">
        <v>36.792</v>
      </c>
      <c r="L106" s="36">
        <v>211.906</v>
      </c>
      <c r="M106" s="36">
        <v>540.92</v>
      </c>
      <c r="N106" s="36">
        <v>424.324</v>
      </c>
      <c r="O106" s="36">
        <v>482.38</v>
      </c>
      <c r="P106" s="9">
        <f t="shared" si="24"/>
        <v>3394.816</v>
      </c>
    </row>
    <row r="107" spans="1:16" ht="18.75">
      <c r="A107" s="47" t="s">
        <v>67</v>
      </c>
      <c r="B107" s="568" t="s">
        <v>149</v>
      </c>
      <c r="C107" s="59" t="s">
        <v>16</v>
      </c>
      <c r="D107" s="5">
        <v>0.003</v>
      </c>
      <c r="E107" s="5"/>
      <c r="F107" s="5"/>
      <c r="G107" s="5"/>
      <c r="H107" s="5">
        <v>0.0152</v>
      </c>
      <c r="I107" s="5">
        <v>0.054</v>
      </c>
      <c r="J107" s="5">
        <v>0.0129</v>
      </c>
      <c r="K107" s="5">
        <v>0.001</v>
      </c>
      <c r="L107" s="5">
        <v>0.0077</v>
      </c>
      <c r="M107" s="5">
        <v>0.001</v>
      </c>
      <c r="N107" s="5"/>
      <c r="O107" s="5">
        <v>0.0031</v>
      </c>
      <c r="P107" s="8">
        <f t="shared" si="24"/>
        <v>0.0979</v>
      </c>
    </row>
    <row r="108" spans="1:16" ht="18.75">
      <c r="A108" s="54"/>
      <c r="B108" s="569"/>
      <c r="C108" s="52" t="s">
        <v>18</v>
      </c>
      <c r="D108" s="36">
        <v>1.08</v>
      </c>
      <c r="E108" s="36"/>
      <c r="F108" s="36"/>
      <c r="G108" s="36"/>
      <c r="H108" s="36">
        <v>12.788</v>
      </c>
      <c r="I108" s="36">
        <v>71.885</v>
      </c>
      <c r="J108" s="36">
        <v>17.572</v>
      </c>
      <c r="K108" s="36">
        <v>0.324</v>
      </c>
      <c r="L108" s="36">
        <v>3.823</v>
      </c>
      <c r="M108" s="36">
        <v>0.54</v>
      </c>
      <c r="N108" s="36"/>
      <c r="O108" s="36">
        <v>2.873</v>
      </c>
      <c r="P108" s="9">
        <f t="shared" si="24"/>
        <v>110.885</v>
      </c>
    </row>
    <row r="109" spans="1:16" ht="18.75">
      <c r="A109" s="54"/>
      <c r="B109" s="568" t="s">
        <v>150</v>
      </c>
      <c r="C109" s="59" t="s">
        <v>16</v>
      </c>
      <c r="D109" s="5">
        <v>0.4249</v>
      </c>
      <c r="E109" s="5">
        <v>0.7357</v>
      </c>
      <c r="F109" s="5">
        <v>0.5978</v>
      </c>
      <c r="G109" s="5">
        <v>2.365</v>
      </c>
      <c r="H109" s="5">
        <v>2.189</v>
      </c>
      <c r="I109" s="5">
        <v>0.6363</v>
      </c>
      <c r="J109" s="5">
        <v>1.9572</v>
      </c>
      <c r="K109" s="5">
        <v>0.6998</v>
      </c>
      <c r="L109" s="5">
        <v>0.1832</v>
      </c>
      <c r="M109" s="5">
        <v>0.1533</v>
      </c>
      <c r="N109" s="5">
        <v>0.1357</v>
      </c>
      <c r="O109" s="5">
        <v>0.0155</v>
      </c>
      <c r="P109" s="8">
        <f t="shared" si="24"/>
        <v>10.093399999999999</v>
      </c>
    </row>
    <row r="110" spans="1:16" ht="18.75">
      <c r="A110" s="54"/>
      <c r="B110" s="569"/>
      <c r="C110" s="52" t="s">
        <v>18</v>
      </c>
      <c r="D110" s="36">
        <v>189.727</v>
      </c>
      <c r="E110" s="36">
        <v>503.872</v>
      </c>
      <c r="F110" s="36">
        <v>437.242</v>
      </c>
      <c r="G110" s="36">
        <v>1042.513</v>
      </c>
      <c r="H110" s="36">
        <v>1149.053</v>
      </c>
      <c r="I110" s="36">
        <v>533.768</v>
      </c>
      <c r="J110" s="36">
        <v>1616.919</v>
      </c>
      <c r="K110" s="36">
        <v>584.36</v>
      </c>
      <c r="L110" s="36">
        <v>113.163</v>
      </c>
      <c r="M110" s="36">
        <v>119.549</v>
      </c>
      <c r="N110" s="36">
        <v>68.206</v>
      </c>
      <c r="O110" s="36">
        <v>8.035</v>
      </c>
      <c r="P110" s="9">
        <f t="shared" si="24"/>
        <v>6366.406999999999</v>
      </c>
    </row>
    <row r="111" spans="1:16" ht="18.75">
      <c r="A111" s="47" t="s">
        <v>68</v>
      </c>
      <c r="B111" s="568" t="s">
        <v>127</v>
      </c>
      <c r="C111" s="59" t="s">
        <v>16</v>
      </c>
      <c r="D111" s="5"/>
      <c r="E111" s="5"/>
      <c r="F111" s="5">
        <v>1656.15</v>
      </c>
      <c r="G111" s="5">
        <v>1659.27</v>
      </c>
      <c r="H111" s="5"/>
      <c r="I111" s="5"/>
      <c r="J111" s="5"/>
      <c r="K111" s="5"/>
      <c r="L111" s="5"/>
      <c r="M111" s="5"/>
      <c r="N111" s="5"/>
      <c r="O111" s="5"/>
      <c r="P111" s="8">
        <f t="shared" si="24"/>
        <v>3315.42</v>
      </c>
    </row>
    <row r="112" spans="1:16" ht="18.75">
      <c r="A112" s="54"/>
      <c r="B112" s="569"/>
      <c r="C112" s="52" t="s">
        <v>18</v>
      </c>
      <c r="D112" s="36"/>
      <c r="E112" s="36"/>
      <c r="F112" s="36">
        <v>76693.027</v>
      </c>
      <c r="G112" s="36">
        <v>51760.735</v>
      </c>
      <c r="H112" s="36"/>
      <c r="I112" s="36"/>
      <c r="J112" s="36"/>
      <c r="K112" s="36"/>
      <c r="L112" s="36"/>
      <c r="M112" s="36"/>
      <c r="N112" s="36"/>
      <c r="O112" s="36"/>
      <c r="P112" s="9">
        <f t="shared" si="24"/>
        <v>128453.762</v>
      </c>
    </row>
    <row r="113" spans="1:16" ht="18.75">
      <c r="A113" s="54"/>
      <c r="B113" s="568" t="s">
        <v>128</v>
      </c>
      <c r="C113" s="59" t="s">
        <v>16</v>
      </c>
      <c r="D113" s="5">
        <v>0.026</v>
      </c>
      <c r="E113" s="5">
        <v>0.0252</v>
      </c>
      <c r="F113" s="5">
        <v>0.0534</v>
      </c>
      <c r="G113" s="5"/>
      <c r="H113" s="5"/>
      <c r="I113" s="5"/>
      <c r="J113" s="5"/>
      <c r="K113" s="5"/>
      <c r="L113" s="5"/>
      <c r="M113" s="5"/>
      <c r="N113" s="5"/>
      <c r="O113" s="5">
        <v>0.001</v>
      </c>
      <c r="P113" s="8">
        <f t="shared" si="24"/>
        <v>0.1056</v>
      </c>
    </row>
    <row r="114" spans="1:16" ht="18.75">
      <c r="A114" s="54"/>
      <c r="B114" s="569"/>
      <c r="C114" s="52" t="s">
        <v>18</v>
      </c>
      <c r="D114" s="36">
        <v>16.956</v>
      </c>
      <c r="E114" s="36">
        <v>17.14</v>
      </c>
      <c r="F114" s="36">
        <v>42.228</v>
      </c>
      <c r="G114" s="36"/>
      <c r="H114" s="36"/>
      <c r="I114" s="36"/>
      <c r="J114" s="36"/>
      <c r="K114" s="36"/>
      <c r="L114" s="36"/>
      <c r="M114" s="36"/>
      <c r="N114" s="36"/>
      <c r="O114" s="36">
        <v>0.756</v>
      </c>
      <c r="P114" s="9">
        <f t="shared" si="24"/>
        <v>77.08000000000001</v>
      </c>
    </row>
    <row r="115" spans="1:16" ht="18.75">
      <c r="A115" s="47" t="s">
        <v>70</v>
      </c>
      <c r="B115" s="568" t="s">
        <v>137</v>
      </c>
      <c r="C115" s="59" t="s">
        <v>16</v>
      </c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8"/>
    </row>
    <row r="116" spans="1:16" ht="18.75">
      <c r="A116" s="54"/>
      <c r="B116" s="569"/>
      <c r="C116" s="52" t="s">
        <v>18</v>
      </c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9"/>
    </row>
    <row r="117" spans="1:16" ht="18.75">
      <c r="A117" s="54"/>
      <c r="B117" s="568" t="s">
        <v>72</v>
      </c>
      <c r="C117" s="59" t="s">
        <v>16</v>
      </c>
      <c r="D117" s="5">
        <v>0.652</v>
      </c>
      <c r="E117" s="5">
        <v>0.614</v>
      </c>
      <c r="F117" s="5">
        <v>0.7995</v>
      </c>
      <c r="G117" s="5">
        <v>0.924</v>
      </c>
      <c r="H117" s="5">
        <v>1.1389</v>
      </c>
      <c r="I117" s="5">
        <v>1.4675</v>
      </c>
      <c r="J117" s="5">
        <v>8.421</v>
      </c>
      <c r="K117" s="5">
        <v>7.8</v>
      </c>
      <c r="L117" s="5">
        <v>6.15</v>
      </c>
      <c r="M117" s="5">
        <v>3.6855</v>
      </c>
      <c r="N117" s="5">
        <v>3.6005</v>
      </c>
      <c r="O117" s="5">
        <v>11.2755</v>
      </c>
      <c r="P117" s="8">
        <f t="shared" si="24"/>
        <v>46.528400000000005</v>
      </c>
    </row>
    <row r="118" spans="1:16" ht="18.75">
      <c r="A118" s="54"/>
      <c r="B118" s="569"/>
      <c r="C118" s="52" t="s">
        <v>18</v>
      </c>
      <c r="D118" s="36">
        <v>1139.281</v>
      </c>
      <c r="E118" s="36">
        <v>882.036</v>
      </c>
      <c r="F118" s="36">
        <v>1555.179</v>
      </c>
      <c r="G118" s="36">
        <v>1856.844</v>
      </c>
      <c r="H118" s="36">
        <v>1706.064</v>
      </c>
      <c r="I118" s="36">
        <v>784.308</v>
      </c>
      <c r="J118" s="36">
        <v>3576.205</v>
      </c>
      <c r="K118" s="36">
        <v>3525.962</v>
      </c>
      <c r="L118" s="36">
        <v>2752.555</v>
      </c>
      <c r="M118" s="36">
        <v>2037.136</v>
      </c>
      <c r="N118" s="36">
        <v>1946.187</v>
      </c>
      <c r="O118" s="36">
        <v>6617.096</v>
      </c>
      <c r="P118" s="9">
        <f t="shared" si="24"/>
        <v>28378.852999999996</v>
      </c>
    </row>
    <row r="119" spans="1:16" ht="18.75">
      <c r="A119" s="47" t="s">
        <v>23</v>
      </c>
      <c r="B119" s="568" t="s">
        <v>130</v>
      </c>
      <c r="C119" s="59" t="s">
        <v>16</v>
      </c>
      <c r="D119" s="5">
        <v>0.5666</v>
      </c>
      <c r="E119" s="5">
        <v>0.2292</v>
      </c>
      <c r="F119" s="5">
        <v>0.4042</v>
      </c>
      <c r="G119" s="5">
        <v>0.8069</v>
      </c>
      <c r="H119" s="5">
        <v>1.1947</v>
      </c>
      <c r="I119" s="5">
        <v>1.2367</v>
      </c>
      <c r="J119" s="5">
        <v>23.4084</v>
      </c>
      <c r="K119" s="5">
        <v>16.3117</v>
      </c>
      <c r="L119" s="5">
        <v>0.1347</v>
      </c>
      <c r="M119" s="5">
        <v>0.3543</v>
      </c>
      <c r="N119" s="5">
        <v>1.6158</v>
      </c>
      <c r="O119" s="5">
        <v>1.8446</v>
      </c>
      <c r="P119" s="8">
        <f t="shared" si="24"/>
        <v>48.107800000000005</v>
      </c>
    </row>
    <row r="120" spans="1:16" ht="18.75">
      <c r="A120" s="54"/>
      <c r="B120" s="569"/>
      <c r="C120" s="52" t="s">
        <v>18</v>
      </c>
      <c r="D120" s="36">
        <v>385.129</v>
      </c>
      <c r="E120" s="36">
        <v>240.609</v>
      </c>
      <c r="F120" s="36">
        <v>449.888</v>
      </c>
      <c r="G120" s="36">
        <v>816.296</v>
      </c>
      <c r="H120" s="36">
        <v>684.915</v>
      </c>
      <c r="I120" s="36">
        <v>459.818</v>
      </c>
      <c r="J120" s="36">
        <v>6559.552</v>
      </c>
      <c r="K120" s="36">
        <v>4633.702</v>
      </c>
      <c r="L120" s="36">
        <v>93.685</v>
      </c>
      <c r="M120" s="36">
        <v>221.607</v>
      </c>
      <c r="N120" s="36">
        <v>604.346</v>
      </c>
      <c r="O120" s="36">
        <v>812.668</v>
      </c>
      <c r="P120" s="9">
        <f t="shared" si="24"/>
        <v>15962.214999999998</v>
      </c>
    </row>
    <row r="121" spans="1:16" ht="18.75">
      <c r="A121" s="54"/>
      <c r="B121" s="50" t="s">
        <v>20</v>
      </c>
      <c r="C121" s="59" t="s">
        <v>16</v>
      </c>
      <c r="D121" s="5">
        <v>0.392</v>
      </c>
      <c r="E121" s="5">
        <v>0.1925</v>
      </c>
      <c r="F121" s="5">
        <v>1.859</v>
      </c>
      <c r="G121" s="5">
        <v>8.6825</v>
      </c>
      <c r="H121" s="5">
        <v>11.0227</v>
      </c>
      <c r="I121" s="5">
        <v>30.2105</v>
      </c>
      <c r="J121" s="5">
        <v>34.422</v>
      </c>
      <c r="K121" s="5">
        <v>9.4055</v>
      </c>
      <c r="L121" s="5">
        <v>9.218</v>
      </c>
      <c r="M121" s="5">
        <v>2.599</v>
      </c>
      <c r="N121" s="5"/>
      <c r="O121" s="5"/>
      <c r="P121" s="8">
        <f t="shared" si="24"/>
        <v>108.00370000000001</v>
      </c>
    </row>
    <row r="122" spans="1:16" ht="18.75">
      <c r="A122" s="54"/>
      <c r="B122" s="52" t="s">
        <v>73</v>
      </c>
      <c r="C122" s="52" t="s">
        <v>18</v>
      </c>
      <c r="D122" s="36">
        <v>27.131</v>
      </c>
      <c r="E122" s="36">
        <v>32.735</v>
      </c>
      <c r="F122" s="36">
        <v>370.566</v>
      </c>
      <c r="G122" s="36">
        <v>1133.564</v>
      </c>
      <c r="H122" s="36">
        <v>1250.074</v>
      </c>
      <c r="I122" s="36">
        <v>3003.054</v>
      </c>
      <c r="J122" s="36">
        <v>3515.717</v>
      </c>
      <c r="K122" s="36">
        <v>990.921</v>
      </c>
      <c r="L122" s="36">
        <v>995.383</v>
      </c>
      <c r="M122" s="36">
        <v>280.173</v>
      </c>
      <c r="N122" s="36"/>
      <c r="O122" s="36"/>
      <c r="P122" s="9">
        <f t="shared" si="24"/>
        <v>11599.318000000001</v>
      </c>
    </row>
    <row r="123" spans="1:16" ht="18.75">
      <c r="A123" s="54"/>
      <c r="B123" s="570" t="s">
        <v>107</v>
      </c>
      <c r="C123" s="59" t="s">
        <v>16</v>
      </c>
      <c r="D123" s="5">
        <f>+D101+D103+D105+D107+D109+D111+D113+D115+D117+D119+D121</f>
        <v>9.696299999999997</v>
      </c>
      <c r="E123" s="5">
        <f aca="true" t="shared" si="25" ref="E123:G124">+E101+E103+E105+E107+E109+E111+E113+E115+E117+E119+E121</f>
        <v>3.8911999999999995</v>
      </c>
      <c r="F123" s="5">
        <f>+F101+F103+F105+F107+F109+F111+F113+F115+F117+F119+F121</f>
        <v>1661.8628</v>
      </c>
      <c r="G123" s="5">
        <f t="shared" si="25"/>
        <v>1675.9841</v>
      </c>
      <c r="H123" s="5">
        <f aca="true" t="shared" si="26" ref="H123:O124">+H101+H103+H105+H107+H109+H111+H113+H115+H117+H119+H121</f>
        <v>30.9023</v>
      </c>
      <c r="I123" s="5">
        <f t="shared" si="26"/>
        <v>73.6018</v>
      </c>
      <c r="J123" s="5">
        <f>+J101+J103+J105+J107+J109+J111+J113+J115+J117+J119+J121</f>
        <v>113.47489999999999</v>
      </c>
      <c r="K123" s="5">
        <f t="shared" si="26"/>
        <v>49.274</v>
      </c>
      <c r="L123" s="88">
        <f t="shared" si="26"/>
        <v>18.016</v>
      </c>
      <c r="M123" s="88">
        <f t="shared" si="26"/>
        <v>12.287700000000001</v>
      </c>
      <c r="N123" s="88">
        <f t="shared" si="26"/>
        <v>34.94685</v>
      </c>
      <c r="O123" s="5">
        <f t="shared" si="26"/>
        <v>37.4071</v>
      </c>
      <c r="P123" s="8">
        <f t="shared" si="24"/>
        <v>3721.34505</v>
      </c>
    </row>
    <row r="124" spans="1:16" ht="18.75">
      <c r="A124" s="53"/>
      <c r="B124" s="571"/>
      <c r="C124" s="52" t="s">
        <v>18</v>
      </c>
      <c r="D124" s="36">
        <f>+D102+D104+D106+D108+D110+D112+D114+D116+D118+D120+D122</f>
        <v>5755.555</v>
      </c>
      <c r="E124" s="36">
        <f t="shared" si="25"/>
        <v>3084.536</v>
      </c>
      <c r="F124" s="36">
        <f>+F102+F104+F106+F108+F110+F112+F114+F116+F118+F120+F122</f>
        <v>81242.53400000001</v>
      </c>
      <c r="G124" s="36">
        <f t="shared" si="25"/>
        <v>59741.448</v>
      </c>
      <c r="H124" s="36">
        <f t="shared" si="26"/>
        <v>13945.596000000001</v>
      </c>
      <c r="I124" s="36">
        <f t="shared" si="26"/>
        <v>28073.856</v>
      </c>
      <c r="J124" s="36">
        <f>+J102+J104+J106+J108+J110+J112+J114+J116+J118+J120+J122</f>
        <v>43632.897999999994</v>
      </c>
      <c r="K124" s="36">
        <f t="shared" si="26"/>
        <v>19444.953999999998</v>
      </c>
      <c r="L124" s="36">
        <f t="shared" si="26"/>
        <v>5719.797</v>
      </c>
      <c r="M124" s="36">
        <f t="shared" si="26"/>
        <v>7762.173</v>
      </c>
      <c r="N124" s="36">
        <f t="shared" si="26"/>
        <v>21588.026</v>
      </c>
      <c r="O124" s="36">
        <f t="shared" si="26"/>
        <v>21856.207</v>
      </c>
      <c r="P124" s="9">
        <f t="shared" si="24"/>
        <v>311847.57999999996</v>
      </c>
    </row>
    <row r="125" spans="1:16" ht="18.75">
      <c r="A125" s="47" t="s">
        <v>0</v>
      </c>
      <c r="B125" s="568" t="s">
        <v>74</v>
      </c>
      <c r="C125" s="59" t="s">
        <v>16</v>
      </c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8"/>
    </row>
    <row r="126" spans="1:16" ht="18.75">
      <c r="A126" s="47" t="s">
        <v>0</v>
      </c>
      <c r="B126" s="569"/>
      <c r="C126" s="52" t="s">
        <v>18</v>
      </c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9"/>
    </row>
    <row r="127" spans="1:16" ht="18.75">
      <c r="A127" s="47" t="s">
        <v>75</v>
      </c>
      <c r="B127" s="568" t="s">
        <v>76</v>
      </c>
      <c r="C127" s="59" t="s">
        <v>16</v>
      </c>
      <c r="D127" s="5">
        <v>1.391</v>
      </c>
      <c r="E127" s="5">
        <v>2.313</v>
      </c>
      <c r="F127" s="5">
        <v>1.348</v>
      </c>
      <c r="G127" s="5"/>
      <c r="H127" s="5"/>
      <c r="I127" s="5"/>
      <c r="J127" s="5"/>
      <c r="K127" s="5"/>
      <c r="L127" s="5"/>
      <c r="M127" s="5"/>
      <c r="N127" s="5"/>
      <c r="O127" s="5"/>
      <c r="P127" s="8">
        <f t="shared" si="24"/>
        <v>5.0520000000000005</v>
      </c>
    </row>
    <row r="128" spans="1:16" ht="18.75">
      <c r="A128" s="54"/>
      <c r="B128" s="569"/>
      <c r="C128" s="52" t="s">
        <v>18</v>
      </c>
      <c r="D128" s="36">
        <v>150.228</v>
      </c>
      <c r="E128" s="36">
        <v>249.804</v>
      </c>
      <c r="F128" s="36">
        <v>145.584</v>
      </c>
      <c r="G128" s="36"/>
      <c r="H128" s="36"/>
      <c r="I128" s="36"/>
      <c r="J128" s="36"/>
      <c r="K128" s="36"/>
      <c r="L128" s="36"/>
      <c r="M128" s="36"/>
      <c r="N128" s="36"/>
      <c r="O128" s="36"/>
      <c r="P128" s="9">
        <f t="shared" si="24"/>
        <v>545.616</v>
      </c>
    </row>
    <row r="129" spans="1:16" ht="18.75">
      <c r="A129" s="47" t="s">
        <v>77</v>
      </c>
      <c r="B129" s="50" t="s">
        <v>20</v>
      </c>
      <c r="C129" s="352" t="s">
        <v>16</v>
      </c>
      <c r="D129" s="499">
        <v>3.6484</v>
      </c>
      <c r="E129" s="499">
        <v>28.9286</v>
      </c>
      <c r="F129" s="499">
        <v>13.6015</v>
      </c>
      <c r="G129" s="499">
        <v>2.2551</v>
      </c>
      <c r="H129" s="499">
        <v>0.0382</v>
      </c>
      <c r="I129" s="499"/>
      <c r="J129" s="499"/>
      <c r="K129" s="499">
        <v>5</v>
      </c>
      <c r="L129" s="499"/>
      <c r="M129" s="499"/>
      <c r="N129" s="499"/>
      <c r="O129" s="499">
        <v>0.1965</v>
      </c>
      <c r="P129" s="452">
        <f t="shared" si="24"/>
        <v>53.6683</v>
      </c>
    </row>
    <row r="130" spans="1:16" ht="18.75">
      <c r="A130" s="54"/>
      <c r="B130" s="50" t="s">
        <v>78</v>
      </c>
      <c r="C130" s="59" t="s">
        <v>79</v>
      </c>
      <c r="D130" s="502"/>
      <c r="E130" s="430"/>
      <c r="F130" s="469"/>
      <c r="G130" s="430"/>
      <c r="H130" s="5"/>
      <c r="I130" s="5"/>
      <c r="J130" s="5"/>
      <c r="K130" s="5"/>
      <c r="L130" s="5"/>
      <c r="M130" s="5"/>
      <c r="N130" s="5"/>
      <c r="O130" s="5"/>
      <c r="P130" s="8"/>
    </row>
    <row r="131" spans="1:16" ht="18.75">
      <c r="A131" s="47" t="s">
        <v>23</v>
      </c>
      <c r="B131" s="2"/>
      <c r="C131" s="52" t="s">
        <v>18</v>
      </c>
      <c r="D131" s="36">
        <v>1183.651</v>
      </c>
      <c r="E131" s="91">
        <v>3848.169</v>
      </c>
      <c r="F131" s="91">
        <v>3403.676</v>
      </c>
      <c r="G131" s="36">
        <v>785.613</v>
      </c>
      <c r="H131" s="102">
        <v>53.46</v>
      </c>
      <c r="I131" s="36"/>
      <c r="J131" s="36"/>
      <c r="K131" s="36">
        <v>1350</v>
      </c>
      <c r="L131" s="36"/>
      <c r="M131" s="36"/>
      <c r="N131" s="36"/>
      <c r="O131" s="36">
        <v>70.308</v>
      </c>
      <c r="P131" s="9">
        <f t="shared" si="24"/>
        <v>10694.876999999999</v>
      </c>
    </row>
    <row r="132" spans="1:16" ht="18.75">
      <c r="A132" s="54"/>
      <c r="B132" s="60" t="s">
        <v>0</v>
      </c>
      <c r="C132" s="59" t="s">
        <v>16</v>
      </c>
      <c r="D132" s="5">
        <f>+D125+D127+D129</f>
        <v>5.0394000000000005</v>
      </c>
      <c r="E132" s="5">
        <f aca="true" t="shared" si="27" ref="E132:K132">+E125+E127+E129</f>
        <v>31.2416</v>
      </c>
      <c r="F132" s="5">
        <f t="shared" si="27"/>
        <v>14.9495</v>
      </c>
      <c r="G132" s="5">
        <f t="shared" si="27"/>
        <v>2.2551</v>
      </c>
      <c r="H132" s="5">
        <f t="shared" si="27"/>
        <v>0.0382</v>
      </c>
      <c r="I132" s="5"/>
      <c r="J132" s="5"/>
      <c r="K132" s="5">
        <f t="shared" si="27"/>
        <v>5</v>
      </c>
      <c r="L132" s="5"/>
      <c r="M132" s="5"/>
      <c r="N132" s="5"/>
      <c r="O132" s="5">
        <f>+O125+O127+O129</f>
        <v>0.1965</v>
      </c>
      <c r="P132" s="452">
        <f t="shared" si="24"/>
        <v>58.7203</v>
      </c>
    </row>
    <row r="133" spans="1:16" ht="18.75">
      <c r="A133" s="54"/>
      <c r="B133" s="61" t="s">
        <v>138</v>
      </c>
      <c r="C133" s="59" t="s">
        <v>79</v>
      </c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8"/>
    </row>
    <row r="134" spans="1:16" ht="18.75">
      <c r="A134" s="53"/>
      <c r="B134" s="2"/>
      <c r="C134" s="52" t="s">
        <v>18</v>
      </c>
      <c r="D134" s="36">
        <f>+D126+D128+D131</f>
        <v>1333.8790000000001</v>
      </c>
      <c r="E134" s="36">
        <f aca="true" t="shared" si="28" ref="E134:K134">+E126+E128+E131</f>
        <v>4097.973</v>
      </c>
      <c r="F134" s="36">
        <f>+F126+F128+F131</f>
        <v>3549.2599999999998</v>
      </c>
      <c r="G134" s="36">
        <f t="shared" si="28"/>
        <v>785.613</v>
      </c>
      <c r="H134" s="36">
        <f t="shared" si="28"/>
        <v>53.46</v>
      </c>
      <c r="I134" s="36"/>
      <c r="J134" s="36"/>
      <c r="K134" s="36">
        <f t="shared" si="28"/>
        <v>1350</v>
      </c>
      <c r="L134" s="36"/>
      <c r="M134" s="36"/>
      <c r="N134" s="36"/>
      <c r="O134" s="36">
        <f>+O126+O128+O131</f>
        <v>70.308</v>
      </c>
      <c r="P134" s="9">
        <f t="shared" si="24"/>
        <v>11240.492999999999</v>
      </c>
    </row>
    <row r="135" spans="1:16" s="65" customFormat="1" ht="18.75">
      <c r="A135" s="62"/>
      <c r="B135" s="63" t="s">
        <v>0</v>
      </c>
      <c r="C135" s="478" t="s">
        <v>16</v>
      </c>
      <c r="D135" s="499">
        <f>D132+D123+D99</f>
        <v>370.4945999999998</v>
      </c>
      <c r="E135" s="499">
        <f aca="true" t="shared" si="29" ref="E135:O135">E132+E123+E99</f>
        <v>119.44730000000001</v>
      </c>
      <c r="F135" s="499">
        <f>F132+F123+F99</f>
        <v>1989.52715</v>
      </c>
      <c r="G135" s="499">
        <f t="shared" si="29"/>
        <v>2468.0635</v>
      </c>
      <c r="H135" s="499">
        <f t="shared" si="29"/>
        <v>493.62035999999995</v>
      </c>
      <c r="I135" s="499">
        <f t="shared" si="29"/>
        <v>474.50564999999995</v>
      </c>
      <c r="J135" s="499">
        <f t="shared" si="29"/>
        <v>810.0189</v>
      </c>
      <c r="K135" s="499">
        <f t="shared" si="29"/>
        <v>178.70864999999998</v>
      </c>
      <c r="L135" s="499">
        <f t="shared" si="29"/>
        <v>175.40855</v>
      </c>
      <c r="M135" s="499">
        <f t="shared" si="29"/>
        <v>555.3293</v>
      </c>
      <c r="N135" s="499">
        <f t="shared" si="29"/>
        <v>379.86445000000003</v>
      </c>
      <c r="O135" s="499">
        <f t="shared" si="29"/>
        <v>215.95589999999996</v>
      </c>
      <c r="P135" s="500">
        <f t="shared" si="24"/>
        <v>8230.94431</v>
      </c>
    </row>
    <row r="136" spans="1:16" s="65" customFormat="1" ht="18.75">
      <c r="A136" s="62"/>
      <c r="B136" s="66" t="s">
        <v>131</v>
      </c>
      <c r="C136" s="67" t="s">
        <v>79</v>
      </c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15"/>
    </row>
    <row r="137" spans="1:16" s="65" customFormat="1" ht="19.5" thickBot="1">
      <c r="A137" s="68"/>
      <c r="B137" s="69"/>
      <c r="C137" s="70" t="s">
        <v>18</v>
      </c>
      <c r="D137" s="6">
        <f>D134+D124+D100</f>
        <v>99075.208</v>
      </c>
      <c r="E137" s="6">
        <f aca="true" t="shared" si="30" ref="E137:O137">E134+E124+E100</f>
        <v>37154.844</v>
      </c>
      <c r="F137" s="6">
        <f>F134+F124+F100</f>
        <v>106218.437</v>
      </c>
      <c r="G137" s="6">
        <f t="shared" si="30"/>
        <v>133722.02000000002</v>
      </c>
      <c r="H137" s="6">
        <f t="shared" si="30"/>
        <v>109746.27</v>
      </c>
      <c r="I137" s="6">
        <f t="shared" si="30"/>
        <v>196945.35700000002</v>
      </c>
      <c r="J137" s="6">
        <f t="shared" si="30"/>
        <v>337827.59500000003</v>
      </c>
      <c r="K137" s="6">
        <f t="shared" si="30"/>
        <v>46621.672999999995</v>
      </c>
      <c r="L137" s="6">
        <f t="shared" si="30"/>
        <v>59304.82</v>
      </c>
      <c r="M137" s="6">
        <f t="shared" si="30"/>
        <v>266235.55199999997</v>
      </c>
      <c r="N137" s="6">
        <f t="shared" si="30"/>
        <v>227130.81900000002</v>
      </c>
      <c r="O137" s="6">
        <f t="shared" si="30"/>
        <v>72142.399</v>
      </c>
      <c r="P137" s="7">
        <f>SUM(D137:O137)</f>
        <v>1692124.9940000002</v>
      </c>
    </row>
    <row r="138" spans="15:16" ht="18.75">
      <c r="O138" s="90"/>
      <c r="P138" s="72" t="s">
        <v>92</v>
      </c>
    </row>
    <row r="140" spans="4:11" ht="18.75">
      <c r="D140" s="428"/>
      <c r="E140" s="428"/>
      <c r="K140" s="25"/>
    </row>
    <row r="141" spans="4:11" ht="18.75">
      <c r="D141" s="428"/>
      <c r="E141" s="428"/>
      <c r="K141" s="25"/>
    </row>
    <row r="142" spans="4:11" ht="18.75">
      <c r="D142" s="428"/>
      <c r="E142" s="428"/>
      <c r="K142" s="25"/>
    </row>
    <row r="143" ht="18.75">
      <c r="K143" s="25"/>
    </row>
    <row r="144" ht="18.75">
      <c r="E144" s="510"/>
    </row>
  </sheetData>
  <sheetProtection/>
  <mergeCells count="51">
    <mergeCell ref="B127:B128"/>
    <mergeCell ref="B113:B114"/>
    <mergeCell ref="B115:B116"/>
    <mergeCell ref="B117:B118"/>
    <mergeCell ref="B119:B120"/>
    <mergeCell ref="B105:B106"/>
    <mergeCell ref="B107:B108"/>
    <mergeCell ref="B109:B110"/>
    <mergeCell ref="B111:B112"/>
    <mergeCell ref="B123:B124"/>
    <mergeCell ref="B125:B126"/>
    <mergeCell ref="A93:B94"/>
    <mergeCell ref="A95:B96"/>
    <mergeCell ref="A97:B98"/>
    <mergeCell ref="A99:B100"/>
    <mergeCell ref="B101:B102"/>
    <mergeCell ref="B103:B104"/>
    <mergeCell ref="B79:B80"/>
    <mergeCell ref="B83:B84"/>
    <mergeCell ref="A85:B86"/>
    <mergeCell ref="A87:B88"/>
    <mergeCell ref="A89:B90"/>
    <mergeCell ref="A91:B92"/>
    <mergeCell ref="B58:B59"/>
    <mergeCell ref="B60:B61"/>
    <mergeCell ref="B64:B65"/>
    <mergeCell ref="B71:B72"/>
    <mergeCell ref="B73:B74"/>
    <mergeCell ref="B75:B76"/>
    <mergeCell ref="A44:B45"/>
    <mergeCell ref="A46:B47"/>
    <mergeCell ref="A48:B49"/>
    <mergeCell ref="A50:B51"/>
    <mergeCell ref="A52:B53"/>
    <mergeCell ref="B54:B55"/>
    <mergeCell ref="B24:B25"/>
    <mergeCell ref="B28:B29"/>
    <mergeCell ref="B36:B37"/>
    <mergeCell ref="A38:B39"/>
    <mergeCell ref="A40:B41"/>
    <mergeCell ref="A42:B43"/>
    <mergeCell ref="B4:B5"/>
    <mergeCell ref="B8:B9"/>
    <mergeCell ref="A10:B11"/>
    <mergeCell ref="B12:B13"/>
    <mergeCell ref="B30:B31"/>
    <mergeCell ref="B32:B33"/>
    <mergeCell ref="B14:B15"/>
    <mergeCell ref="B16:B17"/>
    <mergeCell ref="B20:B21"/>
    <mergeCell ref="B22:B23"/>
  </mergeCells>
  <printOptions/>
  <pageMargins left="1.1811023622047245" right="0.7874015748031497" top="0.7874015748031497" bottom="0.7874015748031497" header="0.5118110236220472" footer="0.5118110236220472"/>
  <pageSetup firstPageNumber="45" useFirstPageNumber="1" horizontalDpi="600" verticalDpi="600" orientation="landscape" paperSize="12" scale="50" r:id="rId1"/>
  <rowBreaks count="1" manualBreakCount="1">
    <brk id="6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144"/>
  <sheetViews>
    <sheetView zoomScale="50" zoomScaleNormal="50" zoomScalePageLayoutView="0" workbookViewId="0" topLeftCell="A1">
      <pane xSplit="3" ySplit="3" topLeftCell="D4" activePane="bottomRight" state="frozen"/>
      <selection pane="topLeft" activeCell="A1" sqref="A1:P1"/>
      <selection pane="topRight" activeCell="A1" sqref="A1:P1"/>
      <selection pane="bottomLeft" activeCell="A1" sqref="A1:P1"/>
      <selection pane="bottomRight" activeCell="A1" sqref="A1"/>
    </sheetView>
  </sheetViews>
  <sheetFormatPr defaultColWidth="9.00390625" defaultRowHeight="13.5"/>
  <cols>
    <col min="1" max="1" width="5.875" style="11" customWidth="1"/>
    <col min="2" max="2" width="21.25390625" style="11" customWidth="1"/>
    <col min="3" max="3" width="11.25390625" style="11" customWidth="1"/>
    <col min="4" max="4" width="20.50390625" style="11" customWidth="1"/>
    <col min="5" max="15" width="20.50390625" style="76" customWidth="1"/>
    <col min="16" max="16" width="23.00390625" style="39" customWidth="1"/>
    <col min="17" max="16384" width="9.00390625" style="40" customWidth="1"/>
  </cols>
  <sheetData>
    <row r="1" ht="18.75">
      <c r="B1" s="38" t="s">
        <v>0</v>
      </c>
    </row>
    <row r="2" spans="1:15" ht="19.5" thickBot="1">
      <c r="A2" s="12" t="s">
        <v>218</v>
      </c>
      <c r="B2" s="41"/>
      <c r="C2" s="12"/>
      <c r="O2" s="69" t="s">
        <v>90</v>
      </c>
    </row>
    <row r="3" spans="1:16" ht="18.75">
      <c r="A3" s="42"/>
      <c r="B3" s="43"/>
      <c r="C3" s="43"/>
      <c r="D3" s="45" t="s">
        <v>2</v>
      </c>
      <c r="E3" s="87" t="s">
        <v>3</v>
      </c>
      <c r="F3" s="87" t="s">
        <v>4</v>
      </c>
      <c r="G3" s="87" t="s">
        <v>5</v>
      </c>
      <c r="H3" s="87" t="s">
        <v>6</v>
      </c>
      <c r="I3" s="87" t="s">
        <v>7</v>
      </c>
      <c r="J3" s="87" t="s">
        <v>8</v>
      </c>
      <c r="K3" s="87" t="s">
        <v>9</v>
      </c>
      <c r="L3" s="87" t="s">
        <v>10</v>
      </c>
      <c r="M3" s="87" t="s">
        <v>11</v>
      </c>
      <c r="N3" s="87" t="s">
        <v>12</v>
      </c>
      <c r="O3" s="87" t="s">
        <v>13</v>
      </c>
      <c r="P3" s="46" t="s">
        <v>14</v>
      </c>
    </row>
    <row r="4" spans="1:16" ht="18.75">
      <c r="A4" s="47" t="s">
        <v>0</v>
      </c>
      <c r="B4" s="568" t="s">
        <v>15</v>
      </c>
      <c r="C4" s="59" t="s">
        <v>16</v>
      </c>
      <c r="D4" s="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8"/>
    </row>
    <row r="5" spans="1:16" ht="18.75">
      <c r="A5" s="47" t="s">
        <v>17</v>
      </c>
      <c r="B5" s="569"/>
      <c r="C5" s="52" t="s">
        <v>18</v>
      </c>
      <c r="D5" s="2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9"/>
    </row>
    <row r="6" spans="1:16" ht="18.75">
      <c r="A6" s="47" t="s">
        <v>19</v>
      </c>
      <c r="B6" s="50" t="s">
        <v>20</v>
      </c>
      <c r="C6" s="59" t="s">
        <v>16</v>
      </c>
      <c r="D6" s="1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8"/>
    </row>
    <row r="7" spans="1:16" ht="18.75">
      <c r="A7" s="47" t="s">
        <v>21</v>
      </c>
      <c r="B7" s="52" t="s">
        <v>22</v>
      </c>
      <c r="C7" s="52" t="s">
        <v>18</v>
      </c>
      <c r="D7" s="2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9"/>
    </row>
    <row r="8" spans="1:16" s="65" customFormat="1" ht="18.75">
      <c r="A8" s="94" t="s">
        <v>23</v>
      </c>
      <c r="B8" s="581" t="s">
        <v>107</v>
      </c>
      <c r="C8" s="67" t="s">
        <v>16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15"/>
    </row>
    <row r="9" spans="1:16" s="65" customFormat="1" ht="18.75">
      <c r="A9" s="95"/>
      <c r="B9" s="582"/>
      <c r="C9" s="96" t="s">
        <v>18</v>
      </c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97"/>
    </row>
    <row r="10" spans="1:16" ht="18.75">
      <c r="A10" s="572" t="s">
        <v>25</v>
      </c>
      <c r="B10" s="573"/>
      <c r="C10" s="59" t="s">
        <v>16</v>
      </c>
      <c r="D10" s="1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8"/>
    </row>
    <row r="11" spans="1:16" ht="18.75">
      <c r="A11" s="574"/>
      <c r="B11" s="575"/>
      <c r="C11" s="52" t="s">
        <v>18</v>
      </c>
      <c r="D11" s="2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9"/>
    </row>
    <row r="12" spans="1:16" ht="18.75">
      <c r="A12" s="54"/>
      <c r="B12" s="568" t="s">
        <v>26</v>
      </c>
      <c r="C12" s="59" t="s">
        <v>16</v>
      </c>
      <c r="D12" s="1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8"/>
    </row>
    <row r="13" spans="1:16" ht="18.75">
      <c r="A13" s="47" t="s">
        <v>0</v>
      </c>
      <c r="B13" s="569"/>
      <c r="C13" s="52" t="s">
        <v>18</v>
      </c>
      <c r="D13" s="2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9"/>
    </row>
    <row r="14" spans="1:16" ht="18.75">
      <c r="A14" s="47" t="s">
        <v>27</v>
      </c>
      <c r="B14" s="568" t="s">
        <v>28</v>
      </c>
      <c r="C14" s="59" t="s">
        <v>16</v>
      </c>
      <c r="D14" s="1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8"/>
    </row>
    <row r="15" spans="1:16" ht="18.75">
      <c r="A15" s="47" t="s">
        <v>0</v>
      </c>
      <c r="B15" s="569"/>
      <c r="C15" s="52" t="s">
        <v>18</v>
      </c>
      <c r="D15" s="2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9"/>
    </row>
    <row r="16" spans="1:16" ht="18.75">
      <c r="A16" s="47" t="s">
        <v>29</v>
      </c>
      <c r="B16" s="568" t="s">
        <v>30</v>
      </c>
      <c r="C16" s="59" t="s">
        <v>16</v>
      </c>
      <c r="D16" s="1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8"/>
    </row>
    <row r="17" spans="1:16" ht="18.75">
      <c r="A17" s="54"/>
      <c r="B17" s="569"/>
      <c r="C17" s="52" t="s">
        <v>18</v>
      </c>
      <c r="D17" s="2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9"/>
    </row>
    <row r="18" spans="1:16" ht="18.75">
      <c r="A18" s="47" t="s">
        <v>31</v>
      </c>
      <c r="B18" s="50" t="s">
        <v>108</v>
      </c>
      <c r="C18" s="59" t="s">
        <v>16</v>
      </c>
      <c r="D18" s="1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8"/>
    </row>
    <row r="19" spans="1:16" ht="18.75">
      <c r="A19" s="54"/>
      <c r="B19" s="52" t="s">
        <v>109</v>
      </c>
      <c r="C19" s="52" t="s">
        <v>18</v>
      </c>
      <c r="D19" s="2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9"/>
    </row>
    <row r="20" spans="1:16" ht="18.75">
      <c r="A20" s="47" t="s">
        <v>23</v>
      </c>
      <c r="B20" s="568" t="s">
        <v>32</v>
      </c>
      <c r="C20" s="59" t="s">
        <v>16</v>
      </c>
      <c r="D20" s="1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8"/>
    </row>
    <row r="21" spans="1:16" ht="18.75">
      <c r="A21" s="54"/>
      <c r="B21" s="569"/>
      <c r="C21" s="52" t="s">
        <v>18</v>
      </c>
      <c r="D21" s="2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9"/>
    </row>
    <row r="22" spans="1:16" s="65" customFormat="1" ht="18.75">
      <c r="A22" s="62"/>
      <c r="B22" s="581" t="s">
        <v>114</v>
      </c>
      <c r="C22" s="67" t="s">
        <v>16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15"/>
    </row>
    <row r="23" spans="1:16" s="65" customFormat="1" ht="18.75">
      <c r="A23" s="95"/>
      <c r="B23" s="582"/>
      <c r="C23" s="96" t="s">
        <v>18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97"/>
    </row>
    <row r="24" spans="1:16" ht="18.75">
      <c r="A24" s="47" t="s">
        <v>0</v>
      </c>
      <c r="B24" s="568" t="s">
        <v>33</v>
      </c>
      <c r="C24" s="59" t="s">
        <v>16</v>
      </c>
      <c r="D24" s="1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8"/>
    </row>
    <row r="25" spans="1:16" ht="18.75">
      <c r="A25" s="47" t="s">
        <v>34</v>
      </c>
      <c r="B25" s="569"/>
      <c r="C25" s="52" t="s">
        <v>18</v>
      </c>
      <c r="D25" s="2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9"/>
    </row>
    <row r="26" spans="1:16" ht="18.75">
      <c r="A26" s="47" t="s">
        <v>35</v>
      </c>
      <c r="B26" s="50" t="s">
        <v>20</v>
      </c>
      <c r="C26" s="59" t="s">
        <v>16</v>
      </c>
      <c r="D26" s="1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8"/>
    </row>
    <row r="27" spans="1:16" ht="18.75">
      <c r="A27" s="47" t="s">
        <v>36</v>
      </c>
      <c r="B27" s="52" t="s">
        <v>110</v>
      </c>
      <c r="C27" s="52" t="s">
        <v>18</v>
      </c>
      <c r="D27" s="2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9"/>
    </row>
    <row r="28" spans="1:16" s="65" customFormat="1" ht="18.75">
      <c r="A28" s="94" t="s">
        <v>23</v>
      </c>
      <c r="B28" s="581" t="s">
        <v>114</v>
      </c>
      <c r="C28" s="67" t="s">
        <v>16</v>
      </c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15"/>
    </row>
    <row r="29" spans="1:16" s="65" customFormat="1" ht="18.75">
      <c r="A29" s="95"/>
      <c r="B29" s="582"/>
      <c r="C29" s="96" t="s">
        <v>18</v>
      </c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7"/>
    </row>
    <row r="30" spans="1:16" ht="18.75">
      <c r="A30" s="47" t="s">
        <v>0</v>
      </c>
      <c r="B30" s="568" t="s">
        <v>37</v>
      </c>
      <c r="C30" s="59" t="s">
        <v>16</v>
      </c>
      <c r="D30" s="1">
        <v>0.0067</v>
      </c>
      <c r="E30" s="5">
        <v>0.0068</v>
      </c>
      <c r="F30" s="5">
        <v>0.0411</v>
      </c>
      <c r="G30" s="5"/>
      <c r="H30" s="5"/>
      <c r="I30" s="5"/>
      <c r="J30" s="5"/>
      <c r="K30" s="5"/>
      <c r="L30" s="5"/>
      <c r="M30" s="5"/>
      <c r="N30" s="5"/>
      <c r="O30" s="5"/>
      <c r="P30" s="8">
        <f aca="true" t="shared" si="0" ref="P30:P37">SUM(D30:O30)</f>
        <v>0.054599999999999996</v>
      </c>
    </row>
    <row r="31" spans="1:16" ht="18.75">
      <c r="A31" s="47" t="s">
        <v>38</v>
      </c>
      <c r="B31" s="569"/>
      <c r="C31" s="52" t="s">
        <v>18</v>
      </c>
      <c r="D31" s="2">
        <v>0.796</v>
      </c>
      <c r="E31" s="36">
        <v>1.716</v>
      </c>
      <c r="F31" s="36">
        <v>2.878</v>
      </c>
      <c r="G31" s="36"/>
      <c r="H31" s="36"/>
      <c r="I31" s="36"/>
      <c r="J31" s="36"/>
      <c r="K31" s="36"/>
      <c r="L31" s="36"/>
      <c r="M31" s="36"/>
      <c r="N31" s="36"/>
      <c r="O31" s="36"/>
      <c r="P31" s="9">
        <f t="shared" si="0"/>
        <v>5.390000000000001</v>
      </c>
    </row>
    <row r="32" spans="1:16" ht="18.75">
      <c r="A32" s="47" t="s">
        <v>0</v>
      </c>
      <c r="B32" s="568" t="s">
        <v>39</v>
      </c>
      <c r="C32" s="59" t="s">
        <v>16</v>
      </c>
      <c r="D32" s="1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8"/>
    </row>
    <row r="33" spans="1:16" ht="18.75">
      <c r="A33" s="47" t="s">
        <v>40</v>
      </c>
      <c r="B33" s="569"/>
      <c r="C33" s="52" t="s">
        <v>18</v>
      </c>
      <c r="D33" s="2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9"/>
    </row>
    <row r="34" spans="1:16" ht="18.75">
      <c r="A34" s="54"/>
      <c r="B34" s="50" t="s">
        <v>20</v>
      </c>
      <c r="C34" s="59" t="s">
        <v>16</v>
      </c>
      <c r="D34" s="1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8"/>
    </row>
    <row r="35" spans="1:16" ht="18.75">
      <c r="A35" s="47" t="s">
        <v>23</v>
      </c>
      <c r="B35" s="52" t="s">
        <v>111</v>
      </c>
      <c r="C35" s="52" t="s">
        <v>18</v>
      </c>
      <c r="D35" s="2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9"/>
    </row>
    <row r="36" spans="1:16" s="65" customFormat="1" ht="18.75">
      <c r="A36" s="62"/>
      <c r="B36" s="581" t="s">
        <v>114</v>
      </c>
      <c r="C36" s="67" t="s">
        <v>16</v>
      </c>
      <c r="D36" s="5">
        <f aca="true" t="shared" si="1" ref="D36:F37">+D30+D32+D34</f>
        <v>0.0067</v>
      </c>
      <c r="E36" s="5">
        <f t="shared" si="1"/>
        <v>0.0068</v>
      </c>
      <c r="F36" s="5">
        <f t="shared" si="1"/>
        <v>0.0411</v>
      </c>
      <c r="G36" s="5"/>
      <c r="H36" s="5"/>
      <c r="I36" s="5"/>
      <c r="J36" s="5"/>
      <c r="K36" s="5"/>
      <c r="L36" s="5"/>
      <c r="M36" s="5"/>
      <c r="N36" s="5"/>
      <c r="O36" s="5"/>
      <c r="P36" s="15">
        <f t="shared" si="0"/>
        <v>0.054599999999999996</v>
      </c>
    </row>
    <row r="37" spans="1:16" s="65" customFormat="1" ht="18.75">
      <c r="A37" s="95"/>
      <c r="B37" s="582"/>
      <c r="C37" s="96" t="s">
        <v>18</v>
      </c>
      <c r="D37" s="36">
        <f t="shared" si="1"/>
        <v>0.796</v>
      </c>
      <c r="E37" s="36">
        <f t="shared" si="1"/>
        <v>1.716</v>
      </c>
      <c r="F37" s="36">
        <f t="shared" si="1"/>
        <v>2.878</v>
      </c>
      <c r="G37" s="36"/>
      <c r="H37" s="36"/>
      <c r="I37" s="36"/>
      <c r="J37" s="36"/>
      <c r="K37" s="36"/>
      <c r="L37" s="36"/>
      <c r="M37" s="36"/>
      <c r="N37" s="36"/>
      <c r="O37" s="36"/>
      <c r="P37" s="97">
        <f t="shared" si="0"/>
        <v>5.390000000000001</v>
      </c>
    </row>
    <row r="38" spans="1:16" ht="18.75">
      <c r="A38" s="572" t="s">
        <v>41</v>
      </c>
      <c r="B38" s="573"/>
      <c r="C38" s="59" t="s">
        <v>16</v>
      </c>
      <c r="D38" s="1"/>
      <c r="E38" s="5"/>
      <c r="F38" s="5"/>
      <c r="G38" s="5"/>
      <c r="H38" s="5"/>
      <c r="I38" s="5"/>
      <c r="J38" s="5">
        <v>0.0071</v>
      </c>
      <c r="K38" s="5"/>
      <c r="L38" s="5"/>
      <c r="M38" s="5"/>
      <c r="N38" s="5"/>
      <c r="O38" s="5"/>
      <c r="P38" s="8">
        <f>SUM(D38:O38)</f>
        <v>0.0071</v>
      </c>
    </row>
    <row r="39" spans="1:16" ht="18.75">
      <c r="A39" s="574"/>
      <c r="B39" s="575"/>
      <c r="C39" s="52" t="s">
        <v>18</v>
      </c>
      <c r="D39" s="2"/>
      <c r="E39" s="36"/>
      <c r="F39" s="36"/>
      <c r="G39" s="36"/>
      <c r="H39" s="36"/>
      <c r="I39" s="36"/>
      <c r="J39" s="36">
        <v>3.186</v>
      </c>
      <c r="K39" s="36"/>
      <c r="L39" s="36"/>
      <c r="M39" s="36"/>
      <c r="N39" s="36"/>
      <c r="O39" s="36"/>
      <c r="P39" s="9">
        <f>SUM(D39:O39)</f>
        <v>3.186</v>
      </c>
    </row>
    <row r="40" spans="1:16" ht="18.75">
      <c r="A40" s="572" t="s">
        <v>42</v>
      </c>
      <c r="B40" s="573"/>
      <c r="C40" s="59" t="s">
        <v>16</v>
      </c>
      <c r="D40" s="1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8"/>
    </row>
    <row r="41" spans="1:16" ht="18.75">
      <c r="A41" s="574"/>
      <c r="B41" s="575"/>
      <c r="C41" s="52" t="s">
        <v>18</v>
      </c>
      <c r="D41" s="2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9"/>
    </row>
    <row r="42" spans="1:16" ht="18.75">
      <c r="A42" s="572" t="s">
        <v>43</v>
      </c>
      <c r="B42" s="573"/>
      <c r="C42" s="59" t="s">
        <v>16</v>
      </c>
      <c r="D42" s="1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8"/>
    </row>
    <row r="43" spans="1:16" ht="18.75">
      <c r="A43" s="574"/>
      <c r="B43" s="575"/>
      <c r="C43" s="52" t="s">
        <v>18</v>
      </c>
      <c r="D43" s="2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9"/>
    </row>
    <row r="44" spans="1:16" ht="18.75">
      <c r="A44" s="572" t="s">
        <v>44</v>
      </c>
      <c r="B44" s="573"/>
      <c r="C44" s="59" t="s">
        <v>16</v>
      </c>
      <c r="D44" s="1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8"/>
    </row>
    <row r="45" spans="1:16" ht="18.75">
      <c r="A45" s="574"/>
      <c r="B45" s="575"/>
      <c r="C45" s="52" t="s">
        <v>18</v>
      </c>
      <c r="D45" s="2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9"/>
    </row>
    <row r="46" spans="1:16" ht="18.75">
      <c r="A46" s="572" t="s">
        <v>45</v>
      </c>
      <c r="B46" s="573"/>
      <c r="C46" s="59" t="s">
        <v>16</v>
      </c>
      <c r="D46" s="1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8"/>
    </row>
    <row r="47" spans="1:16" ht="18.75">
      <c r="A47" s="574"/>
      <c r="B47" s="575"/>
      <c r="C47" s="52" t="s">
        <v>18</v>
      </c>
      <c r="D47" s="2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9"/>
    </row>
    <row r="48" spans="1:16" ht="18.75">
      <c r="A48" s="572" t="s">
        <v>46</v>
      </c>
      <c r="B48" s="573"/>
      <c r="C48" s="59" t="s">
        <v>16</v>
      </c>
      <c r="D48" s="1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8"/>
    </row>
    <row r="49" spans="1:16" ht="18.75">
      <c r="A49" s="574"/>
      <c r="B49" s="575"/>
      <c r="C49" s="52" t="s">
        <v>18</v>
      </c>
      <c r="D49" s="2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9"/>
    </row>
    <row r="50" spans="1:16" ht="18.75">
      <c r="A50" s="572" t="s">
        <v>47</v>
      </c>
      <c r="B50" s="573"/>
      <c r="C50" s="59" t="s">
        <v>16</v>
      </c>
      <c r="D50" s="1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8"/>
    </row>
    <row r="51" spans="1:16" ht="18.75">
      <c r="A51" s="574"/>
      <c r="B51" s="575"/>
      <c r="C51" s="52" t="s">
        <v>18</v>
      </c>
      <c r="D51" s="2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9"/>
    </row>
    <row r="52" spans="1:16" ht="18.75">
      <c r="A52" s="572" t="s">
        <v>48</v>
      </c>
      <c r="B52" s="573"/>
      <c r="C52" s="59" t="s">
        <v>16</v>
      </c>
      <c r="D52" s="1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8"/>
    </row>
    <row r="53" spans="1:16" ht="18.75">
      <c r="A53" s="574"/>
      <c r="B53" s="575"/>
      <c r="C53" s="52" t="s">
        <v>18</v>
      </c>
      <c r="D53" s="2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9"/>
    </row>
    <row r="54" spans="1:16" ht="18.75">
      <c r="A54" s="47" t="s">
        <v>0</v>
      </c>
      <c r="B54" s="568" t="s">
        <v>132</v>
      </c>
      <c r="C54" s="59" t="s">
        <v>16</v>
      </c>
      <c r="D54" s="1"/>
      <c r="E54" s="5"/>
      <c r="F54" s="5"/>
      <c r="G54" s="5"/>
      <c r="H54" s="5"/>
      <c r="I54" s="5">
        <v>0.0013</v>
      </c>
      <c r="J54" s="5">
        <v>0.011</v>
      </c>
      <c r="K54" s="5"/>
      <c r="L54" s="5"/>
      <c r="M54" s="5"/>
      <c r="N54" s="5"/>
      <c r="O54" s="5"/>
      <c r="P54" s="8">
        <f aca="true" t="shared" si="2" ref="P54:P59">SUM(D54:O54)</f>
        <v>0.012299999999999998</v>
      </c>
    </row>
    <row r="55" spans="1:16" ht="18.75">
      <c r="A55" s="47" t="s">
        <v>38</v>
      </c>
      <c r="B55" s="569"/>
      <c r="C55" s="52" t="s">
        <v>18</v>
      </c>
      <c r="D55" s="2"/>
      <c r="E55" s="36"/>
      <c r="F55" s="36"/>
      <c r="G55" s="36"/>
      <c r="H55" s="36"/>
      <c r="I55" s="36">
        <v>0.702</v>
      </c>
      <c r="J55" s="36">
        <v>6.383</v>
      </c>
      <c r="K55" s="36"/>
      <c r="L55" s="36"/>
      <c r="M55" s="36"/>
      <c r="N55" s="36"/>
      <c r="O55" s="36"/>
      <c r="P55" s="9">
        <f t="shared" si="2"/>
        <v>7.085</v>
      </c>
    </row>
    <row r="56" spans="1:16" ht="18.75">
      <c r="A56" s="47" t="s">
        <v>17</v>
      </c>
      <c r="B56" s="50" t="s">
        <v>20</v>
      </c>
      <c r="C56" s="59" t="s">
        <v>16</v>
      </c>
      <c r="D56" s="1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8"/>
    </row>
    <row r="57" spans="1:16" ht="18.75">
      <c r="A57" s="47" t="s">
        <v>23</v>
      </c>
      <c r="B57" s="52" t="s">
        <v>151</v>
      </c>
      <c r="C57" s="52" t="s">
        <v>18</v>
      </c>
      <c r="D57" s="2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9"/>
    </row>
    <row r="58" spans="1:16" s="65" customFormat="1" ht="18.75">
      <c r="A58" s="62"/>
      <c r="B58" s="581" t="s">
        <v>107</v>
      </c>
      <c r="C58" s="67" t="s">
        <v>16</v>
      </c>
      <c r="D58" s="5"/>
      <c r="E58" s="5"/>
      <c r="F58" s="5"/>
      <c r="G58" s="5"/>
      <c r="H58" s="5"/>
      <c r="I58" s="5">
        <f>+I54+I56</f>
        <v>0.0013</v>
      </c>
      <c r="J58" s="5">
        <f>+J54+J56</f>
        <v>0.011</v>
      </c>
      <c r="K58" s="5"/>
      <c r="L58" s="5"/>
      <c r="M58" s="5"/>
      <c r="N58" s="5"/>
      <c r="O58" s="5"/>
      <c r="P58" s="15">
        <f t="shared" si="2"/>
        <v>0.012299999999999998</v>
      </c>
    </row>
    <row r="59" spans="1:16" s="65" customFormat="1" ht="18.75">
      <c r="A59" s="95"/>
      <c r="B59" s="582"/>
      <c r="C59" s="96" t="s">
        <v>18</v>
      </c>
      <c r="D59" s="36"/>
      <c r="E59" s="36"/>
      <c r="F59" s="36"/>
      <c r="G59" s="36"/>
      <c r="H59" s="36"/>
      <c r="I59" s="36">
        <f>+I55+I57</f>
        <v>0.702</v>
      </c>
      <c r="J59" s="36">
        <f>+J55+J57</f>
        <v>6.383</v>
      </c>
      <c r="K59" s="36"/>
      <c r="L59" s="36"/>
      <c r="M59" s="36"/>
      <c r="N59" s="36"/>
      <c r="O59" s="36"/>
      <c r="P59" s="97">
        <f t="shared" si="2"/>
        <v>7.085</v>
      </c>
    </row>
    <row r="60" spans="1:16" ht="18.75">
      <c r="A60" s="47" t="s">
        <v>0</v>
      </c>
      <c r="B60" s="568" t="s">
        <v>115</v>
      </c>
      <c r="C60" s="59" t="s">
        <v>16</v>
      </c>
      <c r="D60" s="1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8"/>
    </row>
    <row r="61" spans="1:16" ht="18.75">
      <c r="A61" s="47" t="s">
        <v>49</v>
      </c>
      <c r="B61" s="569"/>
      <c r="C61" s="52" t="s">
        <v>18</v>
      </c>
      <c r="D61" s="2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9"/>
    </row>
    <row r="62" spans="1:16" ht="18.75">
      <c r="A62" s="47" t="s">
        <v>0</v>
      </c>
      <c r="B62" s="50" t="s">
        <v>50</v>
      </c>
      <c r="C62" s="59" t="s">
        <v>16</v>
      </c>
      <c r="D62" s="1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8"/>
    </row>
    <row r="63" spans="1:16" ht="18.75">
      <c r="A63" s="47" t="s">
        <v>51</v>
      </c>
      <c r="B63" s="52" t="s">
        <v>52</v>
      </c>
      <c r="C63" s="52" t="s">
        <v>18</v>
      </c>
      <c r="D63" s="2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9"/>
    </row>
    <row r="64" spans="1:16" ht="18.75">
      <c r="A64" s="47" t="s">
        <v>0</v>
      </c>
      <c r="B64" s="568" t="s">
        <v>53</v>
      </c>
      <c r="C64" s="59" t="s">
        <v>16</v>
      </c>
      <c r="D64" s="1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8"/>
    </row>
    <row r="65" spans="1:16" ht="18.75">
      <c r="A65" s="47" t="s">
        <v>23</v>
      </c>
      <c r="B65" s="569"/>
      <c r="C65" s="52" t="s">
        <v>18</v>
      </c>
      <c r="D65" s="2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9"/>
    </row>
    <row r="66" spans="1:16" ht="18.75">
      <c r="A66" s="54"/>
      <c r="B66" s="50" t="s">
        <v>20</v>
      </c>
      <c r="C66" s="59"/>
      <c r="D66" s="1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8"/>
    </row>
    <row r="67" spans="1:16" ht="19.5" thickBot="1">
      <c r="A67" s="55" t="s">
        <v>0</v>
      </c>
      <c r="B67" s="56" t="s">
        <v>116</v>
      </c>
      <c r="C67" s="56"/>
      <c r="D67" s="1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10"/>
    </row>
    <row r="68" spans="4:16" ht="18.75">
      <c r="D68" s="73"/>
      <c r="P68" s="11"/>
    </row>
    <row r="69" spans="1:16" ht="19.5" thickBot="1">
      <c r="A69" s="12" t="s">
        <v>218</v>
      </c>
      <c r="B69" s="41"/>
      <c r="C69" s="12"/>
      <c r="D69" s="12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12"/>
    </row>
    <row r="70" spans="1:16" ht="18.75">
      <c r="A70" s="53"/>
      <c r="B70" s="58"/>
      <c r="C70" s="58"/>
      <c r="D70" s="45" t="s">
        <v>2</v>
      </c>
      <c r="E70" s="87" t="s">
        <v>3</v>
      </c>
      <c r="F70" s="87" t="s">
        <v>4</v>
      </c>
      <c r="G70" s="87" t="s">
        <v>5</v>
      </c>
      <c r="H70" s="87" t="s">
        <v>6</v>
      </c>
      <c r="I70" s="87" t="s">
        <v>7</v>
      </c>
      <c r="J70" s="87" t="s">
        <v>8</v>
      </c>
      <c r="K70" s="87" t="s">
        <v>9</v>
      </c>
      <c r="L70" s="87" t="s">
        <v>10</v>
      </c>
      <c r="M70" s="87" t="s">
        <v>11</v>
      </c>
      <c r="N70" s="87" t="s">
        <v>12</v>
      </c>
      <c r="O70" s="87" t="s">
        <v>13</v>
      </c>
      <c r="P70" s="46" t="s">
        <v>14</v>
      </c>
    </row>
    <row r="71" spans="1:16" ht="18.75">
      <c r="A71" s="47" t="s">
        <v>49</v>
      </c>
      <c r="B71" s="570" t="s">
        <v>117</v>
      </c>
      <c r="C71" s="59" t="s">
        <v>16</v>
      </c>
      <c r="D71" s="1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8"/>
    </row>
    <row r="72" spans="1:16" ht="18.75">
      <c r="A72" s="75" t="s">
        <v>51</v>
      </c>
      <c r="B72" s="571"/>
      <c r="C72" s="52" t="s">
        <v>18</v>
      </c>
      <c r="D72" s="2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9"/>
    </row>
    <row r="73" spans="1:16" ht="18.75">
      <c r="A73" s="47" t="s">
        <v>0</v>
      </c>
      <c r="B73" s="568" t="s">
        <v>54</v>
      </c>
      <c r="C73" s="59" t="s">
        <v>16</v>
      </c>
      <c r="D73" s="1">
        <v>0.0147</v>
      </c>
      <c r="E73" s="5">
        <v>0.0231</v>
      </c>
      <c r="F73" s="5">
        <v>0.0277</v>
      </c>
      <c r="G73" s="5">
        <v>0.0111</v>
      </c>
      <c r="H73" s="5">
        <v>0.0126</v>
      </c>
      <c r="I73" s="5">
        <v>0.1131</v>
      </c>
      <c r="J73" s="5">
        <v>2.0667</v>
      </c>
      <c r="K73" s="5"/>
      <c r="L73" s="5">
        <v>0.1372</v>
      </c>
      <c r="M73" s="5">
        <v>0.3274</v>
      </c>
      <c r="N73" s="5">
        <v>0.2312</v>
      </c>
      <c r="O73" s="5">
        <v>0.2465</v>
      </c>
      <c r="P73" s="8">
        <f>SUM(D73:O73)</f>
        <v>3.2113</v>
      </c>
    </row>
    <row r="74" spans="1:16" ht="18.75">
      <c r="A74" s="47" t="s">
        <v>34</v>
      </c>
      <c r="B74" s="569"/>
      <c r="C74" s="52" t="s">
        <v>18</v>
      </c>
      <c r="D74" s="2">
        <v>8.89</v>
      </c>
      <c r="E74" s="36">
        <v>18.424</v>
      </c>
      <c r="F74" s="36">
        <v>20.233</v>
      </c>
      <c r="G74" s="36">
        <v>5.227</v>
      </c>
      <c r="H74" s="36">
        <v>6.391</v>
      </c>
      <c r="I74" s="36">
        <v>32.648</v>
      </c>
      <c r="J74" s="36">
        <v>1932.845</v>
      </c>
      <c r="K74" s="36"/>
      <c r="L74" s="36">
        <v>74.167</v>
      </c>
      <c r="M74" s="36">
        <v>312.109</v>
      </c>
      <c r="N74" s="36">
        <v>116.082</v>
      </c>
      <c r="O74" s="36">
        <v>163.175</v>
      </c>
      <c r="P74" s="9">
        <f>SUM(D74:O74)</f>
        <v>2690.1910000000003</v>
      </c>
    </row>
    <row r="75" spans="1:16" ht="18.75">
      <c r="A75" s="47" t="s">
        <v>0</v>
      </c>
      <c r="B75" s="568" t="s">
        <v>55</v>
      </c>
      <c r="C75" s="59" t="s">
        <v>16</v>
      </c>
      <c r="D75" s="1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8"/>
    </row>
    <row r="76" spans="1:16" ht="18.75">
      <c r="A76" s="47" t="s">
        <v>0</v>
      </c>
      <c r="B76" s="569"/>
      <c r="C76" s="52" t="s">
        <v>18</v>
      </c>
      <c r="D76" s="2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9"/>
    </row>
    <row r="77" spans="1:16" ht="18.75">
      <c r="A77" s="47" t="s">
        <v>56</v>
      </c>
      <c r="B77" s="50" t="s">
        <v>57</v>
      </c>
      <c r="C77" s="59" t="s">
        <v>16</v>
      </c>
      <c r="D77" s="1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8"/>
    </row>
    <row r="78" spans="1:16" ht="18.75">
      <c r="A78" s="54"/>
      <c r="B78" s="52" t="s">
        <v>58</v>
      </c>
      <c r="C78" s="52" t="s">
        <v>18</v>
      </c>
      <c r="D78" s="2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9"/>
    </row>
    <row r="79" spans="1:16" ht="18.75">
      <c r="A79" s="54"/>
      <c r="B79" s="568" t="s">
        <v>59</v>
      </c>
      <c r="C79" s="59" t="s">
        <v>16</v>
      </c>
      <c r="D79" s="1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8"/>
    </row>
    <row r="80" spans="1:16" ht="18.75">
      <c r="A80" s="47" t="s">
        <v>17</v>
      </c>
      <c r="B80" s="569"/>
      <c r="C80" s="52" t="s">
        <v>18</v>
      </c>
      <c r="D80" s="2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9"/>
    </row>
    <row r="81" spans="1:16" ht="18.75">
      <c r="A81" s="54"/>
      <c r="B81" s="50" t="s">
        <v>20</v>
      </c>
      <c r="C81" s="59" t="s">
        <v>16</v>
      </c>
      <c r="D81" s="1">
        <v>0.1495</v>
      </c>
      <c r="E81" s="5">
        <v>0.2438</v>
      </c>
      <c r="F81" s="5">
        <v>0.464</v>
      </c>
      <c r="G81" s="5">
        <v>0.1128</v>
      </c>
      <c r="H81" s="5">
        <v>0.0376</v>
      </c>
      <c r="I81" s="5">
        <v>0.1299</v>
      </c>
      <c r="J81" s="5">
        <v>0.4773</v>
      </c>
      <c r="K81" s="5"/>
      <c r="L81" s="5">
        <v>0.0039</v>
      </c>
      <c r="M81" s="5">
        <v>0.0201</v>
      </c>
      <c r="N81" s="5">
        <v>0.1465</v>
      </c>
      <c r="O81" s="5">
        <v>0.2645</v>
      </c>
      <c r="P81" s="8">
        <f>SUM(D81:O81)</f>
        <v>2.0499</v>
      </c>
    </row>
    <row r="82" spans="1:16" ht="18.75">
      <c r="A82" s="54"/>
      <c r="B82" s="52" t="s">
        <v>60</v>
      </c>
      <c r="C82" s="52" t="s">
        <v>18</v>
      </c>
      <c r="D82" s="2">
        <v>41.097</v>
      </c>
      <c r="E82" s="36">
        <v>46.998</v>
      </c>
      <c r="F82" s="36">
        <v>111.208</v>
      </c>
      <c r="G82" s="36">
        <v>21.879</v>
      </c>
      <c r="H82" s="36">
        <v>7.075</v>
      </c>
      <c r="I82" s="36">
        <v>41.383</v>
      </c>
      <c r="J82" s="36">
        <v>487.337</v>
      </c>
      <c r="K82" s="36"/>
      <c r="L82" s="36">
        <v>1.014</v>
      </c>
      <c r="M82" s="36">
        <v>15.906</v>
      </c>
      <c r="N82" s="36">
        <v>57.381</v>
      </c>
      <c r="O82" s="36">
        <v>94.628</v>
      </c>
      <c r="P82" s="9">
        <f>SUM(D82:O82)</f>
        <v>925.906</v>
      </c>
    </row>
    <row r="83" spans="1:16" s="65" customFormat="1" ht="18.75">
      <c r="A83" s="94" t="s">
        <v>23</v>
      </c>
      <c r="B83" s="581" t="s">
        <v>107</v>
      </c>
      <c r="C83" s="67" t="s">
        <v>16</v>
      </c>
      <c r="D83" s="5">
        <f>+D73+D75+D77+D79+D81</f>
        <v>0.16419999999999998</v>
      </c>
      <c r="E83" s="5">
        <f aca="true" t="shared" si="3" ref="E83:J84">+E73+E75+E77+E79+E81</f>
        <v>0.26689999999999997</v>
      </c>
      <c r="F83" s="5">
        <f t="shared" si="3"/>
        <v>0.4917</v>
      </c>
      <c r="G83" s="5">
        <f t="shared" si="3"/>
        <v>0.1239</v>
      </c>
      <c r="H83" s="5">
        <f t="shared" si="3"/>
        <v>0.0502</v>
      </c>
      <c r="I83" s="5">
        <f t="shared" si="3"/>
        <v>0.243</v>
      </c>
      <c r="J83" s="5">
        <f t="shared" si="3"/>
        <v>2.544</v>
      </c>
      <c r="K83" s="5"/>
      <c r="L83" s="5">
        <f aca="true" t="shared" si="4" ref="L83:N84">+L73+L75+L77+L79+L81</f>
        <v>0.14109999999999998</v>
      </c>
      <c r="M83" s="5">
        <f t="shared" si="4"/>
        <v>0.34750000000000003</v>
      </c>
      <c r="N83" s="5">
        <f t="shared" si="4"/>
        <v>0.3777</v>
      </c>
      <c r="O83" s="5">
        <f>+O73+O75+O77+O79+O81</f>
        <v>0.511</v>
      </c>
      <c r="P83" s="15">
        <f>SUM(D83:O83)</f>
        <v>5.2612000000000005</v>
      </c>
    </row>
    <row r="84" spans="1:16" s="65" customFormat="1" ht="18.75">
      <c r="A84" s="95"/>
      <c r="B84" s="582"/>
      <c r="C84" s="96" t="s">
        <v>18</v>
      </c>
      <c r="D84" s="36">
        <f>+D74+D76+D78+D80+D82</f>
        <v>49.987</v>
      </c>
      <c r="E84" s="36">
        <f t="shared" si="3"/>
        <v>65.422</v>
      </c>
      <c r="F84" s="36">
        <f t="shared" si="3"/>
        <v>131.441</v>
      </c>
      <c r="G84" s="36">
        <f t="shared" si="3"/>
        <v>27.106</v>
      </c>
      <c r="H84" s="36">
        <f t="shared" si="3"/>
        <v>13.466000000000001</v>
      </c>
      <c r="I84" s="36">
        <f t="shared" si="3"/>
        <v>74.031</v>
      </c>
      <c r="J84" s="36">
        <f t="shared" si="3"/>
        <v>2420.182</v>
      </c>
      <c r="K84" s="36"/>
      <c r="L84" s="36">
        <f t="shared" si="4"/>
        <v>75.181</v>
      </c>
      <c r="M84" s="36">
        <f t="shared" si="4"/>
        <v>328.015</v>
      </c>
      <c r="N84" s="36">
        <f t="shared" si="4"/>
        <v>173.463</v>
      </c>
      <c r="O84" s="36">
        <f>+O74+O76+O78+O80+O82</f>
        <v>257.803</v>
      </c>
      <c r="P84" s="97">
        <f>SUM(D84:O84)</f>
        <v>3616.0969999999998</v>
      </c>
    </row>
    <row r="85" spans="1:16" ht="18.75">
      <c r="A85" s="572" t="s">
        <v>152</v>
      </c>
      <c r="B85" s="573"/>
      <c r="C85" s="59" t="s">
        <v>16</v>
      </c>
      <c r="D85" s="1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8"/>
    </row>
    <row r="86" spans="1:16" ht="18.75">
      <c r="A86" s="574"/>
      <c r="B86" s="575"/>
      <c r="C86" s="52" t="s">
        <v>18</v>
      </c>
      <c r="D86" s="2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9"/>
    </row>
    <row r="87" spans="1:16" ht="18.75">
      <c r="A87" s="572" t="s">
        <v>61</v>
      </c>
      <c r="B87" s="573"/>
      <c r="C87" s="59" t="s">
        <v>16</v>
      </c>
      <c r="D87" s="1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8"/>
    </row>
    <row r="88" spans="1:16" ht="18.75">
      <c r="A88" s="574"/>
      <c r="B88" s="575"/>
      <c r="C88" s="52" t="s">
        <v>18</v>
      </c>
      <c r="D88" s="2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9"/>
    </row>
    <row r="89" spans="1:16" ht="18.75">
      <c r="A89" s="572" t="s">
        <v>119</v>
      </c>
      <c r="B89" s="573"/>
      <c r="C89" s="59" t="s">
        <v>16</v>
      </c>
      <c r="D89" s="1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8"/>
    </row>
    <row r="90" spans="1:16" ht="18.75">
      <c r="A90" s="574"/>
      <c r="B90" s="575"/>
      <c r="C90" s="52" t="s">
        <v>18</v>
      </c>
      <c r="D90" s="2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9"/>
    </row>
    <row r="91" spans="1:16" ht="18.75">
      <c r="A91" s="572" t="s">
        <v>120</v>
      </c>
      <c r="B91" s="573"/>
      <c r="C91" s="59" t="s">
        <v>16</v>
      </c>
      <c r="D91" s="1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8"/>
    </row>
    <row r="92" spans="1:16" ht="18.75">
      <c r="A92" s="574"/>
      <c r="B92" s="575"/>
      <c r="C92" s="52" t="s">
        <v>18</v>
      </c>
      <c r="D92" s="2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9"/>
    </row>
    <row r="93" spans="1:16" ht="18.75">
      <c r="A93" s="572" t="s">
        <v>63</v>
      </c>
      <c r="B93" s="573"/>
      <c r="C93" s="59" t="s">
        <v>16</v>
      </c>
      <c r="D93" s="1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8"/>
    </row>
    <row r="94" spans="1:16" ht="18.75">
      <c r="A94" s="574"/>
      <c r="B94" s="575"/>
      <c r="C94" s="52" t="s">
        <v>18</v>
      </c>
      <c r="D94" s="2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9"/>
    </row>
    <row r="95" spans="1:16" ht="18.75">
      <c r="A95" s="572" t="s">
        <v>121</v>
      </c>
      <c r="B95" s="573"/>
      <c r="C95" s="59" t="s">
        <v>16</v>
      </c>
      <c r="D95" s="1"/>
      <c r="E95" s="5"/>
      <c r="F95" s="5"/>
      <c r="G95" s="5"/>
      <c r="H95" s="5"/>
      <c r="I95" s="5"/>
      <c r="J95" s="5"/>
      <c r="K95" s="5"/>
      <c r="L95" s="5"/>
      <c r="M95" s="5"/>
      <c r="N95" s="5"/>
      <c r="O95" s="5">
        <v>0.0041</v>
      </c>
      <c r="P95" s="8">
        <f aca="true" t="shared" si="5" ref="P95:P100">SUM(D95:O95)</f>
        <v>0.0041</v>
      </c>
    </row>
    <row r="96" spans="1:16" ht="18.75">
      <c r="A96" s="574"/>
      <c r="B96" s="575"/>
      <c r="C96" s="52" t="s">
        <v>18</v>
      </c>
      <c r="D96" s="2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>
        <v>1.107</v>
      </c>
      <c r="P96" s="9">
        <f t="shared" si="5"/>
        <v>1.107</v>
      </c>
    </row>
    <row r="97" spans="1:16" ht="18.75">
      <c r="A97" s="572" t="s">
        <v>64</v>
      </c>
      <c r="B97" s="573"/>
      <c r="C97" s="59" t="s">
        <v>16</v>
      </c>
      <c r="D97" s="1">
        <v>0.4069</v>
      </c>
      <c r="E97" s="5">
        <v>0.6331</v>
      </c>
      <c r="F97" s="5">
        <v>1.2602</v>
      </c>
      <c r="G97" s="5">
        <v>0.7792</v>
      </c>
      <c r="H97" s="5">
        <v>0.1079</v>
      </c>
      <c r="I97" s="5">
        <v>0.4307</v>
      </c>
      <c r="J97" s="5">
        <v>0.0485</v>
      </c>
      <c r="K97" s="5"/>
      <c r="L97" s="5">
        <v>0.2978</v>
      </c>
      <c r="M97" s="5">
        <v>0.4315</v>
      </c>
      <c r="N97" s="5">
        <v>0.3432</v>
      </c>
      <c r="O97" s="5">
        <v>0.5168</v>
      </c>
      <c r="P97" s="8">
        <f t="shared" si="5"/>
        <v>5.255800000000001</v>
      </c>
    </row>
    <row r="98" spans="1:16" ht="18.75">
      <c r="A98" s="574"/>
      <c r="B98" s="575"/>
      <c r="C98" s="52" t="s">
        <v>18</v>
      </c>
      <c r="D98" s="2">
        <v>105.571</v>
      </c>
      <c r="E98" s="36">
        <v>183.66</v>
      </c>
      <c r="F98" s="36">
        <v>1036.904</v>
      </c>
      <c r="G98" s="36">
        <v>702.978</v>
      </c>
      <c r="H98" s="36">
        <v>40.246</v>
      </c>
      <c r="I98" s="36">
        <v>66.961</v>
      </c>
      <c r="J98" s="36">
        <v>13.096</v>
      </c>
      <c r="K98" s="36"/>
      <c r="L98" s="36">
        <v>90.782</v>
      </c>
      <c r="M98" s="36">
        <v>95.568</v>
      </c>
      <c r="N98" s="36">
        <v>72.864</v>
      </c>
      <c r="O98" s="36">
        <v>89.129</v>
      </c>
      <c r="P98" s="9">
        <f t="shared" si="5"/>
        <v>2497.759</v>
      </c>
    </row>
    <row r="99" spans="1:16" s="65" customFormat="1" ht="18.75">
      <c r="A99" s="583" t="s">
        <v>65</v>
      </c>
      <c r="B99" s="584"/>
      <c r="C99" s="67" t="s">
        <v>16</v>
      </c>
      <c r="D99" s="5">
        <f>+D8+D10+D22+D28+D36+D38+D40+D42+D44+D46+D48+D50+D52+D58+D71+D83+D85+D87+D89+D91+D93+D95+D97</f>
        <v>0.5778</v>
      </c>
      <c r="E99" s="5">
        <f aca="true" t="shared" si="6" ref="E99:H100">+E8+E10+E22+E28+E36+E38+E40+E42+E44+E46+E48+E50+E52+E58+E71+E83+E85+E87+E89+E91+E93+E95+E97</f>
        <v>0.9067999999999999</v>
      </c>
      <c r="F99" s="5">
        <f t="shared" si="6"/>
        <v>1.7930000000000001</v>
      </c>
      <c r="G99" s="5">
        <f t="shared" si="6"/>
        <v>0.9031</v>
      </c>
      <c r="H99" s="5">
        <f t="shared" si="6"/>
        <v>0.1581</v>
      </c>
      <c r="I99" s="5">
        <f>+I8+I10+I22+I28+I36+I38+I40+I42+I44+I46+I48+I50+I52+I58+I71+I83+I85+I87+I89+I91+I93+I95+I97</f>
        <v>0.675</v>
      </c>
      <c r="J99" s="5">
        <f>+J8+J10+J22+J28+J36+J38+J40+J42+J44+J46+J48+J50+J52+J58+J71+J83+J85+J87+J89+J91+J93+J95+J97</f>
        <v>2.6106000000000003</v>
      </c>
      <c r="K99" s="5"/>
      <c r="L99" s="5">
        <f aca="true" t="shared" si="7" ref="L99:N100">+L8+L10+L22+L28+L36+L38+L40+L42+L44+L46+L48+L50+L52+L58+L71+L83+L85+L87+L89+L91+L93+L95+L97</f>
        <v>0.43889999999999996</v>
      </c>
      <c r="M99" s="5">
        <f t="shared" si="7"/>
        <v>0.779</v>
      </c>
      <c r="N99" s="5">
        <f t="shared" si="7"/>
        <v>0.7209</v>
      </c>
      <c r="O99" s="5">
        <f>+O8+O10+O22+O28+O36+O38+O40+O42+O44+O46+O48+O50+O52+O58+O71+O83+O85+O87+O89+O91+O93+O95+O97</f>
        <v>1.0319</v>
      </c>
      <c r="P99" s="15">
        <f t="shared" si="5"/>
        <v>10.5951</v>
      </c>
    </row>
    <row r="100" spans="1:16" s="65" customFormat="1" ht="18.75">
      <c r="A100" s="585"/>
      <c r="B100" s="586"/>
      <c r="C100" s="96" t="s">
        <v>18</v>
      </c>
      <c r="D100" s="36">
        <f>+D9+D11+D23+D29+D37+D39+D41+D43+D45+D47+D49+D51+D53+D59+D72+D84+D86+D88+D90+D92+D94+D96+D98</f>
        <v>156.35399999999998</v>
      </c>
      <c r="E100" s="36">
        <f t="shared" si="6"/>
        <v>250.798</v>
      </c>
      <c r="F100" s="36">
        <f t="shared" si="6"/>
        <v>1171.223</v>
      </c>
      <c r="G100" s="36">
        <f t="shared" si="6"/>
        <v>730.084</v>
      </c>
      <c r="H100" s="36">
        <f t="shared" si="6"/>
        <v>53.712</v>
      </c>
      <c r="I100" s="36">
        <f>+I9+I11+I23+I29+I37+I39+I41+I43+I45+I47+I49+I51+I53+I59+I72+I84+I86+I88+I90+I92+I94+I96+I98</f>
        <v>141.69400000000002</v>
      </c>
      <c r="J100" s="36">
        <f>+J9+J11+J23+J29+J37+J39+J41+J43+J45+J47+J49+J51+J53+J59+J72+J84+J86+J88+J90+J92+J94+J96+J98</f>
        <v>2442.8469999999998</v>
      </c>
      <c r="K100" s="36"/>
      <c r="L100" s="36">
        <f t="shared" si="7"/>
        <v>165.963</v>
      </c>
      <c r="M100" s="36">
        <f t="shared" si="7"/>
        <v>423.58299999999997</v>
      </c>
      <c r="N100" s="36">
        <f>+N9+N11+N23+N29+N37+N39+N41+N43+N45+N47+N49+N51+N53+N59+N72+N84+N86+N88+N90+N92+N94+N96+N98</f>
        <v>246.327</v>
      </c>
      <c r="O100" s="36">
        <f>+O9+O11+O23+O29+O37+O39+O41+O43+O45+O47+O49+O51+O53+O59+O72+O84+O86+O88+O90+O92+O94+O96+O98</f>
        <v>348.03900000000004</v>
      </c>
      <c r="P100" s="97">
        <f t="shared" si="5"/>
        <v>6130.623999999999</v>
      </c>
    </row>
    <row r="101" spans="1:16" ht="18.75">
      <c r="A101" s="47" t="s">
        <v>0</v>
      </c>
      <c r="B101" s="568" t="s">
        <v>134</v>
      </c>
      <c r="C101" s="59" t="s">
        <v>16</v>
      </c>
      <c r="D101" s="1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8"/>
    </row>
    <row r="102" spans="1:16" ht="18.75">
      <c r="A102" s="47" t="s">
        <v>0</v>
      </c>
      <c r="B102" s="569"/>
      <c r="C102" s="52" t="s">
        <v>18</v>
      </c>
      <c r="D102" s="2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9"/>
    </row>
    <row r="103" spans="1:16" ht="18.75">
      <c r="A103" s="47" t="s">
        <v>66</v>
      </c>
      <c r="B103" s="568" t="s">
        <v>123</v>
      </c>
      <c r="C103" s="59" t="s">
        <v>16</v>
      </c>
      <c r="D103" s="1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8"/>
    </row>
    <row r="104" spans="1:16" ht="18.75">
      <c r="A104" s="47" t="s">
        <v>0</v>
      </c>
      <c r="B104" s="569"/>
      <c r="C104" s="52" t="s">
        <v>18</v>
      </c>
      <c r="D104" s="2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9"/>
    </row>
    <row r="105" spans="1:16" ht="18.75">
      <c r="A105" s="47" t="s">
        <v>0</v>
      </c>
      <c r="B105" s="568" t="s">
        <v>148</v>
      </c>
      <c r="C105" s="59" t="s">
        <v>16</v>
      </c>
      <c r="D105" s="1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8"/>
    </row>
    <row r="106" spans="1:16" ht="18.75">
      <c r="A106" s="54"/>
      <c r="B106" s="569"/>
      <c r="C106" s="52" t="s">
        <v>18</v>
      </c>
      <c r="D106" s="2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9"/>
    </row>
    <row r="107" spans="1:16" ht="18.75">
      <c r="A107" s="47" t="s">
        <v>67</v>
      </c>
      <c r="B107" s="568" t="s">
        <v>149</v>
      </c>
      <c r="C107" s="59" t="s">
        <v>16</v>
      </c>
      <c r="D107" s="1"/>
      <c r="E107" s="5"/>
      <c r="F107" s="5">
        <v>0.0058</v>
      </c>
      <c r="G107" s="5">
        <v>0.0017</v>
      </c>
      <c r="H107" s="5">
        <v>0.008</v>
      </c>
      <c r="I107" s="5">
        <v>0.0276</v>
      </c>
      <c r="J107" s="5"/>
      <c r="K107" s="5"/>
      <c r="L107" s="5">
        <v>0.0018</v>
      </c>
      <c r="M107" s="5"/>
      <c r="N107" s="5">
        <v>0.0009</v>
      </c>
      <c r="O107" s="5">
        <v>0.0424</v>
      </c>
      <c r="P107" s="8">
        <f>SUM(D107:O107)</f>
        <v>0.0882</v>
      </c>
    </row>
    <row r="108" spans="1:16" ht="18.75">
      <c r="A108" s="54"/>
      <c r="B108" s="569"/>
      <c r="C108" s="52" t="s">
        <v>18</v>
      </c>
      <c r="D108" s="2"/>
      <c r="E108" s="36"/>
      <c r="F108" s="36">
        <v>3.581</v>
      </c>
      <c r="G108" s="36">
        <v>1.377</v>
      </c>
      <c r="H108" s="36">
        <v>6.048</v>
      </c>
      <c r="I108" s="36">
        <v>22.167</v>
      </c>
      <c r="J108" s="36"/>
      <c r="K108" s="36"/>
      <c r="L108" s="36">
        <v>1.108</v>
      </c>
      <c r="M108" s="36"/>
      <c r="N108" s="36">
        <v>0.515</v>
      </c>
      <c r="O108" s="36">
        <v>26.187</v>
      </c>
      <c r="P108" s="9">
        <f>SUM(D108:O108)</f>
        <v>60.983000000000004</v>
      </c>
    </row>
    <row r="109" spans="1:16" ht="18.75">
      <c r="A109" s="54"/>
      <c r="B109" s="568" t="s">
        <v>150</v>
      </c>
      <c r="C109" s="59" t="s">
        <v>16</v>
      </c>
      <c r="D109" s="1">
        <v>0.165</v>
      </c>
      <c r="E109" s="5">
        <v>0.1837</v>
      </c>
      <c r="F109" s="5">
        <v>0.1388</v>
      </c>
      <c r="G109" s="5">
        <v>0.0603</v>
      </c>
      <c r="H109" s="5">
        <v>0.344</v>
      </c>
      <c r="I109" s="5">
        <v>0.6866</v>
      </c>
      <c r="J109" s="5">
        <v>1.3017</v>
      </c>
      <c r="K109" s="5">
        <v>0.124</v>
      </c>
      <c r="L109" s="5">
        <v>0.7049</v>
      </c>
      <c r="M109" s="5">
        <v>0.948</v>
      </c>
      <c r="N109" s="5">
        <v>0.8622</v>
      </c>
      <c r="O109" s="5">
        <v>0.2266</v>
      </c>
      <c r="P109" s="8">
        <f>SUM(D109:O109)</f>
        <v>5.7458</v>
      </c>
    </row>
    <row r="110" spans="1:16" ht="18.75">
      <c r="A110" s="54"/>
      <c r="B110" s="569"/>
      <c r="C110" s="52" t="s">
        <v>18</v>
      </c>
      <c r="D110" s="2">
        <v>93.8</v>
      </c>
      <c r="E110" s="36">
        <v>195.132</v>
      </c>
      <c r="F110" s="36">
        <v>333.806</v>
      </c>
      <c r="G110" s="36">
        <v>88.915</v>
      </c>
      <c r="H110" s="36">
        <v>380.141</v>
      </c>
      <c r="I110" s="36">
        <v>477.097</v>
      </c>
      <c r="J110" s="36">
        <v>800.642</v>
      </c>
      <c r="K110" s="36">
        <v>80.352</v>
      </c>
      <c r="L110" s="36">
        <v>209.624</v>
      </c>
      <c r="M110" s="36">
        <v>285.272</v>
      </c>
      <c r="N110" s="36">
        <v>240.943</v>
      </c>
      <c r="O110" s="36">
        <v>111.318</v>
      </c>
      <c r="P110" s="9">
        <f>SUM(D110:O110)</f>
        <v>3297.0420000000004</v>
      </c>
    </row>
    <row r="111" spans="1:16" ht="18.75">
      <c r="A111" s="47" t="s">
        <v>68</v>
      </c>
      <c r="B111" s="568" t="s">
        <v>127</v>
      </c>
      <c r="C111" s="59" t="s">
        <v>16</v>
      </c>
      <c r="D111" s="1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8"/>
    </row>
    <row r="112" spans="1:16" ht="18.75">
      <c r="A112" s="54"/>
      <c r="B112" s="569"/>
      <c r="C112" s="52" t="s">
        <v>18</v>
      </c>
      <c r="D112" s="2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9"/>
    </row>
    <row r="113" spans="1:16" ht="18.75">
      <c r="A113" s="54"/>
      <c r="B113" s="568" t="s">
        <v>128</v>
      </c>
      <c r="C113" s="59" t="s">
        <v>16</v>
      </c>
      <c r="D113" s="1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8"/>
    </row>
    <row r="114" spans="1:16" ht="18.75">
      <c r="A114" s="54"/>
      <c r="B114" s="569"/>
      <c r="C114" s="52" t="s">
        <v>18</v>
      </c>
      <c r="D114" s="2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9"/>
    </row>
    <row r="115" spans="1:16" ht="18.75">
      <c r="A115" s="47" t="s">
        <v>70</v>
      </c>
      <c r="B115" s="568" t="s">
        <v>71</v>
      </c>
      <c r="C115" s="59" t="s">
        <v>16</v>
      </c>
      <c r="D115" s="1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8"/>
    </row>
    <row r="116" spans="1:16" ht="18.75">
      <c r="A116" s="54"/>
      <c r="B116" s="569"/>
      <c r="C116" s="52" t="s">
        <v>18</v>
      </c>
      <c r="D116" s="2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9"/>
    </row>
    <row r="117" spans="1:16" ht="18.75">
      <c r="A117" s="54"/>
      <c r="B117" s="568" t="s">
        <v>72</v>
      </c>
      <c r="C117" s="59" t="s">
        <v>16</v>
      </c>
      <c r="D117" s="1">
        <v>7.4408</v>
      </c>
      <c r="E117" s="5">
        <v>6.8328</v>
      </c>
      <c r="F117" s="5">
        <v>10.5472</v>
      </c>
      <c r="G117" s="5">
        <v>11.4909</v>
      </c>
      <c r="H117" s="5">
        <v>3.5332</v>
      </c>
      <c r="I117" s="5">
        <v>11.2447</v>
      </c>
      <c r="J117" s="5">
        <v>0.2843</v>
      </c>
      <c r="K117" s="5"/>
      <c r="L117" s="5">
        <v>10.1266</v>
      </c>
      <c r="M117" s="5">
        <v>11.2977</v>
      </c>
      <c r="N117" s="5">
        <v>10.6673</v>
      </c>
      <c r="O117" s="5">
        <v>11.2307</v>
      </c>
      <c r="P117" s="8">
        <f aca="true" t="shared" si="8" ref="P117:P124">SUM(D117:O117)</f>
        <v>94.6962</v>
      </c>
    </row>
    <row r="118" spans="1:16" ht="18.75">
      <c r="A118" s="54"/>
      <c r="B118" s="569"/>
      <c r="C118" s="52" t="s">
        <v>18</v>
      </c>
      <c r="D118" s="2">
        <v>12191.927</v>
      </c>
      <c r="E118" s="36">
        <v>12215.747</v>
      </c>
      <c r="F118" s="36">
        <v>19530.874</v>
      </c>
      <c r="G118" s="36">
        <v>17088.936</v>
      </c>
      <c r="H118" s="36">
        <v>4984.671</v>
      </c>
      <c r="I118" s="36">
        <v>18126.502</v>
      </c>
      <c r="J118" s="36">
        <v>485.503</v>
      </c>
      <c r="K118" s="36"/>
      <c r="L118" s="36">
        <v>16208.111</v>
      </c>
      <c r="M118" s="36">
        <v>15470.401</v>
      </c>
      <c r="N118" s="36">
        <v>14716.777</v>
      </c>
      <c r="O118" s="36">
        <v>13791.497</v>
      </c>
      <c r="P118" s="9">
        <f t="shared" si="8"/>
        <v>144810.946</v>
      </c>
    </row>
    <row r="119" spans="1:16" ht="18.75">
      <c r="A119" s="47" t="s">
        <v>23</v>
      </c>
      <c r="B119" s="568" t="s">
        <v>130</v>
      </c>
      <c r="C119" s="59" t="s">
        <v>16</v>
      </c>
      <c r="D119" s="1">
        <v>0.0768</v>
      </c>
      <c r="E119" s="5">
        <v>0.23</v>
      </c>
      <c r="F119" s="5">
        <v>0.293</v>
      </c>
      <c r="G119" s="5">
        <v>0.0225</v>
      </c>
      <c r="H119" s="5">
        <v>0.0791</v>
      </c>
      <c r="I119" s="5">
        <v>0.0674</v>
      </c>
      <c r="J119" s="5"/>
      <c r="K119" s="5"/>
      <c r="L119" s="5">
        <v>0.1739</v>
      </c>
      <c r="M119" s="5">
        <v>0.0959</v>
      </c>
      <c r="N119" s="5">
        <v>0.119</v>
      </c>
      <c r="O119" s="5">
        <v>0.7809</v>
      </c>
      <c r="P119" s="8">
        <f t="shared" si="8"/>
        <v>1.9385000000000003</v>
      </c>
    </row>
    <row r="120" spans="1:16" ht="18.75">
      <c r="A120" s="54"/>
      <c r="B120" s="569"/>
      <c r="C120" s="52" t="s">
        <v>18</v>
      </c>
      <c r="D120" s="2">
        <v>37.874</v>
      </c>
      <c r="E120" s="36">
        <v>106.231</v>
      </c>
      <c r="F120" s="36">
        <v>153.234</v>
      </c>
      <c r="G120" s="36">
        <v>17.427</v>
      </c>
      <c r="H120" s="36">
        <v>40.256</v>
      </c>
      <c r="I120" s="36">
        <v>48.464</v>
      </c>
      <c r="J120" s="36"/>
      <c r="K120" s="36"/>
      <c r="L120" s="36">
        <v>137.749</v>
      </c>
      <c r="M120" s="36">
        <v>101.122</v>
      </c>
      <c r="N120" s="36">
        <v>69.267</v>
      </c>
      <c r="O120" s="36">
        <v>358.229</v>
      </c>
      <c r="P120" s="9">
        <f t="shared" si="8"/>
        <v>1069.853</v>
      </c>
    </row>
    <row r="121" spans="1:16" ht="18.75">
      <c r="A121" s="54"/>
      <c r="B121" s="50" t="s">
        <v>20</v>
      </c>
      <c r="C121" s="59" t="s">
        <v>16</v>
      </c>
      <c r="D121" s="1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8"/>
    </row>
    <row r="122" spans="1:16" ht="18.75">
      <c r="A122" s="54"/>
      <c r="B122" s="52" t="s">
        <v>73</v>
      </c>
      <c r="C122" s="52" t="s">
        <v>18</v>
      </c>
      <c r="D122" s="2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9"/>
    </row>
    <row r="123" spans="1:16" s="65" customFormat="1" ht="18.75">
      <c r="A123" s="62"/>
      <c r="B123" s="581" t="s">
        <v>114</v>
      </c>
      <c r="C123" s="67" t="s">
        <v>16</v>
      </c>
      <c r="D123" s="5">
        <f>+D101+D103+D105+D107+D109+D111+D113+D115+D117+D119+D121</f>
        <v>7.682600000000001</v>
      </c>
      <c r="E123" s="5">
        <f aca="true" t="shared" si="9" ref="E123:O124">+E101+E103+E105+E107+E109+E111+E113+E115+E117+E119+E121</f>
        <v>7.2465</v>
      </c>
      <c r="F123" s="5">
        <f aca="true" t="shared" si="10" ref="F123:K123">+F101+F103+F105+F107+F109+F111+F113+F115+F117+F119+F121</f>
        <v>10.9848</v>
      </c>
      <c r="G123" s="5">
        <f t="shared" si="10"/>
        <v>11.5754</v>
      </c>
      <c r="H123" s="5">
        <f t="shared" si="10"/>
        <v>3.9642999999999997</v>
      </c>
      <c r="I123" s="5">
        <f t="shared" si="10"/>
        <v>12.026299999999999</v>
      </c>
      <c r="J123" s="5">
        <f t="shared" si="10"/>
        <v>1.586</v>
      </c>
      <c r="K123" s="5">
        <f t="shared" si="10"/>
        <v>0.124</v>
      </c>
      <c r="L123" s="5">
        <f t="shared" si="9"/>
        <v>11.0072</v>
      </c>
      <c r="M123" s="5">
        <f t="shared" si="9"/>
        <v>12.341600000000001</v>
      </c>
      <c r="N123" s="5">
        <f t="shared" si="9"/>
        <v>11.649399999999998</v>
      </c>
      <c r="O123" s="5">
        <f t="shared" si="9"/>
        <v>12.280600000000002</v>
      </c>
      <c r="P123" s="15">
        <f t="shared" si="8"/>
        <v>102.46870000000001</v>
      </c>
    </row>
    <row r="124" spans="1:16" s="65" customFormat="1" ht="18.75">
      <c r="A124" s="95"/>
      <c r="B124" s="582"/>
      <c r="C124" s="96" t="s">
        <v>18</v>
      </c>
      <c r="D124" s="36">
        <f>+D102+D104+D106+D108+D110+D112+D114+D116+D118+D120+D122</f>
        <v>12323.600999999999</v>
      </c>
      <c r="E124" s="36">
        <f t="shared" si="9"/>
        <v>12517.109999999999</v>
      </c>
      <c r="F124" s="36">
        <f t="shared" si="9"/>
        <v>20021.495</v>
      </c>
      <c r="G124" s="36">
        <f t="shared" si="9"/>
        <v>17196.655000000002</v>
      </c>
      <c r="H124" s="36">
        <f t="shared" si="9"/>
        <v>5411.116000000001</v>
      </c>
      <c r="I124" s="36">
        <f t="shared" si="9"/>
        <v>18674.23</v>
      </c>
      <c r="J124" s="36">
        <f>+J102+J104+J106+J108+J110+J112+J114+J116+J118+J120+J122</f>
        <v>1286.145</v>
      </c>
      <c r="K124" s="36">
        <f>+K102+K104+K106+K108+K110+K112+K114+K116+K118+K120+K122</f>
        <v>80.352</v>
      </c>
      <c r="L124" s="36">
        <f t="shared" si="9"/>
        <v>16556.592</v>
      </c>
      <c r="M124" s="36">
        <f t="shared" si="9"/>
        <v>15856.795</v>
      </c>
      <c r="N124" s="36">
        <f t="shared" si="9"/>
        <v>15027.502</v>
      </c>
      <c r="O124" s="36">
        <f t="shared" si="9"/>
        <v>14287.230999999998</v>
      </c>
      <c r="P124" s="97">
        <f t="shared" si="8"/>
        <v>149238.824</v>
      </c>
    </row>
    <row r="125" spans="1:16" ht="18.75">
      <c r="A125" s="47" t="s">
        <v>0</v>
      </c>
      <c r="B125" s="568" t="s">
        <v>74</v>
      </c>
      <c r="C125" s="59" t="s">
        <v>16</v>
      </c>
      <c r="D125" s="1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8"/>
    </row>
    <row r="126" spans="1:16" ht="18.75">
      <c r="A126" s="47" t="s">
        <v>0</v>
      </c>
      <c r="B126" s="569"/>
      <c r="C126" s="52" t="s">
        <v>18</v>
      </c>
      <c r="D126" s="2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9"/>
    </row>
    <row r="127" spans="1:16" ht="18.75">
      <c r="A127" s="47" t="s">
        <v>75</v>
      </c>
      <c r="B127" s="568" t="s">
        <v>76</v>
      </c>
      <c r="C127" s="59" t="s">
        <v>16</v>
      </c>
      <c r="D127" s="1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8"/>
    </row>
    <row r="128" spans="1:16" ht="18.75">
      <c r="A128" s="54"/>
      <c r="B128" s="569"/>
      <c r="C128" s="52" t="s">
        <v>18</v>
      </c>
      <c r="D128" s="2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9"/>
    </row>
    <row r="129" spans="1:16" ht="18.75">
      <c r="A129" s="47" t="s">
        <v>77</v>
      </c>
      <c r="B129" s="50" t="s">
        <v>20</v>
      </c>
      <c r="C129" s="352" t="s">
        <v>16</v>
      </c>
      <c r="D129" s="501"/>
      <c r="E129" s="499"/>
      <c r="F129" s="499"/>
      <c r="G129" s="499"/>
      <c r="H129" s="499"/>
      <c r="I129" s="499"/>
      <c r="J129" s="499"/>
      <c r="K129" s="499"/>
      <c r="L129" s="499"/>
      <c r="M129" s="499"/>
      <c r="N129" s="499"/>
      <c r="O129" s="499"/>
      <c r="P129" s="452"/>
    </row>
    <row r="130" spans="1:16" ht="18.75">
      <c r="A130" s="54"/>
      <c r="B130" s="50" t="s">
        <v>78</v>
      </c>
      <c r="C130" s="59" t="s">
        <v>79</v>
      </c>
      <c r="D130" s="22"/>
      <c r="E130" s="92"/>
      <c r="F130" s="92"/>
      <c r="G130" s="92"/>
      <c r="H130" s="92"/>
      <c r="I130" s="30"/>
      <c r="J130" s="30"/>
      <c r="K130" s="30"/>
      <c r="L130" s="30"/>
      <c r="M130" s="30"/>
      <c r="N130" s="30"/>
      <c r="O130" s="30"/>
      <c r="P130" s="23"/>
    </row>
    <row r="131" spans="1:16" ht="18.75">
      <c r="A131" s="47" t="s">
        <v>23</v>
      </c>
      <c r="B131" s="2"/>
      <c r="C131" s="327" t="s">
        <v>18</v>
      </c>
      <c r="D131" s="504"/>
      <c r="E131" s="400"/>
      <c r="F131" s="400"/>
      <c r="G131" s="400"/>
      <c r="H131" s="400"/>
      <c r="I131" s="400"/>
      <c r="J131" s="400"/>
      <c r="K131" s="400"/>
      <c r="L131" s="400"/>
      <c r="M131" s="400"/>
      <c r="N131" s="400"/>
      <c r="O131" s="400"/>
      <c r="P131" s="17"/>
    </row>
    <row r="132" spans="1:16" s="65" customFormat="1" ht="18.75">
      <c r="A132" s="62"/>
      <c r="B132" s="98" t="s">
        <v>0</v>
      </c>
      <c r="C132" s="67" t="s">
        <v>16</v>
      </c>
      <c r="D132" s="5"/>
      <c r="E132" s="503"/>
      <c r="F132" s="503"/>
      <c r="G132" s="503"/>
      <c r="H132" s="503"/>
      <c r="I132" s="503"/>
      <c r="J132" s="503"/>
      <c r="K132" s="503"/>
      <c r="L132" s="503"/>
      <c r="M132" s="503"/>
      <c r="N132" s="503"/>
      <c r="O132" s="503"/>
      <c r="P132" s="500"/>
    </row>
    <row r="133" spans="1:16" s="65" customFormat="1" ht="18.75">
      <c r="A133" s="62"/>
      <c r="B133" s="99" t="s">
        <v>138</v>
      </c>
      <c r="C133" s="67" t="s">
        <v>79</v>
      </c>
      <c r="D133" s="5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24"/>
    </row>
    <row r="134" spans="1:16" s="65" customFormat="1" ht="18.75">
      <c r="A134" s="95"/>
      <c r="B134" s="36"/>
      <c r="C134" s="96" t="s">
        <v>18</v>
      </c>
      <c r="D134" s="36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7"/>
    </row>
    <row r="135" spans="1:16" s="65" customFormat="1" ht="18.75">
      <c r="A135" s="62"/>
      <c r="B135" s="63" t="s">
        <v>0</v>
      </c>
      <c r="C135" s="67" t="s">
        <v>16</v>
      </c>
      <c r="D135" s="5">
        <f>D132+D123+D99</f>
        <v>8.2604</v>
      </c>
      <c r="E135" s="503">
        <f>E132+E123+E99</f>
        <v>8.1533</v>
      </c>
      <c r="F135" s="503">
        <f aca="true" t="shared" si="11" ref="F135:O135">F132+F123+F99</f>
        <v>12.7778</v>
      </c>
      <c r="G135" s="503">
        <f t="shared" si="11"/>
        <v>12.4785</v>
      </c>
      <c r="H135" s="503">
        <f t="shared" si="11"/>
        <v>4.1224</v>
      </c>
      <c r="I135" s="503">
        <f t="shared" si="11"/>
        <v>12.7013</v>
      </c>
      <c r="J135" s="503">
        <f t="shared" si="11"/>
        <v>4.1966</v>
      </c>
      <c r="K135" s="503">
        <f t="shared" si="11"/>
        <v>0.124</v>
      </c>
      <c r="L135" s="503">
        <f t="shared" si="11"/>
        <v>11.4461</v>
      </c>
      <c r="M135" s="503">
        <f t="shared" si="11"/>
        <v>13.120600000000001</v>
      </c>
      <c r="N135" s="503">
        <f t="shared" si="11"/>
        <v>12.370299999999999</v>
      </c>
      <c r="O135" s="503">
        <f t="shared" si="11"/>
        <v>13.312500000000002</v>
      </c>
      <c r="P135" s="500">
        <f>SUM(D135:O135)</f>
        <v>113.0638</v>
      </c>
    </row>
    <row r="136" spans="1:16" s="65" customFormat="1" ht="18.75">
      <c r="A136" s="62"/>
      <c r="B136" s="66" t="s">
        <v>143</v>
      </c>
      <c r="C136" s="67" t="s">
        <v>79</v>
      </c>
      <c r="D136" s="5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24"/>
    </row>
    <row r="137" spans="1:16" s="65" customFormat="1" ht="19.5" thickBot="1">
      <c r="A137" s="68"/>
      <c r="B137" s="69"/>
      <c r="C137" s="70" t="s">
        <v>18</v>
      </c>
      <c r="D137" s="6">
        <f>D134+D124+D100</f>
        <v>12479.954999999998</v>
      </c>
      <c r="E137" s="33">
        <f aca="true" t="shared" si="12" ref="E137:O137">E134+E124+E100</f>
        <v>12767.908</v>
      </c>
      <c r="F137" s="33">
        <f t="shared" si="12"/>
        <v>21192.718</v>
      </c>
      <c r="G137" s="33">
        <f t="shared" si="12"/>
        <v>17926.739</v>
      </c>
      <c r="H137" s="33">
        <f t="shared" si="12"/>
        <v>5464.828000000001</v>
      </c>
      <c r="I137" s="33">
        <f t="shared" si="12"/>
        <v>18815.924</v>
      </c>
      <c r="J137" s="33">
        <f t="shared" si="12"/>
        <v>3728.9919999999997</v>
      </c>
      <c r="K137" s="33">
        <f t="shared" si="12"/>
        <v>80.352</v>
      </c>
      <c r="L137" s="33">
        <f t="shared" si="12"/>
        <v>16722.555</v>
      </c>
      <c r="M137" s="33">
        <f t="shared" si="12"/>
        <v>16280.378</v>
      </c>
      <c r="N137" s="33">
        <f t="shared" si="12"/>
        <v>15273.829</v>
      </c>
      <c r="O137" s="33">
        <f t="shared" si="12"/>
        <v>14635.269999999999</v>
      </c>
      <c r="P137" s="7">
        <f>SUM(D137:O137)</f>
        <v>155369.44799999997</v>
      </c>
    </row>
    <row r="138" spans="15:16" ht="18.75">
      <c r="O138" s="90"/>
      <c r="P138" s="72" t="s">
        <v>92</v>
      </c>
    </row>
    <row r="140" spans="5:6" ht="18.75">
      <c r="E140" s="25"/>
      <c r="F140" s="25"/>
    </row>
    <row r="141" spans="4:10" ht="18.75">
      <c r="D141" s="4"/>
      <c r="E141" s="25"/>
      <c r="F141" s="25"/>
      <c r="G141" s="25"/>
      <c r="H141" s="25"/>
      <c r="I141" s="25"/>
      <c r="J141" s="25"/>
    </row>
    <row r="142" spans="4:10" ht="18.75">
      <c r="D142" s="4"/>
      <c r="E142" s="25"/>
      <c r="F142" s="25"/>
      <c r="G142" s="25"/>
      <c r="H142" s="25"/>
      <c r="I142" s="25"/>
      <c r="J142" s="25"/>
    </row>
    <row r="143" spans="4:10" ht="18.75">
      <c r="D143" s="25"/>
      <c r="E143" s="25"/>
      <c r="F143" s="25"/>
      <c r="G143" s="25"/>
      <c r="H143" s="25"/>
      <c r="I143" s="25"/>
      <c r="J143" s="25"/>
    </row>
    <row r="144" spans="4:10" ht="18.75">
      <c r="D144" s="73"/>
      <c r="E144" s="25"/>
      <c r="F144" s="25"/>
      <c r="G144" s="25"/>
      <c r="H144" s="25"/>
      <c r="I144" s="25"/>
      <c r="J144" s="25"/>
    </row>
  </sheetData>
  <sheetProtection/>
  <mergeCells count="51">
    <mergeCell ref="B127:B128"/>
    <mergeCell ref="B113:B114"/>
    <mergeCell ref="B115:B116"/>
    <mergeCell ref="B117:B118"/>
    <mergeCell ref="B119:B120"/>
    <mergeCell ref="B105:B106"/>
    <mergeCell ref="B107:B108"/>
    <mergeCell ref="B109:B110"/>
    <mergeCell ref="B111:B112"/>
    <mergeCell ref="B123:B124"/>
    <mergeCell ref="B125:B126"/>
    <mergeCell ref="A93:B94"/>
    <mergeCell ref="A95:B96"/>
    <mergeCell ref="A97:B98"/>
    <mergeCell ref="A99:B100"/>
    <mergeCell ref="B101:B102"/>
    <mergeCell ref="B103:B104"/>
    <mergeCell ref="B79:B80"/>
    <mergeCell ref="B83:B84"/>
    <mergeCell ref="A85:B86"/>
    <mergeCell ref="A87:B88"/>
    <mergeCell ref="A89:B90"/>
    <mergeCell ref="A91:B92"/>
    <mergeCell ref="B58:B59"/>
    <mergeCell ref="B60:B61"/>
    <mergeCell ref="B64:B65"/>
    <mergeCell ref="B71:B72"/>
    <mergeCell ref="B73:B74"/>
    <mergeCell ref="B75:B76"/>
    <mergeCell ref="A44:B45"/>
    <mergeCell ref="A46:B47"/>
    <mergeCell ref="A48:B49"/>
    <mergeCell ref="A50:B51"/>
    <mergeCell ref="A52:B53"/>
    <mergeCell ref="B54:B55"/>
    <mergeCell ref="B24:B25"/>
    <mergeCell ref="B28:B29"/>
    <mergeCell ref="B36:B37"/>
    <mergeCell ref="A38:B39"/>
    <mergeCell ref="A40:B41"/>
    <mergeCell ref="A42:B43"/>
    <mergeCell ref="B4:B5"/>
    <mergeCell ref="B8:B9"/>
    <mergeCell ref="A10:B11"/>
    <mergeCell ref="B12:B13"/>
    <mergeCell ref="B30:B31"/>
    <mergeCell ref="B32:B33"/>
    <mergeCell ref="B14:B15"/>
    <mergeCell ref="B16:B17"/>
    <mergeCell ref="B20:B21"/>
    <mergeCell ref="B22:B23"/>
  </mergeCells>
  <printOptions/>
  <pageMargins left="1.1811023622047245" right="0.7874015748031497" top="0.7874015748031497" bottom="0.7874015748031497" header="0.5118110236220472" footer="0.5118110236220472"/>
  <pageSetup firstPageNumber="45" useFirstPageNumber="1" horizontalDpi="600" verticalDpi="600" orientation="landscape" paperSize="12" scale="50" r:id="rId1"/>
  <rowBreaks count="1" manualBreakCount="1">
    <brk id="6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P142"/>
  <sheetViews>
    <sheetView zoomScale="50" zoomScaleNormal="50" zoomScalePageLayoutView="0" workbookViewId="0" topLeftCell="A1">
      <pane xSplit="3" ySplit="3" topLeftCell="D4" activePane="bottomRight" state="frozen"/>
      <selection pane="topLeft" activeCell="A1" sqref="A1:P1"/>
      <selection pane="topRight" activeCell="A1" sqref="A1:P1"/>
      <selection pane="bottomLeft" activeCell="A1" sqref="A1:P1"/>
      <selection pane="bottomRight" activeCell="A1" sqref="A1"/>
    </sheetView>
  </sheetViews>
  <sheetFormatPr defaultColWidth="9.00390625" defaultRowHeight="13.5"/>
  <cols>
    <col min="1" max="1" width="5.875" style="11" customWidth="1"/>
    <col min="2" max="2" width="21.25390625" style="11" customWidth="1"/>
    <col min="3" max="3" width="11.25390625" style="11" customWidth="1"/>
    <col min="4" max="4" width="20.50390625" style="11" customWidth="1"/>
    <col min="5" max="5" width="20.50390625" style="76" customWidth="1"/>
    <col min="6" max="15" width="19.625" style="76" customWidth="1"/>
    <col min="16" max="16" width="23.00390625" style="39" customWidth="1"/>
    <col min="17" max="16384" width="9.00390625" style="40" customWidth="1"/>
  </cols>
  <sheetData>
    <row r="1" ht="18.75">
      <c r="B1" s="38" t="s">
        <v>0</v>
      </c>
    </row>
    <row r="2" spans="1:15" ht="19.5" thickBot="1">
      <c r="A2" s="12" t="s">
        <v>219</v>
      </c>
      <c r="B2" s="41"/>
      <c r="C2" s="12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6" ht="18.75">
      <c r="A3" s="42"/>
      <c r="B3" s="43"/>
      <c r="C3" s="43"/>
      <c r="D3" s="45" t="s">
        <v>2</v>
      </c>
      <c r="E3" s="87" t="s">
        <v>3</v>
      </c>
      <c r="F3" s="87" t="s">
        <v>4</v>
      </c>
      <c r="G3" s="87" t="s">
        <v>5</v>
      </c>
      <c r="H3" s="87" t="s">
        <v>6</v>
      </c>
      <c r="I3" s="87" t="s">
        <v>7</v>
      </c>
      <c r="J3" s="87" t="s">
        <v>8</v>
      </c>
      <c r="K3" s="87" t="s">
        <v>9</v>
      </c>
      <c r="L3" s="87" t="s">
        <v>10</v>
      </c>
      <c r="M3" s="87" t="s">
        <v>11</v>
      </c>
      <c r="N3" s="87" t="s">
        <v>12</v>
      </c>
      <c r="O3" s="87" t="s">
        <v>13</v>
      </c>
      <c r="P3" s="46" t="s">
        <v>14</v>
      </c>
    </row>
    <row r="4" spans="1:16" ht="18.75">
      <c r="A4" s="48" t="s">
        <v>0</v>
      </c>
      <c r="B4" s="568" t="s">
        <v>15</v>
      </c>
      <c r="C4" s="59" t="s">
        <v>16</v>
      </c>
      <c r="D4" s="1"/>
      <c r="E4" s="5"/>
      <c r="F4" s="5"/>
      <c r="G4" s="5"/>
      <c r="H4" s="5"/>
      <c r="I4" s="5"/>
      <c r="J4" s="5"/>
      <c r="K4" s="5">
        <v>0.071</v>
      </c>
      <c r="L4" s="5">
        <v>0.185</v>
      </c>
      <c r="M4" s="5"/>
      <c r="N4" s="5"/>
      <c r="O4" s="5">
        <v>0.056</v>
      </c>
      <c r="P4" s="8">
        <f aca="true" t="shared" si="0" ref="P4:P15">SUM(D4:O4)</f>
        <v>0.312</v>
      </c>
    </row>
    <row r="5" spans="1:16" ht="18.75">
      <c r="A5" s="48" t="s">
        <v>17</v>
      </c>
      <c r="B5" s="569"/>
      <c r="C5" s="52" t="s">
        <v>18</v>
      </c>
      <c r="D5" s="2"/>
      <c r="E5" s="36"/>
      <c r="F5" s="36"/>
      <c r="G5" s="36"/>
      <c r="H5" s="36"/>
      <c r="I5" s="36"/>
      <c r="J5" s="36"/>
      <c r="K5" s="36">
        <v>0.767</v>
      </c>
      <c r="L5" s="36">
        <v>1.998</v>
      </c>
      <c r="M5" s="36"/>
      <c r="N5" s="36"/>
      <c r="O5" s="36">
        <v>3.024</v>
      </c>
      <c r="P5" s="9">
        <f t="shared" si="0"/>
        <v>5.789</v>
      </c>
    </row>
    <row r="6" spans="1:16" ht="18.75">
      <c r="A6" s="48" t="s">
        <v>19</v>
      </c>
      <c r="B6" s="50" t="s">
        <v>20</v>
      </c>
      <c r="C6" s="59" t="s">
        <v>16</v>
      </c>
      <c r="D6" s="1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8"/>
    </row>
    <row r="7" spans="1:16" ht="18.75">
      <c r="A7" s="48" t="s">
        <v>21</v>
      </c>
      <c r="B7" s="52" t="s">
        <v>153</v>
      </c>
      <c r="C7" s="52" t="s">
        <v>18</v>
      </c>
      <c r="D7" s="2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9"/>
    </row>
    <row r="8" spans="1:16" s="65" customFormat="1" ht="18.75">
      <c r="A8" s="100" t="s">
        <v>23</v>
      </c>
      <c r="B8" s="581" t="s">
        <v>114</v>
      </c>
      <c r="C8" s="67" t="s">
        <v>16</v>
      </c>
      <c r="D8" s="5"/>
      <c r="E8" s="5"/>
      <c r="F8" s="5"/>
      <c r="G8" s="5"/>
      <c r="H8" s="5"/>
      <c r="I8" s="5"/>
      <c r="J8" s="5"/>
      <c r="K8" s="5">
        <f>K4+K6</f>
        <v>0.071</v>
      </c>
      <c r="L8" s="5">
        <f>L4+L6</f>
        <v>0.185</v>
      </c>
      <c r="M8" s="5"/>
      <c r="N8" s="5"/>
      <c r="O8" s="5">
        <f>O4+O6</f>
        <v>0.056</v>
      </c>
      <c r="P8" s="15">
        <f t="shared" si="0"/>
        <v>0.312</v>
      </c>
    </row>
    <row r="9" spans="1:16" s="65" customFormat="1" ht="18.75">
      <c r="A9" s="101"/>
      <c r="B9" s="582"/>
      <c r="C9" s="96" t="s">
        <v>18</v>
      </c>
      <c r="D9" s="36"/>
      <c r="E9" s="36"/>
      <c r="F9" s="36"/>
      <c r="G9" s="36"/>
      <c r="H9" s="36"/>
      <c r="I9" s="36"/>
      <c r="J9" s="36"/>
      <c r="K9" s="36">
        <f>K5+K7</f>
        <v>0.767</v>
      </c>
      <c r="L9" s="36">
        <f>L5+L7</f>
        <v>1.998</v>
      </c>
      <c r="M9" s="36"/>
      <c r="N9" s="36"/>
      <c r="O9" s="36">
        <f>O5+O7</f>
        <v>3.024</v>
      </c>
      <c r="P9" s="97">
        <f t="shared" si="0"/>
        <v>5.789</v>
      </c>
    </row>
    <row r="10" spans="1:16" ht="18.75">
      <c r="A10" s="572" t="s">
        <v>25</v>
      </c>
      <c r="B10" s="573"/>
      <c r="C10" s="59" t="s">
        <v>16</v>
      </c>
      <c r="D10" s="1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8"/>
    </row>
    <row r="11" spans="1:16" ht="18.75">
      <c r="A11" s="574"/>
      <c r="B11" s="575"/>
      <c r="C11" s="52" t="s">
        <v>18</v>
      </c>
      <c r="D11" s="2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9"/>
    </row>
    <row r="12" spans="1:16" ht="18.75">
      <c r="A12" s="54"/>
      <c r="B12" s="568" t="s">
        <v>26</v>
      </c>
      <c r="C12" s="59" t="s">
        <v>16</v>
      </c>
      <c r="D12" s="1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8"/>
    </row>
    <row r="13" spans="1:16" ht="18.75">
      <c r="A13" s="47" t="s">
        <v>0</v>
      </c>
      <c r="B13" s="569"/>
      <c r="C13" s="52" t="s">
        <v>18</v>
      </c>
      <c r="D13" s="2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9"/>
    </row>
    <row r="14" spans="1:16" ht="18.75">
      <c r="A14" s="48" t="s">
        <v>27</v>
      </c>
      <c r="B14" s="568" t="s">
        <v>28</v>
      </c>
      <c r="C14" s="59" t="s">
        <v>16</v>
      </c>
      <c r="D14" s="1"/>
      <c r="E14" s="5"/>
      <c r="F14" s="5"/>
      <c r="G14" s="5"/>
      <c r="H14" s="5"/>
      <c r="I14" s="5"/>
      <c r="J14" s="5"/>
      <c r="K14" s="5"/>
      <c r="L14" s="5"/>
      <c r="M14" s="5"/>
      <c r="N14" s="5">
        <v>0.019</v>
      </c>
      <c r="O14" s="5"/>
      <c r="P14" s="8">
        <f t="shared" si="0"/>
        <v>0.019</v>
      </c>
    </row>
    <row r="15" spans="1:16" ht="18.75">
      <c r="A15" s="48" t="s">
        <v>0</v>
      </c>
      <c r="B15" s="569"/>
      <c r="C15" s="52" t="s">
        <v>18</v>
      </c>
      <c r="D15" s="2"/>
      <c r="E15" s="36"/>
      <c r="F15" s="36"/>
      <c r="G15" s="36"/>
      <c r="H15" s="36"/>
      <c r="I15" s="36"/>
      <c r="J15" s="36"/>
      <c r="K15" s="36"/>
      <c r="L15" s="36"/>
      <c r="M15" s="36"/>
      <c r="N15" s="36">
        <v>36.936</v>
      </c>
      <c r="O15" s="36"/>
      <c r="P15" s="9">
        <f t="shared" si="0"/>
        <v>36.936</v>
      </c>
    </row>
    <row r="16" spans="1:16" ht="18.75">
      <c r="A16" s="48" t="s">
        <v>29</v>
      </c>
      <c r="B16" s="568" t="s">
        <v>30</v>
      </c>
      <c r="C16" s="59" t="s">
        <v>16</v>
      </c>
      <c r="D16" s="1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8"/>
    </row>
    <row r="17" spans="1:16" ht="18.75">
      <c r="A17" s="48"/>
      <c r="B17" s="569"/>
      <c r="C17" s="52" t="s">
        <v>18</v>
      </c>
      <c r="D17" s="2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9"/>
    </row>
    <row r="18" spans="1:16" ht="18.75">
      <c r="A18" s="48" t="s">
        <v>31</v>
      </c>
      <c r="B18" s="50" t="s">
        <v>108</v>
      </c>
      <c r="C18" s="59" t="s">
        <v>16</v>
      </c>
      <c r="D18" s="1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8"/>
    </row>
    <row r="19" spans="1:16" ht="18.75">
      <c r="A19" s="48"/>
      <c r="B19" s="52" t="s">
        <v>109</v>
      </c>
      <c r="C19" s="52" t="s">
        <v>18</v>
      </c>
      <c r="D19" s="2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9"/>
    </row>
    <row r="20" spans="1:16" ht="18.75">
      <c r="A20" s="48" t="s">
        <v>23</v>
      </c>
      <c r="B20" s="568" t="s">
        <v>32</v>
      </c>
      <c r="C20" s="59" t="s">
        <v>16</v>
      </c>
      <c r="D20" s="1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8"/>
    </row>
    <row r="21" spans="1:16" ht="18.75">
      <c r="A21" s="54"/>
      <c r="B21" s="569"/>
      <c r="C21" s="52" t="s">
        <v>18</v>
      </c>
      <c r="D21" s="2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9"/>
    </row>
    <row r="22" spans="1:16" s="65" customFormat="1" ht="18.75">
      <c r="A22" s="62"/>
      <c r="B22" s="570" t="s">
        <v>114</v>
      </c>
      <c r="C22" s="67" t="s">
        <v>16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>
        <f>+N12+N14+N16+N18+N20</f>
        <v>0.019</v>
      </c>
      <c r="O22" s="5"/>
      <c r="P22" s="15">
        <f>SUM(D22:O22)</f>
        <v>0.019</v>
      </c>
    </row>
    <row r="23" spans="1:16" s="65" customFormat="1" ht="18.75">
      <c r="A23" s="95"/>
      <c r="B23" s="571"/>
      <c r="C23" s="96" t="s">
        <v>18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>
        <f>+N13+N15+N17+N19+N21</f>
        <v>36.936</v>
      </c>
      <c r="O23" s="36"/>
      <c r="P23" s="97">
        <f>SUM(D23:O23)</f>
        <v>36.936</v>
      </c>
    </row>
    <row r="24" spans="1:16" ht="18.75">
      <c r="A24" s="47" t="s">
        <v>0</v>
      </c>
      <c r="B24" s="568" t="s">
        <v>33</v>
      </c>
      <c r="C24" s="59" t="s">
        <v>16</v>
      </c>
      <c r="D24" s="1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8"/>
    </row>
    <row r="25" spans="1:16" ht="18.75">
      <c r="A25" s="48" t="s">
        <v>34</v>
      </c>
      <c r="B25" s="569"/>
      <c r="C25" s="52" t="s">
        <v>18</v>
      </c>
      <c r="D25" s="2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9"/>
    </row>
    <row r="26" spans="1:16" ht="18.75">
      <c r="A26" s="48" t="s">
        <v>35</v>
      </c>
      <c r="B26" s="50" t="s">
        <v>20</v>
      </c>
      <c r="C26" s="59" t="s">
        <v>16</v>
      </c>
      <c r="D26" s="1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8"/>
    </row>
    <row r="27" spans="1:16" ht="18.75">
      <c r="A27" s="48" t="s">
        <v>36</v>
      </c>
      <c r="B27" s="52" t="s">
        <v>110</v>
      </c>
      <c r="C27" s="52" t="s">
        <v>18</v>
      </c>
      <c r="D27" s="2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9"/>
    </row>
    <row r="28" spans="1:16" s="65" customFormat="1" ht="18.75">
      <c r="A28" s="100" t="s">
        <v>23</v>
      </c>
      <c r="B28" s="581" t="s">
        <v>114</v>
      </c>
      <c r="C28" s="67" t="s">
        <v>16</v>
      </c>
      <c r="D28" s="5"/>
      <c r="E28" s="5"/>
      <c r="F28" s="5"/>
      <c r="G28" s="5"/>
      <c r="H28" s="5"/>
      <c r="I28" s="5"/>
      <c r="J28" s="5"/>
      <c r="K28" s="5"/>
      <c r="L28" s="5"/>
      <c r="M28" s="88"/>
      <c r="N28" s="5"/>
      <c r="O28" s="5"/>
      <c r="P28" s="15"/>
    </row>
    <row r="29" spans="1:16" s="65" customFormat="1" ht="18.75">
      <c r="A29" s="95"/>
      <c r="B29" s="582"/>
      <c r="C29" s="96" t="s">
        <v>18</v>
      </c>
      <c r="D29" s="36"/>
      <c r="E29" s="36"/>
      <c r="F29" s="36"/>
      <c r="G29" s="36"/>
      <c r="H29" s="36"/>
      <c r="I29" s="36"/>
      <c r="J29" s="36"/>
      <c r="K29" s="36"/>
      <c r="L29" s="36"/>
      <c r="M29" s="91"/>
      <c r="N29" s="36"/>
      <c r="O29" s="36"/>
      <c r="P29" s="97"/>
    </row>
    <row r="30" spans="1:16" ht="18.75">
      <c r="A30" s="47" t="s">
        <v>0</v>
      </c>
      <c r="B30" s="568" t="s">
        <v>37</v>
      </c>
      <c r="C30" s="59" t="s">
        <v>16</v>
      </c>
      <c r="D30" s="1">
        <v>11.1021</v>
      </c>
      <c r="E30" s="5">
        <v>6.2102</v>
      </c>
      <c r="F30" s="5">
        <v>8.1584</v>
      </c>
      <c r="G30" s="5">
        <v>4.2958</v>
      </c>
      <c r="H30" s="5">
        <v>0.7493</v>
      </c>
      <c r="I30" s="5"/>
      <c r="J30" s="5"/>
      <c r="K30" s="5"/>
      <c r="L30" s="5"/>
      <c r="M30" s="5"/>
      <c r="N30" s="5">
        <v>0</v>
      </c>
      <c r="O30" s="5">
        <v>0.436</v>
      </c>
      <c r="P30" s="8">
        <f aca="true" t="shared" si="1" ref="P30:P39">SUM(D30:O30)</f>
        <v>30.951800000000002</v>
      </c>
    </row>
    <row r="31" spans="1:16" ht="18.75">
      <c r="A31" s="48" t="s">
        <v>38</v>
      </c>
      <c r="B31" s="569"/>
      <c r="C31" s="52" t="s">
        <v>18</v>
      </c>
      <c r="D31" s="2">
        <v>1561.346</v>
      </c>
      <c r="E31" s="36">
        <v>1001.272</v>
      </c>
      <c r="F31" s="36">
        <v>1233.546</v>
      </c>
      <c r="G31" s="36">
        <v>301.419</v>
      </c>
      <c r="H31" s="36">
        <v>33.611</v>
      </c>
      <c r="I31" s="36"/>
      <c r="J31" s="36"/>
      <c r="K31" s="36"/>
      <c r="L31" s="36"/>
      <c r="M31" s="36"/>
      <c r="N31" s="36">
        <v>0.108</v>
      </c>
      <c r="O31" s="36">
        <v>134.591</v>
      </c>
      <c r="P31" s="9">
        <f t="shared" si="1"/>
        <v>4265.893</v>
      </c>
    </row>
    <row r="32" spans="1:16" ht="18.75">
      <c r="A32" s="48" t="s">
        <v>0</v>
      </c>
      <c r="B32" s="568" t="s">
        <v>39</v>
      </c>
      <c r="C32" s="59" t="s">
        <v>16</v>
      </c>
      <c r="D32" s="1">
        <v>0.1153</v>
      </c>
      <c r="E32" s="5">
        <v>0.0117</v>
      </c>
      <c r="F32" s="5"/>
      <c r="G32" s="5"/>
      <c r="H32" s="5">
        <v>0.0017</v>
      </c>
      <c r="I32" s="5"/>
      <c r="J32" s="5"/>
      <c r="K32" s="5"/>
      <c r="L32" s="5"/>
      <c r="M32" s="5"/>
      <c r="N32" s="5"/>
      <c r="O32" s="5"/>
      <c r="P32" s="8">
        <f t="shared" si="1"/>
        <v>0.1287</v>
      </c>
    </row>
    <row r="33" spans="1:16" ht="18.75">
      <c r="A33" s="48" t="s">
        <v>40</v>
      </c>
      <c r="B33" s="569"/>
      <c r="C33" s="52" t="s">
        <v>18</v>
      </c>
      <c r="D33" s="2">
        <v>8.529</v>
      </c>
      <c r="E33" s="36">
        <v>1.475</v>
      </c>
      <c r="F33" s="36"/>
      <c r="G33" s="36"/>
      <c r="H33" s="36">
        <v>0.092</v>
      </c>
      <c r="I33" s="36"/>
      <c r="J33" s="36"/>
      <c r="K33" s="36"/>
      <c r="L33" s="36"/>
      <c r="M33" s="36"/>
      <c r="N33" s="36"/>
      <c r="O33" s="36"/>
      <c r="P33" s="9">
        <f t="shared" si="1"/>
        <v>10.096</v>
      </c>
    </row>
    <row r="34" spans="1:16" ht="18.75">
      <c r="A34" s="48"/>
      <c r="B34" s="50" t="s">
        <v>20</v>
      </c>
      <c r="C34" s="59" t="s">
        <v>16</v>
      </c>
      <c r="D34" s="1">
        <v>0.1424</v>
      </c>
      <c r="E34" s="5">
        <v>0.4182</v>
      </c>
      <c r="F34" s="5">
        <v>0.0477</v>
      </c>
      <c r="G34" s="5">
        <v>0.101</v>
      </c>
      <c r="H34" s="5">
        <v>0.4743</v>
      </c>
      <c r="I34" s="5">
        <v>0.1414</v>
      </c>
      <c r="J34" s="5">
        <v>0.0097</v>
      </c>
      <c r="K34" s="5"/>
      <c r="L34" s="5"/>
      <c r="M34" s="5">
        <v>0.0271</v>
      </c>
      <c r="N34" s="5">
        <v>0.0872</v>
      </c>
      <c r="O34" s="5">
        <v>0.0504</v>
      </c>
      <c r="P34" s="8">
        <f t="shared" si="1"/>
        <v>1.4993999999999998</v>
      </c>
    </row>
    <row r="35" spans="1:16" ht="18.75">
      <c r="A35" s="48" t="s">
        <v>23</v>
      </c>
      <c r="B35" s="52" t="s">
        <v>111</v>
      </c>
      <c r="C35" s="52" t="s">
        <v>18</v>
      </c>
      <c r="D35" s="2">
        <v>44.166</v>
      </c>
      <c r="E35" s="36">
        <v>141.245</v>
      </c>
      <c r="F35" s="36">
        <v>10.788</v>
      </c>
      <c r="G35" s="36">
        <v>26.233</v>
      </c>
      <c r="H35" s="36">
        <v>132.573</v>
      </c>
      <c r="I35" s="36">
        <v>37.226</v>
      </c>
      <c r="J35" s="36">
        <v>2.058</v>
      </c>
      <c r="K35" s="36"/>
      <c r="L35" s="36"/>
      <c r="M35" s="36">
        <v>8.628</v>
      </c>
      <c r="N35" s="36">
        <v>28.058</v>
      </c>
      <c r="O35" s="36">
        <v>15.077</v>
      </c>
      <c r="P35" s="9">
        <f t="shared" si="1"/>
        <v>446.05199999999996</v>
      </c>
    </row>
    <row r="36" spans="1:16" s="65" customFormat="1" ht="18.75">
      <c r="A36" s="62"/>
      <c r="B36" s="581" t="s">
        <v>114</v>
      </c>
      <c r="C36" s="67" t="s">
        <v>16</v>
      </c>
      <c r="D36" s="5">
        <f>+D30+D32+D34</f>
        <v>11.3598</v>
      </c>
      <c r="E36" s="5">
        <f>+E30+E32+E34</f>
        <v>6.6401</v>
      </c>
      <c r="F36" s="5">
        <f aca="true" t="shared" si="2" ref="E36:O37">+F30+F32+F34</f>
        <v>8.206100000000001</v>
      </c>
      <c r="G36" s="5">
        <f t="shared" si="2"/>
        <v>4.3968</v>
      </c>
      <c r="H36" s="5">
        <f t="shared" si="2"/>
        <v>1.2253</v>
      </c>
      <c r="I36" s="5">
        <f t="shared" si="2"/>
        <v>0.1414</v>
      </c>
      <c r="J36" s="5">
        <f t="shared" si="2"/>
        <v>0.0097</v>
      </c>
      <c r="K36" s="5"/>
      <c r="L36" s="5"/>
      <c r="M36" s="5">
        <f t="shared" si="2"/>
        <v>0.0271</v>
      </c>
      <c r="N36" s="5">
        <f t="shared" si="2"/>
        <v>0.0872</v>
      </c>
      <c r="O36" s="5">
        <f t="shared" si="2"/>
        <v>0.4864</v>
      </c>
      <c r="P36" s="15">
        <f t="shared" si="1"/>
        <v>32.57990000000001</v>
      </c>
    </row>
    <row r="37" spans="1:16" s="65" customFormat="1" ht="18.75">
      <c r="A37" s="95"/>
      <c r="B37" s="582"/>
      <c r="C37" s="96" t="s">
        <v>18</v>
      </c>
      <c r="D37" s="36">
        <f>+D31+D33+D35</f>
        <v>1614.041</v>
      </c>
      <c r="E37" s="36">
        <f t="shared" si="2"/>
        <v>1143.9920000000002</v>
      </c>
      <c r="F37" s="36">
        <f t="shared" si="2"/>
        <v>1244.334</v>
      </c>
      <c r="G37" s="36">
        <f t="shared" si="2"/>
        <v>327.652</v>
      </c>
      <c r="H37" s="36">
        <f t="shared" si="2"/>
        <v>166.276</v>
      </c>
      <c r="I37" s="36">
        <f t="shared" si="2"/>
        <v>37.226</v>
      </c>
      <c r="J37" s="36">
        <f t="shared" si="2"/>
        <v>2.058</v>
      </c>
      <c r="K37" s="36"/>
      <c r="L37" s="36"/>
      <c r="M37" s="36">
        <f t="shared" si="2"/>
        <v>8.628</v>
      </c>
      <c r="N37" s="36">
        <f t="shared" si="2"/>
        <v>28.166</v>
      </c>
      <c r="O37" s="36">
        <f t="shared" si="2"/>
        <v>149.668</v>
      </c>
      <c r="P37" s="97">
        <f t="shared" si="1"/>
        <v>4722.040999999999</v>
      </c>
    </row>
    <row r="38" spans="1:16" ht="18.75">
      <c r="A38" s="572" t="s">
        <v>41</v>
      </c>
      <c r="B38" s="573"/>
      <c r="C38" s="59" t="s">
        <v>16</v>
      </c>
      <c r="D38" s="1">
        <v>0.0027</v>
      </c>
      <c r="E38" s="5"/>
      <c r="F38" s="5"/>
      <c r="G38" s="5"/>
      <c r="H38" s="5"/>
      <c r="I38" s="5">
        <v>0.009</v>
      </c>
      <c r="J38" s="5"/>
      <c r="K38" s="5">
        <v>0.1623</v>
      </c>
      <c r="L38" s="5">
        <v>0.3083</v>
      </c>
      <c r="M38" s="5">
        <v>0.039</v>
      </c>
      <c r="N38" s="5">
        <v>0.0183</v>
      </c>
      <c r="O38" s="5">
        <v>0.0766</v>
      </c>
      <c r="P38" s="8">
        <f t="shared" si="1"/>
        <v>0.6162</v>
      </c>
    </row>
    <row r="39" spans="1:16" ht="18.75">
      <c r="A39" s="574"/>
      <c r="B39" s="575"/>
      <c r="C39" s="52" t="s">
        <v>18</v>
      </c>
      <c r="D39" s="2">
        <v>0.583</v>
      </c>
      <c r="E39" s="36"/>
      <c r="F39" s="36"/>
      <c r="G39" s="36"/>
      <c r="H39" s="36"/>
      <c r="I39" s="36">
        <v>1.944</v>
      </c>
      <c r="J39" s="36"/>
      <c r="K39" s="36">
        <v>57.758</v>
      </c>
      <c r="L39" s="36">
        <v>86.945</v>
      </c>
      <c r="M39" s="36">
        <v>15.12</v>
      </c>
      <c r="N39" s="36">
        <v>7.323</v>
      </c>
      <c r="O39" s="36">
        <v>26.357</v>
      </c>
      <c r="P39" s="9">
        <f t="shared" si="1"/>
        <v>196.03</v>
      </c>
    </row>
    <row r="40" spans="1:16" ht="18.75">
      <c r="A40" s="572" t="s">
        <v>42</v>
      </c>
      <c r="B40" s="573"/>
      <c r="C40" s="59" t="s">
        <v>16</v>
      </c>
      <c r="D40" s="1"/>
      <c r="E40" s="5"/>
      <c r="F40" s="5"/>
      <c r="G40" s="5"/>
      <c r="H40" s="5">
        <v>0.0463</v>
      </c>
      <c r="I40" s="5">
        <v>0.8503</v>
      </c>
      <c r="J40" s="5">
        <v>0.3284</v>
      </c>
      <c r="K40" s="5">
        <v>2.736</v>
      </c>
      <c r="L40" s="5">
        <v>0.0457</v>
      </c>
      <c r="M40" s="5">
        <v>0.2641</v>
      </c>
      <c r="N40" s="5">
        <v>0.4991</v>
      </c>
      <c r="O40" s="5">
        <v>0.0147</v>
      </c>
      <c r="P40" s="8">
        <f>SUM(D40:O40)</f>
        <v>4.784600000000001</v>
      </c>
    </row>
    <row r="41" spans="1:16" ht="18.75">
      <c r="A41" s="574"/>
      <c r="B41" s="575"/>
      <c r="C41" s="52" t="s">
        <v>18</v>
      </c>
      <c r="D41" s="2"/>
      <c r="E41" s="36"/>
      <c r="F41" s="36"/>
      <c r="G41" s="36"/>
      <c r="H41" s="36">
        <v>5.547</v>
      </c>
      <c r="I41" s="36">
        <v>42.537</v>
      </c>
      <c r="J41" s="36">
        <v>21.356</v>
      </c>
      <c r="K41" s="36">
        <v>91.889</v>
      </c>
      <c r="L41" s="36">
        <v>5.44</v>
      </c>
      <c r="M41" s="36">
        <v>75.119</v>
      </c>
      <c r="N41" s="36">
        <v>185.795</v>
      </c>
      <c r="O41" s="36">
        <v>4.191</v>
      </c>
      <c r="P41" s="9">
        <f>SUM(D41:O41)</f>
        <v>431.87399999999997</v>
      </c>
    </row>
    <row r="42" spans="1:16" ht="18.75">
      <c r="A42" s="572" t="s">
        <v>43</v>
      </c>
      <c r="B42" s="573"/>
      <c r="C42" s="59" t="s">
        <v>16</v>
      </c>
      <c r="D42" s="1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8"/>
    </row>
    <row r="43" spans="1:16" ht="18.75">
      <c r="A43" s="574"/>
      <c r="B43" s="575"/>
      <c r="C43" s="52" t="s">
        <v>18</v>
      </c>
      <c r="D43" s="2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9"/>
    </row>
    <row r="44" spans="1:16" ht="18.75">
      <c r="A44" s="572" t="s">
        <v>44</v>
      </c>
      <c r="B44" s="573"/>
      <c r="C44" s="59" t="s">
        <v>16</v>
      </c>
      <c r="D44" s="1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8"/>
    </row>
    <row r="45" spans="1:16" ht="18.75">
      <c r="A45" s="574"/>
      <c r="B45" s="575"/>
      <c r="C45" s="52" t="s">
        <v>18</v>
      </c>
      <c r="D45" s="2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9"/>
    </row>
    <row r="46" spans="1:16" ht="18.75">
      <c r="A46" s="572" t="s">
        <v>45</v>
      </c>
      <c r="B46" s="573"/>
      <c r="C46" s="59" t="s">
        <v>16</v>
      </c>
      <c r="D46" s="1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8"/>
    </row>
    <row r="47" spans="1:16" ht="18.75">
      <c r="A47" s="574"/>
      <c r="B47" s="575"/>
      <c r="C47" s="52" t="s">
        <v>18</v>
      </c>
      <c r="D47" s="2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9"/>
    </row>
    <row r="48" spans="1:16" ht="18.75">
      <c r="A48" s="572" t="s">
        <v>46</v>
      </c>
      <c r="B48" s="573"/>
      <c r="C48" s="59" t="s">
        <v>16</v>
      </c>
      <c r="D48" s="1"/>
      <c r="E48" s="5"/>
      <c r="F48" s="5"/>
      <c r="G48" s="5"/>
      <c r="H48" s="5">
        <v>2.175</v>
      </c>
      <c r="I48" s="5">
        <v>0.0916</v>
      </c>
      <c r="J48" s="5"/>
      <c r="K48" s="5">
        <v>0.004</v>
      </c>
      <c r="L48" s="5">
        <v>0.0157</v>
      </c>
      <c r="M48" s="5">
        <v>0.003</v>
      </c>
      <c r="N48" s="5">
        <v>0.2</v>
      </c>
      <c r="O48" s="5"/>
      <c r="P48" s="8">
        <f aca="true" t="shared" si="3" ref="P48:P57">SUM(D48:O48)</f>
        <v>2.4893</v>
      </c>
    </row>
    <row r="49" spans="1:16" ht="18.75">
      <c r="A49" s="574"/>
      <c r="B49" s="575"/>
      <c r="C49" s="52" t="s">
        <v>18</v>
      </c>
      <c r="D49" s="2"/>
      <c r="E49" s="36"/>
      <c r="F49" s="36"/>
      <c r="G49" s="36"/>
      <c r="H49" s="36">
        <v>46.98</v>
      </c>
      <c r="I49" s="36">
        <v>4.947</v>
      </c>
      <c r="J49" s="36"/>
      <c r="K49" s="36">
        <v>0.454</v>
      </c>
      <c r="L49" s="36">
        <v>0.991</v>
      </c>
      <c r="M49" s="36">
        <v>0.162</v>
      </c>
      <c r="N49" s="36">
        <v>17.28</v>
      </c>
      <c r="O49" s="36"/>
      <c r="P49" s="9">
        <f t="shared" si="3"/>
        <v>70.814</v>
      </c>
    </row>
    <row r="50" spans="1:16" ht="18.75">
      <c r="A50" s="572" t="s">
        <v>47</v>
      </c>
      <c r="B50" s="573"/>
      <c r="C50" s="59" t="s">
        <v>16</v>
      </c>
      <c r="D50" s="1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8"/>
    </row>
    <row r="51" spans="1:16" ht="18.75">
      <c r="A51" s="574"/>
      <c r="B51" s="575"/>
      <c r="C51" s="52" t="s">
        <v>18</v>
      </c>
      <c r="D51" s="2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9"/>
    </row>
    <row r="52" spans="1:16" ht="18.75">
      <c r="A52" s="572" t="s">
        <v>48</v>
      </c>
      <c r="B52" s="573"/>
      <c r="C52" s="59" t="s">
        <v>16</v>
      </c>
      <c r="D52" s="1"/>
      <c r="E52" s="5"/>
      <c r="F52" s="5"/>
      <c r="G52" s="5">
        <v>0.038</v>
      </c>
      <c r="H52" s="5">
        <v>0.1132</v>
      </c>
      <c r="I52" s="5">
        <v>0.0398</v>
      </c>
      <c r="J52" s="5">
        <v>0.0017</v>
      </c>
      <c r="K52" s="5"/>
      <c r="L52" s="5"/>
      <c r="M52" s="5">
        <v>138.339</v>
      </c>
      <c r="N52" s="5">
        <v>72.341</v>
      </c>
      <c r="O52" s="5">
        <v>5.341</v>
      </c>
      <c r="P52" s="8">
        <f t="shared" si="3"/>
        <v>216.21370000000002</v>
      </c>
    </row>
    <row r="53" spans="1:16" ht="18.75">
      <c r="A53" s="574"/>
      <c r="B53" s="575"/>
      <c r="C53" s="52" t="s">
        <v>18</v>
      </c>
      <c r="D53" s="2"/>
      <c r="E53" s="36"/>
      <c r="F53" s="36"/>
      <c r="G53" s="36">
        <v>53.483</v>
      </c>
      <c r="H53" s="36">
        <v>71.583</v>
      </c>
      <c r="I53" s="36">
        <v>18.955</v>
      </c>
      <c r="J53" s="36">
        <v>0.918</v>
      </c>
      <c r="K53" s="36"/>
      <c r="L53" s="36"/>
      <c r="M53" s="36">
        <v>57172.326</v>
      </c>
      <c r="N53" s="36">
        <v>37385.096</v>
      </c>
      <c r="O53" s="36">
        <v>3045.858</v>
      </c>
      <c r="P53" s="9">
        <f t="shared" si="3"/>
        <v>97748.21900000001</v>
      </c>
    </row>
    <row r="54" spans="1:16" ht="18.75">
      <c r="A54" s="47" t="s">
        <v>0</v>
      </c>
      <c r="B54" s="568" t="s">
        <v>132</v>
      </c>
      <c r="C54" s="59" t="s">
        <v>16</v>
      </c>
      <c r="D54" s="1"/>
      <c r="E54" s="5"/>
      <c r="F54" s="5"/>
      <c r="G54" s="5"/>
      <c r="H54" s="5">
        <v>0.0977</v>
      </c>
      <c r="I54" s="5">
        <v>0.3099</v>
      </c>
      <c r="J54" s="5">
        <v>0.5772</v>
      </c>
      <c r="K54" s="5">
        <v>0.2366</v>
      </c>
      <c r="L54" s="5">
        <v>0.2497</v>
      </c>
      <c r="M54" s="5">
        <v>0.3525</v>
      </c>
      <c r="N54" s="5">
        <v>0.0497</v>
      </c>
      <c r="O54" s="5">
        <v>0.2033</v>
      </c>
      <c r="P54" s="8">
        <f t="shared" si="3"/>
        <v>2.0766</v>
      </c>
    </row>
    <row r="55" spans="1:16" ht="18.75">
      <c r="A55" s="48" t="s">
        <v>38</v>
      </c>
      <c r="B55" s="569"/>
      <c r="C55" s="52" t="s">
        <v>18</v>
      </c>
      <c r="D55" s="2"/>
      <c r="E55" s="36"/>
      <c r="F55" s="36"/>
      <c r="G55" s="36"/>
      <c r="H55" s="36">
        <v>85.867</v>
      </c>
      <c r="I55" s="36">
        <v>216.723</v>
      </c>
      <c r="J55" s="36">
        <v>399.624</v>
      </c>
      <c r="K55" s="36">
        <v>112.599</v>
      </c>
      <c r="L55" s="36">
        <v>141.767</v>
      </c>
      <c r="M55" s="36">
        <v>202.592</v>
      </c>
      <c r="N55" s="36">
        <v>42.175</v>
      </c>
      <c r="O55" s="36">
        <v>108.282</v>
      </c>
      <c r="P55" s="9">
        <f t="shared" si="3"/>
        <v>1309.6290000000001</v>
      </c>
    </row>
    <row r="56" spans="1:16" ht="18.75">
      <c r="A56" s="48" t="s">
        <v>17</v>
      </c>
      <c r="B56" s="50" t="s">
        <v>20</v>
      </c>
      <c r="C56" s="59" t="s">
        <v>16</v>
      </c>
      <c r="D56" s="1"/>
      <c r="E56" s="5"/>
      <c r="F56" s="5"/>
      <c r="G56" s="5">
        <v>0.0012</v>
      </c>
      <c r="H56" s="5">
        <v>0.0182</v>
      </c>
      <c r="I56" s="5">
        <v>0.0323</v>
      </c>
      <c r="J56" s="5">
        <v>0.0521</v>
      </c>
      <c r="K56" s="5"/>
      <c r="L56" s="5">
        <v>0.0024</v>
      </c>
      <c r="M56" s="5"/>
      <c r="N56" s="5">
        <v>0.0007</v>
      </c>
      <c r="O56" s="5"/>
      <c r="P56" s="8">
        <f t="shared" si="3"/>
        <v>0.10690000000000001</v>
      </c>
    </row>
    <row r="57" spans="1:16" ht="18.75">
      <c r="A57" s="48" t="s">
        <v>23</v>
      </c>
      <c r="B57" s="52" t="s">
        <v>113</v>
      </c>
      <c r="C57" s="52" t="s">
        <v>18</v>
      </c>
      <c r="D57" s="2"/>
      <c r="E57" s="36"/>
      <c r="F57" s="36"/>
      <c r="G57" s="36">
        <v>1.296</v>
      </c>
      <c r="H57" s="36">
        <v>21.308</v>
      </c>
      <c r="I57" s="36">
        <v>25.942</v>
      </c>
      <c r="J57" s="36">
        <v>30.813</v>
      </c>
      <c r="K57" s="36"/>
      <c r="L57" s="36">
        <v>5.184</v>
      </c>
      <c r="M57" s="36"/>
      <c r="N57" s="36">
        <v>0.605</v>
      </c>
      <c r="O57" s="36"/>
      <c r="P57" s="9">
        <f t="shared" si="3"/>
        <v>85.148</v>
      </c>
    </row>
    <row r="58" spans="1:16" s="65" customFormat="1" ht="18.75">
      <c r="A58" s="62"/>
      <c r="B58" s="581" t="s">
        <v>114</v>
      </c>
      <c r="C58" s="67" t="s">
        <v>16</v>
      </c>
      <c r="D58" s="5"/>
      <c r="E58" s="5"/>
      <c r="F58" s="5"/>
      <c r="G58" s="5">
        <f aca="true" t="shared" si="4" ref="G58:I59">G54+G56</f>
        <v>0.0012</v>
      </c>
      <c r="H58" s="5">
        <f>H54+H56</f>
        <v>0.1159</v>
      </c>
      <c r="I58" s="5">
        <f t="shared" si="4"/>
        <v>0.3422</v>
      </c>
      <c r="J58" s="5">
        <f>+J54+J56</f>
        <v>0.6293000000000001</v>
      </c>
      <c r="K58" s="5">
        <f aca="true" t="shared" si="5" ref="K58:N59">+K54+K56</f>
        <v>0.2366</v>
      </c>
      <c r="L58" s="5">
        <f t="shared" si="5"/>
        <v>0.2521</v>
      </c>
      <c r="M58" s="5">
        <f t="shared" si="5"/>
        <v>0.3525</v>
      </c>
      <c r="N58" s="5">
        <f t="shared" si="5"/>
        <v>0.0504</v>
      </c>
      <c r="O58" s="5">
        <f>O54+O56</f>
        <v>0.2033</v>
      </c>
      <c r="P58" s="15">
        <f>P54+P56</f>
        <v>2.1835</v>
      </c>
    </row>
    <row r="59" spans="1:16" s="65" customFormat="1" ht="18.75">
      <c r="A59" s="95"/>
      <c r="B59" s="582"/>
      <c r="C59" s="96" t="s">
        <v>18</v>
      </c>
      <c r="D59" s="36"/>
      <c r="E59" s="36"/>
      <c r="F59" s="36"/>
      <c r="G59" s="36">
        <f t="shared" si="4"/>
        <v>1.296</v>
      </c>
      <c r="H59" s="36">
        <f t="shared" si="4"/>
        <v>107.17500000000001</v>
      </c>
      <c r="I59" s="36">
        <f t="shared" si="4"/>
        <v>242.66500000000002</v>
      </c>
      <c r="J59" s="36">
        <f>+J55+J57</f>
        <v>430.437</v>
      </c>
      <c r="K59" s="36">
        <f t="shared" si="5"/>
        <v>112.599</v>
      </c>
      <c r="L59" s="36">
        <f t="shared" si="5"/>
        <v>146.951</v>
      </c>
      <c r="M59" s="36">
        <f t="shared" si="5"/>
        <v>202.592</v>
      </c>
      <c r="N59" s="36">
        <f t="shared" si="5"/>
        <v>42.779999999999994</v>
      </c>
      <c r="O59" s="36">
        <f>O55+O57</f>
        <v>108.282</v>
      </c>
      <c r="P59" s="97">
        <f>P55+P57</f>
        <v>1394.777</v>
      </c>
    </row>
    <row r="60" spans="1:16" ht="18.75">
      <c r="A60" s="47" t="s">
        <v>0</v>
      </c>
      <c r="B60" s="568" t="s">
        <v>115</v>
      </c>
      <c r="C60" s="59" t="s">
        <v>16</v>
      </c>
      <c r="D60" s="1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8"/>
    </row>
    <row r="61" spans="1:16" ht="18.75">
      <c r="A61" s="48" t="s">
        <v>49</v>
      </c>
      <c r="B61" s="569"/>
      <c r="C61" s="52" t="s">
        <v>18</v>
      </c>
      <c r="D61" s="2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9"/>
    </row>
    <row r="62" spans="1:16" ht="18.75">
      <c r="A62" s="48" t="s">
        <v>0</v>
      </c>
      <c r="B62" s="50" t="s">
        <v>50</v>
      </c>
      <c r="C62" s="59" t="s">
        <v>16</v>
      </c>
      <c r="D62" s="1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8"/>
    </row>
    <row r="63" spans="1:16" ht="18.75">
      <c r="A63" s="48" t="s">
        <v>51</v>
      </c>
      <c r="B63" s="52" t="s">
        <v>116</v>
      </c>
      <c r="C63" s="52" t="s">
        <v>18</v>
      </c>
      <c r="D63" s="2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9"/>
    </row>
    <row r="64" spans="1:16" ht="18.75">
      <c r="A64" s="48" t="s">
        <v>0</v>
      </c>
      <c r="B64" s="568" t="s">
        <v>53</v>
      </c>
      <c r="C64" s="59" t="s">
        <v>16</v>
      </c>
      <c r="D64" s="1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8"/>
    </row>
    <row r="65" spans="1:16" ht="18.75">
      <c r="A65" s="48" t="s">
        <v>23</v>
      </c>
      <c r="B65" s="569"/>
      <c r="C65" s="52" t="s">
        <v>18</v>
      </c>
      <c r="D65" s="2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9"/>
    </row>
    <row r="66" spans="1:16" ht="18.75">
      <c r="A66" s="48"/>
      <c r="B66" s="50" t="s">
        <v>20</v>
      </c>
      <c r="C66" s="59" t="s">
        <v>16</v>
      </c>
      <c r="D66" s="1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8"/>
    </row>
    <row r="67" spans="1:16" ht="19.5" thickBot="1">
      <c r="A67" s="55" t="s">
        <v>0</v>
      </c>
      <c r="B67" s="56" t="s">
        <v>116</v>
      </c>
      <c r="C67" s="56" t="s">
        <v>18</v>
      </c>
      <c r="D67" s="1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10"/>
    </row>
    <row r="68" ht="18.75">
      <c r="P68" s="11"/>
    </row>
    <row r="69" spans="1:16" ht="19.5" thickBot="1">
      <c r="A69" s="12" t="s">
        <v>219</v>
      </c>
      <c r="B69" s="41"/>
      <c r="C69" s="12"/>
      <c r="D69" s="12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12"/>
    </row>
    <row r="70" spans="1:16" ht="18.75">
      <c r="A70" s="53"/>
      <c r="B70" s="58"/>
      <c r="C70" s="58"/>
      <c r="D70" s="45" t="s">
        <v>154</v>
      </c>
      <c r="E70" s="87" t="s">
        <v>93</v>
      </c>
      <c r="F70" s="87" t="s">
        <v>94</v>
      </c>
      <c r="G70" s="87" t="s">
        <v>95</v>
      </c>
      <c r="H70" s="87" t="s">
        <v>96</v>
      </c>
      <c r="I70" s="87" t="s">
        <v>97</v>
      </c>
      <c r="J70" s="87" t="s">
        <v>98</v>
      </c>
      <c r="K70" s="87" t="s">
        <v>99</v>
      </c>
      <c r="L70" s="87" t="s">
        <v>100</v>
      </c>
      <c r="M70" s="87" t="s">
        <v>101</v>
      </c>
      <c r="N70" s="87" t="s">
        <v>102</v>
      </c>
      <c r="O70" s="87" t="s">
        <v>103</v>
      </c>
      <c r="P70" s="46" t="s">
        <v>14</v>
      </c>
    </row>
    <row r="71" spans="1:16" s="65" customFormat="1" ht="18.75">
      <c r="A71" s="100" t="s">
        <v>49</v>
      </c>
      <c r="B71" s="581" t="s">
        <v>117</v>
      </c>
      <c r="C71" s="67" t="s">
        <v>16</v>
      </c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15"/>
    </row>
    <row r="72" spans="1:16" s="65" customFormat="1" ht="18.75">
      <c r="A72" s="101" t="s">
        <v>51</v>
      </c>
      <c r="B72" s="582"/>
      <c r="C72" s="96" t="s">
        <v>18</v>
      </c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97"/>
    </row>
    <row r="73" spans="1:16" ht="18.75">
      <c r="A73" s="47" t="s">
        <v>0</v>
      </c>
      <c r="B73" s="568" t="s">
        <v>54</v>
      </c>
      <c r="C73" s="59" t="s">
        <v>16</v>
      </c>
      <c r="D73" s="1">
        <v>7.3262</v>
      </c>
      <c r="E73" s="5">
        <v>9.1389</v>
      </c>
      <c r="F73" s="5">
        <v>0.4044</v>
      </c>
      <c r="G73" s="5">
        <v>0.8591</v>
      </c>
      <c r="H73" s="5">
        <v>41.37</v>
      </c>
      <c r="I73" s="5">
        <v>88.6734</v>
      </c>
      <c r="J73" s="5">
        <v>57.8785</v>
      </c>
      <c r="K73" s="5">
        <v>10.6386</v>
      </c>
      <c r="L73" s="5">
        <v>22.7744</v>
      </c>
      <c r="M73" s="5">
        <v>7.1919</v>
      </c>
      <c r="N73" s="5">
        <v>12.5484</v>
      </c>
      <c r="O73" s="5">
        <v>17.4785</v>
      </c>
      <c r="P73" s="8">
        <f>SUM(D73:O73)</f>
        <v>276.28229999999996</v>
      </c>
    </row>
    <row r="74" spans="1:16" ht="18.75">
      <c r="A74" s="48" t="s">
        <v>34</v>
      </c>
      <c r="B74" s="569"/>
      <c r="C74" s="52" t="s">
        <v>18</v>
      </c>
      <c r="D74" s="2">
        <v>7515.781</v>
      </c>
      <c r="E74" s="36">
        <v>9466.443</v>
      </c>
      <c r="F74" s="36">
        <v>649.217</v>
      </c>
      <c r="G74" s="36">
        <v>1216.031</v>
      </c>
      <c r="H74" s="36">
        <v>23418.731</v>
      </c>
      <c r="I74" s="36">
        <v>27994.383</v>
      </c>
      <c r="J74" s="36">
        <v>41021</v>
      </c>
      <c r="K74" s="36">
        <v>11878.424</v>
      </c>
      <c r="L74" s="36">
        <v>27139.283</v>
      </c>
      <c r="M74" s="36">
        <v>12850.34</v>
      </c>
      <c r="N74" s="36">
        <v>18782.868</v>
      </c>
      <c r="O74" s="36">
        <v>24285.301</v>
      </c>
      <c r="P74" s="9">
        <f>SUM(D74:O74)</f>
        <v>206217.802</v>
      </c>
    </row>
    <row r="75" spans="1:16" ht="18.75">
      <c r="A75" s="48" t="s">
        <v>0</v>
      </c>
      <c r="B75" s="568" t="s">
        <v>55</v>
      </c>
      <c r="C75" s="59" t="s">
        <v>16</v>
      </c>
      <c r="D75" s="1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8"/>
    </row>
    <row r="76" spans="1:16" ht="18.75">
      <c r="A76" s="48" t="s">
        <v>0</v>
      </c>
      <c r="B76" s="569"/>
      <c r="C76" s="52" t="s">
        <v>18</v>
      </c>
      <c r="D76" s="2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9"/>
    </row>
    <row r="77" spans="1:16" ht="18.75">
      <c r="A77" s="48" t="s">
        <v>56</v>
      </c>
      <c r="B77" s="50" t="s">
        <v>57</v>
      </c>
      <c r="C77" s="59" t="s">
        <v>16</v>
      </c>
      <c r="D77" s="1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8"/>
    </row>
    <row r="78" spans="1:16" ht="18.75">
      <c r="A78" s="48"/>
      <c r="B78" s="52" t="s">
        <v>58</v>
      </c>
      <c r="C78" s="52" t="s">
        <v>18</v>
      </c>
      <c r="D78" s="2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9"/>
    </row>
    <row r="79" spans="1:16" ht="18.75">
      <c r="A79" s="48"/>
      <c r="B79" s="568" t="s">
        <v>59</v>
      </c>
      <c r="C79" s="59" t="s">
        <v>16</v>
      </c>
      <c r="D79" s="1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8"/>
    </row>
    <row r="80" spans="1:16" ht="18.75">
      <c r="A80" s="48" t="s">
        <v>17</v>
      </c>
      <c r="B80" s="569"/>
      <c r="C80" s="52" t="s">
        <v>18</v>
      </c>
      <c r="D80" s="2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9"/>
    </row>
    <row r="81" spans="1:16" ht="18.75">
      <c r="A81" s="48"/>
      <c r="B81" s="386" t="s">
        <v>20</v>
      </c>
      <c r="C81" s="59" t="s">
        <v>16</v>
      </c>
      <c r="D81" s="1">
        <v>13.0337</v>
      </c>
      <c r="E81" s="5">
        <v>25.7964</v>
      </c>
      <c r="F81" s="5">
        <v>14.9817</v>
      </c>
      <c r="G81" s="5">
        <v>34.9038</v>
      </c>
      <c r="H81" s="5">
        <v>45.7013</v>
      </c>
      <c r="I81" s="5">
        <v>23.5839</v>
      </c>
      <c r="J81" s="5">
        <v>22.2513</v>
      </c>
      <c r="K81" s="5">
        <v>13.1583</v>
      </c>
      <c r="L81" s="5">
        <v>22.2635</v>
      </c>
      <c r="M81" s="5">
        <v>5.9191</v>
      </c>
      <c r="N81" s="5">
        <v>4.8007</v>
      </c>
      <c r="O81" s="5">
        <v>23.4088</v>
      </c>
      <c r="P81" s="8">
        <f aca="true" t="shared" si="6" ref="P81:P96">SUM(D81:O81)</f>
        <v>249.80249999999995</v>
      </c>
    </row>
    <row r="82" spans="1:16" ht="18.75">
      <c r="A82" s="48"/>
      <c r="B82" s="49" t="s">
        <v>155</v>
      </c>
      <c r="C82" s="52" t="s">
        <v>18</v>
      </c>
      <c r="D82" s="2">
        <v>4042.945</v>
      </c>
      <c r="E82" s="36">
        <v>8165.852</v>
      </c>
      <c r="F82" s="36">
        <v>7842.601</v>
      </c>
      <c r="G82" s="36">
        <v>14726.017</v>
      </c>
      <c r="H82" s="36">
        <v>21740.104</v>
      </c>
      <c r="I82" s="36">
        <v>12588.617</v>
      </c>
      <c r="J82" s="36">
        <v>11011.076</v>
      </c>
      <c r="K82" s="36">
        <v>6375.719</v>
      </c>
      <c r="L82" s="36">
        <v>11625.02</v>
      </c>
      <c r="M82" s="36">
        <v>4159.281</v>
      </c>
      <c r="N82" s="36">
        <v>2724.731</v>
      </c>
      <c r="O82" s="36">
        <v>8323.78</v>
      </c>
      <c r="P82" s="9">
        <f t="shared" si="6"/>
        <v>113325.743</v>
      </c>
    </row>
    <row r="83" spans="1:16" s="65" customFormat="1" ht="18.75">
      <c r="A83" s="100" t="s">
        <v>23</v>
      </c>
      <c r="B83" s="570" t="s">
        <v>156</v>
      </c>
      <c r="C83" s="67" t="s">
        <v>16</v>
      </c>
      <c r="D83" s="5">
        <f>+D73+D75+D77+D79+D81</f>
        <v>20.3599</v>
      </c>
      <c r="E83" s="5">
        <f aca="true" t="shared" si="7" ref="E83:O84">+E73+E75+E77+E79+E81</f>
        <v>34.9353</v>
      </c>
      <c r="F83" s="5">
        <f>+F73+F75+F77+F79+F81</f>
        <v>15.3861</v>
      </c>
      <c r="G83" s="5">
        <f t="shared" si="7"/>
        <v>35.762899999999995</v>
      </c>
      <c r="H83" s="5">
        <f t="shared" si="7"/>
        <v>87.07130000000001</v>
      </c>
      <c r="I83" s="5">
        <f t="shared" si="7"/>
        <v>112.2573</v>
      </c>
      <c r="J83" s="5">
        <f t="shared" si="7"/>
        <v>80.1298</v>
      </c>
      <c r="K83" s="5">
        <f t="shared" si="7"/>
        <v>23.7969</v>
      </c>
      <c r="L83" s="5">
        <f t="shared" si="7"/>
        <v>45.0379</v>
      </c>
      <c r="M83" s="5">
        <f t="shared" si="7"/>
        <v>13.111</v>
      </c>
      <c r="N83" s="5">
        <f t="shared" si="7"/>
        <v>17.3491</v>
      </c>
      <c r="O83" s="5">
        <f t="shared" si="7"/>
        <v>40.887299999999996</v>
      </c>
      <c r="P83" s="15">
        <f t="shared" si="6"/>
        <v>526.0848</v>
      </c>
    </row>
    <row r="84" spans="1:16" s="65" customFormat="1" ht="18.75">
      <c r="A84" s="95"/>
      <c r="B84" s="571"/>
      <c r="C84" s="96" t="s">
        <v>18</v>
      </c>
      <c r="D84" s="36">
        <f>+D74+D76+D78+D80+D82</f>
        <v>11558.726</v>
      </c>
      <c r="E84" s="36">
        <f t="shared" si="7"/>
        <v>17632.295</v>
      </c>
      <c r="F84" s="36">
        <f>+F74+F76+F78+F80+F82</f>
        <v>8491.818</v>
      </c>
      <c r="G84" s="36">
        <f t="shared" si="7"/>
        <v>15942.047999999999</v>
      </c>
      <c r="H84" s="36">
        <f t="shared" si="7"/>
        <v>45158.835</v>
      </c>
      <c r="I84" s="36">
        <f t="shared" si="7"/>
        <v>40583</v>
      </c>
      <c r="J84" s="36">
        <f t="shared" si="7"/>
        <v>52032.076</v>
      </c>
      <c r="K84" s="36">
        <f t="shared" si="7"/>
        <v>18254.143</v>
      </c>
      <c r="L84" s="36">
        <f t="shared" si="7"/>
        <v>38764.303</v>
      </c>
      <c r="M84" s="36">
        <f t="shared" si="7"/>
        <v>17009.621</v>
      </c>
      <c r="N84" s="36">
        <f t="shared" si="7"/>
        <v>21507.599</v>
      </c>
      <c r="O84" s="36">
        <f t="shared" si="7"/>
        <v>32609.081</v>
      </c>
      <c r="P84" s="97">
        <f t="shared" si="6"/>
        <v>319543.545</v>
      </c>
    </row>
    <row r="85" spans="1:16" ht="18.75">
      <c r="A85" s="572" t="s">
        <v>118</v>
      </c>
      <c r="B85" s="573"/>
      <c r="C85" s="59" t="s">
        <v>16</v>
      </c>
      <c r="D85" s="1">
        <v>0.0326</v>
      </c>
      <c r="E85" s="5">
        <v>0.004</v>
      </c>
      <c r="F85" s="5"/>
      <c r="G85" s="5"/>
      <c r="H85" s="5">
        <v>0.0122</v>
      </c>
      <c r="I85" s="5">
        <v>0.0505</v>
      </c>
      <c r="J85" s="5">
        <v>0.2227</v>
      </c>
      <c r="K85" s="5">
        <v>0.0491</v>
      </c>
      <c r="L85" s="5">
        <v>0.3658</v>
      </c>
      <c r="M85" s="5">
        <v>0.0251</v>
      </c>
      <c r="N85" s="5">
        <v>0.017</v>
      </c>
      <c r="O85" s="5">
        <v>0.2915</v>
      </c>
      <c r="P85" s="8">
        <f t="shared" si="6"/>
        <v>1.0705</v>
      </c>
    </row>
    <row r="86" spans="1:16" ht="18.75">
      <c r="A86" s="574"/>
      <c r="B86" s="575"/>
      <c r="C86" s="52" t="s">
        <v>18</v>
      </c>
      <c r="D86" s="2">
        <v>36.504</v>
      </c>
      <c r="E86" s="36">
        <v>6.221</v>
      </c>
      <c r="F86" s="36"/>
      <c r="G86" s="36"/>
      <c r="H86" s="36">
        <v>13.5</v>
      </c>
      <c r="I86" s="36">
        <v>54.54</v>
      </c>
      <c r="J86" s="36">
        <v>281.478</v>
      </c>
      <c r="K86" s="36">
        <v>51.667</v>
      </c>
      <c r="L86" s="36">
        <v>378.351</v>
      </c>
      <c r="M86" s="36">
        <v>26.028</v>
      </c>
      <c r="N86" s="36">
        <v>22.021</v>
      </c>
      <c r="O86" s="36">
        <v>329.097</v>
      </c>
      <c r="P86" s="9">
        <f t="shared" si="6"/>
        <v>1199.407</v>
      </c>
    </row>
    <row r="87" spans="1:16" ht="18.75">
      <c r="A87" s="572" t="s">
        <v>61</v>
      </c>
      <c r="B87" s="573"/>
      <c r="C87" s="59" t="s">
        <v>16</v>
      </c>
      <c r="D87" s="1"/>
      <c r="E87" s="5"/>
      <c r="F87" s="5"/>
      <c r="G87" s="5">
        <v>20.58</v>
      </c>
      <c r="H87" s="5">
        <v>3.215</v>
      </c>
      <c r="I87" s="5"/>
      <c r="J87" s="5"/>
      <c r="K87" s="5"/>
      <c r="L87" s="5"/>
      <c r="M87" s="5"/>
      <c r="N87" s="5"/>
      <c r="O87" s="5"/>
      <c r="P87" s="8">
        <f t="shared" si="6"/>
        <v>23.794999999999998</v>
      </c>
    </row>
    <row r="88" spans="1:16" ht="18.75">
      <c r="A88" s="574"/>
      <c r="B88" s="575"/>
      <c r="C88" s="52" t="s">
        <v>18</v>
      </c>
      <c r="D88" s="2"/>
      <c r="E88" s="36"/>
      <c r="F88" s="36"/>
      <c r="G88" s="36">
        <v>8622.882</v>
      </c>
      <c r="H88" s="36">
        <v>807.57</v>
      </c>
      <c r="I88" s="36"/>
      <c r="J88" s="36"/>
      <c r="K88" s="36"/>
      <c r="L88" s="36"/>
      <c r="M88" s="36"/>
      <c r="N88" s="36"/>
      <c r="O88" s="36"/>
      <c r="P88" s="9">
        <f t="shared" si="6"/>
        <v>9430.452</v>
      </c>
    </row>
    <row r="89" spans="1:16" ht="18.75">
      <c r="A89" s="572" t="s">
        <v>119</v>
      </c>
      <c r="B89" s="573"/>
      <c r="C89" s="59" t="s">
        <v>16</v>
      </c>
      <c r="D89" s="1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8"/>
    </row>
    <row r="90" spans="1:16" ht="18.75">
      <c r="A90" s="574"/>
      <c r="B90" s="575"/>
      <c r="C90" s="52" t="s">
        <v>18</v>
      </c>
      <c r="D90" s="2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9"/>
    </row>
    <row r="91" spans="1:16" ht="18.75">
      <c r="A91" s="572" t="s">
        <v>120</v>
      </c>
      <c r="B91" s="573"/>
      <c r="C91" s="59" t="s">
        <v>16</v>
      </c>
      <c r="D91" s="1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8"/>
    </row>
    <row r="92" spans="1:16" ht="18.75">
      <c r="A92" s="574"/>
      <c r="B92" s="575"/>
      <c r="C92" s="52" t="s">
        <v>18</v>
      </c>
      <c r="D92" s="2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9"/>
    </row>
    <row r="93" spans="1:16" ht="18.75">
      <c r="A93" s="572" t="s">
        <v>63</v>
      </c>
      <c r="B93" s="573"/>
      <c r="C93" s="59" t="s">
        <v>16</v>
      </c>
      <c r="D93" s="1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8"/>
    </row>
    <row r="94" spans="1:16" ht="18.75">
      <c r="A94" s="574"/>
      <c r="B94" s="575"/>
      <c r="C94" s="52" t="s">
        <v>18</v>
      </c>
      <c r="D94" s="2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9"/>
    </row>
    <row r="95" spans="1:16" ht="18.75">
      <c r="A95" s="572" t="s">
        <v>121</v>
      </c>
      <c r="B95" s="573"/>
      <c r="C95" s="59" t="s">
        <v>16</v>
      </c>
      <c r="D95" s="1"/>
      <c r="E95" s="5"/>
      <c r="F95" s="5"/>
      <c r="G95" s="5"/>
      <c r="H95" s="5"/>
      <c r="I95" s="5"/>
      <c r="J95" s="5"/>
      <c r="K95" s="5"/>
      <c r="L95" s="5"/>
      <c r="M95" s="5"/>
      <c r="N95" s="5">
        <v>0.8084</v>
      </c>
      <c r="O95" s="5">
        <v>4.4368</v>
      </c>
      <c r="P95" s="8">
        <f t="shared" si="6"/>
        <v>5.2452</v>
      </c>
    </row>
    <row r="96" spans="1:16" ht="18.75">
      <c r="A96" s="574"/>
      <c r="B96" s="575"/>
      <c r="C96" s="52" t="s">
        <v>18</v>
      </c>
      <c r="D96" s="2"/>
      <c r="E96" s="36"/>
      <c r="F96" s="36"/>
      <c r="G96" s="36"/>
      <c r="H96" s="36"/>
      <c r="I96" s="36"/>
      <c r="J96" s="36"/>
      <c r="K96" s="36"/>
      <c r="L96" s="36"/>
      <c r="M96" s="36"/>
      <c r="N96" s="36">
        <v>229.544</v>
      </c>
      <c r="O96" s="36">
        <v>900.132</v>
      </c>
      <c r="P96" s="9">
        <f t="shared" si="6"/>
        <v>1129.676</v>
      </c>
    </row>
    <row r="97" spans="1:16" ht="18.75">
      <c r="A97" s="572" t="s">
        <v>64</v>
      </c>
      <c r="B97" s="573"/>
      <c r="C97" s="59" t="s">
        <v>16</v>
      </c>
      <c r="D97" s="1">
        <v>21.3644</v>
      </c>
      <c r="E97" s="5">
        <v>12.1663</v>
      </c>
      <c r="F97" s="5">
        <v>6.0843</v>
      </c>
      <c r="G97" s="5">
        <v>5.7384</v>
      </c>
      <c r="H97" s="5">
        <v>29.397</v>
      </c>
      <c r="I97" s="5">
        <v>60.1299</v>
      </c>
      <c r="J97" s="5">
        <v>43.0289</v>
      </c>
      <c r="K97" s="5">
        <v>29.6854</v>
      </c>
      <c r="L97" s="5">
        <v>29.6916</v>
      </c>
      <c r="M97" s="5">
        <v>13.3716</v>
      </c>
      <c r="N97" s="5">
        <v>10.8399</v>
      </c>
      <c r="O97" s="5">
        <v>24.1725</v>
      </c>
      <c r="P97" s="8">
        <f>SUM(D97:O97)</f>
        <v>285.67019999999997</v>
      </c>
    </row>
    <row r="98" spans="1:16" ht="18.75">
      <c r="A98" s="574"/>
      <c r="B98" s="575"/>
      <c r="C98" s="52" t="s">
        <v>18</v>
      </c>
      <c r="D98" s="2">
        <v>11552.67</v>
      </c>
      <c r="E98" s="36">
        <v>5892.275</v>
      </c>
      <c r="F98" s="36">
        <v>3316.413</v>
      </c>
      <c r="G98" s="36">
        <v>1396.954</v>
      </c>
      <c r="H98" s="36">
        <v>11781.073</v>
      </c>
      <c r="I98" s="36">
        <v>23219.417</v>
      </c>
      <c r="J98" s="36">
        <v>18654.463</v>
      </c>
      <c r="K98" s="36">
        <v>14304.033</v>
      </c>
      <c r="L98" s="36">
        <v>15763.121</v>
      </c>
      <c r="M98" s="36">
        <v>7911.691</v>
      </c>
      <c r="N98" s="36">
        <v>6588.517</v>
      </c>
      <c r="O98" s="36">
        <v>12894.155</v>
      </c>
      <c r="P98" s="9">
        <f>SUM(D98:O98)</f>
        <v>133274.782</v>
      </c>
    </row>
    <row r="99" spans="1:16" s="65" customFormat="1" ht="18.75">
      <c r="A99" s="576" t="s">
        <v>65</v>
      </c>
      <c r="B99" s="577"/>
      <c r="C99" s="67" t="s">
        <v>16</v>
      </c>
      <c r="D99" s="5">
        <f>+D8+D10+D22+D28+D36+D38+D40+D42+D44+D46+D48+D50+D52+D58+D71+D83+D85+D87+D89+D91+D93+D95+D97</f>
        <v>53.1194</v>
      </c>
      <c r="E99" s="5">
        <f>+E8+E10+E22+E28+E36+E38+E40+E42+E44+E46+E48+E50+E52+E58+E71+E83+E85+E87+E89+E91+E93+E95+E97</f>
        <v>53.7457</v>
      </c>
      <c r="F99" s="5">
        <f aca="true" t="shared" si="8" ref="F99:O100">+F8+F10+F22+F28+F36+F38+F40+F42+F44+F46+F48+F50+F52+F58+F71+F83+F85+F87+F89+F91+F93+F95+F97</f>
        <v>29.6765</v>
      </c>
      <c r="G99" s="5">
        <f t="shared" si="8"/>
        <v>66.51729999999999</v>
      </c>
      <c r="H99" s="5">
        <f t="shared" si="8"/>
        <v>123.37120000000002</v>
      </c>
      <c r="I99" s="5">
        <f t="shared" si="8"/>
        <v>173.912</v>
      </c>
      <c r="J99" s="5">
        <f t="shared" si="8"/>
        <v>124.35050000000001</v>
      </c>
      <c r="K99" s="5">
        <f t="shared" si="8"/>
        <v>56.7413</v>
      </c>
      <c r="L99" s="5">
        <f t="shared" si="8"/>
        <v>75.9021</v>
      </c>
      <c r="M99" s="5">
        <f t="shared" si="8"/>
        <v>165.5324</v>
      </c>
      <c r="N99" s="5">
        <f t="shared" si="8"/>
        <v>102.2294</v>
      </c>
      <c r="O99" s="5">
        <f t="shared" si="8"/>
        <v>75.96609999999998</v>
      </c>
      <c r="P99" s="15">
        <f>SUM(D99:O99)</f>
        <v>1101.0639</v>
      </c>
    </row>
    <row r="100" spans="1:16" s="65" customFormat="1" ht="18.75">
      <c r="A100" s="578"/>
      <c r="B100" s="579"/>
      <c r="C100" s="96" t="s">
        <v>18</v>
      </c>
      <c r="D100" s="36">
        <f>+D9+D11+D23+D29+D37+D39+D41+D43+D45+D47+D49+D51+D53+D59+D72+D84+D86+D88+D90+D92+D94+D96+D98</f>
        <v>24762.524</v>
      </c>
      <c r="E100" s="36">
        <f>+E9+E11+E23+E29+E37+E39+E41+E43+E45+E47+E49+E51+E53+E59+E72+E84+E86+E88+E90+E92+E94+E96+E98</f>
        <v>24674.782999999996</v>
      </c>
      <c r="F100" s="36">
        <f t="shared" si="8"/>
        <v>13052.565</v>
      </c>
      <c r="G100" s="36">
        <f t="shared" si="8"/>
        <v>26344.315</v>
      </c>
      <c r="H100" s="36">
        <f t="shared" si="8"/>
        <v>58158.539000000004</v>
      </c>
      <c r="I100" s="36">
        <f t="shared" si="8"/>
        <v>64205.231</v>
      </c>
      <c r="J100" s="36">
        <f t="shared" si="8"/>
        <v>71422.78600000001</v>
      </c>
      <c r="K100" s="36">
        <f t="shared" si="8"/>
        <v>32873.31</v>
      </c>
      <c r="L100" s="36">
        <f t="shared" si="8"/>
        <v>55148.1</v>
      </c>
      <c r="M100" s="36">
        <f t="shared" si="8"/>
        <v>82421.28700000001</v>
      </c>
      <c r="N100" s="36">
        <f t="shared" si="8"/>
        <v>66051.057</v>
      </c>
      <c r="O100" s="36">
        <f t="shared" si="8"/>
        <v>50069.844999999994</v>
      </c>
      <c r="P100" s="97">
        <f>SUM(D100:O100)</f>
        <v>569184.342</v>
      </c>
    </row>
    <row r="101" spans="1:16" ht="18.75">
      <c r="A101" s="47" t="s">
        <v>0</v>
      </c>
      <c r="B101" s="568" t="s">
        <v>134</v>
      </c>
      <c r="C101" s="59" t="s">
        <v>16</v>
      </c>
      <c r="D101" s="1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8"/>
    </row>
    <row r="102" spans="1:16" ht="18.75">
      <c r="A102" s="47" t="s">
        <v>0</v>
      </c>
      <c r="B102" s="569"/>
      <c r="C102" s="52" t="s">
        <v>18</v>
      </c>
      <c r="D102" s="2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9"/>
    </row>
    <row r="103" spans="1:16" ht="18.75">
      <c r="A103" s="48" t="s">
        <v>66</v>
      </c>
      <c r="B103" s="568" t="s">
        <v>123</v>
      </c>
      <c r="C103" s="59" t="s">
        <v>16</v>
      </c>
      <c r="D103" s="1">
        <v>0.2985</v>
      </c>
      <c r="E103" s="5">
        <v>0.5316</v>
      </c>
      <c r="F103" s="5">
        <v>0.0054</v>
      </c>
      <c r="G103" s="5">
        <v>0.1065</v>
      </c>
      <c r="H103" s="5">
        <v>0.817</v>
      </c>
      <c r="I103" s="5">
        <v>0.291</v>
      </c>
      <c r="J103" s="5">
        <v>0.0721</v>
      </c>
      <c r="K103" s="5">
        <v>0.0102</v>
      </c>
      <c r="L103" s="5"/>
      <c r="M103" s="5">
        <v>0.0127</v>
      </c>
      <c r="N103" s="5">
        <v>0.1147</v>
      </c>
      <c r="O103" s="5">
        <v>0.7831</v>
      </c>
      <c r="P103" s="8">
        <f aca="true" t="shared" si="9" ref="P103:P110">SUM(D103:O103)</f>
        <v>3.0428</v>
      </c>
    </row>
    <row r="104" spans="1:16" ht="18.75">
      <c r="A104" s="48" t="s">
        <v>0</v>
      </c>
      <c r="B104" s="569"/>
      <c r="C104" s="52" t="s">
        <v>18</v>
      </c>
      <c r="D104" s="2">
        <v>145.357</v>
      </c>
      <c r="E104" s="36">
        <v>234.086</v>
      </c>
      <c r="F104" s="36">
        <v>3.499</v>
      </c>
      <c r="G104" s="36">
        <v>49.324</v>
      </c>
      <c r="H104" s="36">
        <v>333.032</v>
      </c>
      <c r="I104" s="36">
        <v>84.836</v>
      </c>
      <c r="J104" s="36">
        <v>16.357</v>
      </c>
      <c r="K104" s="36">
        <v>2.451</v>
      </c>
      <c r="L104" s="36"/>
      <c r="M104" s="36">
        <v>4.53</v>
      </c>
      <c r="N104" s="36">
        <v>55.814</v>
      </c>
      <c r="O104" s="36">
        <v>301.084</v>
      </c>
      <c r="P104" s="9">
        <f t="shared" si="9"/>
        <v>1230.37</v>
      </c>
    </row>
    <row r="105" spans="1:16" ht="18.75">
      <c r="A105" s="48" t="s">
        <v>0</v>
      </c>
      <c r="B105" s="568" t="s">
        <v>157</v>
      </c>
      <c r="C105" s="59" t="s">
        <v>16</v>
      </c>
      <c r="D105" s="1">
        <v>0.0987</v>
      </c>
      <c r="E105" s="5">
        <v>0.0498</v>
      </c>
      <c r="F105" s="5"/>
      <c r="G105" s="5">
        <v>0.0003</v>
      </c>
      <c r="H105" s="5">
        <v>0.0549</v>
      </c>
      <c r="I105" s="5">
        <v>0.0651</v>
      </c>
      <c r="J105" s="5">
        <v>0.0031</v>
      </c>
      <c r="K105" s="5">
        <v>0.0018</v>
      </c>
      <c r="L105" s="5"/>
      <c r="M105" s="5">
        <v>0</v>
      </c>
      <c r="N105" s="5"/>
      <c r="O105" s="5"/>
      <c r="P105" s="8">
        <f t="shared" si="9"/>
        <v>0.2737</v>
      </c>
    </row>
    <row r="106" spans="1:16" ht="18.75">
      <c r="A106" s="48"/>
      <c r="B106" s="569"/>
      <c r="C106" s="52" t="s">
        <v>18</v>
      </c>
      <c r="D106" s="2">
        <v>31.736</v>
      </c>
      <c r="E106" s="36">
        <v>13.501</v>
      </c>
      <c r="F106" s="36"/>
      <c r="G106" s="36">
        <v>0.594</v>
      </c>
      <c r="H106" s="36">
        <v>6.416</v>
      </c>
      <c r="I106" s="36">
        <v>27.205</v>
      </c>
      <c r="J106" s="36">
        <v>0.416</v>
      </c>
      <c r="K106" s="36">
        <v>0.389</v>
      </c>
      <c r="L106" s="36"/>
      <c r="M106" s="36">
        <v>0.432</v>
      </c>
      <c r="N106" s="36"/>
      <c r="O106" s="36"/>
      <c r="P106" s="9">
        <f t="shared" si="9"/>
        <v>80.689</v>
      </c>
    </row>
    <row r="107" spans="1:16" ht="18.75">
      <c r="A107" s="48" t="s">
        <v>67</v>
      </c>
      <c r="B107" s="568" t="s">
        <v>158</v>
      </c>
      <c r="C107" s="59" t="s">
        <v>16</v>
      </c>
      <c r="D107" s="1">
        <v>0.0028</v>
      </c>
      <c r="E107" s="5"/>
      <c r="F107" s="5"/>
      <c r="G107" s="5"/>
      <c r="H107" s="5">
        <v>0</v>
      </c>
      <c r="I107" s="5"/>
      <c r="J107" s="5"/>
      <c r="K107" s="5">
        <v>0.0177</v>
      </c>
      <c r="L107" s="5">
        <v>0.2347</v>
      </c>
      <c r="M107" s="5">
        <v>0.0041</v>
      </c>
      <c r="N107" s="5">
        <v>0.0075</v>
      </c>
      <c r="O107" s="5">
        <v>0.0088</v>
      </c>
      <c r="P107" s="8">
        <f t="shared" si="9"/>
        <v>0.27559999999999996</v>
      </c>
    </row>
    <row r="108" spans="1:16" ht="18.75">
      <c r="A108" s="48"/>
      <c r="B108" s="569"/>
      <c r="C108" s="52" t="s">
        <v>18</v>
      </c>
      <c r="D108" s="2">
        <v>2.343</v>
      </c>
      <c r="E108" s="36"/>
      <c r="F108" s="36"/>
      <c r="G108" s="36"/>
      <c r="H108" s="36">
        <v>0.54</v>
      </c>
      <c r="I108" s="36"/>
      <c r="J108" s="36"/>
      <c r="K108" s="36">
        <v>7.56</v>
      </c>
      <c r="L108" s="36">
        <v>72.645</v>
      </c>
      <c r="M108" s="36">
        <v>1.771</v>
      </c>
      <c r="N108" s="36">
        <v>2.43</v>
      </c>
      <c r="O108" s="36">
        <v>2.851</v>
      </c>
      <c r="P108" s="9">
        <f t="shared" si="9"/>
        <v>90.14</v>
      </c>
    </row>
    <row r="109" spans="1:16" ht="18.75">
      <c r="A109" s="48"/>
      <c r="B109" s="568" t="s">
        <v>150</v>
      </c>
      <c r="C109" s="59" t="s">
        <v>16</v>
      </c>
      <c r="D109" s="1">
        <v>0.3063</v>
      </c>
      <c r="E109" s="5">
        <v>0.1062</v>
      </c>
      <c r="F109" s="5">
        <v>0.3367</v>
      </c>
      <c r="G109" s="5">
        <v>0.2576</v>
      </c>
      <c r="H109" s="5">
        <v>2.1609</v>
      </c>
      <c r="I109" s="5">
        <v>3.268</v>
      </c>
      <c r="J109" s="5">
        <v>3.063</v>
      </c>
      <c r="K109" s="5">
        <v>7.5219</v>
      </c>
      <c r="L109" s="5">
        <v>22.2405</v>
      </c>
      <c r="M109" s="5">
        <v>20.867</v>
      </c>
      <c r="N109" s="5">
        <v>17.5951</v>
      </c>
      <c r="O109" s="5">
        <v>5.9705</v>
      </c>
      <c r="P109" s="8">
        <f t="shared" si="9"/>
        <v>83.6937</v>
      </c>
    </row>
    <row r="110" spans="1:16" ht="18.75">
      <c r="A110" s="48"/>
      <c r="B110" s="569"/>
      <c r="C110" s="52" t="s">
        <v>18</v>
      </c>
      <c r="D110" s="2">
        <v>184.992</v>
      </c>
      <c r="E110" s="36">
        <v>121.052</v>
      </c>
      <c r="F110" s="36">
        <v>459.217</v>
      </c>
      <c r="G110" s="36">
        <v>344.222</v>
      </c>
      <c r="H110" s="36">
        <v>2337.482</v>
      </c>
      <c r="I110" s="36">
        <v>2840.054</v>
      </c>
      <c r="J110" s="36">
        <v>1533.362</v>
      </c>
      <c r="K110" s="36">
        <v>2839.755</v>
      </c>
      <c r="L110" s="36">
        <v>9059.647</v>
      </c>
      <c r="M110" s="36">
        <v>9008.429</v>
      </c>
      <c r="N110" s="36">
        <v>8194.095</v>
      </c>
      <c r="O110" s="36">
        <v>4824.978</v>
      </c>
      <c r="P110" s="9">
        <f t="shared" si="9"/>
        <v>41747.285</v>
      </c>
    </row>
    <row r="111" spans="1:16" ht="18.75">
      <c r="A111" s="48" t="s">
        <v>68</v>
      </c>
      <c r="B111" s="568" t="s">
        <v>159</v>
      </c>
      <c r="C111" s="59" t="s">
        <v>16</v>
      </c>
      <c r="D111" s="1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8"/>
    </row>
    <row r="112" spans="1:16" ht="18.75">
      <c r="A112" s="48"/>
      <c r="B112" s="569"/>
      <c r="C112" s="52" t="s">
        <v>18</v>
      </c>
      <c r="D112" s="2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9"/>
    </row>
    <row r="113" spans="1:16" ht="18.75">
      <c r="A113" s="48"/>
      <c r="B113" s="568" t="s">
        <v>160</v>
      </c>
      <c r="C113" s="59" t="s">
        <v>16</v>
      </c>
      <c r="D113" s="1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8"/>
    </row>
    <row r="114" spans="1:16" ht="18.75">
      <c r="A114" s="48"/>
      <c r="B114" s="569"/>
      <c r="C114" s="52" t="s">
        <v>18</v>
      </c>
      <c r="D114" s="2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9"/>
    </row>
    <row r="115" spans="1:16" ht="18.75">
      <c r="A115" s="48" t="s">
        <v>70</v>
      </c>
      <c r="B115" s="568" t="s">
        <v>137</v>
      </c>
      <c r="C115" s="59" t="s">
        <v>16</v>
      </c>
      <c r="D115" s="1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8"/>
    </row>
    <row r="116" spans="1:16" ht="18.75">
      <c r="A116" s="48"/>
      <c r="B116" s="569"/>
      <c r="C116" s="52" t="s">
        <v>18</v>
      </c>
      <c r="D116" s="2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9"/>
    </row>
    <row r="117" spans="1:16" ht="18.75">
      <c r="A117" s="48"/>
      <c r="B117" s="568" t="s">
        <v>72</v>
      </c>
      <c r="C117" s="59" t="s">
        <v>16</v>
      </c>
      <c r="D117" s="1">
        <v>5.7306</v>
      </c>
      <c r="E117" s="5">
        <v>5.3354</v>
      </c>
      <c r="F117" s="5">
        <v>3.8968</v>
      </c>
      <c r="G117" s="5">
        <v>1.0407</v>
      </c>
      <c r="H117" s="5">
        <v>0.5007</v>
      </c>
      <c r="I117" s="5">
        <v>0.848</v>
      </c>
      <c r="J117" s="5">
        <v>0.0914</v>
      </c>
      <c r="K117" s="5"/>
      <c r="L117" s="5">
        <v>1.2557</v>
      </c>
      <c r="M117" s="5">
        <v>0.3669</v>
      </c>
      <c r="N117" s="5">
        <v>1.1843</v>
      </c>
      <c r="O117" s="5">
        <v>3.2754</v>
      </c>
      <c r="P117" s="8">
        <f aca="true" t="shared" si="10" ref="P117:P124">SUM(D117:O117)</f>
        <v>23.5259</v>
      </c>
    </row>
    <row r="118" spans="1:16" ht="18.75">
      <c r="A118" s="48"/>
      <c r="B118" s="569"/>
      <c r="C118" s="52" t="s">
        <v>18</v>
      </c>
      <c r="D118" s="2">
        <v>6239.321</v>
      </c>
      <c r="E118" s="36">
        <v>4942.428</v>
      </c>
      <c r="F118" s="36">
        <v>2250.226</v>
      </c>
      <c r="G118" s="36">
        <v>480.629</v>
      </c>
      <c r="H118" s="36">
        <v>724.023</v>
      </c>
      <c r="I118" s="36">
        <v>1067.256</v>
      </c>
      <c r="J118" s="36">
        <v>135.995</v>
      </c>
      <c r="K118" s="36"/>
      <c r="L118" s="36">
        <v>1931.666</v>
      </c>
      <c r="M118" s="36">
        <v>498.065</v>
      </c>
      <c r="N118" s="36">
        <v>1654.733</v>
      </c>
      <c r="O118" s="36">
        <v>3462.866</v>
      </c>
      <c r="P118" s="9">
        <f t="shared" si="10"/>
        <v>23387.208</v>
      </c>
    </row>
    <row r="119" spans="1:16" ht="18.75">
      <c r="A119" s="48" t="s">
        <v>23</v>
      </c>
      <c r="B119" s="568" t="s">
        <v>130</v>
      </c>
      <c r="C119" s="59" t="s">
        <v>16</v>
      </c>
      <c r="D119" s="1">
        <v>0.1248</v>
      </c>
      <c r="E119" s="5">
        <v>0.0509</v>
      </c>
      <c r="F119" s="5">
        <v>0.0088</v>
      </c>
      <c r="G119" s="5"/>
      <c r="H119" s="5">
        <v>0.0344</v>
      </c>
      <c r="I119" s="5">
        <v>0.0175</v>
      </c>
      <c r="J119" s="5"/>
      <c r="K119" s="5"/>
      <c r="L119" s="5">
        <v>0.0186</v>
      </c>
      <c r="M119" s="5">
        <v>0.0094</v>
      </c>
      <c r="N119" s="5">
        <v>0.0637</v>
      </c>
      <c r="O119" s="5">
        <v>0.0439</v>
      </c>
      <c r="P119" s="8">
        <f t="shared" si="10"/>
        <v>0.37200000000000005</v>
      </c>
    </row>
    <row r="120" spans="1:16" ht="18.75">
      <c r="A120" s="54"/>
      <c r="B120" s="569"/>
      <c r="C120" s="52" t="s">
        <v>18</v>
      </c>
      <c r="D120" s="2">
        <v>62.909</v>
      </c>
      <c r="E120" s="36">
        <v>26.211</v>
      </c>
      <c r="F120" s="36">
        <v>5.065</v>
      </c>
      <c r="G120" s="36"/>
      <c r="H120" s="36">
        <v>16.33</v>
      </c>
      <c r="I120" s="36">
        <v>4.806</v>
      </c>
      <c r="J120" s="36"/>
      <c r="K120" s="36"/>
      <c r="L120" s="36">
        <v>11.156</v>
      </c>
      <c r="M120" s="36">
        <v>8.132</v>
      </c>
      <c r="N120" s="36">
        <v>30.446</v>
      </c>
      <c r="O120" s="36">
        <v>18.706</v>
      </c>
      <c r="P120" s="9">
        <f t="shared" si="10"/>
        <v>183.761</v>
      </c>
    </row>
    <row r="121" spans="1:16" ht="18.75">
      <c r="A121" s="54"/>
      <c r="B121" s="50" t="s">
        <v>20</v>
      </c>
      <c r="C121" s="59" t="s">
        <v>16</v>
      </c>
      <c r="D121" s="1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8"/>
    </row>
    <row r="122" spans="1:16" ht="18.75">
      <c r="A122" s="54"/>
      <c r="B122" s="52" t="s">
        <v>73</v>
      </c>
      <c r="C122" s="52" t="s">
        <v>18</v>
      </c>
      <c r="D122" s="2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9"/>
    </row>
    <row r="123" spans="1:16" s="65" customFormat="1" ht="18.75">
      <c r="A123" s="62"/>
      <c r="B123" s="570" t="s">
        <v>114</v>
      </c>
      <c r="C123" s="67" t="s">
        <v>16</v>
      </c>
      <c r="D123" s="5">
        <f>+D101+D103+D105+D107+D109+D111+D113+D115+D117+D119+D121</f>
        <v>6.561699999999999</v>
      </c>
      <c r="E123" s="5">
        <f aca="true" t="shared" si="11" ref="E123:O124">+E101+E103+E105+E107+E109+E111+E113+E115+E117+E119+E121</f>
        <v>6.0739</v>
      </c>
      <c r="F123" s="5">
        <f t="shared" si="11"/>
        <v>4.2477</v>
      </c>
      <c r="G123" s="5">
        <f t="shared" si="11"/>
        <v>1.4051</v>
      </c>
      <c r="H123" s="5">
        <f t="shared" si="11"/>
        <v>3.5679000000000003</v>
      </c>
      <c r="I123" s="5">
        <f t="shared" si="11"/>
        <v>4.4896</v>
      </c>
      <c r="J123" s="5">
        <f t="shared" si="11"/>
        <v>3.2296000000000005</v>
      </c>
      <c r="K123" s="5">
        <f t="shared" si="11"/>
        <v>7.5516</v>
      </c>
      <c r="L123" s="5">
        <f t="shared" si="11"/>
        <v>23.7495</v>
      </c>
      <c r="M123" s="5">
        <f t="shared" si="11"/>
        <v>21.2601</v>
      </c>
      <c r="N123" s="5">
        <f t="shared" si="11"/>
        <v>18.9653</v>
      </c>
      <c r="O123" s="5">
        <f t="shared" si="11"/>
        <v>10.081700000000001</v>
      </c>
      <c r="P123" s="15">
        <f t="shared" si="10"/>
        <v>111.18369999999999</v>
      </c>
    </row>
    <row r="124" spans="1:16" s="65" customFormat="1" ht="18.75">
      <c r="A124" s="95"/>
      <c r="B124" s="571"/>
      <c r="C124" s="96" t="s">
        <v>18</v>
      </c>
      <c r="D124" s="36">
        <f>+D102+D104+D106+D108+D110+D112+D114+D116+D118+D120+D122</f>
        <v>6666.657999999999</v>
      </c>
      <c r="E124" s="36">
        <f t="shared" si="11"/>
        <v>5337.278</v>
      </c>
      <c r="F124" s="36">
        <f t="shared" si="11"/>
        <v>2718.007</v>
      </c>
      <c r="G124" s="36">
        <f t="shared" si="11"/>
        <v>874.769</v>
      </c>
      <c r="H124" s="36">
        <f t="shared" si="11"/>
        <v>3417.823</v>
      </c>
      <c r="I124" s="36">
        <f t="shared" si="11"/>
        <v>4024.1570000000006</v>
      </c>
      <c r="J124" s="36">
        <f t="shared" si="11"/>
        <v>1686.13</v>
      </c>
      <c r="K124" s="36">
        <f t="shared" si="11"/>
        <v>2850.155</v>
      </c>
      <c r="L124" s="36">
        <f t="shared" si="11"/>
        <v>11075.114000000001</v>
      </c>
      <c r="M124" s="36">
        <f t="shared" si="11"/>
        <v>9521.359</v>
      </c>
      <c r="N124" s="36">
        <f t="shared" si="11"/>
        <v>9937.518</v>
      </c>
      <c r="O124" s="36">
        <f t="shared" si="11"/>
        <v>8610.485</v>
      </c>
      <c r="P124" s="97">
        <f t="shared" si="10"/>
        <v>66719.453</v>
      </c>
    </row>
    <row r="125" spans="1:16" ht="18.75">
      <c r="A125" s="47" t="s">
        <v>0</v>
      </c>
      <c r="B125" s="568" t="s">
        <v>74</v>
      </c>
      <c r="C125" s="59" t="s">
        <v>16</v>
      </c>
      <c r="D125" s="1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8"/>
    </row>
    <row r="126" spans="1:16" ht="18.75">
      <c r="A126" s="47" t="s">
        <v>0</v>
      </c>
      <c r="B126" s="569"/>
      <c r="C126" s="52" t="s">
        <v>18</v>
      </c>
      <c r="D126" s="2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9"/>
    </row>
    <row r="127" spans="1:16" ht="18.75">
      <c r="A127" s="48" t="s">
        <v>75</v>
      </c>
      <c r="B127" s="568" t="s">
        <v>76</v>
      </c>
      <c r="C127" s="59" t="s">
        <v>16</v>
      </c>
      <c r="D127" s="1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8"/>
    </row>
    <row r="128" spans="1:16" ht="18.75">
      <c r="A128" s="48"/>
      <c r="B128" s="569"/>
      <c r="C128" s="52" t="s">
        <v>18</v>
      </c>
      <c r="D128" s="2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9"/>
    </row>
    <row r="129" spans="1:16" ht="18.75">
      <c r="A129" s="48" t="s">
        <v>77</v>
      </c>
      <c r="B129" s="50" t="s">
        <v>20</v>
      </c>
      <c r="C129" s="352" t="s">
        <v>16</v>
      </c>
      <c r="D129" s="501"/>
      <c r="E129" s="499"/>
      <c r="F129" s="499"/>
      <c r="G129" s="499"/>
      <c r="H129" s="499"/>
      <c r="I129" s="499"/>
      <c r="J129" s="499"/>
      <c r="K129" s="499"/>
      <c r="L129" s="499"/>
      <c r="M129" s="499"/>
      <c r="N129" s="499"/>
      <c r="O129" s="499"/>
      <c r="P129" s="452"/>
    </row>
    <row r="130" spans="1:16" ht="18.75">
      <c r="A130" s="48"/>
      <c r="B130" s="50" t="s">
        <v>78</v>
      </c>
      <c r="C130" s="59" t="s">
        <v>79</v>
      </c>
      <c r="D130" s="22"/>
      <c r="E130" s="89"/>
      <c r="F130" s="89"/>
      <c r="G130" s="89"/>
      <c r="H130" s="89"/>
      <c r="I130" s="89"/>
      <c r="J130" s="5"/>
      <c r="K130" s="5"/>
      <c r="L130" s="5"/>
      <c r="M130" s="5"/>
      <c r="N130" s="89"/>
      <c r="O130" s="89"/>
      <c r="P130" s="8"/>
    </row>
    <row r="131" spans="1:16" ht="18.75">
      <c r="A131" s="48" t="s">
        <v>23</v>
      </c>
      <c r="B131" s="2"/>
      <c r="C131" s="52" t="s">
        <v>18</v>
      </c>
      <c r="D131" s="2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9"/>
    </row>
    <row r="132" spans="1:16" s="65" customFormat="1" ht="18.75">
      <c r="A132" s="62"/>
      <c r="B132" s="98" t="s">
        <v>0</v>
      </c>
      <c r="C132" s="478" t="s">
        <v>16</v>
      </c>
      <c r="D132" s="505"/>
      <c r="E132" s="499"/>
      <c r="F132" s="505"/>
      <c r="G132" s="505"/>
      <c r="H132" s="505"/>
      <c r="I132" s="505"/>
      <c r="J132" s="505"/>
      <c r="K132" s="505"/>
      <c r="L132" s="505"/>
      <c r="M132" s="505"/>
      <c r="N132" s="505"/>
      <c r="O132" s="505"/>
      <c r="P132" s="500"/>
    </row>
    <row r="133" spans="1:16" s="65" customFormat="1" ht="18.75">
      <c r="A133" s="62"/>
      <c r="B133" s="99" t="s">
        <v>138</v>
      </c>
      <c r="C133" s="67" t="s">
        <v>79</v>
      </c>
      <c r="D133" s="32"/>
      <c r="E133" s="5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15"/>
    </row>
    <row r="134" spans="1:16" s="65" customFormat="1" ht="18.75">
      <c r="A134" s="95"/>
      <c r="B134" s="36"/>
      <c r="C134" s="96" t="s">
        <v>18</v>
      </c>
      <c r="D134" s="93"/>
      <c r="E134" s="36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7"/>
    </row>
    <row r="135" spans="1:16" s="65" customFormat="1" ht="18.75">
      <c r="A135" s="62"/>
      <c r="B135" s="63" t="s">
        <v>0</v>
      </c>
      <c r="C135" s="67" t="s">
        <v>16</v>
      </c>
      <c r="D135" s="503">
        <f>D99+D123+D132</f>
        <v>59.6811</v>
      </c>
      <c r="E135" s="5">
        <f>E99+E123+E132</f>
        <v>59.8196</v>
      </c>
      <c r="F135" s="503">
        <f aca="true" t="shared" si="12" ref="F135:K135">F132+F123+F99</f>
        <v>33.9242</v>
      </c>
      <c r="G135" s="503">
        <f t="shared" si="12"/>
        <v>67.9224</v>
      </c>
      <c r="H135" s="503">
        <f t="shared" si="12"/>
        <v>126.93910000000001</v>
      </c>
      <c r="I135" s="503">
        <f t="shared" si="12"/>
        <v>178.4016</v>
      </c>
      <c r="J135" s="503">
        <f t="shared" si="12"/>
        <v>127.58010000000002</v>
      </c>
      <c r="K135" s="503">
        <f t="shared" si="12"/>
        <v>64.2929</v>
      </c>
      <c r="L135" s="503">
        <f>L132+L123+L99</f>
        <v>99.6516</v>
      </c>
      <c r="M135" s="503">
        <f>M132+M123+M99</f>
        <v>186.7925</v>
      </c>
      <c r="N135" s="503">
        <f>N132+N123+N99</f>
        <v>121.1947</v>
      </c>
      <c r="O135" s="503">
        <f>O132+O123+O99</f>
        <v>86.04779999999998</v>
      </c>
      <c r="P135" s="500">
        <f>SUM(D135:O135)</f>
        <v>1212.2476000000001</v>
      </c>
    </row>
    <row r="136" spans="1:16" s="65" customFormat="1" ht="18.75">
      <c r="A136" s="62"/>
      <c r="B136" s="66" t="s">
        <v>161</v>
      </c>
      <c r="C136" s="67" t="s">
        <v>79</v>
      </c>
      <c r="D136" s="32"/>
      <c r="E136" s="5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15"/>
    </row>
    <row r="137" spans="1:16" s="65" customFormat="1" ht="19.5" thickBot="1">
      <c r="A137" s="68"/>
      <c r="B137" s="69"/>
      <c r="C137" s="70" t="s">
        <v>18</v>
      </c>
      <c r="D137" s="33">
        <f>D100+D124+D134</f>
        <v>31429.182</v>
      </c>
      <c r="E137" s="6">
        <f>E100+E124+E134</f>
        <v>30012.060999999994</v>
      </c>
      <c r="F137" s="33">
        <f aca="true" t="shared" si="13" ref="F137:K137">F134+F124+F100</f>
        <v>15770.572</v>
      </c>
      <c r="G137" s="33">
        <f t="shared" si="13"/>
        <v>27219.084</v>
      </c>
      <c r="H137" s="33">
        <f t="shared" si="13"/>
        <v>61576.362</v>
      </c>
      <c r="I137" s="33">
        <f t="shared" si="13"/>
        <v>68229.388</v>
      </c>
      <c r="J137" s="33">
        <f t="shared" si="13"/>
        <v>73108.91600000001</v>
      </c>
      <c r="K137" s="33">
        <f t="shared" si="13"/>
        <v>35723.465</v>
      </c>
      <c r="L137" s="33">
        <f>L134+L124+L100</f>
        <v>66223.214</v>
      </c>
      <c r="M137" s="33">
        <f>M134+M124+M100</f>
        <v>91942.64600000001</v>
      </c>
      <c r="N137" s="33">
        <f>N134+N124+N100</f>
        <v>75988.575</v>
      </c>
      <c r="O137" s="33">
        <f>O134+O124+O100</f>
        <v>58680.329999999994</v>
      </c>
      <c r="P137" s="7">
        <f>SUM(D137:O137)</f>
        <v>635903.795</v>
      </c>
    </row>
    <row r="138" ht="18.75">
      <c r="P138" s="72" t="s">
        <v>92</v>
      </c>
    </row>
    <row r="140" spans="4:9" ht="18.75">
      <c r="D140" s="80"/>
      <c r="I140" s="25"/>
    </row>
    <row r="141" spans="4:9" ht="18.75">
      <c r="D141" s="80"/>
      <c r="I141" s="25"/>
    </row>
    <row r="142" ht="18.75">
      <c r="D142" s="80"/>
    </row>
  </sheetData>
  <sheetProtection/>
  <mergeCells count="51">
    <mergeCell ref="B127:B128"/>
    <mergeCell ref="B113:B114"/>
    <mergeCell ref="B115:B116"/>
    <mergeCell ref="B117:B118"/>
    <mergeCell ref="B119:B120"/>
    <mergeCell ref="B105:B106"/>
    <mergeCell ref="B107:B108"/>
    <mergeCell ref="B109:B110"/>
    <mergeCell ref="B111:B112"/>
    <mergeCell ref="B123:B124"/>
    <mergeCell ref="B125:B126"/>
    <mergeCell ref="A93:B94"/>
    <mergeCell ref="A95:B96"/>
    <mergeCell ref="A97:B98"/>
    <mergeCell ref="A99:B100"/>
    <mergeCell ref="B101:B102"/>
    <mergeCell ref="B103:B104"/>
    <mergeCell ref="B79:B80"/>
    <mergeCell ref="B83:B84"/>
    <mergeCell ref="A85:B86"/>
    <mergeCell ref="A87:B88"/>
    <mergeCell ref="A89:B90"/>
    <mergeCell ref="A91:B92"/>
    <mergeCell ref="B58:B59"/>
    <mergeCell ref="B60:B61"/>
    <mergeCell ref="B64:B65"/>
    <mergeCell ref="B71:B72"/>
    <mergeCell ref="B73:B74"/>
    <mergeCell ref="B75:B76"/>
    <mergeCell ref="A44:B45"/>
    <mergeCell ref="A46:B47"/>
    <mergeCell ref="A48:B49"/>
    <mergeCell ref="A50:B51"/>
    <mergeCell ref="A52:B53"/>
    <mergeCell ref="B54:B55"/>
    <mergeCell ref="B24:B25"/>
    <mergeCell ref="B28:B29"/>
    <mergeCell ref="B36:B37"/>
    <mergeCell ref="A38:B39"/>
    <mergeCell ref="A40:B41"/>
    <mergeCell ref="A42:B43"/>
    <mergeCell ref="B4:B5"/>
    <mergeCell ref="B8:B9"/>
    <mergeCell ref="A10:B11"/>
    <mergeCell ref="B12:B13"/>
    <mergeCell ref="B30:B31"/>
    <mergeCell ref="B32:B33"/>
    <mergeCell ref="B14:B15"/>
    <mergeCell ref="B16:B17"/>
    <mergeCell ref="B20:B21"/>
    <mergeCell ref="B22:B23"/>
  </mergeCells>
  <printOptions/>
  <pageMargins left="1.1811023622047245" right="0.7874015748031497" top="0.7874015748031497" bottom="0.7874015748031497" header="0.5118110236220472" footer="0.5118110236220472"/>
  <pageSetup firstPageNumber="45" useFirstPageNumber="1" horizontalDpi="600" verticalDpi="600" orientation="landscape" paperSize="12" scale="50" r:id="rId1"/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宮城県水産林業部漁政課</dc:creator>
  <cp:keywords/>
  <dc:description/>
  <cp:lastModifiedBy>宮城県</cp:lastModifiedBy>
  <cp:lastPrinted>2012-05-10T07:52:21Z</cp:lastPrinted>
  <dcterms:created xsi:type="dcterms:W3CDTF">1999-06-10T06:54:46Z</dcterms:created>
  <dcterms:modified xsi:type="dcterms:W3CDTF">2016-01-30T01:36:25Z</dcterms:modified>
  <cp:category/>
  <cp:version/>
  <cp:contentType/>
  <cp:contentStatus/>
</cp:coreProperties>
</file>