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240" windowWidth="7740" windowHeight="9210" tabRatio="80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１～１２月" sheetId="13" r:id="rId13"/>
  </sheets>
  <definedNames>
    <definedName name="_xlnm.Print_Area" localSheetId="12">'１～１２月'!$A$1:$AG$74</definedName>
    <definedName name="_xlnm.Print_Area" localSheetId="9">'１０月'!$A$1:$AG$74</definedName>
    <definedName name="_xlnm.Print_Area" localSheetId="10">'１１月'!$A$1:$AG$74</definedName>
    <definedName name="_xlnm.Print_Area" localSheetId="11">'１２月'!$A$1:$AG$74</definedName>
    <definedName name="_xlnm.Print_Area" localSheetId="0">'１月'!$A$1:$AG$74</definedName>
    <definedName name="_xlnm.Print_Area" localSheetId="1">'２月'!$A$1:$AG$74</definedName>
    <definedName name="_xlnm.Print_Area" localSheetId="2">'３月'!$A$1:$AG$74</definedName>
    <definedName name="_xlnm.Print_Area" localSheetId="3">'４月'!$A$1:$AG$74</definedName>
    <definedName name="_xlnm.Print_Area" localSheetId="4">'５月'!$A$1:$AG$74</definedName>
    <definedName name="_xlnm.Print_Area" localSheetId="5">'６月'!$A$1:$AG$74</definedName>
    <definedName name="_xlnm.Print_Area" localSheetId="6">'７月'!$A$1:$AG$74</definedName>
    <definedName name="_xlnm.Print_Area" localSheetId="7">'８月'!$A$1:$AG$74</definedName>
    <definedName name="_xlnm.Print_Area" localSheetId="8">'９月'!$A$1:$AG$74</definedName>
  </definedNames>
  <calcPr fullCalcOnLoad="1"/>
</workbook>
</file>

<file path=xl/sharedStrings.xml><?xml version="1.0" encoding="utf-8"?>
<sst xmlns="http://schemas.openxmlformats.org/spreadsheetml/2006/main" count="4237" uniqueCount="102">
  <si>
    <t>操  業</t>
  </si>
  <si>
    <t>漁  獲</t>
  </si>
  <si>
    <t>漁　   獲</t>
  </si>
  <si>
    <t>操 業</t>
  </si>
  <si>
    <t>漁 獲</t>
  </si>
  <si>
    <t>漁   　獲</t>
  </si>
  <si>
    <t>隻  数</t>
  </si>
  <si>
    <t>数  量</t>
  </si>
  <si>
    <t>金　   額</t>
  </si>
  <si>
    <t>隻 数</t>
  </si>
  <si>
    <t>数 量</t>
  </si>
  <si>
    <t>金   　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</si>
  <si>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</si>
  <si>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</si>
  <si>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</si>
  <si>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</si>
  <si>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</si>
  <si>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</si>
  <si>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</si>
  <si>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</si>
  <si>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</si>
  <si>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</si>
  <si>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</si>
  <si>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</si>
  <si>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</si>
  <si>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</si>
  <si>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</si>
  <si>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</si>
  <si>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</si>
  <si>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</si>
  <si>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</si>
  <si>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</si>
  <si>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</si>
  <si>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</si>
  <si>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</si>
  <si>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</si>
  <si>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</si>
  <si>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</si>
  <si>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</si>
  <si>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</si>
  <si>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</si>
  <si>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</si>
  <si>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</si>
  <si>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</si>
  <si>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</si>
  <si>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</si>
  <si>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</si>
  <si>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</si>
  <si>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</si>
  <si>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</si>
  <si>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</si>
  <si>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</si>
  <si>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/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</si>
  <si>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</si>
  <si>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</si>
  <si>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</si>
  <si>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</si>
  <si>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</si>
  <si>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</si>
  <si>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</si>
  <si>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</si>
  <si>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漁船・搬入計</t>
  </si>
  <si>
    <t>輸  入  魚</t>
  </si>
  <si>
    <t>総   合   計</t>
  </si>
  <si>
    <t>漁業種別・魚市場別水揚高</t>
  </si>
  <si>
    <t xml:space="preserve"> 合              計</t>
  </si>
  <si>
    <t>女        　　　川</t>
  </si>
  <si>
    <t>機　船　漁　協　組</t>
  </si>
  <si>
    <t>機　船　漁　協　組</t>
  </si>
  <si>
    <t>女        　　　川</t>
  </si>
  <si>
    <t xml:space="preserve"> 合              計</t>
  </si>
  <si>
    <t>（株）    塩     釜</t>
  </si>
  <si>
    <t>塩 　釜 　合　 計</t>
  </si>
  <si>
    <t>石 　巻 　第 　一</t>
  </si>
  <si>
    <t>石 　巻　 第 　二</t>
  </si>
  <si>
    <t>石　巻　合　計</t>
  </si>
  <si>
    <t xml:space="preserve">前年度取扱高
（対前年比率）
</t>
  </si>
  <si>
    <t>気　仙　沼</t>
  </si>
  <si>
    <t xml:space="preserve"> （単位：トン，千円　但し干のり＝千枚）</t>
  </si>
  <si>
    <t>平成24年１月</t>
  </si>
  <si>
    <t>平成24年２月</t>
  </si>
  <si>
    <t>平成24年３月</t>
  </si>
  <si>
    <t>平成24年４月</t>
  </si>
  <si>
    <t>平成24年５月</t>
  </si>
  <si>
    <t>漁業種別・魚市場別水揚高</t>
  </si>
  <si>
    <t>平成24年1～12月</t>
  </si>
  <si>
    <t xml:space="preserve"> （株）    塩     釜</t>
  </si>
  <si>
    <t>機　船　漁　協　組</t>
  </si>
  <si>
    <t xml:space="preserve"> 塩 　釜 　合　 計</t>
  </si>
  <si>
    <t xml:space="preserve"> 石 　巻 　第 　一</t>
  </si>
  <si>
    <t xml:space="preserve"> 石 　巻　 第 　二</t>
  </si>
  <si>
    <t xml:space="preserve"> 石　巻　合　計</t>
  </si>
  <si>
    <t>気　仙　沼　漁　協</t>
  </si>
  <si>
    <t>女        　　　川</t>
  </si>
  <si>
    <t xml:space="preserve"> 合              計</t>
  </si>
  <si>
    <t>平成24年６月</t>
  </si>
  <si>
    <t>平成24年12月</t>
  </si>
  <si>
    <t>平成24年11月</t>
  </si>
  <si>
    <t>平成24年10月</t>
  </si>
  <si>
    <t>平成24年９月</t>
  </si>
  <si>
    <t>平成24年８月</t>
  </si>
  <si>
    <t>平成24年７月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</si>
</sst>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_ * #,##0.0_ ;_ * \-#,##0.0_ ;_ * &quot;-&quot;_ ;_ @_ "/>
    <numFmt numFmtId="179" formatCode="#,##0_);\(#,##0\)"/>
    <numFmt numFmtId="180" formatCode="_ * #,##0.0_ ;_ * \-#,##0.0_ ;_ * &quot;-&quot;??_ ;_ @_ "/>
    <numFmt numFmtId="181" formatCode="_ * #,##0_ ;_ * \-#,##0_ ;_ * &quot;-&quot;??_ ;_ @_ "/>
    <numFmt numFmtId="182" formatCode="#,##0.0;[Red]\-#,##0.0"/>
    <numFmt numFmtId="183" formatCode="#,##0.0000;[Red]\-#,##0.0000"/>
    <numFmt numFmtId="184" formatCode="#,##0.00000;[Red]\-#,##0.00000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????_ ;_ @_ "/>
    <numFmt numFmtId="188" formatCode="_ * #,##0.000_ ;_ * \-#,##0.000_ ;_ * &quot;-&quot;???_ ;_ @_ "/>
    <numFmt numFmtId="189" formatCode="#,##0.0000_ ;[Red]\-#,##0.0000\ "/>
    <numFmt numFmtId="190" formatCode="_ * #,##0.00000_ ;_ * \-#,##0.00000_ ;_ * &quot;-&quot;?????_ ;_ @_ "/>
    <numFmt numFmtId="191" formatCode="0_);[Red]\(0\)"/>
    <numFmt numFmtId="192" formatCode="0.0000_);[Red]\(0.0000\)"/>
    <numFmt numFmtId="193" formatCode="0.00000_);[Red]\(0.00000\)"/>
    <numFmt numFmtId="194" formatCode="0.000_);[Red]\(0.000\)"/>
    <numFmt numFmtId="195" formatCode="#,##0.000_ "/>
    <numFmt numFmtId="196" formatCode="#,##0_ ;[Red]\-#,##0\ "/>
    <numFmt numFmtId="197" formatCode="#,##0.000_ ;[Red]\-#,##0.000\ "/>
    <numFmt numFmtId="198" formatCode="_ * #,##0.000000_ ;_ * \-#,##0.000000_ ;_ * &quot;-&quot;??????_ ;_ @_ "/>
    <numFmt numFmtId="199" formatCode="#,##0.0000_ "/>
    <numFmt numFmtId="200" formatCode="#,##0.00000_ ;[Red]\-#,##0.00000\ "/>
    <numFmt numFmtId="201" formatCode="#,##0_ "/>
    <numFmt numFmtId="202" formatCode="#,##0.00000_ "/>
  </numFmts>
  <fonts count="50">
    <font>
      <sz val="12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2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sz val="16"/>
      <color indexed="8"/>
      <name val="明朝"/>
      <family val="1"/>
    </font>
    <font>
      <sz val="26"/>
      <color indexed="8"/>
      <name val="明朝"/>
      <family val="1"/>
    </font>
    <font>
      <sz val="22"/>
      <color indexed="8"/>
      <name val="明朝"/>
      <family val="1"/>
    </font>
    <font>
      <sz val="20"/>
      <color indexed="8"/>
      <name val="明朝"/>
      <family val="1"/>
    </font>
    <font>
      <sz val="14"/>
      <color indexed="8"/>
      <name val="明朝"/>
      <family val="1"/>
    </font>
    <font>
      <u val="single"/>
      <sz val="7.2"/>
      <color indexed="12"/>
      <name val="明朝"/>
      <family val="1"/>
    </font>
    <font>
      <u val="single"/>
      <sz val="7.2"/>
      <color indexed="36"/>
      <name val="明朝"/>
      <family val="1"/>
    </font>
    <font>
      <sz val="6"/>
      <name val="明朝"/>
      <family val="1"/>
    </font>
    <font>
      <sz val="16"/>
      <color indexed="12"/>
      <name val="明朝"/>
      <family val="1"/>
    </font>
    <font>
      <sz val="20"/>
      <name val="明朝"/>
      <family val="1"/>
    </font>
    <font>
      <sz val="18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9" tint="0.5999900102615356"/>
        </stop>
        <stop position="0.5">
          <color theme="5" tint="0.40000998973846436"/>
        </stop>
        <stop position="1">
          <color theme="9" tint="0.5999900102615356"/>
        </stop>
      </gradient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 style="medium"/>
      <top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/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>
        <color indexed="8"/>
      </right>
      <top style="hair"/>
      <bottom/>
    </border>
    <border>
      <left style="thin">
        <color indexed="8"/>
      </left>
      <right style="medium"/>
      <top style="hair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1" fontId="7" fillId="26" borderId="1" applyBorder="0">
      <alignment/>
      <protection/>
    </xf>
    <xf numFmtId="0" fontId="35" fillId="0" borderId="0" applyNumberForma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38" fillId="0" borderId="4" applyNumberFormat="0" applyFill="0" applyAlignment="0" applyProtection="0"/>
    <xf numFmtId="0" fontId="39" fillId="30" borderId="0" applyNumberFormat="0" applyBorder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2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49" fillId="33" borderId="0" applyNumberFormat="0" applyBorder="0" applyAlignment="0" applyProtection="0"/>
  </cellStyleXfs>
  <cellXfs count="362">
    <xf numFmtId="0" fontId="0" fillId="0" borderId="0" xfId="0" applyAlignment="1">
      <alignment/>
    </xf>
    <xf numFmtId="41" fontId="5" fillId="0" borderId="0" xfId="50" applyNumberFormat="1" applyFont="1" applyAlignment="1" applyProtection="1">
      <alignment horizontal="right" vertical="center"/>
      <protection/>
    </xf>
    <xf numFmtId="41" fontId="5" fillId="0" borderId="0" xfId="50" applyNumberFormat="1" applyFont="1" applyAlignment="1" applyProtection="1">
      <alignment/>
      <protection/>
    </xf>
    <xf numFmtId="41" fontId="5" fillId="0" borderId="0" xfId="50" applyNumberFormat="1" applyFont="1" applyAlignment="1" applyProtection="1">
      <alignment horizontal="center" vertical="center"/>
      <protection/>
    </xf>
    <xf numFmtId="41" fontId="5" fillId="0" borderId="0" xfId="50" applyNumberFormat="1" applyFont="1" applyAlignment="1" applyProtection="1">
      <alignment vertical="center"/>
      <protection/>
    </xf>
    <xf numFmtId="41" fontId="5" fillId="0" borderId="11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 applyProtection="1">
      <alignment horizontal="right" vertical="center"/>
      <protection/>
    </xf>
    <xf numFmtId="41" fontId="4" fillId="0" borderId="11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 applyProtection="1">
      <alignment/>
      <protection/>
    </xf>
    <xf numFmtId="41" fontId="9" fillId="0" borderId="12" xfId="50" applyNumberFormat="1" applyFont="1" applyBorder="1" applyAlignment="1" applyProtection="1">
      <alignment horizontal="right" vertical="center"/>
      <protection/>
    </xf>
    <xf numFmtId="38" fontId="10" fillId="0" borderId="12" xfId="50" applyFont="1" applyBorder="1" applyAlignment="1" applyProtection="1" quotePrefix="1">
      <alignment horizontal="right" vertical="center"/>
      <protection/>
    </xf>
    <xf numFmtId="38" fontId="9" fillId="0" borderId="12" xfId="50" applyFont="1" applyBorder="1" applyAlignment="1" applyProtection="1">
      <alignment horizontal="right" vertical="center"/>
      <protection/>
    </xf>
    <xf numFmtId="41" fontId="9" fillId="0" borderId="12" xfId="50" applyNumberFormat="1" applyFont="1" applyBorder="1" applyAlignment="1" applyProtection="1">
      <alignment horizontal="center" vertical="center"/>
      <protection/>
    </xf>
    <xf numFmtId="41" fontId="9" fillId="0" borderId="12" xfId="50" applyNumberFormat="1" applyFont="1" applyBorder="1" applyAlignment="1" applyProtection="1">
      <alignment vertical="center"/>
      <protection/>
    </xf>
    <xf numFmtId="41" fontId="9" fillId="0" borderId="11" xfId="50" applyNumberFormat="1" applyFont="1" applyBorder="1" applyAlignment="1" applyProtection="1">
      <alignment horizontal="right" vertical="center"/>
      <protection/>
    </xf>
    <xf numFmtId="41" fontId="9" fillId="0" borderId="13" xfId="50" applyNumberFormat="1" applyFont="1" applyBorder="1" applyAlignment="1" applyProtection="1">
      <alignment vertical="center"/>
      <protection/>
    </xf>
    <xf numFmtId="41" fontId="9" fillId="0" borderId="0" xfId="50" applyNumberFormat="1" applyFont="1" applyBorder="1" applyAlignment="1" applyProtection="1">
      <alignment horizontal="center" vertical="center"/>
      <protection/>
    </xf>
    <xf numFmtId="41" fontId="9" fillId="0" borderId="0" xfId="50" applyNumberFormat="1" applyFont="1" applyAlignment="1" applyProtection="1">
      <alignment vertical="center"/>
      <protection/>
    </xf>
    <xf numFmtId="41" fontId="9" fillId="0" borderId="14" xfId="50" applyNumberFormat="1" applyFont="1" applyBorder="1" applyAlignment="1" applyProtection="1">
      <alignment horizontal="center" vertical="center"/>
      <protection/>
    </xf>
    <xf numFmtId="41" fontId="9" fillId="0" borderId="14" xfId="50" applyNumberFormat="1" applyFont="1" applyBorder="1" applyAlignment="1" applyProtection="1">
      <alignment horizontal="right" vertical="center"/>
      <protection/>
    </xf>
    <xf numFmtId="41" fontId="9" fillId="0" borderId="15" xfId="50" applyNumberFormat="1" applyFont="1" applyBorder="1" applyAlignment="1" applyProtection="1">
      <alignment horizontal="center" vertical="center"/>
      <protection/>
    </xf>
    <xf numFmtId="41" fontId="9" fillId="0" borderId="11" xfId="50" applyNumberFormat="1" applyFont="1" applyBorder="1" applyAlignment="1" applyProtection="1">
      <alignment horizontal="center" vertical="center"/>
      <protection/>
    </xf>
    <xf numFmtId="41" fontId="9" fillId="0" borderId="16" xfId="50" applyNumberFormat="1" applyFont="1" applyBorder="1" applyAlignment="1" applyProtection="1">
      <alignment horizontal="center" vertical="center"/>
      <protection/>
    </xf>
    <xf numFmtId="38" fontId="9" fillId="0" borderId="15" xfId="50" applyFont="1" applyBorder="1" applyAlignment="1" applyProtection="1">
      <alignment horizontal="center" vertical="center"/>
      <protection/>
    </xf>
    <xf numFmtId="41" fontId="9" fillId="0" borderId="17" xfId="50" applyNumberFormat="1" applyFont="1" applyBorder="1" applyAlignment="1" applyProtection="1">
      <alignment horizontal="right" vertical="center"/>
      <protection/>
    </xf>
    <xf numFmtId="41" fontId="9" fillId="0" borderId="18" xfId="50" applyNumberFormat="1" applyFont="1" applyBorder="1" applyAlignment="1" applyProtection="1">
      <alignment horizontal="right" vertical="center"/>
      <protection/>
    </xf>
    <xf numFmtId="41" fontId="9" fillId="0" borderId="19" xfId="50" applyNumberFormat="1" applyFont="1" applyBorder="1" applyAlignment="1" applyProtection="1">
      <alignment horizontal="right" vertical="center"/>
      <protection/>
    </xf>
    <xf numFmtId="41" fontId="9" fillId="0" borderId="18" xfId="50" applyNumberFormat="1" applyFont="1" applyBorder="1" applyAlignment="1" applyProtection="1">
      <alignment horizontal="center" vertical="center"/>
      <protection/>
    </xf>
    <xf numFmtId="41" fontId="9" fillId="0" borderId="20" xfId="50" applyNumberFormat="1" applyFont="1" applyBorder="1" applyAlignment="1" applyProtection="1">
      <alignment horizontal="center" vertical="center"/>
      <protection/>
    </xf>
    <xf numFmtId="41" fontId="9" fillId="0" borderId="17" xfId="50" applyNumberFormat="1" applyFont="1" applyBorder="1" applyAlignment="1" applyProtection="1">
      <alignment horizontal="center" vertical="center"/>
      <protection/>
    </xf>
    <xf numFmtId="41" fontId="9" fillId="0" borderId="21" xfId="50" applyNumberFormat="1" applyFont="1" applyBorder="1" applyAlignment="1" applyProtection="1">
      <alignment horizontal="center" vertical="center"/>
      <protection/>
    </xf>
    <xf numFmtId="38" fontId="9" fillId="0" borderId="20" xfId="50" applyFont="1" applyBorder="1" applyAlignment="1" applyProtection="1">
      <alignment horizontal="center" vertical="center"/>
      <protection/>
    </xf>
    <xf numFmtId="41" fontId="9" fillId="0" borderId="18" xfId="50" applyNumberFormat="1" applyFont="1" applyBorder="1" applyAlignment="1" applyProtection="1">
      <alignment vertical="center"/>
      <protection/>
    </xf>
    <xf numFmtId="41" fontId="9" fillId="0" borderId="19" xfId="50" applyNumberFormat="1" applyFont="1" applyBorder="1" applyAlignment="1" applyProtection="1">
      <alignment horizontal="center" vertical="center"/>
      <protection/>
    </xf>
    <xf numFmtId="41" fontId="9" fillId="0" borderId="15" xfId="50" applyNumberFormat="1" applyFont="1" applyBorder="1" applyAlignment="1" applyProtection="1">
      <alignment vertical="center"/>
      <protection/>
    </xf>
    <xf numFmtId="41" fontId="9" fillId="0" borderId="22" xfId="50" applyNumberFormat="1" applyFont="1" applyBorder="1" applyAlignment="1" applyProtection="1">
      <alignment horizontal="right" vertical="center"/>
      <protection/>
    </xf>
    <xf numFmtId="41" fontId="9" fillId="0" borderId="23" xfId="50" applyNumberFormat="1" applyFont="1" applyBorder="1" applyAlignment="1" applyProtection="1">
      <alignment horizontal="right" vertical="center"/>
      <protection/>
    </xf>
    <xf numFmtId="41" fontId="9" fillId="0" borderId="24" xfId="50" applyNumberFormat="1" applyFont="1" applyBorder="1" applyAlignment="1" applyProtection="1">
      <alignment horizontal="right" vertical="center"/>
      <protection/>
    </xf>
    <xf numFmtId="41" fontId="9" fillId="0" borderId="25" xfId="50" applyNumberFormat="1" applyFont="1" applyBorder="1" applyAlignment="1" applyProtection="1">
      <alignment horizontal="right" vertical="center"/>
      <protection/>
    </xf>
    <xf numFmtId="41" fontId="9" fillId="0" borderId="21" xfId="50" applyNumberFormat="1" applyFont="1" applyBorder="1" applyAlignment="1" applyProtection="1">
      <alignment horizontal="right" vertical="center"/>
      <protection/>
    </xf>
    <xf numFmtId="41" fontId="9" fillId="0" borderId="20" xfId="50" applyNumberFormat="1" applyFont="1" applyBorder="1" applyAlignment="1" applyProtection="1">
      <alignment horizontal="right" vertical="center"/>
      <protection/>
    </xf>
    <xf numFmtId="41" fontId="9" fillId="0" borderId="15" xfId="50" applyNumberFormat="1" applyFont="1" applyBorder="1" applyAlignment="1" applyProtection="1">
      <alignment vertical="center" shrinkToFit="1"/>
      <protection/>
    </xf>
    <xf numFmtId="41" fontId="9" fillId="0" borderId="16" xfId="50" applyNumberFormat="1" applyFont="1" applyBorder="1" applyAlignment="1" applyProtection="1">
      <alignment horizontal="right" vertical="center"/>
      <protection/>
    </xf>
    <xf numFmtId="41" fontId="9" fillId="0" borderId="15" xfId="50" applyNumberFormat="1" applyFont="1" applyBorder="1" applyAlignment="1" applyProtection="1">
      <alignment horizontal="right" vertical="center"/>
      <protection/>
    </xf>
    <xf numFmtId="41" fontId="9" fillId="0" borderId="26" xfId="50" applyNumberFormat="1" applyFont="1" applyBorder="1" applyAlignment="1" applyProtection="1">
      <alignment horizontal="right" vertical="center"/>
      <protection/>
    </xf>
    <xf numFmtId="41" fontId="9" fillId="0" borderId="27" xfId="50" applyNumberFormat="1" applyFont="1" applyBorder="1" applyAlignment="1" applyProtection="1">
      <alignment horizontal="right" vertical="center"/>
      <protection/>
    </xf>
    <xf numFmtId="41" fontId="9" fillId="0" borderId="28" xfId="50" applyNumberFormat="1" applyFont="1" applyBorder="1" applyAlignment="1" applyProtection="1">
      <alignment horizontal="right" vertical="center"/>
      <protection/>
    </xf>
    <xf numFmtId="41" fontId="9" fillId="0" borderId="0" xfId="50" applyNumberFormat="1" applyFont="1" applyBorder="1" applyAlignment="1" applyProtection="1">
      <alignment horizontal="right" vertical="center"/>
      <protection/>
    </xf>
    <xf numFmtId="41" fontId="9" fillId="0" borderId="0" xfId="50" applyNumberFormat="1" applyFont="1" applyAlignment="1" applyProtection="1">
      <alignment/>
      <protection/>
    </xf>
    <xf numFmtId="41" fontId="9" fillId="0" borderId="29" xfId="50" applyNumberFormat="1" applyFont="1" applyBorder="1" applyAlignment="1" applyProtection="1">
      <alignment horizontal="right" vertical="center"/>
      <protection/>
    </xf>
    <xf numFmtId="41" fontId="9" fillId="0" borderId="30" xfId="50" applyNumberFormat="1" applyFont="1" applyBorder="1" applyAlignment="1" applyProtection="1">
      <alignment horizontal="right" vertical="center"/>
      <protection/>
    </xf>
    <xf numFmtId="41" fontId="9" fillId="0" borderId="31" xfId="50" applyNumberFormat="1" applyFont="1" applyBorder="1" applyAlignment="1" applyProtection="1">
      <alignment horizontal="right" vertical="center"/>
      <protection/>
    </xf>
    <xf numFmtId="41" fontId="9" fillId="0" borderId="30" xfId="50" applyNumberFormat="1" applyFont="1" applyBorder="1" applyAlignment="1" applyProtection="1">
      <alignment horizontal="center" vertical="center"/>
      <protection/>
    </xf>
    <xf numFmtId="41" fontId="9" fillId="0" borderId="0" xfId="50" applyNumberFormat="1" applyFont="1" applyBorder="1" applyAlignment="1" applyProtection="1">
      <alignment/>
      <protection/>
    </xf>
    <xf numFmtId="38" fontId="9" fillId="0" borderId="0" xfId="50" applyFont="1" applyAlignment="1" applyProtection="1">
      <alignment/>
      <protection/>
    </xf>
    <xf numFmtId="41" fontId="9" fillId="0" borderId="0" xfId="50" applyNumberFormat="1" applyFont="1" applyAlignment="1" applyProtection="1">
      <alignment horizontal="center" vertical="center"/>
      <protection/>
    </xf>
    <xf numFmtId="41" fontId="9" fillId="0" borderId="25" xfId="50" applyNumberFormat="1" applyFont="1" applyBorder="1" applyAlignment="1" applyProtection="1">
      <alignment horizontal="center" vertical="center" shrinkToFit="1"/>
      <protection/>
    </xf>
    <xf numFmtId="41" fontId="9" fillId="0" borderId="16" xfId="50" applyNumberFormat="1" applyFont="1" applyBorder="1" applyAlignment="1" applyProtection="1">
      <alignment horizontal="center" vertical="center" shrinkToFit="1"/>
      <protection/>
    </xf>
    <xf numFmtId="41" fontId="10" fillId="0" borderId="17" xfId="50" applyNumberFormat="1" applyFont="1" applyBorder="1" applyAlignment="1" applyProtection="1">
      <alignment horizontal="right" vertical="center"/>
      <protection/>
    </xf>
    <xf numFmtId="41" fontId="9" fillId="0" borderId="18" xfId="50" applyNumberFormat="1" applyFont="1" applyBorder="1" applyAlignment="1" applyProtection="1">
      <alignment horizontal="center" vertical="center" shrinkToFit="1"/>
      <protection/>
    </xf>
    <xf numFmtId="41" fontId="9" fillId="0" borderId="20" xfId="50" applyNumberFormat="1" applyFont="1" applyBorder="1" applyAlignment="1" applyProtection="1">
      <alignment vertical="center" shrinkToFit="1"/>
      <protection/>
    </xf>
    <xf numFmtId="41" fontId="9" fillId="0" borderId="21" xfId="50" applyNumberFormat="1" applyFont="1" applyBorder="1" applyAlignment="1" applyProtection="1">
      <alignment horizontal="center" vertical="center" shrinkToFit="1"/>
      <protection/>
    </xf>
    <xf numFmtId="41" fontId="9" fillId="0" borderId="14" xfId="50" applyNumberFormat="1" applyFont="1" applyBorder="1" applyAlignment="1" applyProtection="1">
      <alignment horizontal="center" vertical="center" shrinkToFit="1"/>
      <protection/>
    </xf>
    <xf numFmtId="41" fontId="9" fillId="0" borderId="19" xfId="50" applyNumberFormat="1" applyFont="1" applyBorder="1" applyAlignment="1" applyProtection="1">
      <alignment horizontal="center" vertical="center" shrinkToFit="1"/>
      <protection/>
    </xf>
    <xf numFmtId="41" fontId="10" fillId="0" borderId="11" xfId="50" applyNumberFormat="1" applyFont="1" applyBorder="1" applyAlignment="1" applyProtection="1">
      <alignment horizontal="right" vertical="center"/>
      <protection/>
    </xf>
    <xf numFmtId="41" fontId="9" fillId="0" borderId="0" xfId="50" applyNumberFormat="1" applyFont="1" applyBorder="1" applyAlignment="1" applyProtection="1">
      <alignment horizontal="center" vertical="center" shrinkToFit="1"/>
      <protection/>
    </xf>
    <xf numFmtId="41" fontId="9" fillId="0" borderId="32" xfId="50" applyNumberFormat="1" applyFont="1" applyBorder="1" applyAlignment="1" applyProtection="1">
      <alignment horizontal="center" vertical="center" shrinkToFit="1"/>
      <protection/>
    </xf>
    <xf numFmtId="41" fontId="10" fillId="0" borderId="16" xfId="50" applyNumberFormat="1" applyFont="1" applyBorder="1" applyAlignment="1" applyProtection="1">
      <alignment horizontal="right" vertical="center" shrinkToFit="1"/>
      <protection/>
    </xf>
    <xf numFmtId="41" fontId="10" fillId="0" borderId="22" xfId="50" applyNumberFormat="1" applyFont="1" applyBorder="1" applyAlignment="1" applyProtection="1">
      <alignment horizontal="right" vertical="center" shrinkToFit="1"/>
      <protection/>
    </xf>
    <xf numFmtId="41" fontId="10" fillId="0" borderId="21" xfId="50" applyNumberFormat="1" applyFont="1" applyBorder="1" applyAlignment="1" applyProtection="1">
      <alignment horizontal="right" vertical="center" shrinkToFit="1"/>
      <protection/>
    </xf>
    <xf numFmtId="3" fontId="7" fillId="0" borderId="33" xfId="50" applyNumberFormat="1" applyFont="1" applyBorder="1" applyAlignment="1" applyProtection="1">
      <alignment horizontal="center" vertical="center"/>
      <protection/>
    </xf>
    <xf numFmtId="3" fontId="7" fillId="0" borderId="34" xfId="50" applyNumberFormat="1" applyFont="1" applyBorder="1" applyAlignment="1" applyProtection="1">
      <alignment horizontal="right" vertical="center"/>
      <protection/>
    </xf>
    <xf numFmtId="38" fontId="7" fillId="0" borderId="11" xfId="50" applyFont="1" applyBorder="1" applyAlignment="1">
      <alignment horizontal="center"/>
    </xf>
    <xf numFmtId="38" fontId="7" fillId="0" borderId="14" xfId="50" applyFont="1" applyBorder="1" applyAlignment="1">
      <alignment horizontal="center" vertical="center"/>
    </xf>
    <xf numFmtId="38" fontId="11" fillId="0" borderId="29" xfId="50" applyFont="1" applyBorder="1" applyAlignment="1">
      <alignment vertical="top" wrapText="1"/>
    </xf>
    <xf numFmtId="38" fontId="7" fillId="0" borderId="30" xfId="50" applyFont="1" applyBorder="1" applyAlignment="1">
      <alignment horizontal="center" vertical="center"/>
    </xf>
    <xf numFmtId="3" fontId="7" fillId="0" borderId="34" xfId="50" applyNumberFormat="1" applyFont="1" applyBorder="1" applyAlignment="1" applyProtection="1">
      <alignment horizontal="center" vertical="center"/>
      <protection/>
    </xf>
    <xf numFmtId="38" fontId="7" fillId="0" borderId="11" xfId="50" applyFont="1" applyBorder="1" applyAlignment="1">
      <alignment horizontal="center" vertical="center"/>
    </xf>
    <xf numFmtId="38" fontId="7" fillId="0" borderId="29" xfId="50" applyFont="1" applyBorder="1" applyAlignment="1">
      <alignment horizontal="center" vertical="center"/>
    </xf>
    <xf numFmtId="41" fontId="9" fillId="0" borderId="34" xfId="50" applyNumberFormat="1" applyFont="1" applyBorder="1" applyAlignment="1" applyProtection="1">
      <alignment horizontal="right" vertical="center"/>
      <protection/>
    </xf>
    <xf numFmtId="41" fontId="9" fillId="0" borderId="35" xfId="50" applyNumberFormat="1" applyFont="1" applyBorder="1" applyAlignment="1" applyProtection="1">
      <alignment horizontal="right" vertical="center"/>
      <protection/>
    </xf>
    <xf numFmtId="38" fontId="7" fillId="0" borderId="14" xfId="50" applyFont="1" applyBorder="1" applyAlignment="1">
      <alignment/>
    </xf>
    <xf numFmtId="38" fontId="7" fillId="0" borderId="30" xfId="50" applyFont="1" applyBorder="1" applyAlignment="1">
      <alignment/>
    </xf>
    <xf numFmtId="41" fontId="9" fillId="0" borderId="36" xfId="50" applyNumberFormat="1" applyFont="1" applyBorder="1" applyAlignment="1" applyProtection="1">
      <alignment horizontal="right" vertical="center"/>
      <protection/>
    </xf>
    <xf numFmtId="41" fontId="9" fillId="0" borderId="37" xfId="50" applyNumberFormat="1" applyFont="1" applyBorder="1" applyAlignment="1" applyProtection="1">
      <alignment horizontal="right" vertical="center"/>
      <protection/>
    </xf>
    <xf numFmtId="3" fontId="10" fillId="0" borderId="36" xfId="50" applyNumberFormat="1" applyFont="1" applyBorder="1" applyAlignment="1" applyProtection="1">
      <alignment vertical="center"/>
      <protection/>
    </xf>
    <xf numFmtId="41" fontId="9" fillId="0" borderId="0" xfId="50" applyNumberFormat="1" applyFont="1" applyBorder="1" applyAlignment="1" applyProtection="1">
      <alignment vertical="center"/>
      <protection/>
    </xf>
    <xf numFmtId="3" fontId="7" fillId="0" borderId="33" xfId="50" applyNumberFormat="1" applyFont="1" applyBorder="1" applyAlignment="1" applyProtection="1">
      <alignment horizontal="right" vertical="center"/>
      <protection/>
    </xf>
    <xf numFmtId="41" fontId="9" fillId="0" borderId="38" xfId="50" applyNumberFormat="1" applyFont="1" applyBorder="1" applyAlignment="1" applyProtection="1">
      <alignment horizontal="right" vertical="center"/>
      <protection/>
    </xf>
    <xf numFmtId="41" fontId="10" fillId="0" borderId="15" xfId="50" applyNumberFormat="1" applyFont="1" applyBorder="1" applyAlignment="1" applyProtection="1">
      <alignment vertical="center"/>
      <protection/>
    </xf>
    <xf numFmtId="41" fontId="10" fillId="0" borderId="20" xfId="50" applyNumberFormat="1" applyFont="1" applyBorder="1" applyAlignment="1" applyProtection="1">
      <alignment vertical="center"/>
      <protection/>
    </xf>
    <xf numFmtId="41" fontId="10" fillId="0" borderId="15" xfId="50" applyNumberFormat="1" applyFont="1" applyBorder="1" applyAlignment="1" applyProtection="1">
      <alignment vertical="center" shrinkToFit="1"/>
      <protection/>
    </xf>
    <xf numFmtId="41" fontId="10" fillId="0" borderId="0" xfId="50" applyNumberFormat="1" applyFont="1" applyBorder="1" applyAlignment="1" applyProtection="1">
      <alignment vertical="center"/>
      <protection/>
    </xf>
    <xf numFmtId="41" fontId="10" fillId="0" borderId="18" xfId="50" applyNumberFormat="1" applyFont="1" applyBorder="1" applyAlignment="1" applyProtection="1">
      <alignment vertical="center"/>
      <protection/>
    </xf>
    <xf numFmtId="41" fontId="10" fillId="0" borderId="11" xfId="50" applyNumberFormat="1" applyFont="1" applyBorder="1" applyAlignment="1" applyProtection="1">
      <alignment horizontal="left" vertical="center"/>
      <protection/>
    </xf>
    <xf numFmtId="41" fontId="10" fillId="0" borderId="0" xfId="50" applyNumberFormat="1" applyFont="1" applyBorder="1" applyAlignment="1" applyProtection="1">
      <alignment/>
      <protection/>
    </xf>
    <xf numFmtId="41" fontId="9" fillId="0" borderId="16" xfId="50" applyNumberFormat="1" applyFont="1" applyBorder="1" applyAlignment="1" applyProtection="1">
      <alignment horizontal="right" vertical="center" shrinkToFit="1"/>
      <protection/>
    </xf>
    <xf numFmtId="41" fontId="9" fillId="0" borderId="22" xfId="50" applyNumberFormat="1" applyFont="1" applyBorder="1" applyAlignment="1" applyProtection="1">
      <alignment horizontal="right" vertical="center" shrinkToFit="1"/>
      <protection/>
    </xf>
    <xf numFmtId="41" fontId="9" fillId="0" borderId="21" xfId="50" applyNumberFormat="1" applyFont="1" applyBorder="1" applyAlignment="1" applyProtection="1">
      <alignment horizontal="right" vertical="center" shrinkToFit="1"/>
      <protection/>
    </xf>
    <xf numFmtId="41" fontId="9" fillId="0" borderId="39" xfId="50" applyNumberFormat="1" applyFont="1" applyBorder="1" applyAlignment="1" applyProtection="1">
      <alignment horizontal="right" vertical="center" shrinkToFit="1"/>
      <protection/>
    </xf>
    <xf numFmtId="41" fontId="9" fillId="0" borderId="40" xfId="50" applyNumberFormat="1" applyFont="1" applyBorder="1" applyAlignment="1" applyProtection="1">
      <alignment horizontal="right" vertical="center" shrinkToFit="1"/>
      <protection/>
    </xf>
    <xf numFmtId="41" fontId="9" fillId="0" borderId="33" xfId="50" applyNumberFormat="1" applyFont="1" applyBorder="1" applyAlignment="1" applyProtection="1">
      <alignment horizontal="right" vertical="center" shrinkToFit="1"/>
      <protection/>
    </xf>
    <xf numFmtId="41" fontId="9" fillId="0" borderId="41" xfId="50" applyNumberFormat="1" applyFont="1" applyBorder="1" applyAlignment="1" applyProtection="1">
      <alignment horizontal="right" vertical="center"/>
      <protection/>
    </xf>
    <xf numFmtId="41" fontId="9" fillId="0" borderId="42" xfId="50" applyNumberFormat="1" applyFont="1" applyBorder="1" applyAlignment="1" applyProtection="1">
      <alignment horizontal="right" vertical="center"/>
      <protection/>
    </xf>
    <xf numFmtId="41" fontId="9" fillId="0" borderId="43" xfId="50" applyNumberFormat="1" applyFont="1" applyBorder="1" applyAlignment="1" applyProtection="1">
      <alignment horizontal="right" vertical="center"/>
      <protection/>
    </xf>
    <xf numFmtId="41" fontId="9" fillId="0" borderId="44" xfId="50" applyNumberFormat="1" applyFont="1" applyBorder="1" applyAlignment="1" applyProtection="1">
      <alignment horizontal="right" vertical="center"/>
      <protection/>
    </xf>
    <xf numFmtId="41" fontId="9" fillId="0" borderId="45" xfId="50" applyNumberFormat="1" applyFont="1" applyBorder="1" applyAlignment="1" applyProtection="1">
      <alignment horizontal="right" vertical="center" shrinkToFit="1"/>
      <protection/>
    </xf>
    <xf numFmtId="41" fontId="9" fillId="0" borderId="32" xfId="0" applyNumberFormat="1" applyFont="1" applyBorder="1" applyAlignment="1" applyProtection="1">
      <alignment vertical="center"/>
      <protection/>
    </xf>
    <xf numFmtId="41" fontId="9" fillId="0" borderId="1" xfId="0" applyNumberFormat="1" applyFont="1" applyBorder="1" applyAlignment="1" applyProtection="1">
      <alignment vertical="center"/>
      <protection/>
    </xf>
    <xf numFmtId="41" fontId="9" fillId="0" borderId="24" xfId="50" applyNumberFormat="1" applyFont="1" applyBorder="1" applyAlignment="1" applyProtection="1">
      <alignment vertical="center"/>
      <protection/>
    </xf>
    <xf numFmtId="41" fontId="9" fillId="0" borderId="46" xfId="0" applyNumberFormat="1" applyFont="1" applyBorder="1" applyAlignment="1" applyProtection="1">
      <alignment vertical="center"/>
      <protection/>
    </xf>
    <xf numFmtId="41" fontId="9" fillId="0" borderId="22" xfId="0" applyNumberFormat="1" applyFont="1" applyBorder="1" applyAlignment="1" applyProtection="1">
      <alignment vertical="center"/>
      <protection/>
    </xf>
    <xf numFmtId="41" fontId="9" fillId="0" borderId="47" xfId="0" applyNumberFormat="1" applyFont="1" applyBorder="1" applyAlignment="1" applyProtection="1">
      <alignment vertical="center"/>
      <protection/>
    </xf>
    <xf numFmtId="41" fontId="9" fillId="0" borderId="48" xfId="0" applyNumberFormat="1" applyFont="1" applyBorder="1" applyAlignment="1" applyProtection="1">
      <alignment vertical="center"/>
      <protection/>
    </xf>
    <xf numFmtId="41" fontId="9" fillId="0" borderId="39" xfId="0" applyNumberFormat="1" applyFont="1" applyBorder="1" applyAlignment="1" applyProtection="1">
      <alignment vertical="center"/>
      <protection/>
    </xf>
    <xf numFmtId="41" fontId="9" fillId="0" borderId="49" xfId="50" applyNumberFormat="1" applyFont="1" applyBorder="1" applyAlignment="1" applyProtection="1">
      <alignment vertical="center"/>
      <protection/>
    </xf>
    <xf numFmtId="41" fontId="9" fillId="0" borderId="50" xfId="0" applyNumberFormat="1" applyFont="1" applyBorder="1" applyAlignment="1" applyProtection="1">
      <alignment vertical="center"/>
      <protection/>
    </xf>
    <xf numFmtId="41" fontId="9" fillId="0" borderId="51" xfId="0" applyNumberFormat="1" applyFont="1" applyBorder="1" applyAlignment="1" applyProtection="1">
      <alignment vertical="center"/>
      <protection/>
    </xf>
    <xf numFmtId="41" fontId="9" fillId="0" borderId="52" xfId="0" applyNumberFormat="1" applyFont="1" applyBorder="1" applyAlignment="1" applyProtection="1">
      <alignment vertical="center"/>
      <protection/>
    </xf>
    <xf numFmtId="41" fontId="9" fillId="0" borderId="53" xfId="0" applyNumberFormat="1" applyFont="1" applyBorder="1" applyAlignment="1" applyProtection="1">
      <alignment vertical="center"/>
      <protection/>
    </xf>
    <xf numFmtId="41" fontId="9" fillId="0" borderId="16" xfId="0" applyNumberFormat="1" applyFont="1" applyBorder="1" applyAlignment="1" applyProtection="1">
      <alignment vertical="center"/>
      <protection/>
    </xf>
    <xf numFmtId="41" fontId="9" fillId="0" borderId="22" xfId="50" applyNumberFormat="1" applyFont="1" applyBorder="1" applyAlignment="1" applyProtection="1">
      <alignment vertical="center"/>
      <protection/>
    </xf>
    <xf numFmtId="41" fontId="9" fillId="0" borderId="24" xfId="0" applyNumberFormat="1" applyFont="1" applyBorder="1" applyAlignment="1" applyProtection="1">
      <alignment vertical="center"/>
      <protection/>
    </xf>
    <xf numFmtId="41" fontId="9" fillId="0" borderId="49" xfId="0" applyNumberFormat="1" applyFont="1" applyBorder="1" applyAlignment="1" applyProtection="1">
      <alignment vertical="center"/>
      <protection/>
    </xf>
    <xf numFmtId="41" fontId="9" fillId="0" borderId="34" xfId="0" applyNumberFormat="1" applyFont="1" applyBorder="1" applyAlignment="1" applyProtection="1">
      <alignment vertical="center"/>
      <protection/>
    </xf>
    <xf numFmtId="41" fontId="9" fillId="0" borderId="37" xfId="0" applyNumberFormat="1" applyFont="1" applyBorder="1" applyAlignment="1" applyProtection="1">
      <alignment vertical="center"/>
      <protection/>
    </xf>
    <xf numFmtId="41" fontId="9" fillId="0" borderId="36" xfId="0" applyNumberFormat="1" applyFont="1" applyBorder="1" applyAlignment="1" applyProtection="1">
      <alignment vertical="center"/>
      <protection/>
    </xf>
    <xf numFmtId="41" fontId="9" fillId="0" borderId="54" xfId="0" applyNumberFormat="1" applyFont="1" applyBorder="1" applyAlignment="1" applyProtection="1">
      <alignment vertical="center"/>
      <protection/>
    </xf>
    <xf numFmtId="41" fontId="9" fillId="0" borderId="38" xfId="0" applyNumberFormat="1" applyFont="1" applyBorder="1" applyAlignment="1" applyProtection="1">
      <alignment vertical="center"/>
      <protection/>
    </xf>
    <xf numFmtId="41" fontId="9" fillId="0" borderId="37" xfId="50" applyNumberFormat="1" applyFont="1" applyBorder="1" applyAlignment="1" applyProtection="1">
      <alignment vertical="center"/>
      <protection/>
    </xf>
    <xf numFmtId="41" fontId="9" fillId="0" borderId="33" xfId="50" applyNumberFormat="1" applyFont="1" applyBorder="1" applyAlignment="1" applyProtection="1">
      <alignment vertical="center"/>
      <protection/>
    </xf>
    <xf numFmtId="41" fontId="9" fillId="0" borderId="33" xfId="0" applyNumberFormat="1" applyFont="1" applyBorder="1" applyAlignment="1" applyProtection="1">
      <alignment vertical="center"/>
      <protection/>
    </xf>
    <xf numFmtId="41" fontId="9" fillId="0" borderId="36" xfId="50" applyNumberFormat="1" applyFont="1" applyBorder="1" applyAlignment="1" applyProtection="1">
      <alignment vertical="center"/>
      <protection/>
    </xf>
    <xf numFmtId="41" fontId="9" fillId="0" borderId="35" xfId="0" applyNumberFormat="1" applyFont="1" applyBorder="1" applyAlignment="1" applyProtection="1">
      <alignment vertical="center"/>
      <protection/>
    </xf>
    <xf numFmtId="41" fontId="9" fillId="0" borderId="41" xfId="50" applyNumberFormat="1" applyFont="1" applyBorder="1" applyAlignment="1">
      <alignment vertical="center"/>
    </xf>
    <xf numFmtId="41" fontId="9" fillId="0" borderId="44" xfId="50" applyNumberFormat="1" applyFont="1" applyBorder="1" applyAlignment="1">
      <alignment vertical="center"/>
    </xf>
    <xf numFmtId="41" fontId="9" fillId="0" borderId="55" xfId="50" applyNumberFormat="1" applyFont="1" applyBorder="1" applyAlignment="1" applyProtection="1">
      <alignment horizontal="right" vertical="center"/>
      <protection/>
    </xf>
    <xf numFmtId="41" fontId="9" fillId="0" borderId="44" xfId="0" applyNumberFormat="1" applyFont="1" applyBorder="1" applyAlignment="1" applyProtection="1">
      <alignment vertical="center"/>
      <protection/>
    </xf>
    <xf numFmtId="41" fontId="9" fillId="0" borderId="45" xfId="0" applyNumberFormat="1" applyFont="1" applyBorder="1" applyAlignment="1" applyProtection="1">
      <alignment vertical="center"/>
      <protection/>
    </xf>
    <xf numFmtId="41" fontId="9" fillId="0" borderId="56" xfId="50" applyNumberFormat="1" applyFont="1" applyBorder="1" applyAlignment="1">
      <alignment vertical="center"/>
    </xf>
    <xf numFmtId="41" fontId="9" fillId="0" borderId="43" xfId="50" applyNumberFormat="1" applyFont="1" applyBorder="1" applyAlignment="1">
      <alignment vertical="center"/>
    </xf>
    <xf numFmtId="9" fontId="9" fillId="0" borderId="12" xfId="50" applyNumberFormat="1" applyFont="1" applyBorder="1" applyAlignment="1" applyProtection="1">
      <alignment vertical="center"/>
      <protection/>
    </xf>
    <xf numFmtId="9" fontId="9" fillId="0" borderId="57" xfId="50" applyNumberFormat="1" applyFont="1" applyBorder="1" applyAlignment="1" applyProtection="1">
      <alignment vertical="center"/>
      <protection/>
    </xf>
    <xf numFmtId="9" fontId="9" fillId="0" borderId="31" xfId="50" applyNumberFormat="1" applyFont="1" applyBorder="1" applyAlignment="1" applyProtection="1">
      <alignment vertical="center"/>
      <protection/>
    </xf>
    <xf numFmtId="9" fontId="9" fillId="0" borderId="58" xfId="50" applyNumberFormat="1" applyFont="1" applyBorder="1" applyAlignment="1" applyProtection="1">
      <alignment vertical="center"/>
      <protection/>
    </xf>
    <xf numFmtId="9" fontId="9" fillId="0" borderId="40" xfId="50" applyNumberFormat="1" applyFont="1" applyBorder="1" applyAlignment="1" applyProtection="1">
      <alignment vertical="center"/>
      <protection/>
    </xf>
    <xf numFmtId="9" fontId="9" fillId="0" borderId="30" xfId="50" applyNumberFormat="1" applyFont="1" applyBorder="1" applyAlignment="1" applyProtection="1">
      <alignment vertical="center"/>
      <protection/>
    </xf>
    <xf numFmtId="9" fontId="9" fillId="0" borderId="29" xfId="50" applyNumberFormat="1" applyFont="1" applyBorder="1" applyAlignment="1" applyProtection="1">
      <alignment vertical="center"/>
      <protection/>
    </xf>
    <xf numFmtId="9" fontId="9" fillId="0" borderId="59" xfId="50" applyNumberFormat="1" applyFont="1" applyBorder="1" applyAlignment="1" applyProtection="1">
      <alignment vertical="center"/>
      <protection/>
    </xf>
    <xf numFmtId="41" fontId="9" fillId="0" borderId="60" xfId="50" applyNumberFormat="1" applyFont="1" applyBorder="1" applyAlignment="1">
      <alignment vertical="center"/>
    </xf>
    <xf numFmtId="41" fontId="9" fillId="0" borderId="52" xfId="0" applyNumberFormat="1" applyFont="1" applyFill="1" applyBorder="1" applyAlignment="1" applyProtection="1">
      <alignment vertical="center"/>
      <protection/>
    </xf>
    <xf numFmtId="41" fontId="9" fillId="0" borderId="61" xfId="0" applyNumberFormat="1" applyFont="1" applyBorder="1" applyAlignment="1" applyProtection="1">
      <alignment vertical="center"/>
      <protection/>
    </xf>
    <xf numFmtId="41" fontId="9" fillId="0" borderId="12" xfId="50" applyNumberFormat="1" applyFont="1" applyFill="1" applyBorder="1" applyAlignment="1" applyProtection="1">
      <alignment horizontal="right" vertical="center"/>
      <protection/>
    </xf>
    <xf numFmtId="41" fontId="9" fillId="0" borderId="15" xfId="50" applyNumberFormat="1" applyFont="1" applyFill="1" applyBorder="1" applyAlignment="1" applyProtection="1">
      <alignment horizontal="center" vertical="center"/>
      <protection/>
    </xf>
    <xf numFmtId="41" fontId="9" fillId="0" borderId="20" xfId="50" applyNumberFormat="1" applyFont="1" applyFill="1" applyBorder="1" applyAlignment="1" applyProtection="1">
      <alignment horizontal="center" vertical="center"/>
      <protection/>
    </xf>
    <xf numFmtId="41" fontId="9" fillId="0" borderId="1" xfId="0" applyNumberFormat="1" applyFont="1" applyFill="1" applyBorder="1" applyAlignment="1" applyProtection="1">
      <alignment vertical="center"/>
      <protection/>
    </xf>
    <xf numFmtId="41" fontId="9" fillId="0" borderId="48" xfId="0" applyNumberFormat="1" applyFont="1" applyFill="1" applyBorder="1" applyAlignment="1" applyProtection="1">
      <alignment vertical="center"/>
      <protection/>
    </xf>
    <xf numFmtId="41" fontId="9" fillId="0" borderId="36" xfId="0" applyNumberFormat="1" applyFont="1" applyFill="1" applyBorder="1" applyAlignment="1" applyProtection="1">
      <alignment vertical="center"/>
      <protection/>
    </xf>
    <xf numFmtId="41" fontId="9" fillId="0" borderId="44" xfId="50" applyNumberFormat="1" applyFont="1" applyFill="1" applyBorder="1" applyAlignment="1">
      <alignment vertical="center"/>
    </xf>
    <xf numFmtId="9" fontId="9" fillId="0" borderId="12" xfId="50" applyNumberFormat="1" applyFont="1" applyFill="1" applyBorder="1" applyAlignment="1" applyProtection="1">
      <alignment vertical="center"/>
      <protection/>
    </xf>
    <xf numFmtId="41" fontId="9" fillId="0" borderId="0" xfId="50" applyNumberFormat="1" applyFont="1" applyFill="1" applyAlignment="1" applyProtection="1">
      <alignment/>
      <protection/>
    </xf>
    <xf numFmtId="41" fontId="9" fillId="0" borderId="37" xfId="0" applyNumberFormat="1" applyFont="1" applyFill="1" applyBorder="1" applyAlignment="1" applyProtection="1">
      <alignment vertical="center"/>
      <protection/>
    </xf>
    <xf numFmtId="9" fontId="9" fillId="0" borderId="57" xfId="50" applyNumberFormat="1" applyFont="1" applyFill="1" applyBorder="1" applyAlignment="1" applyProtection="1">
      <alignment vertical="center"/>
      <protection/>
    </xf>
    <xf numFmtId="41" fontId="15" fillId="0" borderId="12" xfId="50" applyNumberFormat="1" applyFont="1" applyBorder="1" applyAlignment="1" applyProtection="1">
      <alignment horizontal="right" vertical="center"/>
      <protection/>
    </xf>
    <xf numFmtId="41" fontId="16" fillId="0" borderId="12" xfId="50" applyNumberFormat="1" applyFont="1" applyBorder="1" applyAlignment="1" applyProtection="1" quotePrefix="1">
      <alignment vertical="center"/>
      <protection/>
    </xf>
    <xf numFmtId="41" fontId="15" fillId="0" borderId="0" xfId="50" applyNumberFormat="1" applyFont="1" applyBorder="1" applyAlignment="1" applyProtection="1">
      <alignment horizontal="right" vertical="center"/>
      <protection/>
    </xf>
    <xf numFmtId="41" fontId="15" fillId="0" borderId="12" xfId="50" applyNumberFormat="1" applyFont="1" applyBorder="1" applyAlignment="1" applyProtection="1">
      <alignment horizontal="center" vertical="center"/>
      <protection/>
    </xf>
    <xf numFmtId="41" fontId="15" fillId="0" borderId="12" xfId="50" applyNumberFormat="1" applyFont="1" applyBorder="1" applyAlignment="1" applyProtection="1">
      <alignment vertical="center"/>
      <protection/>
    </xf>
    <xf numFmtId="41" fontId="17" fillId="0" borderId="11" xfId="50" applyNumberFormat="1" applyFont="1" applyBorder="1" applyAlignment="1" applyProtection="1">
      <alignment horizontal="right" vertical="center"/>
      <protection/>
    </xf>
    <xf numFmtId="41" fontId="17" fillId="0" borderId="0" xfId="50" applyNumberFormat="1" applyFont="1" applyAlignment="1" applyProtection="1">
      <alignment horizontal="right" vertical="center"/>
      <protection/>
    </xf>
    <xf numFmtId="41" fontId="17" fillId="0" borderId="13" xfId="50" applyNumberFormat="1" applyFont="1" applyBorder="1" applyAlignment="1" applyProtection="1">
      <alignment vertical="center"/>
      <protection/>
    </xf>
    <xf numFmtId="41" fontId="17" fillId="0" borderId="0" xfId="50" applyNumberFormat="1" applyFont="1" applyBorder="1" applyAlignment="1" applyProtection="1">
      <alignment horizontal="center" vertical="center"/>
      <protection/>
    </xf>
    <xf numFmtId="41" fontId="17" fillId="0" borderId="0" xfId="50" applyNumberFormat="1" applyFont="1" applyAlignment="1" applyProtection="1">
      <alignment vertical="center"/>
      <protection/>
    </xf>
    <xf numFmtId="41" fontId="17" fillId="0" borderId="14" xfId="50" applyNumberFormat="1" applyFont="1" applyBorder="1" applyAlignment="1" applyProtection="1">
      <alignment horizontal="center" vertical="center"/>
      <protection/>
    </xf>
    <xf numFmtId="41" fontId="17" fillId="0" borderId="14" xfId="50" applyNumberFormat="1" applyFont="1" applyBorder="1" applyAlignment="1" applyProtection="1">
      <alignment horizontal="right" vertical="center"/>
      <protection/>
    </xf>
    <xf numFmtId="41" fontId="17" fillId="0" borderId="0" xfId="50" applyNumberFormat="1" applyFont="1" applyBorder="1" applyAlignment="1" applyProtection="1">
      <alignment horizontal="center" vertical="center" shrinkToFit="1"/>
      <protection/>
    </xf>
    <xf numFmtId="41" fontId="17" fillId="0" borderId="15" xfId="50" applyNumberFormat="1" applyFont="1" applyBorder="1" applyAlignment="1" applyProtection="1">
      <alignment horizontal="center" vertical="center"/>
      <protection/>
    </xf>
    <xf numFmtId="41" fontId="17" fillId="0" borderId="11" xfId="50" applyNumberFormat="1" applyFont="1" applyBorder="1" applyAlignment="1" applyProtection="1">
      <alignment horizontal="center" vertical="center"/>
      <protection/>
    </xf>
    <xf numFmtId="41" fontId="17" fillId="0" borderId="16" xfId="50" applyNumberFormat="1" applyFont="1" applyBorder="1" applyAlignment="1" applyProtection="1">
      <alignment horizontal="center" vertical="center"/>
      <protection/>
    </xf>
    <xf numFmtId="38" fontId="17" fillId="0" borderId="15" xfId="50" applyFont="1" applyBorder="1" applyAlignment="1" applyProtection="1">
      <alignment horizontal="center" vertical="center"/>
      <protection/>
    </xf>
    <xf numFmtId="41" fontId="17" fillId="0" borderId="62" xfId="50" applyNumberFormat="1" applyFont="1" applyBorder="1" applyAlignment="1" applyProtection="1">
      <alignment horizontal="center" vertical="center"/>
      <protection/>
    </xf>
    <xf numFmtId="41" fontId="17" fillId="0" borderId="63" xfId="50" applyNumberFormat="1" applyFont="1" applyBorder="1" applyAlignment="1" applyProtection="1">
      <alignment horizontal="center" vertical="center"/>
      <protection/>
    </xf>
    <xf numFmtId="41" fontId="17" fillId="0" borderId="17" xfId="50" applyNumberFormat="1" applyFont="1" applyBorder="1" applyAlignment="1" applyProtection="1">
      <alignment horizontal="right" vertical="center"/>
      <protection/>
    </xf>
    <xf numFmtId="41" fontId="17" fillId="0" borderId="18" xfId="50" applyNumberFormat="1" applyFont="1" applyBorder="1" applyAlignment="1" applyProtection="1">
      <alignment horizontal="right" vertical="center"/>
      <protection/>
    </xf>
    <xf numFmtId="41" fontId="17" fillId="0" borderId="19" xfId="50" applyNumberFormat="1" applyFont="1" applyBorder="1" applyAlignment="1" applyProtection="1">
      <alignment horizontal="right" vertical="center"/>
      <protection/>
    </xf>
    <xf numFmtId="41" fontId="17" fillId="0" borderId="18" xfId="50" applyNumberFormat="1" applyFont="1" applyBorder="1" applyAlignment="1" applyProtection="1">
      <alignment horizontal="center" vertical="center" shrinkToFit="1"/>
      <protection/>
    </xf>
    <xf numFmtId="41" fontId="17" fillId="0" borderId="20" xfId="50" applyNumberFormat="1" applyFont="1" applyBorder="1" applyAlignment="1" applyProtection="1">
      <alignment horizontal="center" vertical="center"/>
      <protection/>
    </xf>
    <xf numFmtId="41" fontId="17" fillId="0" borderId="17" xfId="50" applyNumberFormat="1" applyFont="1" applyBorder="1" applyAlignment="1" applyProtection="1">
      <alignment horizontal="center" vertical="center"/>
      <protection/>
    </xf>
    <xf numFmtId="41" fontId="17" fillId="0" borderId="21" xfId="50" applyNumberFormat="1" applyFont="1" applyBorder="1" applyAlignment="1" applyProtection="1">
      <alignment horizontal="center" vertical="center"/>
      <protection/>
    </xf>
    <xf numFmtId="38" fontId="17" fillId="0" borderId="20" xfId="50" applyFont="1" applyBorder="1" applyAlignment="1" applyProtection="1">
      <alignment horizontal="center" vertical="center"/>
      <protection/>
    </xf>
    <xf numFmtId="41" fontId="17" fillId="0" borderId="64" xfId="50" applyNumberFormat="1" applyFont="1" applyBorder="1" applyAlignment="1" applyProtection="1">
      <alignment horizontal="center" vertical="center"/>
      <protection/>
    </xf>
    <xf numFmtId="41" fontId="17" fillId="0" borderId="65" xfId="50" applyNumberFormat="1" applyFont="1" applyBorder="1" applyAlignment="1" applyProtection="1">
      <alignment horizontal="center" vertical="center"/>
      <protection/>
    </xf>
    <xf numFmtId="41" fontId="17" fillId="0" borderId="18" xfId="50" applyNumberFormat="1" applyFont="1" applyBorder="1" applyAlignment="1" applyProtection="1">
      <alignment horizontal="center" vertical="center"/>
      <protection/>
    </xf>
    <xf numFmtId="41" fontId="17" fillId="0" borderId="18" xfId="50" applyNumberFormat="1" applyFont="1" applyBorder="1" applyAlignment="1" applyProtection="1">
      <alignment vertical="center"/>
      <protection/>
    </xf>
    <xf numFmtId="41" fontId="17" fillId="0" borderId="19" xfId="50" applyNumberFormat="1" applyFont="1" applyBorder="1" applyAlignment="1" applyProtection="1">
      <alignment horizontal="center" vertical="center"/>
      <protection/>
    </xf>
    <xf numFmtId="3" fontId="5" fillId="0" borderId="11" xfId="50" applyNumberFormat="1" applyFont="1" applyBorder="1" applyAlignment="1" applyProtection="1">
      <alignment horizontal="right" vertical="center"/>
      <protection/>
    </xf>
    <xf numFmtId="3" fontId="5" fillId="0" borderId="15" xfId="50" applyNumberFormat="1" applyFont="1" applyBorder="1" applyAlignment="1" applyProtection="1">
      <alignment vertical="center"/>
      <protection/>
    </xf>
    <xf numFmtId="3" fontId="5" fillId="0" borderId="24" xfId="50" applyNumberFormat="1" applyFont="1" applyBorder="1" applyAlignment="1" applyProtection="1">
      <alignment horizontal="right" vertical="center"/>
      <protection/>
    </xf>
    <xf numFmtId="41" fontId="5" fillId="0" borderId="46" xfId="0" applyNumberFormat="1" applyFont="1" applyBorder="1" applyAlignment="1" applyProtection="1">
      <alignment/>
      <protection/>
    </xf>
    <xf numFmtId="41" fontId="5" fillId="0" borderId="1" xfId="0" applyNumberFormat="1" applyFont="1" applyBorder="1" applyAlignment="1" applyProtection="1">
      <alignment/>
      <protection/>
    </xf>
    <xf numFmtId="41" fontId="5" fillId="0" borderId="23" xfId="50" applyNumberFormat="1" applyFont="1" applyBorder="1" applyAlignment="1" applyProtection="1">
      <alignment horizontal="right" vertical="center"/>
      <protection/>
    </xf>
    <xf numFmtId="41" fontId="5" fillId="0" borderId="24" xfId="50" applyNumberFormat="1" applyFont="1" applyBorder="1" applyAlignment="1" applyProtection="1">
      <alignment horizontal="right" vertical="center"/>
      <protection/>
    </xf>
    <xf numFmtId="41" fontId="7" fillId="0" borderId="22" xfId="50" applyNumberFormat="1" applyFont="1" applyBorder="1" applyAlignment="1" applyProtection="1">
      <alignment horizontal="right" vertical="center"/>
      <protection/>
    </xf>
    <xf numFmtId="41" fontId="7" fillId="0" borderId="23" xfId="50" applyNumberFormat="1" applyFont="1" applyBorder="1" applyAlignment="1" applyProtection="1">
      <alignment horizontal="right" vertical="center"/>
      <protection/>
    </xf>
    <xf numFmtId="41" fontId="7" fillId="0" borderId="24" xfId="50" applyNumberFormat="1" applyFont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/>
      <protection/>
    </xf>
    <xf numFmtId="41" fontId="5" fillId="0" borderId="66" xfId="0" applyNumberFormat="1" applyFont="1" applyBorder="1" applyAlignment="1" applyProtection="1">
      <alignment/>
      <protection/>
    </xf>
    <xf numFmtId="41" fontId="5" fillId="0" borderId="67" xfId="0" applyNumberFormat="1" applyFont="1" applyBorder="1" applyAlignment="1" applyProtection="1">
      <alignment/>
      <protection/>
    </xf>
    <xf numFmtId="41" fontId="5" fillId="0" borderId="25" xfId="50" applyNumberFormat="1" applyFont="1" applyBorder="1" applyAlignment="1" applyProtection="1">
      <alignment horizontal="right" vertical="center"/>
      <protection/>
    </xf>
    <xf numFmtId="41" fontId="5" fillId="0" borderId="22" xfId="50" applyNumberFormat="1" applyFont="1" applyBorder="1" applyAlignment="1" applyProtection="1">
      <alignment horizontal="right" vertical="center"/>
      <protection/>
    </xf>
    <xf numFmtId="3" fontId="5" fillId="0" borderId="25" xfId="50" applyNumberFormat="1" applyFont="1" applyBorder="1" applyAlignment="1" applyProtection="1">
      <alignment horizontal="center" vertical="center"/>
      <protection/>
    </xf>
    <xf numFmtId="3" fontId="5" fillId="0" borderId="16" xfId="50" applyNumberFormat="1" applyFont="1" applyBorder="1" applyAlignment="1" applyProtection="1">
      <alignment horizontal="center" vertical="center"/>
      <protection/>
    </xf>
    <xf numFmtId="3" fontId="5" fillId="0" borderId="20" xfId="50" applyNumberFormat="1" applyFont="1" applyBorder="1" applyAlignment="1" applyProtection="1">
      <alignment vertical="center"/>
      <protection/>
    </xf>
    <xf numFmtId="3" fontId="5" fillId="0" borderId="20" xfId="50" applyNumberFormat="1" applyFont="1" applyBorder="1" applyAlignment="1" applyProtection="1">
      <alignment horizontal="right" vertical="center"/>
      <protection/>
    </xf>
    <xf numFmtId="41" fontId="5" fillId="0" borderId="50" xfId="0" applyNumberFormat="1" applyFont="1" applyBorder="1" applyAlignment="1" applyProtection="1">
      <alignment/>
      <protection/>
    </xf>
    <xf numFmtId="41" fontId="5" fillId="0" borderId="48" xfId="0" applyNumberFormat="1" applyFont="1" applyBorder="1" applyAlignment="1" applyProtection="1">
      <alignment/>
      <protection/>
    </xf>
    <xf numFmtId="41" fontId="5" fillId="0" borderId="17" xfId="50" applyNumberFormat="1" applyFont="1" applyBorder="1" applyAlignment="1" applyProtection="1">
      <alignment horizontal="right" vertical="center"/>
      <protection/>
    </xf>
    <xf numFmtId="41" fontId="5" fillId="0" borderId="20" xfId="50" applyNumberFormat="1" applyFont="1" applyBorder="1" applyAlignment="1" applyProtection="1">
      <alignment horizontal="right" vertical="center"/>
      <protection/>
    </xf>
    <xf numFmtId="41" fontId="7" fillId="0" borderId="21" xfId="50" applyNumberFormat="1" applyFont="1" applyBorder="1" applyAlignment="1" applyProtection="1">
      <alignment horizontal="right" vertical="center"/>
      <protection/>
    </xf>
    <xf numFmtId="41" fontId="7" fillId="0" borderId="17" xfId="50" applyNumberFormat="1" applyFont="1" applyBorder="1" applyAlignment="1" applyProtection="1">
      <alignment horizontal="right" vertical="center"/>
      <protection/>
    </xf>
    <xf numFmtId="41" fontId="7" fillId="0" borderId="20" xfId="50" applyNumberFormat="1" applyFont="1" applyBorder="1" applyAlignment="1" applyProtection="1">
      <alignment horizontal="right" vertical="center"/>
      <protection/>
    </xf>
    <xf numFmtId="41" fontId="5" fillId="0" borderId="49" xfId="0" applyNumberFormat="1" applyFont="1" applyBorder="1" applyAlignment="1" applyProtection="1">
      <alignment/>
      <protection/>
    </xf>
    <xf numFmtId="41" fontId="5" fillId="0" borderId="68" xfId="0" applyNumberFormat="1" applyFont="1" applyBorder="1" applyAlignment="1" applyProtection="1">
      <alignment/>
      <protection/>
    </xf>
    <xf numFmtId="41" fontId="5" fillId="0" borderId="69" xfId="0" applyNumberFormat="1" applyFont="1" applyBorder="1" applyAlignment="1" applyProtection="1">
      <alignment/>
      <protection/>
    </xf>
    <xf numFmtId="41" fontId="5" fillId="0" borderId="18" xfId="50" applyNumberFormat="1" applyFont="1" applyBorder="1" applyAlignment="1" applyProtection="1">
      <alignment horizontal="right" vertical="center"/>
      <protection/>
    </xf>
    <xf numFmtId="41" fontId="5" fillId="0" borderId="21" xfId="50" applyNumberFormat="1" applyFont="1" applyBorder="1" applyAlignment="1" applyProtection="1">
      <alignment horizontal="right" vertical="center"/>
      <protection/>
    </xf>
    <xf numFmtId="3" fontId="5" fillId="0" borderId="18" xfId="50" applyNumberFormat="1" applyFont="1" applyBorder="1" applyAlignment="1" applyProtection="1">
      <alignment horizontal="center" vertical="center"/>
      <protection/>
    </xf>
    <xf numFmtId="3" fontId="5" fillId="0" borderId="17" xfId="50" applyNumberFormat="1" applyFont="1" applyBorder="1" applyAlignment="1" applyProtection="1">
      <alignment horizontal="right" vertical="center"/>
      <protection/>
    </xf>
    <xf numFmtId="3" fontId="5" fillId="0" borderId="21" xfId="50" applyNumberFormat="1" applyFont="1" applyBorder="1" applyAlignment="1" applyProtection="1">
      <alignment horizontal="center" vertical="center"/>
      <protection/>
    </xf>
    <xf numFmtId="3" fontId="5" fillId="0" borderId="0" xfId="50" applyNumberFormat="1" applyFont="1" applyAlignment="1" applyProtection="1">
      <alignment vertical="center"/>
      <protection/>
    </xf>
    <xf numFmtId="3" fontId="5" fillId="0" borderId="14" xfId="50" applyNumberFormat="1" applyFont="1" applyBorder="1" applyAlignment="1" applyProtection="1">
      <alignment horizontal="center" vertical="center"/>
      <protection/>
    </xf>
    <xf numFmtId="3" fontId="5" fillId="0" borderId="18" xfId="50" applyNumberFormat="1" applyFont="1" applyBorder="1" applyAlignment="1" applyProtection="1">
      <alignment vertical="center"/>
      <protection/>
    </xf>
    <xf numFmtId="3" fontId="5" fillId="0" borderId="19" xfId="50" applyNumberFormat="1" applyFont="1" applyBorder="1" applyAlignment="1" applyProtection="1">
      <alignment horizontal="center" vertical="center"/>
      <protection/>
    </xf>
    <xf numFmtId="3" fontId="5" fillId="0" borderId="15" xfId="50" applyNumberFormat="1" applyFont="1" applyBorder="1" applyAlignment="1" applyProtection="1">
      <alignment horizontal="right" vertical="center"/>
      <protection/>
    </xf>
    <xf numFmtId="3" fontId="5" fillId="0" borderId="0" xfId="50" applyNumberFormat="1" applyFont="1" applyBorder="1" applyAlignment="1" applyProtection="1">
      <alignment horizontal="center" vertical="center"/>
      <protection/>
    </xf>
    <xf numFmtId="3" fontId="5" fillId="0" borderId="11" xfId="50" applyNumberFormat="1" applyFont="1" applyBorder="1" applyAlignment="1" applyProtection="1">
      <alignment horizontal="left" vertical="center"/>
      <protection/>
    </xf>
    <xf numFmtId="3" fontId="5" fillId="0" borderId="0" xfId="50" applyNumberFormat="1" applyFont="1" applyAlignment="1" applyProtection="1">
      <alignment/>
      <protection/>
    </xf>
    <xf numFmtId="3" fontId="5" fillId="0" borderId="32" xfId="50" applyNumberFormat="1" applyFont="1" applyBorder="1" applyAlignment="1" applyProtection="1">
      <alignment horizontal="center" vertical="center"/>
      <protection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16" xfId="50" applyNumberFormat="1" applyFont="1" applyBorder="1" applyAlignment="1" applyProtection="1">
      <alignment horizontal="right" vertical="center"/>
      <protection/>
    </xf>
    <xf numFmtId="3" fontId="5" fillId="0" borderId="29" xfId="50" applyNumberFormat="1" applyFont="1" applyBorder="1" applyAlignment="1" applyProtection="1">
      <alignment horizontal="right" vertical="center"/>
      <protection/>
    </xf>
    <xf numFmtId="3" fontId="5" fillId="0" borderId="12" xfId="50" applyNumberFormat="1" applyFont="1" applyBorder="1" applyAlignment="1" applyProtection="1">
      <alignment vertical="center"/>
      <protection/>
    </xf>
    <xf numFmtId="3" fontId="5" fillId="0" borderId="12" xfId="50" applyNumberFormat="1" applyFont="1" applyBorder="1" applyAlignment="1" applyProtection="1">
      <alignment horizontal="right" vertical="center"/>
      <protection/>
    </xf>
    <xf numFmtId="41" fontId="5" fillId="0" borderId="70" xfId="0" applyNumberFormat="1" applyFont="1" applyBorder="1" applyAlignment="1" applyProtection="1">
      <alignment/>
      <protection/>
    </xf>
    <xf numFmtId="41" fontId="5" fillId="0" borderId="61" xfId="0" applyNumberFormat="1" applyFont="1" applyBorder="1" applyAlignment="1" applyProtection="1">
      <alignment/>
      <protection/>
    </xf>
    <xf numFmtId="41" fontId="5" fillId="0" borderId="28" xfId="0" applyNumberFormat="1" applyFont="1" applyBorder="1" applyAlignment="1" applyProtection="1">
      <alignment/>
      <protection/>
    </xf>
    <xf numFmtId="41" fontId="15" fillId="0" borderId="11" xfId="50" applyNumberFormat="1" applyFont="1" applyBorder="1" applyAlignment="1" applyProtection="1">
      <alignment horizontal="right" vertical="center"/>
      <protection/>
    </xf>
    <xf numFmtId="41" fontId="7" fillId="0" borderId="15" xfId="50" applyNumberFormat="1" applyFont="1" applyBorder="1" applyAlignment="1" applyProtection="1">
      <alignment horizontal="right" vertical="center"/>
      <protection/>
    </xf>
    <xf numFmtId="41" fontId="7" fillId="0" borderId="71" xfId="50" applyNumberFormat="1" applyFont="1" applyBorder="1" applyAlignment="1" applyProtection="1">
      <alignment horizontal="right" vertical="center"/>
      <protection/>
    </xf>
    <xf numFmtId="41" fontId="7" fillId="0" borderId="11" xfId="50" applyNumberFormat="1" applyFont="1" applyBorder="1" applyAlignment="1" applyProtection="1">
      <alignment horizontal="right" vertical="center"/>
      <protection/>
    </xf>
    <xf numFmtId="41" fontId="7" fillId="0" borderId="16" xfId="50" applyNumberFormat="1" applyFont="1" applyBorder="1" applyAlignment="1" applyProtection="1">
      <alignment horizontal="right" vertical="center"/>
      <protection/>
    </xf>
    <xf numFmtId="41" fontId="5" fillId="0" borderId="27" xfId="0" applyNumberFormat="1" applyFont="1" applyBorder="1" applyAlignment="1" applyProtection="1">
      <alignment/>
      <protection/>
    </xf>
    <xf numFmtId="41" fontId="5" fillId="0" borderId="72" xfId="0" applyNumberFormat="1" applyFont="1" applyBorder="1" applyAlignment="1" applyProtection="1">
      <alignment/>
      <protection/>
    </xf>
    <xf numFmtId="41" fontId="5" fillId="0" borderId="73" xfId="0" applyNumberFormat="1" applyFont="1" applyBorder="1" applyAlignment="1" applyProtection="1">
      <alignment/>
      <protection/>
    </xf>
    <xf numFmtId="3" fontId="5" fillId="0" borderId="12" xfId="50" applyNumberFormat="1" applyFont="1" applyBorder="1" applyAlignment="1" applyProtection="1">
      <alignment horizontal="center" vertical="center"/>
      <protection/>
    </xf>
    <xf numFmtId="3" fontId="5" fillId="0" borderId="30" xfId="50" applyNumberFormat="1" applyFont="1" applyBorder="1" applyAlignment="1" applyProtection="1">
      <alignment horizontal="center" vertical="center"/>
      <protection/>
    </xf>
    <xf numFmtId="3" fontId="5" fillId="0" borderId="74" xfId="50" applyNumberFormat="1" applyFont="1" applyBorder="1" applyAlignment="1" applyProtection="1">
      <alignment horizontal="center" vertical="center"/>
      <protection/>
    </xf>
    <xf numFmtId="3" fontId="5" fillId="0" borderId="75" xfId="50" applyNumberFormat="1" applyFont="1" applyBorder="1" applyAlignment="1" applyProtection="1">
      <alignment vertical="center"/>
      <protection/>
    </xf>
    <xf numFmtId="3" fontId="5" fillId="0" borderId="76" xfId="50" applyNumberFormat="1" applyFont="1" applyBorder="1" applyAlignment="1" applyProtection="1">
      <alignment horizontal="center" vertical="center"/>
      <protection/>
    </xf>
    <xf numFmtId="41" fontId="5" fillId="0" borderId="74" xfId="0" applyNumberFormat="1" applyFont="1" applyBorder="1" applyAlignment="1" applyProtection="1">
      <alignment/>
      <protection/>
    </xf>
    <xf numFmtId="41" fontId="5" fillId="0" borderId="77" xfId="0" applyNumberFormat="1" applyFont="1" applyBorder="1" applyAlignment="1" applyProtection="1">
      <alignment/>
      <protection/>
    </xf>
    <xf numFmtId="41" fontId="5" fillId="0" borderId="78" xfId="0" applyNumberFormat="1" applyFont="1" applyBorder="1" applyAlignment="1" applyProtection="1">
      <alignment/>
      <protection/>
    </xf>
    <xf numFmtId="41" fontId="5" fillId="0" borderId="79" xfId="0" applyNumberFormat="1" applyFont="1" applyBorder="1" applyAlignment="1" applyProtection="1">
      <alignment/>
      <protection/>
    </xf>
    <xf numFmtId="41" fontId="5" fillId="0" borderId="62" xfId="50" applyNumberFormat="1" applyFont="1" applyBorder="1" applyAlignment="1" applyProtection="1">
      <alignment horizontal="center" vertical="center"/>
      <protection/>
    </xf>
    <xf numFmtId="41" fontId="5" fillId="0" borderId="80" xfId="50" applyNumberFormat="1" applyFont="1" applyBorder="1" applyAlignment="1" applyProtection="1">
      <alignment horizontal="center" vertical="center"/>
      <protection/>
    </xf>
    <xf numFmtId="41" fontId="7" fillId="0" borderId="44" xfId="50" applyNumberFormat="1" applyFont="1" applyBorder="1" applyAlignment="1">
      <alignment vertical="center"/>
    </xf>
    <xf numFmtId="41" fontId="7" fillId="0" borderId="56" xfId="50" applyNumberFormat="1" applyFont="1" applyBorder="1" applyAlignment="1">
      <alignment vertical="center"/>
    </xf>
    <xf numFmtId="41" fontId="7" fillId="0" borderId="81" xfId="50" applyNumberFormat="1" applyFont="1" applyBorder="1" applyAlignment="1">
      <alignment vertical="center"/>
    </xf>
    <xf numFmtId="41" fontId="7" fillId="0" borderId="60" xfId="50" applyNumberFormat="1" applyFont="1" applyBorder="1" applyAlignment="1">
      <alignment vertical="center"/>
    </xf>
    <xf numFmtId="41" fontId="5" fillId="0" borderId="82" xfId="50" applyNumberFormat="1" applyFont="1" applyBorder="1" applyAlignment="1" applyProtection="1">
      <alignment horizontal="center" vertical="center"/>
      <protection/>
    </xf>
    <xf numFmtId="41" fontId="5" fillId="0" borderId="83" xfId="50" applyNumberFormat="1" applyFont="1" applyBorder="1" applyAlignment="1" applyProtection="1">
      <alignment horizontal="center" vertical="center"/>
      <protection/>
    </xf>
    <xf numFmtId="9" fontId="5" fillId="0" borderId="82" xfId="50" applyNumberFormat="1" applyFont="1" applyBorder="1" applyAlignment="1" applyProtection="1">
      <alignment/>
      <protection/>
    </xf>
    <xf numFmtId="9" fontId="5" fillId="0" borderId="84" xfId="50" applyNumberFormat="1" applyFont="1" applyBorder="1" applyAlignment="1" applyProtection="1">
      <alignment/>
      <protection/>
    </xf>
    <xf numFmtId="9" fontId="5" fillId="0" borderId="85" xfId="50" applyNumberFormat="1" applyFont="1" applyBorder="1" applyAlignment="1" applyProtection="1">
      <alignment/>
      <protection/>
    </xf>
    <xf numFmtId="9" fontId="5" fillId="0" borderId="86" xfId="50" applyNumberFormat="1" applyFont="1" applyBorder="1" applyAlignment="1" applyProtection="1">
      <alignment/>
      <protection/>
    </xf>
    <xf numFmtId="9" fontId="5" fillId="0" borderId="83" xfId="50" applyNumberFormat="1" applyFont="1" applyBorder="1" applyAlignment="1" applyProtection="1">
      <alignment/>
      <protection/>
    </xf>
    <xf numFmtId="9" fontId="5" fillId="0" borderId="87" xfId="50" applyNumberFormat="1" applyFont="1" applyBorder="1" applyAlignment="1" applyProtection="1">
      <alignment/>
      <protection/>
    </xf>
    <xf numFmtId="41" fontId="5" fillId="0" borderId="0" xfId="50" applyNumberFormat="1" applyFont="1" applyBorder="1" applyAlignment="1" applyProtection="1">
      <alignment/>
      <protection/>
    </xf>
    <xf numFmtId="41" fontId="5" fillId="0" borderId="0" xfId="50" applyNumberFormat="1" applyFont="1" applyBorder="1" applyAlignment="1" applyProtection="1">
      <alignment horizontal="center" vertical="center"/>
      <protection/>
    </xf>
    <xf numFmtId="41" fontId="9" fillId="0" borderId="11" xfId="50" applyNumberFormat="1" applyFont="1" applyFill="1" applyBorder="1" applyAlignment="1" applyProtection="1">
      <alignment horizontal="center" vertical="center"/>
      <protection/>
    </xf>
    <xf numFmtId="41" fontId="9" fillId="0" borderId="16" xfId="50" applyNumberFormat="1" applyFont="1" applyFill="1" applyBorder="1" applyAlignment="1" applyProtection="1">
      <alignment horizontal="center" vertical="center"/>
      <protection/>
    </xf>
    <xf numFmtId="41" fontId="9" fillId="0" borderId="17" xfId="50" applyNumberFormat="1" applyFont="1" applyFill="1" applyBorder="1" applyAlignment="1" applyProtection="1">
      <alignment horizontal="center" vertical="center"/>
      <protection/>
    </xf>
    <xf numFmtId="41" fontId="9" fillId="0" borderId="21" xfId="50" applyNumberFormat="1" applyFont="1" applyFill="1" applyBorder="1" applyAlignment="1" applyProtection="1">
      <alignment horizontal="center" vertical="center"/>
      <protection/>
    </xf>
    <xf numFmtId="41" fontId="9" fillId="0" borderId="46" xfId="0" applyNumberFormat="1" applyFont="1" applyFill="1" applyBorder="1" applyAlignment="1" applyProtection="1">
      <alignment vertical="center"/>
      <protection/>
    </xf>
    <xf numFmtId="41" fontId="9" fillId="0" borderId="22" xfId="0" applyNumberFormat="1" applyFont="1" applyFill="1" applyBorder="1" applyAlignment="1" applyProtection="1">
      <alignment vertical="center"/>
      <protection/>
    </xf>
    <xf numFmtId="41" fontId="9" fillId="0" borderId="50" xfId="0" applyNumberFormat="1" applyFont="1" applyFill="1" applyBorder="1" applyAlignment="1" applyProtection="1">
      <alignment vertical="center"/>
      <protection/>
    </xf>
    <xf numFmtId="41" fontId="9" fillId="0" borderId="39" xfId="0" applyNumberFormat="1" applyFont="1" applyFill="1" applyBorder="1" applyAlignment="1" applyProtection="1">
      <alignment vertical="center"/>
      <protection/>
    </xf>
    <xf numFmtId="41" fontId="9" fillId="0" borderId="53" xfId="0" applyNumberFormat="1" applyFont="1" applyFill="1" applyBorder="1" applyAlignment="1" applyProtection="1">
      <alignment vertical="center"/>
      <protection/>
    </xf>
    <xf numFmtId="41" fontId="9" fillId="0" borderId="16" xfId="0" applyNumberFormat="1" applyFont="1" applyFill="1" applyBorder="1" applyAlignment="1" applyProtection="1">
      <alignment vertical="center"/>
      <protection/>
    </xf>
    <xf numFmtId="41" fontId="9" fillId="0" borderId="38" xfId="0" applyNumberFormat="1" applyFont="1" applyFill="1" applyBorder="1" applyAlignment="1" applyProtection="1">
      <alignment vertical="center"/>
      <protection/>
    </xf>
    <xf numFmtId="41" fontId="9" fillId="0" borderId="35" xfId="0" applyNumberFormat="1" applyFont="1" applyFill="1" applyBorder="1" applyAlignment="1" applyProtection="1">
      <alignment vertical="center"/>
      <protection/>
    </xf>
    <xf numFmtId="41" fontId="9" fillId="0" borderId="41" xfId="50" applyNumberFormat="1" applyFont="1" applyFill="1" applyBorder="1" applyAlignment="1">
      <alignment vertical="center"/>
    </xf>
    <xf numFmtId="41" fontId="9" fillId="0" borderId="43" xfId="50" applyNumberFormat="1" applyFont="1" applyFill="1" applyBorder="1" applyAlignment="1">
      <alignment vertical="center"/>
    </xf>
    <xf numFmtId="9" fontId="9" fillId="0" borderId="58" xfId="50" applyNumberFormat="1" applyFont="1" applyFill="1" applyBorder="1" applyAlignment="1" applyProtection="1">
      <alignment vertical="center"/>
      <protection/>
    </xf>
    <xf numFmtId="9" fontId="9" fillId="0" borderId="40" xfId="50" applyNumberFormat="1" applyFont="1" applyFill="1" applyBorder="1" applyAlignment="1" applyProtection="1">
      <alignment vertical="center"/>
      <protection/>
    </xf>
    <xf numFmtId="41" fontId="9" fillId="0" borderId="54" xfId="0" applyNumberFormat="1" applyFont="1" applyFill="1" applyBorder="1" applyAlignment="1" applyProtection="1">
      <alignment vertical="center"/>
      <protection/>
    </xf>
    <xf numFmtId="41" fontId="9" fillId="0" borderId="56" xfId="50" applyNumberFormat="1" applyFont="1" applyFill="1" applyBorder="1" applyAlignment="1">
      <alignment vertical="center"/>
    </xf>
    <xf numFmtId="9" fontId="9" fillId="0" borderId="31" xfId="50" applyNumberFormat="1" applyFont="1" applyFill="1" applyBorder="1" applyAlignment="1" applyProtection="1">
      <alignment vertical="center"/>
      <protection/>
    </xf>
    <xf numFmtId="41" fontId="5" fillId="0" borderId="88" xfId="0" applyNumberFormat="1" applyFont="1" applyBorder="1" applyAlignment="1" applyProtection="1">
      <alignment/>
      <protection/>
    </xf>
    <xf numFmtId="41" fontId="5" fillId="0" borderId="89" xfId="0" applyNumberFormat="1" applyFont="1" applyBorder="1" applyAlignment="1" applyProtection="1">
      <alignment/>
      <protection/>
    </xf>
    <xf numFmtId="41" fontId="7" fillId="0" borderId="90" xfId="50" applyNumberFormat="1" applyFont="1" applyBorder="1" applyAlignment="1">
      <alignment vertical="center"/>
    </xf>
    <xf numFmtId="41" fontId="7" fillId="0" borderId="91" xfId="50" applyNumberFormat="1" applyFont="1" applyBorder="1" applyAlignment="1">
      <alignment vertical="center"/>
    </xf>
    <xf numFmtId="41" fontId="9" fillId="0" borderId="37" xfId="50" applyNumberFormat="1" applyFont="1" applyFill="1" applyBorder="1" applyAlignment="1" applyProtection="1">
      <alignment vertical="center"/>
      <protection/>
    </xf>
    <xf numFmtId="41" fontId="9" fillId="0" borderId="60" xfId="50" applyNumberFormat="1" applyFont="1" applyFill="1" applyBorder="1" applyAlignment="1">
      <alignment vertical="center"/>
    </xf>
    <xf numFmtId="41" fontId="9" fillId="0" borderId="0" xfId="50" applyNumberFormat="1" applyFont="1" applyFill="1" applyBorder="1" applyAlignment="1" applyProtection="1">
      <alignment/>
      <protection/>
    </xf>
    <xf numFmtId="38" fontId="9" fillId="0" borderId="12" xfId="50" applyFont="1" applyFill="1" applyBorder="1" applyAlignment="1" applyProtection="1">
      <alignment horizontal="right" vertical="center"/>
      <protection/>
    </xf>
    <xf numFmtId="38" fontId="9" fillId="0" borderId="15" xfId="50" applyFont="1" applyFill="1" applyBorder="1" applyAlignment="1" applyProtection="1">
      <alignment horizontal="center" vertical="center"/>
      <protection/>
    </xf>
    <xf numFmtId="38" fontId="9" fillId="0" borderId="20" xfId="50" applyFont="1" applyFill="1" applyBorder="1" applyAlignment="1" applyProtection="1">
      <alignment horizontal="center" vertical="center"/>
      <protection/>
    </xf>
    <xf numFmtId="41" fontId="9" fillId="0" borderId="24" xfId="50" applyNumberFormat="1" applyFont="1" applyFill="1" applyBorder="1" applyAlignment="1" applyProtection="1">
      <alignment vertical="center"/>
      <protection/>
    </xf>
    <xf numFmtId="41" fontId="9" fillId="0" borderId="49" xfId="50" applyNumberFormat="1" applyFont="1" applyFill="1" applyBorder="1" applyAlignment="1" applyProtection="1">
      <alignment vertical="center"/>
      <protection/>
    </xf>
    <xf numFmtId="41" fontId="9" fillId="0" borderId="15" xfId="50" applyNumberFormat="1" applyFont="1" applyFill="1" applyBorder="1" applyAlignment="1" applyProtection="1">
      <alignment vertical="center"/>
      <protection/>
    </xf>
    <xf numFmtId="41" fontId="9" fillId="0" borderId="22" xfId="50" applyNumberFormat="1" applyFont="1" applyFill="1" applyBorder="1" applyAlignment="1" applyProtection="1">
      <alignment vertical="center"/>
      <protection/>
    </xf>
    <xf numFmtId="41" fontId="9" fillId="0" borderId="24" xfId="0" applyNumberFormat="1" applyFont="1" applyFill="1" applyBorder="1" applyAlignment="1" applyProtection="1">
      <alignment vertical="center"/>
      <protection/>
    </xf>
    <xf numFmtId="41" fontId="9" fillId="0" borderId="49" xfId="0" applyNumberFormat="1" applyFont="1" applyFill="1" applyBorder="1" applyAlignment="1" applyProtection="1">
      <alignment vertical="center"/>
      <protection/>
    </xf>
    <xf numFmtId="41" fontId="9" fillId="0" borderId="36" xfId="50" applyNumberFormat="1" applyFont="1" applyFill="1" applyBorder="1" applyAlignment="1" applyProtection="1">
      <alignment vertical="center"/>
      <protection/>
    </xf>
    <xf numFmtId="38" fontId="9" fillId="0" borderId="0" xfId="50" applyFont="1" applyFill="1" applyAlignment="1" applyProtection="1">
      <alignment/>
      <protection/>
    </xf>
    <xf numFmtId="41" fontId="9" fillId="0" borderId="0" xfId="50" applyNumberFormat="1" applyFont="1" applyFill="1" applyBorder="1" applyAlignment="1" applyProtection="1">
      <alignment horizontal="center" vertical="center" shrinkToFit="1"/>
      <protection/>
    </xf>
    <xf numFmtId="41" fontId="9" fillId="0" borderId="18" xfId="50" applyNumberFormat="1" applyFont="1" applyFill="1" applyBorder="1" applyAlignment="1" applyProtection="1">
      <alignment horizontal="center" vertical="center" shrinkToFit="1"/>
      <protection/>
    </xf>
    <xf numFmtId="41" fontId="9" fillId="0" borderId="32" xfId="0" applyNumberFormat="1" applyFont="1" applyFill="1" applyBorder="1" applyAlignment="1" applyProtection="1">
      <alignment vertical="center"/>
      <protection/>
    </xf>
    <xf numFmtId="41" fontId="9" fillId="0" borderId="47" xfId="0" applyNumberFormat="1" applyFont="1" applyFill="1" applyBorder="1" applyAlignment="1" applyProtection="1">
      <alignment vertical="center"/>
      <protection/>
    </xf>
    <xf numFmtId="41" fontId="9" fillId="0" borderId="51" xfId="0" applyNumberFormat="1" applyFont="1" applyFill="1" applyBorder="1" applyAlignment="1" applyProtection="1">
      <alignment vertical="center"/>
      <protection/>
    </xf>
    <xf numFmtId="41" fontId="9" fillId="0" borderId="34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1" fontId="9" fillId="0" borderId="0" xfId="50" applyNumberFormat="1" applyFont="1" applyFill="1" applyBorder="1" applyAlignment="1" applyProtection="1">
      <alignment horizontal="center" vertical="center"/>
      <protection/>
    </xf>
    <xf numFmtId="41" fontId="9" fillId="0" borderId="18" xfId="50" applyNumberFormat="1" applyFont="1" applyFill="1" applyBorder="1" applyAlignment="1" applyProtection="1">
      <alignment horizontal="center" vertical="center"/>
      <protection/>
    </xf>
    <xf numFmtId="41" fontId="9" fillId="0" borderId="25" xfId="50" applyNumberFormat="1" applyFont="1" applyFill="1" applyBorder="1" applyAlignment="1" applyProtection="1">
      <alignment horizontal="right" vertical="center"/>
      <protection/>
    </xf>
    <xf numFmtId="41" fontId="9" fillId="0" borderId="18" xfId="50" applyNumberFormat="1" applyFont="1" applyFill="1" applyBorder="1" applyAlignment="1" applyProtection="1">
      <alignment horizontal="right" vertical="center"/>
      <protection/>
    </xf>
    <xf numFmtId="41" fontId="9" fillId="0" borderId="0" xfId="50" applyNumberFormat="1" applyFont="1" applyFill="1" applyBorder="1" applyAlignment="1" applyProtection="1">
      <alignment horizontal="right" vertical="center"/>
      <protection/>
    </xf>
    <xf numFmtId="41" fontId="9" fillId="0" borderId="36" xfId="50" applyNumberFormat="1" applyFont="1" applyFill="1" applyBorder="1" applyAlignment="1" applyProtection="1">
      <alignment horizontal="right" vertical="center"/>
      <protection/>
    </xf>
    <xf numFmtId="41" fontId="9" fillId="0" borderId="34" xfId="50" applyNumberFormat="1" applyFont="1" applyFill="1" applyBorder="1" applyAlignment="1" applyProtection="1">
      <alignment horizontal="right" vertical="center"/>
      <protection/>
    </xf>
    <xf numFmtId="41" fontId="9" fillId="0" borderId="33" xfId="0" applyNumberFormat="1" applyFont="1" applyFill="1" applyBorder="1" applyAlignment="1" applyProtection="1">
      <alignment vertical="center"/>
      <protection/>
    </xf>
    <xf numFmtId="41" fontId="9" fillId="0" borderId="92" xfId="50" applyNumberFormat="1" applyFont="1" applyBorder="1" applyAlignment="1" applyProtection="1">
      <alignment horizontal="center" vertical="center"/>
      <protection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38" fontId="10" fillId="0" borderId="0" xfId="50" applyFont="1" applyBorder="1" applyAlignment="1">
      <alignment horizontal="left" vertical="top" wrapText="1"/>
    </xf>
    <xf numFmtId="38" fontId="10" fillId="0" borderId="12" xfId="50" applyFont="1" applyBorder="1" applyAlignment="1">
      <alignment horizontal="left" vertical="top" wrapText="1"/>
    </xf>
    <xf numFmtId="41" fontId="9" fillId="0" borderId="95" xfId="50" applyNumberFormat="1" applyFont="1" applyBorder="1" applyAlignment="1" applyProtection="1">
      <alignment horizontal="right"/>
      <protection/>
    </xf>
    <xf numFmtId="41" fontId="8" fillId="0" borderId="0" xfId="5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41" fontId="9" fillId="0" borderId="92" xfId="50" applyNumberFormat="1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41" fontId="9" fillId="0" borderId="97" xfId="50" applyNumberFormat="1" applyFont="1" applyFill="1" applyBorder="1" applyAlignment="1" applyProtection="1">
      <alignment horizontal="center" vertical="center"/>
      <protection/>
    </xf>
    <xf numFmtId="0" fontId="9" fillId="0" borderId="94" xfId="0" applyFont="1" applyFill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41" fontId="9" fillId="0" borderId="97" xfId="50" applyNumberFormat="1" applyFont="1" applyBorder="1" applyAlignment="1" applyProtection="1">
      <alignment horizontal="center" vertical="center"/>
      <protection/>
    </xf>
    <xf numFmtId="41" fontId="8" fillId="0" borderId="0" xfId="5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41" fontId="4" fillId="0" borderId="0" xfId="5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1" fontId="17" fillId="0" borderId="97" xfId="50" applyNumberFormat="1" applyFont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41" fontId="17" fillId="0" borderId="92" xfId="50" applyNumberFormat="1" applyFont="1" applyBorder="1" applyAlignment="1" applyProtection="1">
      <alignment horizontal="center" vertical="center"/>
      <protection/>
    </xf>
    <xf numFmtId="41" fontId="17" fillId="0" borderId="98" xfId="50" applyNumberFormat="1" applyFont="1" applyBorder="1" applyAlignment="1" applyProtection="1">
      <alignment horizontal="center" vertical="center"/>
      <protection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38" fontId="11" fillId="0" borderId="0" xfId="50" applyFont="1" applyBorder="1" applyAlignment="1">
      <alignment horizontal="left" vertical="top" wrapText="1"/>
    </xf>
    <xf numFmtId="38" fontId="11" fillId="0" borderId="87" xfId="50" applyFont="1" applyBorder="1" applyAlignment="1">
      <alignment horizontal="left" vertical="top" wrapText="1"/>
    </xf>
    <xf numFmtId="41" fontId="17" fillId="0" borderId="93" xfId="5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55">
      <selection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160" customWidth="1"/>
    <col min="5" max="5" width="14.59765625" style="160" customWidth="1"/>
    <col min="6" max="6" width="18.5" style="160" customWidth="1"/>
    <col min="7" max="7" width="13.59765625" style="160" customWidth="1"/>
    <col min="8" max="8" width="14.59765625" style="160" customWidth="1"/>
    <col min="9" max="9" width="18.5" style="160" customWidth="1"/>
    <col min="10" max="11" width="14.59765625" style="48" customWidth="1"/>
    <col min="12" max="12" width="18.59765625" style="48" customWidth="1"/>
    <col min="13" max="14" width="14.59765625" style="48" customWidth="1"/>
    <col min="15" max="15" width="20.09765625" style="48" customWidth="1"/>
    <col min="16" max="16" width="13.59765625" style="48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48" customWidth="1"/>
    <col min="23" max="23" width="14.59765625" style="48" customWidth="1"/>
    <col min="24" max="24" width="22.3984375" style="54" customWidth="1"/>
    <col min="25" max="25" width="14.8984375" style="48" customWidth="1"/>
    <col min="26" max="26" width="14.59765625" style="48" customWidth="1"/>
    <col min="27" max="27" width="18.59765625" style="48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79</v>
      </c>
      <c r="C2" s="9"/>
      <c r="D2" s="152"/>
      <c r="E2" s="152"/>
      <c r="F2" s="152"/>
      <c r="G2" s="152"/>
      <c r="H2" s="152"/>
      <c r="I2" s="15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9"/>
      <c r="Z2" s="9"/>
      <c r="AA2" s="9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40" t="s">
        <v>71</v>
      </c>
      <c r="E3" s="341"/>
      <c r="F3" s="342"/>
      <c r="G3" s="343" t="s">
        <v>68</v>
      </c>
      <c r="H3" s="341"/>
      <c r="I3" s="34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32" t="s">
        <v>69</v>
      </c>
      <c r="Z3" s="333"/>
      <c r="AA3" s="334"/>
      <c r="AB3" s="332" t="s">
        <v>70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317" t="s">
        <v>0</v>
      </c>
      <c r="E4" s="153" t="s">
        <v>1</v>
      </c>
      <c r="F4" s="153" t="s">
        <v>2</v>
      </c>
      <c r="G4" s="153" t="s">
        <v>0</v>
      </c>
      <c r="H4" s="153" t="s">
        <v>1</v>
      </c>
      <c r="I4" s="153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20" t="s">
        <v>1</v>
      </c>
      <c r="X4" s="23" t="s">
        <v>2</v>
      </c>
      <c r="Y4" s="21" t="s">
        <v>0</v>
      </c>
      <c r="Z4" s="20" t="s">
        <v>1</v>
      </c>
      <c r="AA4" s="22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318" t="s">
        <v>6</v>
      </c>
      <c r="E5" s="154" t="s">
        <v>7</v>
      </c>
      <c r="F5" s="154" t="s">
        <v>8</v>
      </c>
      <c r="G5" s="154" t="s">
        <v>6</v>
      </c>
      <c r="H5" s="154" t="s">
        <v>7</v>
      </c>
      <c r="I5" s="154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28" t="s">
        <v>7</v>
      </c>
      <c r="X5" s="31" t="s">
        <v>8</v>
      </c>
      <c r="Y5" s="29" t="s">
        <v>6</v>
      </c>
      <c r="Z5" s="28" t="s">
        <v>7</v>
      </c>
      <c r="AA5" s="30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319"/>
      <c r="E6" s="155">
        <v>0</v>
      </c>
      <c r="F6" s="155">
        <v>0</v>
      </c>
      <c r="G6" s="155"/>
      <c r="H6" s="155"/>
      <c r="I6" s="155"/>
      <c r="J6" s="36">
        <f aca="true" t="shared" si="0" ref="J6:J60">+D6+G6</f>
        <v>0</v>
      </c>
      <c r="K6" s="37">
        <f aca="true" t="shared" si="1" ref="K6:K60">+E6+H6</f>
        <v>0</v>
      </c>
      <c r="L6" s="35">
        <f aca="true" t="shared" si="2" ref="L6:L60">+F6+I6</f>
        <v>0</v>
      </c>
      <c r="M6" s="108"/>
      <c r="N6" s="108"/>
      <c r="O6" s="108"/>
      <c r="P6" s="108"/>
      <c r="Q6" s="108"/>
      <c r="R6" s="108"/>
      <c r="S6" s="36">
        <f aca="true" t="shared" si="3" ref="S6:S60">+M6+P6</f>
        <v>0</v>
      </c>
      <c r="T6" s="37">
        <f aca="true" t="shared" si="4" ref="T6:T60">+N6+Q6</f>
        <v>0</v>
      </c>
      <c r="U6" s="35">
        <f aca="true" t="shared" si="5" ref="U6:U60">+O6+R6</f>
        <v>0</v>
      </c>
      <c r="V6" s="108"/>
      <c r="W6" s="108"/>
      <c r="X6" s="109"/>
      <c r="Y6" s="110"/>
      <c r="Z6" s="108"/>
      <c r="AA6" s="111"/>
      <c r="AB6" s="38">
        <f aca="true" t="shared" si="6" ref="AB6:AC21">+J6+S6+V6+Y6</f>
        <v>0</v>
      </c>
      <c r="AC6" s="37">
        <f t="shared" si="6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320">
        <v>0</v>
      </c>
      <c r="E7" s="156">
        <v>0</v>
      </c>
      <c r="F7" s="156">
        <v>0</v>
      </c>
      <c r="G7" s="156"/>
      <c r="H7" s="156"/>
      <c r="I7" s="156"/>
      <c r="J7" s="24">
        <f t="shared" si="0"/>
        <v>0</v>
      </c>
      <c r="K7" s="40">
        <f t="shared" si="1"/>
        <v>0</v>
      </c>
      <c r="L7" s="39">
        <f t="shared" si="2"/>
        <v>0</v>
      </c>
      <c r="M7" s="113"/>
      <c r="N7" s="113"/>
      <c r="O7" s="113"/>
      <c r="P7" s="113"/>
      <c r="Q7" s="113"/>
      <c r="R7" s="114"/>
      <c r="S7" s="24">
        <f t="shared" si="3"/>
        <v>0</v>
      </c>
      <c r="T7" s="40">
        <f t="shared" si="4"/>
        <v>0</v>
      </c>
      <c r="U7" s="39">
        <f t="shared" si="5"/>
        <v>0</v>
      </c>
      <c r="V7" s="113"/>
      <c r="W7" s="113"/>
      <c r="X7" s="115"/>
      <c r="Y7" s="116"/>
      <c r="Z7" s="113"/>
      <c r="AA7" s="114"/>
      <c r="AB7" s="25">
        <f t="shared" si="6"/>
        <v>0</v>
      </c>
      <c r="AC7" s="40">
        <f t="shared" si="6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319">
        <v>0</v>
      </c>
      <c r="E8" s="155">
        <v>0</v>
      </c>
      <c r="F8" s="155">
        <v>0</v>
      </c>
      <c r="G8" s="155"/>
      <c r="H8" s="155"/>
      <c r="I8" s="155"/>
      <c r="J8" s="36">
        <f t="shared" si="0"/>
        <v>0</v>
      </c>
      <c r="K8" s="37">
        <f t="shared" si="1"/>
        <v>0</v>
      </c>
      <c r="L8" s="35">
        <f t="shared" si="2"/>
        <v>0</v>
      </c>
      <c r="M8" s="108"/>
      <c r="N8" s="108"/>
      <c r="O8" s="108"/>
      <c r="P8" s="108"/>
      <c r="Q8" s="108"/>
      <c r="R8" s="108"/>
      <c r="S8" s="36">
        <f t="shared" si="3"/>
        <v>0</v>
      </c>
      <c r="T8" s="37">
        <f t="shared" si="4"/>
        <v>0</v>
      </c>
      <c r="U8" s="35">
        <f t="shared" si="5"/>
        <v>0</v>
      </c>
      <c r="V8" s="108"/>
      <c r="W8" s="108"/>
      <c r="X8" s="109"/>
      <c r="Y8" s="110"/>
      <c r="Z8" s="108"/>
      <c r="AA8" s="111"/>
      <c r="AB8" s="38">
        <f t="shared" si="6"/>
        <v>0</v>
      </c>
      <c r="AC8" s="37">
        <f t="shared" si="6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320">
        <v>0</v>
      </c>
      <c r="E9" s="156">
        <v>0</v>
      </c>
      <c r="F9" s="156">
        <v>0</v>
      </c>
      <c r="G9" s="156"/>
      <c r="H9" s="156"/>
      <c r="I9" s="156"/>
      <c r="J9" s="24">
        <f t="shared" si="0"/>
        <v>0</v>
      </c>
      <c r="K9" s="40">
        <f t="shared" si="1"/>
        <v>0</v>
      </c>
      <c r="L9" s="39">
        <f t="shared" si="2"/>
        <v>0</v>
      </c>
      <c r="M9" s="113"/>
      <c r="N9" s="113"/>
      <c r="O9" s="113"/>
      <c r="P9" s="113"/>
      <c r="Q9" s="113"/>
      <c r="R9" s="114"/>
      <c r="S9" s="24">
        <f t="shared" si="3"/>
        <v>0</v>
      </c>
      <c r="T9" s="40">
        <f t="shared" si="4"/>
        <v>0</v>
      </c>
      <c r="U9" s="39">
        <f t="shared" si="5"/>
        <v>0</v>
      </c>
      <c r="V9" s="113"/>
      <c r="W9" s="113"/>
      <c r="X9" s="115"/>
      <c r="Y9" s="116"/>
      <c r="Z9" s="113"/>
      <c r="AA9" s="114"/>
      <c r="AB9" s="25">
        <f t="shared" si="6"/>
        <v>0</v>
      </c>
      <c r="AC9" s="40">
        <f t="shared" si="6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319">
        <v>0</v>
      </c>
      <c r="E10" s="155">
        <v>0</v>
      </c>
      <c r="F10" s="155">
        <v>0</v>
      </c>
      <c r="G10" s="155"/>
      <c r="H10" s="155"/>
      <c r="I10" s="155"/>
      <c r="J10" s="36">
        <f t="shared" si="0"/>
        <v>0</v>
      </c>
      <c r="K10" s="37">
        <f t="shared" si="1"/>
        <v>0</v>
      </c>
      <c r="L10" s="35">
        <f t="shared" si="2"/>
        <v>0</v>
      </c>
      <c r="M10" s="108"/>
      <c r="N10" s="108"/>
      <c r="O10" s="108"/>
      <c r="P10" s="108"/>
      <c r="Q10" s="108"/>
      <c r="R10" s="108"/>
      <c r="S10" s="36">
        <f t="shared" si="3"/>
        <v>0</v>
      </c>
      <c r="T10" s="37">
        <f t="shared" si="4"/>
        <v>0</v>
      </c>
      <c r="U10" s="35">
        <f t="shared" si="5"/>
        <v>0</v>
      </c>
      <c r="V10" s="108"/>
      <c r="W10" s="108"/>
      <c r="X10" s="109"/>
      <c r="Y10" s="110"/>
      <c r="Z10" s="108"/>
      <c r="AA10" s="111"/>
      <c r="AB10" s="38">
        <f t="shared" si="6"/>
        <v>0</v>
      </c>
      <c r="AC10" s="37">
        <f t="shared" si="6"/>
        <v>0</v>
      </c>
      <c r="AD10" s="35">
        <f aca="true" t="shared" si="7" ref="AD10:AD60">+L10+U10+X10+AA10</f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320">
        <v>0</v>
      </c>
      <c r="E11" s="156">
        <v>0</v>
      </c>
      <c r="F11" s="156">
        <v>0</v>
      </c>
      <c r="G11" s="156"/>
      <c r="H11" s="156"/>
      <c r="I11" s="156"/>
      <c r="J11" s="24">
        <f t="shared" si="0"/>
        <v>0</v>
      </c>
      <c r="K11" s="40">
        <f t="shared" si="1"/>
        <v>0</v>
      </c>
      <c r="L11" s="39">
        <f t="shared" si="2"/>
        <v>0</v>
      </c>
      <c r="M11" s="113"/>
      <c r="N11" s="113"/>
      <c r="O11" s="113"/>
      <c r="P11" s="113"/>
      <c r="Q11" s="113"/>
      <c r="R11" s="114"/>
      <c r="S11" s="24">
        <f t="shared" si="3"/>
        <v>0</v>
      </c>
      <c r="T11" s="40">
        <f t="shared" si="4"/>
        <v>0</v>
      </c>
      <c r="U11" s="39">
        <f t="shared" si="5"/>
        <v>0</v>
      </c>
      <c r="V11" s="113"/>
      <c r="W11" s="113"/>
      <c r="X11" s="115"/>
      <c r="Y11" s="116"/>
      <c r="Z11" s="113"/>
      <c r="AA11" s="114"/>
      <c r="AB11" s="25">
        <f t="shared" si="6"/>
        <v>0</v>
      </c>
      <c r="AC11" s="40">
        <f t="shared" si="6"/>
        <v>0</v>
      </c>
      <c r="AD11" s="39">
        <f t="shared" si="7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319">
        <v>0</v>
      </c>
      <c r="E12" s="155">
        <v>0</v>
      </c>
      <c r="F12" s="155">
        <v>0</v>
      </c>
      <c r="G12" s="155"/>
      <c r="H12" s="155"/>
      <c r="I12" s="155"/>
      <c r="J12" s="36">
        <f t="shared" si="0"/>
        <v>0</v>
      </c>
      <c r="K12" s="37">
        <f t="shared" si="1"/>
        <v>0</v>
      </c>
      <c r="L12" s="35">
        <f t="shared" si="2"/>
        <v>0</v>
      </c>
      <c r="M12" s="108"/>
      <c r="N12" s="108"/>
      <c r="O12" s="108"/>
      <c r="P12" s="108"/>
      <c r="Q12" s="108"/>
      <c r="R12" s="108"/>
      <c r="S12" s="36">
        <f t="shared" si="3"/>
        <v>0</v>
      </c>
      <c r="T12" s="37">
        <f t="shared" si="4"/>
        <v>0</v>
      </c>
      <c r="U12" s="35">
        <f t="shared" si="5"/>
        <v>0</v>
      </c>
      <c r="V12" s="108"/>
      <c r="W12" s="108"/>
      <c r="X12" s="109"/>
      <c r="Y12" s="110"/>
      <c r="Z12" s="108"/>
      <c r="AA12" s="111"/>
      <c r="AB12" s="38">
        <f t="shared" si="6"/>
        <v>0</v>
      </c>
      <c r="AC12" s="37">
        <f t="shared" si="6"/>
        <v>0</v>
      </c>
      <c r="AD12" s="35">
        <f t="shared" si="7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320">
        <v>0</v>
      </c>
      <c r="E13" s="156">
        <v>0</v>
      </c>
      <c r="F13" s="156">
        <v>0</v>
      </c>
      <c r="G13" s="156"/>
      <c r="H13" s="156"/>
      <c r="I13" s="156"/>
      <c r="J13" s="24">
        <f t="shared" si="0"/>
        <v>0</v>
      </c>
      <c r="K13" s="40">
        <f t="shared" si="1"/>
        <v>0</v>
      </c>
      <c r="L13" s="39">
        <f t="shared" si="2"/>
        <v>0</v>
      </c>
      <c r="M13" s="113"/>
      <c r="N13" s="113"/>
      <c r="O13" s="113"/>
      <c r="P13" s="113"/>
      <c r="Q13" s="113"/>
      <c r="R13" s="114"/>
      <c r="S13" s="24">
        <f t="shared" si="3"/>
        <v>0</v>
      </c>
      <c r="T13" s="40">
        <f t="shared" si="4"/>
        <v>0</v>
      </c>
      <c r="U13" s="39">
        <f t="shared" si="5"/>
        <v>0</v>
      </c>
      <c r="V13" s="113"/>
      <c r="W13" s="113"/>
      <c r="X13" s="115"/>
      <c r="Y13" s="116"/>
      <c r="Z13" s="113"/>
      <c r="AA13" s="114"/>
      <c r="AB13" s="25">
        <f t="shared" si="6"/>
        <v>0</v>
      </c>
      <c r="AC13" s="40">
        <f t="shared" si="6"/>
        <v>0</v>
      </c>
      <c r="AD13" s="39">
        <f t="shared" si="7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319">
        <v>0</v>
      </c>
      <c r="E14" s="155">
        <v>0</v>
      </c>
      <c r="F14" s="155">
        <v>0</v>
      </c>
      <c r="G14" s="155"/>
      <c r="H14" s="155"/>
      <c r="I14" s="155"/>
      <c r="J14" s="36">
        <f t="shared" si="0"/>
        <v>0</v>
      </c>
      <c r="K14" s="37">
        <f t="shared" si="1"/>
        <v>0</v>
      </c>
      <c r="L14" s="35">
        <f t="shared" si="2"/>
        <v>0</v>
      </c>
      <c r="M14" s="108">
        <v>162</v>
      </c>
      <c r="N14" s="108">
        <v>1117.1148</v>
      </c>
      <c r="O14" s="108">
        <v>175828.104</v>
      </c>
      <c r="P14" s="108"/>
      <c r="Q14" s="108"/>
      <c r="R14" s="108"/>
      <c r="S14" s="36">
        <f t="shared" si="3"/>
        <v>162</v>
      </c>
      <c r="T14" s="37">
        <f t="shared" si="4"/>
        <v>1117.1148</v>
      </c>
      <c r="U14" s="35">
        <f t="shared" si="5"/>
        <v>175828.104</v>
      </c>
      <c r="V14" s="108"/>
      <c r="W14" s="108"/>
      <c r="X14" s="109"/>
      <c r="Y14" s="110">
        <v>35</v>
      </c>
      <c r="Z14" s="108">
        <v>215.9803</v>
      </c>
      <c r="AA14" s="111">
        <v>18232.43</v>
      </c>
      <c r="AB14" s="38">
        <f t="shared" si="6"/>
        <v>197</v>
      </c>
      <c r="AC14" s="37">
        <f t="shared" si="6"/>
        <v>1333.0951</v>
      </c>
      <c r="AD14" s="35">
        <f t="shared" si="7"/>
        <v>194060.53399999999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320">
        <v>0</v>
      </c>
      <c r="E15" s="156">
        <v>0</v>
      </c>
      <c r="F15" s="156">
        <v>0</v>
      </c>
      <c r="G15" s="156"/>
      <c r="H15" s="156"/>
      <c r="I15" s="156"/>
      <c r="J15" s="24">
        <f t="shared" si="0"/>
        <v>0</v>
      </c>
      <c r="K15" s="40">
        <f t="shared" si="1"/>
        <v>0</v>
      </c>
      <c r="L15" s="39">
        <f t="shared" si="2"/>
        <v>0</v>
      </c>
      <c r="M15" s="113"/>
      <c r="N15" s="113"/>
      <c r="O15" s="113"/>
      <c r="P15" s="113"/>
      <c r="Q15" s="113"/>
      <c r="R15" s="114"/>
      <c r="S15" s="24">
        <f t="shared" si="3"/>
        <v>0</v>
      </c>
      <c r="T15" s="40">
        <f t="shared" si="4"/>
        <v>0</v>
      </c>
      <c r="U15" s="39">
        <f t="shared" si="5"/>
        <v>0</v>
      </c>
      <c r="V15" s="113"/>
      <c r="W15" s="113"/>
      <c r="X15" s="115"/>
      <c r="Y15" s="116"/>
      <c r="Z15" s="113"/>
      <c r="AA15" s="114"/>
      <c r="AB15" s="25">
        <f t="shared" si="6"/>
        <v>0</v>
      </c>
      <c r="AC15" s="40">
        <f t="shared" si="6"/>
        <v>0</v>
      </c>
      <c r="AD15" s="39">
        <f t="shared" si="7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319">
        <v>0</v>
      </c>
      <c r="E16" s="155">
        <v>0</v>
      </c>
      <c r="F16" s="155">
        <v>0</v>
      </c>
      <c r="G16" s="155"/>
      <c r="H16" s="155"/>
      <c r="I16" s="155"/>
      <c r="J16" s="36">
        <f t="shared" si="0"/>
        <v>0</v>
      </c>
      <c r="K16" s="37">
        <f t="shared" si="1"/>
        <v>0</v>
      </c>
      <c r="L16" s="35">
        <f t="shared" si="2"/>
        <v>0</v>
      </c>
      <c r="M16" s="108">
        <v>187</v>
      </c>
      <c r="N16" s="108">
        <v>447.5995</v>
      </c>
      <c r="O16" s="108">
        <v>102498.574</v>
      </c>
      <c r="P16" s="108"/>
      <c r="Q16" s="108"/>
      <c r="R16" s="108"/>
      <c r="S16" s="36">
        <f t="shared" si="3"/>
        <v>187</v>
      </c>
      <c r="T16" s="37">
        <f t="shared" si="4"/>
        <v>447.5995</v>
      </c>
      <c r="U16" s="35">
        <f t="shared" si="5"/>
        <v>102498.574</v>
      </c>
      <c r="V16" s="108"/>
      <c r="W16" s="108"/>
      <c r="X16" s="109"/>
      <c r="Y16" s="110"/>
      <c r="Z16" s="108"/>
      <c r="AA16" s="111"/>
      <c r="AB16" s="38">
        <f t="shared" si="6"/>
        <v>187</v>
      </c>
      <c r="AC16" s="37">
        <f t="shared" si="6"/>
        <v>447.5995</v>
      </c>
      <c r="AD16" s="35">
        <f t="shared" si="7"/>
        <v>102498.574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320">
        <v>0</v>
      </c>
      <c r="E17" s="156">
        <v>0</v>
      </c>
      <c r="F17" s="156">
        <v>0</v>
      </c>
      <c r="G17" s="156"/>
      <c r="H17" s="156"/>
      <c r="I17" s="156"/>
      <c r="J17" s="24">
        <f t="shared" si="0"/>
        <v>0</v>
      </c>
      <c r="K17" s="40">
        <f t="shared" si="1"/>
        <v>0</v>
      </c>
      <c r="L17" s="39">
        <f t="shared" si="2"/>
        <v>0</v>
      </c>
      <c r="M17" s="113"/>
      <c r="N17" s="113"/>
      <c r="O17" s="113"/>
      <c r="P17" s="113"/>
      <c r="Q17" s="113"/>
      <c r="R17" s="114"/>
      <c r="S17" s="24">
        <f t="shared" si="3"/>
        <v>0</v>
      </c>
      <c r="T17" s="40">
        <f t="shared" si="4"/>
        <v>0</v>
      </c>
      <c r="U17" s="39">
        <f t="shared" si="5"/>
        <v>0</v>
      </c>
      <c r="V17" s="113"/>
      <c r="W17" s="113"/>
      <c r="X17" s="115"/>
      <c r="Y17" s="116"/>
      <c r="Z17" s="113"/>
      <c r="AA17" s="114"/>
      <c r="AB17" s="25">
        <f t="shared" si="6"/>
        <v>0</v>
      </c>
      <c r="AC17" s="40">
        <f t="shared" si="6"/>
        <v>0</v>
      </c>
      <c r="AD17" s="39">
        <f t="shared" si="7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319">
        <v>0</v>
      </c>
      <c r="E18" s="155">
        <v>0</v>
      </c>
      <c r="F18" s="155">
        <v>0</v>
      </c>
      <c r="G18" s="155">
        <v>4</v>
      </c>
      <c r="H18" s="155">
        <v>2.915</v>
      </c>
      <c r="I18" s="155">
        <v>677.803</v>
      </c>
      <c r="J18" s="36">
        <f t="shared" si="0"/>
        <v>4</v>
      </c>
      <c r="K18" s="37">
        <f t="shared" si="1"/>
        <v>2.915</v>
      </c>
      <c r="L18" s="35">
        <f t="shared" si="2"/>
        <v>677.803</v>
      </c>
      <c r="M18" s="108">
        <v>56</v>
      </c>
      <c r="N18" s="108">
        <v>117.0596</v>
      </c>
      <c r="O18" s="108">
        <v>26710.486</v>
      </c>
      <c r="P18" s="108"/>
      <c r="Q18" s="108"/>
      <c r="R18" s="108"/>
      <c r="S18" s="36">
        <f t="shared" si="3"/>
        <v>56</v>
      </c>
      <c r="T18" s="37">
        <f t="shared" si="4"/>
        <v>117.0596</v>
      </c>
      <c r="U18" s="35">
        <f t="shared" si="5"/>
        <v>26710.486</v>
      </c>
      <c r="V18" s="108"/>
      <c r="W18" s="108"/>
      <c r="X18" s="109"/>
      <c r="Y18" s="110"/>
      <c r="Z18" s="108"/>
      <c r="AA18" s="111"/>
      <c r="AB18" s="38">
        <f t="shared" si="6"/>
        <v>60</v>
      </c>
      <c r="AC18" s="37">
        <f t="shared" si="6"/>
        <v>119.97460000000001</v>
      </c>
      <c r="AD18" s="35">
        <f t="shared" si="7"/>
        <v>27388.289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320">
        <v>0</v>
      </c>
      <c r="E19" s="156">
        <v>0</v>
      </c>
      <c r="F19" s="156">
        <v>0</v>
      </c>
      <c r="G19" s="156"/>
      <c r="H19" s="156"/>
      <c r="I19" s="156"/>
      <c r="J19" s="24">
        <f t="shared" si="0"/>
        <v>0</v>
      </c>
      <c r="K19" s="40">
        <f t="shared" si="1"/>
        <v>0</v>
      </c>
      <c r="L19" s="39">
        <f t="shared" si="2"/>
        <v>0</v>
      </c>
      <c r="M19" s="113"/>
      <c r="N19" s="113"/>
      <c r="O19" s="113"/>
      <c r="P19" s="113"/>
      <c r="Q19" s="113"/>
      <c r="R19" s="114"/>
      <c r="S19" s="24">
        <f t="shared" si="3"/>
        <v>0</v>
      </c>
      <c r="T19" s="40">
        <f t="shared" si="4"/>
        <v>0</v>
      </c>
      <c r="U19" s="39">
        <f t="shared" si="5"/>
        <v>0</v>
      </c>
      <c r="V19" s="113"/>
      <c r="W19" s="113"/>
      <c r="X19" s="115"/>
      <c r="Y19" s="116"/>
      <c r="Z19" s="113"/>
      <c r="AA19" s="114"/>
      <c r="AB19" s="25">
        <f t="shared" si="6"/>
        <v>0</v>
      </c>
      <c r="AC19" s="40">
        <f t="shared" si="6"/>
        <v>0</v>
      </c>
      <c r="AD19" s="39">
        <f t="shared" si="7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319">
        <v>0</v>
      </c>
      <c r="E20" s="155">
        <v>0</v>
      </c>
      <c r="F20" s="155">
        <v>0</v>
      </c>
      <c r="G20" s="155"/>
      <c r="H20" s="155"/>
      <c r="I20" s="155"/>
      <c r="J20" s="36">
        <f t="shared" si="0"/>
        <v>0</v>
      </c>
      <c r="K20" s="37">
        <f t="shared" si="1"/>
        <v>0</v>
      </c>
      <c r="L20" s="35">
        <f t="shared" si="2"/>
        <v>0</v>
      </c>
      <c r="M20" s="108"/>
      <c r="N20" s="108"/>
      <c r="O20" s="108"/>
      <c r="P20" s="108"/>
      <c r="Q20" s="108"/>
      <c r="R20" s="108"/>
      <c r="S20" s="36">
        <f t="shared" si="3"/>
        <v>0</v>
      </c>
      <c r="T20" s="37">
        <f t="shared" si="4"/>
        <v>0</v>
      </c>
      <c r="U20" s="35">
        <f t="shared" si="5"/>
        <v>0</v>
      </c>
      <c r="V20" s="108"/>
      <c r="W20" s="108"/>
      <c r="X20" s="109"/>
      <c r="Y20" s="110"/>
      <c r="Z20" s="108"/>
      <c r="AA20" s="111"/>
      <c r="AB20" s="38">
        <f t="shared" si="6"/>
        <v>0</v>
      </c>
      <c r="AC20" s="37">
        <f t="shared" si="6"/>
        <v>0</v>
      </c>
      <c r="AD20" s="35">
        <f t="shared" si="7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320">
        <v>0</v>
      </c>
      <c r="E21" s="156">
        <v>0</v>
      </c>
      <c r="F21" s="156">
        <v>0</v>
      </c>
      <c r="G21" s="156"/>
      <c r="H21" s="156"/>
      <c r="I21" s="156"/>
      <c r="J21" s="24">
        <f t="shared" si="0"/>
        <v>0</v>
      </c>
      <c r="K21" s="40">
        <f t="shared" si="1"/>
        <v>0</v>
      </c>
      <c r="L21" s="39">
        <f t="shared" si="2"/>
        <v>0</v>
      </c>
      <c r="M21" s="113"/>
      <c r="N21" s="113"/>
      <c r="O21" s="113"/>
      <c r="P21" s="113"/>
      <c r="Q21" s="113"/>
      <c r="R21" s="114"/>
      <c r="S21" s="24">
        <f t="shared" si="3"/>
        <v>0</v>
      </c>
      <c r="T21" s="40">
        <f t="shared" si="4"/>
        <v>0</v>
      </c>
      <c r="U21" s="39">
        <f t="shared" si="5"/>
        <v>0</v>
      </c>
      <c r="V21" s="113"/>
      <c r="W21" s="113"/>
      <c r="X21" s="115"/>
      <c r="Y21" s="116"/>
      <c r="Z21" s="113"/>
      <c r="AA21" s="114"/>
      <c r="AB21" s="25">
        <f t="shared" si="6"/>
        <v>0</v>
      </c>
      <c r="AC21" s="40">
        <f t="shared" si="6"/>
        <v>0</v>
      </c>
      <c r="AD21" s="39">
        <f t="shared" si="7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319">
        <v>0</v>
      </c>
      <c r="E22" s="155">
        <v>0</v>
      </c>
      <c r="F22" s="155">
        <v>0</v>
      </c>
      <c r="G22" s="155"/>
      <c r="H22" s="155"/>
      <c r="I22" s="155"/>
      <c r="J22" s="36">
        <f t="shared" si="0"/>
        <v>0</v>
      </c>
      <c r="K22" s="37">
        <f t="shared" si="1"/>
        <v>0</v>
      </c>
      <c r="L22" s="35">
        <f t="shared" si="2"/>
        <v>0</v>
      </c>
      <c r="M22" s="108"/>
      <c r="N22" s="108"/>
      <c r="O22" s="108"/>
      <c r="P22" s="108"/>
      <c r="Q22" s="108"/>
      <c r="R22" s="108"/>
      <c r="S22" s="36">
        <f t="shared" si="3"/>
        <v>0</v>
      </c>
      <c r="T22" s="37">
        <f t="shared" si="4"/>
        <v>0</v>
      </c>
      <c r="U22" s="35">
        <f t="shared" si="5"/>
        <v>0</v>
      </c>
      <c r="V22" s="108"/>
      <c r="W22" s="108"/>
      <c r="X22" s="109"/>
      <c r="Y22" s="110"/>
      <c r="Z22" s="108"/>
      <c r="AA22" s="111"/>
      <c r="AB22" s="38">
        <f aca="true" t="shared" si="8" ref="AB22:AB62">+J22+S22+V22+Y22</f>
        <v>0</v>
      </c>
      <c r="AC22" s="37">
        <f aca="true" t="shared" si="9" ref="AC22:AC62">+K22+T22+W22+Z22</f>
        <v>0</v>
      </c>
      <c r="AD22" s="35">
        <f t="shared" si="7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320">
        <v>0</v>
      </c>
      <c r="E23" s="156">
        <v>0</v>
      </c>
      <c r="F23" s="156">
        <v>0</v>
      </c>
      <c r="G23" s="156"/>
      <c r="H23" s="156"/>
      <c r="I23" s="156"/>
      <c r="J23" s="24">
        <f t="shared" si="0"/>
        <v>0</v>
      </c>
      <c r="K23" s="40">
        <f t="shared" si="1"/>
        <v>0</v>
      </c>
      <c r="L23" s="39">
        <f t="shared" si="2"/>
        <v>0</v>
      </c>
      <c r="M23" s="113"/>
      <c r="N23" s="113"/>
      <c r="O23" s="113"/>
      <c r="P23" s="113"/>
      <c r="Q23" s="113"/>
      <c r="R23" s="114"/>
      <c r="S23" s="24">
        <f t="shared" si="3"/>
        <v>0</v>
      </c>
      <c r="T23" s="40">
        <f t="shared" si="4"/>
        <v>0</v>
      </c>
      <c r="U23" s="39">
        <f t="shared" si="5"/>
        <v>0</v>
      </c>
      <c r="V23" s="113"/>
      <c r="W23" s="113"/>
      <c r="X23" s="115"/>
      <c r="Y23" s="116"/>
      <c r="Z23" s="113"/>
      <c r="AA23" s="114"/>
      <c r="AB23" s="25">
        <f t="shared" si="8"/>
        <v>0</v>
      </c>
      <c r="AC23" s="40">
        <f t="shared" si="9"/>
        <v>0</v>
      </c>
      <c r="AD23" s="39">
        <f t="shared" si="7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319">
        <v>0</v>
      </c>
      <c r="E24" s="155">
        <v>0</v>
      </c>
      <c r="F24" s="155">
        <v>0</v>
      </c>
      <c r="G24" s="155"/>
      <c r="H24" s="155"/>
      <c r="I24" s="155"/>
      <c r="J24" s="36">
        <f t="shared" si="0"/>
        <v>0</v>
      </c>
      <c r="K24" s="37">
        <f t="shared" si="1"/>
        <v>0</v>
      </c>
      <c r="L24" s="35">
        <f t="shared" si="2"/>
        <v>0</v>
      </c>
      <c r="M24" s="108"/>
      <c r="N24" s="108"/>
      <c r="O24" s="108"/>
      <c r="P24" s="108"/>
      <c r="Q24" s="108"/>
      <c r="R24" s="108"/>
      <c r="S24" s="36">
        <f t="shared" si="3"/>
        <v>0</v>
      </c>
      <c r="T24" s="37">
        <f t="shared" si="4"/>
        <v>0</v>
      </c>
      <c r="U24" s="35">
        <f t="shared" si="5"/>
        <v>0</v>
      </c>
      <c r="V24" s="110">
        <v>19</v>
      </c>
      <c r="W24" s="108">
        <v>61.7106</v>
      </c>
      <c r="X24" s="109">
        <v>12842.224</v>
      </c>
      <c r="Y24" s="110"/>
      <c r="Z24" s="108"/>
      <c r="AA24" s="111"/>
      <c r="AB24" s="38">
        <f t="shared" si="8"/>
        <v>19</v>
      </c>
      <c r="AC24" s="37">
        <f t="shared" si="9"/>
        <v>61.7106</v>
      </c>
      <c r="AD24" s="35">
        <f t="shared" si="7"/>
        <v>12842.224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320">
        <v>0</v>
      </c>
      <c r="E25" s="156">
        <v>0</v>
      </c>
      <c r="F25" s="156">
        <v>0</v>
      </c>
      <c r="G25" s="156"/>
      <c r="H25" s="156"/>
      <c r="I25" s="156"/>
      <c r="J25" s="24">
        <f t="shared" si="0"/>
        <v>0</v>
      </c>
      <c r="K25" s="40">
        <f t="shared" si="1"/>
        <v>0</v>
      </c>
      <c r="L25" s="39">
        <f t="shared" si="2"/>
        <v>0</v>
      </c>
      <c r="M25" s="113"/>
      <c r="N25" s="113"/>
      <c r="O25" s="113"/>
      <c r="P25" s="113"/>
      <c r="Q25" s="113"/>
      <c r="R25" s="114"/>
      <c r="S25" s="24">
        <f t="shared" si="3"/>
        <v>0</v>
      </c>
      <c r="T25" s="40">
        <f t="shared" si="4"/>
        <v>0</v>
      </c>
      <c r="U25" s="39">
        <f t="shared" si="5"/>
        <v>0</v>
      </c>
      <c r="V25" s="116">
        <v>17</v>
      </c>
      <c r="W25" s="113">
        <v>76.1832</v>
      </c>
      <c r="X25" s="115">
        <v>19365.975</v>
      </c>
      <c r="Y25" s="116"/>
      <c r="Z25" s="113"/>
      <c r="AA25" s="114"/>
      <c r="AB25" s="25">
        <f t="shared" si="8"/>
        <v>17</v>
      </c>
      <c r="AC25" s="40">
        <f t="shared" si="9"/>
        <v>76.1832</v>
      </c>
      <c r="AD25" s="39">
        <f t="shared" si="7"/>
        <v>19365.975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319">
        <v>0</v>
      </c>
      <c r="E26" s="155">
        <v>0</v>
      </c>
      <c r="F26" s="155">
        <v>0</v>
      </c>
      <c r="G26" s="155"/>
      <c r="H26" s="155"/>
      <c r="I26" s="155"/>
      <c r="J26" s="36">
        <f t="shared" si="0"/>
        <v>0</v>
      </c>
      <c r="K26" s="37">
        <f t="shared" si="1"/>
        <v>0</v>
      </c>
      <c r="L26" s="35">
        <f t="shared" si="2"/>
        <v>0</v>
      </c>
      <c r="M26" s="108"/>
      <c r="N26" s="108"/>
      <c r="O26" s="108"/>
      <c r="P26" s="108"/>
      <c r="Q26" s="108"/>
      <c r="R26" s="108"/>
      <c r="S26" s="36">
        <f t="shared" si="3"/>
        <v>0</v>
      </c>
      <c r="T26" s="37">
        <f t="shared" si="4"/>
        <v>0</v>
      </c>
      <c r="U26" s="35">
        <f t="shared" si="5"/>
        <v>0</v>
      </c>
      <c r="V26" s="108"/>
      <c r="W26" s="108"/>
      <c r="X26" s="109"/>
      <c r="Y26" s="110"/>
      <c r="Z26" s="108"/>
      <c r="AA26" s="111"/>
      <c r="AB26" s="38">
        <f t="shared" si="8"/>
        <v>0</v>
      </c>
      <c r="AC26" s="37">
        <f t="shared" si="9"/>
        <v>0</v>
      </c>
      <c r="AD26" s="35">
        <f t="shared" si="7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320">
        <v>0</v>
      </c>
      <c r="E27" s="156">
        <v>0</v>
      </c>
      <c r="F27" s="156">
        <v>0</v>
      </c>
      <c r="G27" s="156"/>
      <c r="H27" s="156"/>
      <c r="I27" s="156"/>
      <c r="J27" s="24">
        <f t="shared" si="0"/>
        <v>0</v>
      </c>
      <c r="K27" s="40">
        <f t="shared" si="1"/>
        <v>0</v>
      </c>
      <c r="L27" s="39">
        <f t="shared" si="2"/>
        <v>0</v>
      </c>
      <c r="M27" s="113"/>
      <c r="N27" s="113"/>
      <c r="O27" s="113"/>
      <c r="P27" s="113"/>
      <c r="Q27" s="113"/>
      <c r="R27" s="114"/>
      <c r="S27" s="24">
        <f t="shared" si="3"/>
        <v>0</v>
      </c>
      <c r="T27" s="40">
        <f t="shared" si="4"/>
        <v>0</v>
      </c>
      <c r="U27" s="39">
        <f t="shared" si="5"/>
        <v>0</v>
      </c>
      <c r="V27" s="113"/>
      <c r="W27" s="113"/>
      <c r="X27" s="115"/>
      <c r="Y27" s="116"/>
      <c r="Z27" s="113"/>
      <c r="AA27" s="114"/>
      <c r="AB27" s="25">
        <f t="shared" si="8"/>
        <v>0</v>
      </c>
      <c r="AC27" s="40">
        <f t="shared" si="9"/>
        <v>0</v>
      </c>
      <c r="AD27" s="39">
        <f t="shared" si="7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319">
        <v>0</v>
      </c>
      <c r="E28" s="155">
        <v>0</v>
      </c>
      <c r="F28" s="155">
        <v>0</v>
      </c>
      <c r="G28" s="155"/>
      <c r="H28" s="155"/>
      <c r="I28" s="155"/>
      <c r="J28" s="36">
        <f t="shared" si="0"/>
        <v>0</v>
      </c>
      <c r="K28" s="37">
        <f t="shared" si="1"/>
        <v>0</v>
      </c>
      <c r="L28" s="35">
        <f t="shared" si="2"/>
        <v>0</v>
      </c>
      <c r="M28" s="108"/>
      <c r="N28" s="108"/>
      <c r="O28" s="108"/>
      <c r="P28" s="108"/>
      <c r="Q28" s="108"/>
      <c r="R28" s="108"/>
      <c r="S28" s="36">
        <f t="shared" si="3"/>
        <v>0</v>
      </c>
      <c r="T28" s="37">
        <f t="shared" si="4"/>
        <v>0</v>
      </c>
      <c r="U28" s="35">
        <f t="shared" si="5"/>
        <v>0</v>
      </c>
      <c r="V28" s="108"/>
      <c r="W28" s="108"/>
      <c r="X28" s="109"/>
      <c r="Y28" s="110"/>
      <c r="Z28" s="108"/>
      <c r="AA28" s="111"/>
      <c r="AB28" s="38">
        <f t="shared" si="8"/>
        <v>0</v>
      </c>
      <c r="AC28" s="37">
        <f t="shared" si="9"/>
        <v>0</v>
      </c>
      <c r="AD28" s="35">
        <f t="shared" si="7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320">
        <v>0</v>
      </c>
      <c r="E29" s="156">
        <v>0</v>
      </c>
      <c r="F29" s="156">
        <v>0</v>
      </c>
      <c r="G29" s="156"/>
      <c r="H29" s="156"/>
      <c r="I29" s="156"/>
      <c r="J29" s="24">
        <f t="shared" si="0"/>
        <v>0</v>
      </c>
      <c r="K29" s="40">
        <f t="shared" si="1"/>
        <v>0</v>
      </c>
      <c r="L29" s="39">
        <f t="shared" si="2"/>
        <v>0</v>
      </c>
      <c r="M29" s="113"/>
      <c r="N29" s="113"/>
      <c r="O29" s="113"/>
      <c r="P29" s="113"/>
      <c r="Q29" s="113"/>
      <c r="R29" s="114"/>
      <c r="S29" s="24">
        <f t="shared" si="3"/>
        <v>0</v>
      </c>
      <c r="T29" s="40">
        <f t="shared" si="4"/>
        <v>0</v>
      </c>
      <c r="U29" s="39">
        <f t="shared" si="5"/>
        <v>0</v>
      </c>
      <c r="V29" s="113"/>
      <c r="W29" s="113"/>
      <c r="X29" s="115"/>
      <c r="Y29" s="116"/>
      <c r="Z29" s="113"/>
      <c r="AA29" s="114"/>
      <c r="AB29" s="25">
        <f t="shared" si="8"/>
        <v>0</v>
      </c>
      <c r="AC29" s="40">
        <f t="shared" si="9"/>
        <v>0</v>
      </c>
      <c r="AD29" s="39">
        <f t="shared" si="7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319">
        <v>14</v>
      </c>
      <c r="E30" s="155">
        <v>7.0162</v>
      </c>
      <c r="F30" s="155">
        <v>1367.1737894339822</v>
      </c>
      <c r="G30" s="155">
        <v>42</v>
      </c>
      <c r="H30" s="155">
        <v>24.6966</v>
      </c>
      <c r="I30" s="155">
        <v>5661.599</v>
      </c>
      <c r="J30" s="36">
        <f t="shared" si="0"/>
        <v>56</v>
      </c>
      <c r="K30" s="37">
        <f t="shared" si="1"/>
        <v>31.7128</v>
      </c>
      <c r="L30" s="35">
        <f t="shared" si="2"/>
        <v>7028.772789433982</v>
      </c>
      <c r="M30" s="108"/>
      <c r="N30" s="108"/>
      <c r="O30" s="108"/>
      <c r="P30" s="108"/>
      <c r="Q30" s="108"/>
      <c r="R30" s="108"/>
      <c r="S30" s="36">
        <f t="shared" si="3"/>
        <v>0</v>
      </c>
      <c r="T30" s="37">
        <f t="shared" si="4"/>
        <v>0</v>
      </c>
      <c r="U30" s="35">
        <f t="shared" si="5"/>
        <v>0</v>
      </c>
      <c r="V30" s="108"/>
      <c r="W30" s="108"/>
      <c r="X30" s="109"/>
      <c r="Y30" s="110">
        <v>146</v>
      </c>
      <c r="Z30" s="108">
        <v>22.6183</v>
      </c>
      <c r="AA30" s="111">
        <v>5441.042</v>
      </c>
      <c r="AB30" s="38">
        <f t="shared" si="8"/>
        <v>202</v>
      </c>
      <c r="AC30" s="37">
        <f t="shared" si="9"/>
        <v>54.331100000000006</v>
      </c>
      <c r="AD30" s="35">
        <f t="shared" si="7"/>
        <v>12469.814789433982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320">
        <v>0</v>
      </c>
      <c r="E31" s="156">
        <v>0</v>
      </c>
      <c r="F31" s="156">
        <v>0</v>
      </c>
      <c r="G31" s="156"/>
      <c r="H31" s="156"/>
      <c r="I31" s="156"/>
      <c r="J31" s="24">
        <f t="shared" si="0"/>
        <v>0</v>
      </c>
      <c r="K31" s="40">
        <f t="shared" si="1"/>
        <v>0</v>
      </c>
      <c r="L31" s="39">
        <f t="shared" si="2"/>
        <v>0</v>
      </c>
      <c r="M31" s="113"/>
      <c r="N31" s="113"/>
      <c r="O31" s="113"/>
      <c r="P31" s="113"/>
      <c r="Q31" s="113"/>
      <c r="R31" s="114"/>
      <c r="S31" s="24">
        <f t="shared" si="3"/>
        <v>0</v>
      </c>
      <c r="T31" s="40">
        <f t="shared" si="4"/>
        <v>0</v>
      </c>
      <c r="U31" s="39">
        <f t="shared" si="5"/>
        <v>0</v>
      </c>
      <c r="V31" s="113"/>
      <c r="W31" s="113"/>
      <c r="X31" s="115"/>
      <c r="Y31" s="116"/>
      <c r="Z31" s="113"/>
      <c r="AA31" s="114"/>
      <c r="AB31" s="25">
        <f t="shared" si="8"/>
        <v>0</v>
      </c>
      <c r="AC31" s="40">
        <f t="shared" si="9"/>
        <v>0</v>
      </c>
      <c r="AD31" s="39">
        <f t="shared" si="7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319">
        <v>0</v>
      </c>
      <c r="E32" s="155">
        <v>0</v>
      </c>
      <c r="F32" s="155">
        <v>0</v>
      </c>
      <c r="G32" s="155"/>
      <c r="H32" s="155"/>
      <c r="I32" s="155"/>
      <c r="J32" s="36">
        <f t="shared" si="0"/>
        <v>0</v>
      </c>
      <c r="K32" s="37">
        <f t="shared" si="1"/>
        <v>0</v>
      </c>
      <c r="L32" s="35">
        <f t="shared" si="2"/>
        <v>0</v>
      </c>
      <c r="M32" s="108">
        <v>44</v>
      </c>
      <c r="N32" s="108">
        <v>624.9239</v>
      </c>
      <c r="O32" s="108">
        <v>35325.296</v>
      </c>
      <c r="P32" s="108"/>
      <c r="Q32" s="108"/>
      <c r="R32" s="108"/>
      <c r="S32" s="36">
        <f t="shared" si="3"/>
        <v>44</v>
      </c>
      <c r="T32" s="37">
        <f t="shared" si="4"/>
        <v>624.9239</v>
      </c>
      <c r="U32" s="35">
        <f t="shared" si="5"/>
        <v>35325.296</v>
      </c>
      <c r="V32" s="108">
        <v>27</v>
      </c>
      <c r="W32" s="108">
        <v>11.3859</v>
      </c>
      <c r="X32" s="109">
        <v>4384.786</v>
      </c>
      <c r="Y32" s="110">
        <v>30</v>
      </c>
      <c r="Z32" s="108">
        <v>1113.4243</v>
      </c>
      <c r="AA32" s="111">
        <v>59455.222</v>
      </c>
      <c r="AB32" s="38">
        <f t="shared" si="8"/>
        <v>101</v>
      </c>
      <c r="AC32" s="37">
        <f t="shared" si="9"/>
        <v>1749.7341</v>
      </c>
      <c r="AD32" s="35">
        <f t="shared" si="7"/>
        <v>99165.304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320">
        <v>0</v>
      </c>
      <c r="E33" s="156">
        <v>0</v>
      </c>
      <c r="F33" s="156">
        <v>0</v>
      </c>
      <c r="G33" s="156"/>
      <c r="H33" s="156"/>
      <c r="I33" s="156"/>
      <c r="J33" s="24">
        <f t="shared" si="0"/>
        <v>0</v>
      </c>
      <c r="K33" s="40">
        <f t="shared" si="1"/>
        <v>0</v>
      </c>
      <c r="L33" s="39">
        <f t="shared" si="2"/>
        <v>0</v>
      </c>
      <c r="M33" s="113"/>
      <c r="N33" s="113"/>
      <c r="O33" s="113"/>
      <c r="P33" s="113"/>
      <c r="Q33" s="113"/>
      <c r="R33" s="114"/>
      <c r="S33" s="24">
        <f t="shared" si="3"/>
        <v>0</v>
      </c>
      <c r="T33" s="40">
        <f t="shared" si="4"/>
        <v>0</v>
      </c>
      <c r="U33" s="39">
        <f t="shared" si="5"/>
        <v>0</v>
      </c>
      <c r="V33" s="113">
        <v>1</v>
      </c>
      <c r="W33" s="113">
        <v>1.0722</v>
      </c>
      <c r="X33" s="115">
        <v>40.79</v>
      </c>
      <c r="Y33" s="116"/>
      <c r="Z33" s="113"/>
      <c r="AA33" s="114"/>
      <c r="AB33" s="25">
        <f t="shared" si="8"/>
        <v>1</v>
      </c>
      <c r="AC33" s="40">
        <f t="shared" si="9"/>
        <v>1.0722</v>
      </c>
      <c r="AD33" s="39">
        <f t="shared" si="7"/>
        <v>40.79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319">
        <v>0</v>
      </c>
      <c r="E34" s="155">
        <v>0</v>
      </c>
      <c r="F34" s="155">
        <v>0</v>
      </c>
      <c r="G34" s="155"/>
      <c r="H34" s="155"/>
      <c r="I34" s="155"/>
      <c r="J34" s="36">
        <f t="shared" si="0"/>
        <v>0</v>
      </c>
      <c r="K34" s="37">
        <f t="shared" si="1"/>
        <v>0</v>
      </c>
      <c r="L34" s="35">
        <f t="shared" si="2"/>
        <v>0</v>
      </c>
      <c r="M34" s="108"/>
      <c r="N34" s="108"/>
      <c r="O34" s="108"/>
      <c r="P34" s="108"/>
      <c r="Q34" s="108"/>
      <c r="R34" s="108"/>
      <c r="S34" s="36">
        <f t="shared" si="3"/>
        <v>0</v>
      </c>
      <c r="T34" s="37">
        <f t="shared" si="4"/>
        <v>0</v>
      </c>
      <c r="U34" s="35">
        <f t="shared" si="5"/>
        <v>0</v>
      </c>
      <c r="V34" s="108"/>
      <c r="W34" s="108"/>
      <c r="X34" s="109"/>
      <c r="Y34" s="110"/>
      <c r="Z34" s="108"/>
      <c r="AA34" s="111"/>
      <c r="AB34" s="38">
        <f t="shared" si="8"/>
        <v>0</v>
      </c>
      <c r="AC34" s="37">
        <f t="shared" si="9"/>
        <v>0</v>
      </c>
      <c r="AD34" s="35">
        <f t="shared" si="7"/>
        <v>0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320">
        <v>0</v>
      </c>
      <c r="E35" s="156">
        <v>0</v>
      </c>
      <c r="F35" s="156">
        <v>0</v>
      </c>
      <c r="G35" s="156"/>
      <c r="H35" s="156"/>
      <c r="I35" s="156"/>
      <c r="J35" s="24">
        <f t="shared" si="0"/>
        <v>0</v>
      </c>
      <c r="K35" s="40">
        <f t="shared" si="1"/>
        <v>0</v>
      </c>
      <c r="L35" s="39">
        <f t="shared" si="2"/>
        <v>0</v>
      </c>
      <c r="M35" s="113"/>
      <c r="N35" s="113"/>
      <c r="O35" s="113"/>
      <c r="P35" s="113"/>
      <c r="Q35" s="113"/>
      <c r="R35" s="114"/>
      <c r="S35" s="24">
        <f t="shared" si="3"/>
        <v>0</v>
      </c>
      <c r="T35" s="40">
        <f t="shared" si="4"/>
        <v>0</v>
      </c>
      <c r="U35" s="39">
        <f t="shared" si="5"/>
        <v>0</v>
      </c>
      <c r="V35" s="113"/>
      <c r="W35" s="113"/>
      <c r="X35" s="115"/>
      <c r="Y35" s="116"/>
      <c r="Z35" s="113"/>
      <c r="AA35" s="114"/>
      <c r="AB35" s="25">
        <f t="shared" si="8"/>
        <v>0</v>
      </c>
      <c r="AC35" s="40">
        <f t="shared" si="9"/>
        <v>0</v>
      </c>
      <c r="AD35" s="39">
        <f t="shared" si="7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319">
        <v>0</v>
      </c>
      <c r="E36" s="155">
        <v>0</v>
      </c>
      <c r="F36" s="155">
        <v>0</v>
      </c>
      <c r="G36" s="155"/>
      <c r="H36" s="155"/>
      <c r="I36" s="155"/>
      <c r="J36" s="36">
        <f t="shared" si="0"/>
        <v>0</v>
      </c>
      <c r="K36" s="37">
        <f t="shared" si="1"/>
        <v>0</v>
      </c>
      <c r="L36" s="35">
        <f t="shared" si="2"/>
        <v>0</v>
      </c>
      <c r="M36" s="108"/>
      <c r="N36" s="108"/>
      <c r="O36" s="108"/>
      <c r="P36" s="108"/>
      <c r="Q36" s="108"/>
      <c r="R36" s="108"/>
      <c r="S36" s="36">
        <f t="shared" si="3"/>
        <v>0</v>
      </c>
      <c r="T36" s="37">
        <f t="shared" si="4"/>
        <v>0</v>
      </c>
      <c r="U36" s="35">
        <f t="shared" si="5"/>
        <v>0</v>
      </c>
      <c r="V36" s="108"/>
      <c r="W36" s="108"/>
      <c r="X36" s="109"/>
      <c r="Y36" s="110"/>
      <c r="Z36" s="108"/>
      <c r="AA36" s="111"/>
      <c r="AB36" s="38">
        <f t="shared" si="8"/>
        <v>0</v>
      </c>
      <c r="AC36" s="37">
        <f t="shared" si="9"/>
        <v>0</v>
      </c>
      <c r="AD36" s="35">
        <f t="shared" si="7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320">
        <v>0</v>
      </c>
      <c r="E37" s="156">
        <v>0</v>
      </c>
      <c r="F37" s="156">
        <v>0</v>
      </c>
      <c r="G37" s="156"/>
      <c r="H37" s="156"/>
      <c r="I37" s="156"/>
      <c r="J37" s="24">
        <f t="shared" si="0"/>
        <v>0</v>
      </c>
      <c r="K37" s="40">
        <f t="shared" si="1"/>
        <v>0</v>
      </c>
      <c r="L37" s="39">
        <f t="shared" si="2"/>
        <v>0</v>
      </c>
      <c r="M37" s="113"/>
      <c r="N37" s="113"/>
      <c r="O37" s="113"/>
      <c r="P37" s="113"/>
      <c r="Q37" s="113"/>
      <c r="R37" s="114"/>
      <c r="S37" s="24">
        <f t="shared" si="3"/>
        <v>0</v>
      </c>
      <c r="T37" s="40">
        <f t="shared" si="4"/>
        <v>0</v>
      </c>
      <c r="U37" s="39">
        <f t="shared" si="5"/>
        <v>0</v>
      </c>
      <c r="V37" s="113"/>
      <c r="W37" s="113"/>
      <c r="X37" s="115"/>
      <c r="Y37" s="116"/>
      <c r="Z37" s="113"/>
      <c r="AA37" s="114"/>
      <c r="AB37" s="25">
        <f t="shared" si="8"/>
        <v>0</v>
      </c>
      <c r="AC37" s="40">
        <f t="shared" si="9"/>
        <v>0</v>
      </c>
      <c r="AD37" s="39">
        <f t="shared" si="7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319">
        <v>34</v>
      </c>
      <c r="E38" s="155">
        <v>6.1943</v>
      </c>
      <c r="F38" s="155">
        <v>2564.9636430089777</v>
      </c>
      <c r="G38" s="155"/>
      <c r="H38" s="155"/>
      <c r="I38" s="155"/>
      <c r="J38" s="36">
        <f t="shared" si="0"/>
        <v>34</v>
      </c>
      <c r="K38" s="37">
        <f t="shared" si="1"/>
        <v>6.1943</v>
      </c>
      <c r="L38" s="35">
        <f t="shared" si="2"/>
        <v>2564.9636430089777</v>
      </c>
      <c r="M38" s="108"/>
      <c r="N38" s="108"/>
      <c r="O38" s="108"/>
      <c r="P38" s="108"/>
      <c r="Q38" s="108"/>
      <c r="R38" s="108"/>
      <c r="S38" s="36">
        <f t="shared" si="3"/>
        <v>0</v>
      </c>
      <c r="T38" s="37">
        <f t="shared" si="4"/>
        <v>0</v>
      </c>
      <c r="U38" s="35">
        <f t="shared" si="5"/>
        <v>0</v>
      </c>
      <c r="V38" s="108"/>
      <c r="W38" s="108"/>
      <c r="X38" s="109"/>
      <c r="Y38" s="110"/>
      <c r="Z38" s="108"/>
      <c r="AA38" s="111"/>
      <c r="AB38" s="38">
        <f t="shared" si="8"/>
        <v>34</v>
      </c>
      <c r="AC38" s="37">
        <f t="shared" si="9"/>
        <v>6.1943</v>
      </c>
      <c r="AD38" s="35">
        <f t="shared" si="7"/>
        <v>2564.9636430089777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320">
        <v>0</v>
      </c>
      <c r="E39" s="156">
        <v>0</v>
      </c>
      <c r="F39" s="156">
        <v>0</v>
      </c>
      <c r="G39" s="156"/>
      <c r="H39" s="156"/>
      <c r="I39" s="156"/>
      <c r="J39" s="24">
        <f t="shared" si="0"/>
        <v>0</v>
      </c>
      <c r="K39" s="40">
        <f t="shared" si="1"/>
        <v>0</v>
      </c>
      <c r="L39" s="39">
        <f t="shared" si="2"/>
        <v>0</v>
      </c>
      <c r="M39" s="113"/>
      <c r="N39" s="113"/>
      <c r="O39" s="113"/>
      <c r="P39" s="113"/>
      <c r="Q39" s="113"/>
      <c r="R39" s="114"/>
      <c r="S39" s="24">
        <f t="shared" si="3"/>
        <v>0</v>
      </c>
      <c r="T39" s="40">
        <f t="shared" si="4"/>
        <v>0</v>
      </c>
      <c r="U39" s="39">
        <f t="shared" si="5"/>
        <v>0</v>
      </c>
      <c r="V39" s="113"/>
      <c r="W39" s="113"/>
      <c r="X39" s="115"/>
      <c r="Y39" s="116"/>
      <c r="Z39" s="113"/>
      <c r="AA39" s="114"/>
      <c r="AB39" s="25">
        <f t="shared" si="8"/>
        <v>0</v>
      </c>
      <c r="AC39" s="40">
        <f t="shared" si="9"/>
        <v>0</v>
      </c>
      <c r="AD39" s="39">
        <f t="shared" si="7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319">
        <v>0</v>
      </c>
      <c r="E40" s="155">
        <v>0</v>
      </c>
      <c r="F40" s="155">
        <v>0</v>
      </c>
      <c r="G40" s="155"/>
      <c r="H40" s="155"/>
      <c r="I40" s="155"/>
      <c r="J40" s="36">
        <f t="shared" si="0"/>
        <v>0</v>
      </c>
      <c r="K40" s="37">
        <f t="shared" si="1"/>
        <v>0</v>
      </c>
      <c r="L40" s="35">
        <f t="shared" si="2"/>
        <v>0</v>
      </c>
      <c r="M40" s="108"/>
      <c r="N40" s="108"/>
      <c r="O40" s="108"/>
      <c r="P40" s="108"/>
      <c r="Q40" s="108"/>
      <c r="R40" s="108"/>
      <c r="S40" s="36">
        <f t="shared" si="3"/>
        <v>0</v>
      </c>
      <c r="T40" s="37">
        <f t="shared" si="4"/>
        <v>0</v>
      </c>
      <c r="U40" s="35">
        <f t="shared" si="5"/>
        <v>0</v>
      </c>
      <c r="V40" s="108"/>
      <c r="W40" s="108"/>
      <c r="X40" s="109"/>
      <c r="Y40" s="110"/>
      <c r="Z40" s="108"/>
      <c r="AA40" s="111"/>
      <c r="AB40" s="38">
        <f t="shared" si="8"/>
        <v>0</v>
      </c>
      <c r="AC40" s="37">
        <f t="shared" si="9"/>
        <v>0</v>
      </c>
      <c r="AD40" s="35">
        <f t="shared" si="7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320">
        <v>0</v>
      </c>
      <c r="E41" s="156">
        <v>0</v>
      </c>
      <c r="F41" s="156">
        <v>0</v>
      </c>
      <c r="G41" s="156"/>
      <c r="H41" s="156"/>
      <c r="I41" s="156"/>
      <c r="J41" s="24">
        <f t="shared" si="0"/>
        <v>0</v>
      </c>
      <c r="K41" s="40">
        <f t="shared" si="1"/>
        <v>0</v>
      </c>
      <c r="L41" s="39">
        <f t="shared" si="2"/>
        <v>0</v>
      </c>
      <c r="M41" s="113"/>
      <c r="N41" s="113"/>
      <c r="O41" s="113"/>
      <c r="P41" s="113"/>
      <c r="Q41" s="113"/>
      <c r="R41" s="114"/>
      <c r="S41" s="24">
        <f t="shared" si="3"/>
        <v>0</v>
      </c>
      <c r="T41" s="40">
        <f t="shared" si="4"/>
        <v>0</v>
      </c>
      <c r="U41" s="39">
        <f t="shared" si="5"/>
        <v>0</v>
      </c>
      <c r="V41" s="113"/>
      <c r="W41" s="113"/>
      <c r="X41" s="115"/>
      <c r="Y41" s="116"/>
      <c r="Z41" s="113"/>
      <c r="AA41" s="114"/>
      <c r="AB41" s="25">
        <f t="shared" si="8"/>
        <v>0</v>
      </c>
      <c r="AC41" s="40">
        <f t="shared" si="9"/>
        <v>0</v>
      </c>
      <c r="AD41" s="39">
        <f t="shared" si="7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319">
        <v>0</v>
      </c>
      <c r="E42" s="155">
        <v>0</v>
      </c>
      <c r="F42" s="155">
        <v>0</v>
      </c>
      <c r="G42" s="155"/>
      <c r="H42" s="155"/>
      <c r="I42" s="155"/>
      <c r="J42" s="36">
        <f t="shared" si="0"/>
        <v>0</v>
      </c>
      <c r="K42" s="37">
        <f t="shared" si="1"/>
        <v>0</v>
      </c>
      <c r="L42" s="35">
        <f t="shared" si="2"/>
        <v>0</v>
      </c>
      <c r="M42" s="108"/>
      <c r="N42" s="108"/>
      <c r="O42" s="108"/>
      <c r="P42" s="108"/>
      <c r="Q42" s="108"/>
      <c r="R42" s="108"/>
      <c r="S42" s="36">
        <f t="shared" si="3"/>
        <v>0</v>
      </c>
      <c r="T42" s="37">
        <f t="shared" si="4"/>
        <v>0</v>
      </c>
      <c r="U42" s="35">
        <f t="shared" si="5"/>
        <v>0</v>
      </c>
      <c r="V42" s="108">
        <v>18</v>
      </c>
      <c r="W42" s="108">
        <v>532.6854</v>
      </c>
      <c r="X42" s="109">
        <v>254243.831</v>
      </c>
      <c r="Y42" s="110"/>
      <c r="Z42" s="108"/>
      <c r="AA42" s="111"/>
      <c r="AB42" s="38">
        <f t="shared" si="8"/>
        <v>18</v>
      </c>
      <c r="AC42" s="37">
        <f t="shared" si="9"/>
        <v>532.6854</v>
      </c>
      <c r="AD42" s="35">
        <f t="shared" si="7"/>
        <v>254243.831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286">
        <v>16</v>
      </c>
      <c r="E43" s="156">
        <v>307.927</v>
      </c>
      <c r="F43" s="156">
        <v>152389.5436612332</v>
      </c>
      <c r="G43" s="156">
        <v>14</v>
      </c>
      <c r="H43" s="156">
        <v>374.8184</v>
      </c>
      <c r="I43" s="156">
        <v>167750.025</v>
      </c>
      <c r="J43" s="24">
        <f t="shared" si="0"/>
        <v>30</v>
      </c>
      <c r="K43" s="40">
        <f t="shared" si="1"/>
        <v>682.7454</v>
      </c>
      <c r="L43" s="39">
        <f t="shared" si="2"/>
        <v>320139.5686612332</v>
      </c>
      <c r="M43" s="113"/>
      <c r="N43" s="113"/>
      <c r="O43" s="113"/>
      <c r="P43" s="113"/>
      <c r="Q43" s="113"/>
      <c r="R43" s="114"/>
      <c r="S43" s="24">
        <f t="shared" si="3"/>
        <v>0</v>
      </c>
      <c r="T43" s="40">
        <f t="shared" si="4"/>
        <v>0</v>
      </c>
      <c r="U43" s="39">
        <f t="shared" si="5"/>
        <v>0</v>
      </c>
      <c r="V43" s="113">
        <v>7</v>
      </c>
      <c r="W43" s="113">
        <v>134.035</v>
      </c>
      <c r="X43" s="115">
        <v>62239.052</v>
      </c>
      <c r="Y43" s="116"/>
      <c r="Z43" s="113"/>
      <c r="AA43" s="114"/>
      <c r="AB43" s="25">
        <f t="shared" si="8"/>
        <v>37</v>
      </c>
      <c r="AC43" s="40">
        <f t="shared" si="9"/>
        <v>816.7804</v>
      </c>
      <c r="AD43" s="39">
        <f t="shared" si="7"/>
        <v>382378.6206612332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319">
        <v>0</v>
      </c>
      <c r="E44" s="155">
        <v>0</v>
      </c>
      <c r="F44" s="155">
        <v>0</v>
      </c>
      <c r="G44" s="155"/>
      <c r="H44" s="155"/>
      <c r="I44" s="155"/>
      <c r="J44" s="36">
        <f t="shared" si="0"/>
        <v>0</v>
      </c>
      <c r="K44" s="37">
        <f t="shared" si="1"/>
        <v>0</v>
      </c>
      <c r="L44" s="35">
        <f t="shared" si="2"/>
        <v>0</v>
      </c>
      <c r="M44" s="108"/>
      <c r="N44" s="108"/>
      <c r="O44" s="108"/>
      <c r="P44" s="108"/>
      <c r="Q44" s="108"/>
      <c r="R44" s="108"/>
      <c r="S44" s="36">
        <f t="shared" si="3"/>
        <v>0</v>
      </c>
      <c r="T44" s="37">
        <f t="shared" si="4"/>
        <v>0</v>
      </c>
      <c r="U44" s="35">
        <f t="shared" si="5"/>
        <v>0</v>
      </c>
      <c r="V44" s="108">
        <v>61</v>
      </c>
      <c r="W44" s="108">
        <v>7.1195</v>
      </c>
      <c r="X44" s="109">
        <v>2900.942</v>
      </c>
      <c r="Y44" s="110"/>
      <c r="Z44" s="108"/>
      <c r="AA44" s="111"/>
      <c r="AB44" s="38">
        <f t="shared" si="8"/>
        <v>61</v>
      </c>
      <c r="AC44" s="37">
        <f t="shared" si="9"/>
        <v>7.1195</v>
      </c>
      <c r="AD44" s="35">
        <f t="shared" si="7"/>
        <v>2900.942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320">
        <v>0</v>
      </c>
      <c r="E45" s="156">
        <v>0</v>
      </c>
      <c r="F45" s="156">
        <v>0</v>
      </c>
      <c r="G45" s="156"/>
      <c r="H45" s="156"/>
      <c r="I45" s="156"/>
      <c r="J45" s="24">
        <f t="shared" si="0"/>
        <v>0</v>
      </c>
      <c r="K45" s="40">
        <f t="shared" si="1"/>
        <v>0</v>
      </c>
      <c r="L45" s="39">
        <f t="shared" si="2"/>
        <v>0</v>
      </c>
      <c r="M45" s="113"/>
      <c r="N45" s="113"/>
      <c r="O45" s="113"/>
      <c r="P45" s="113"/>
      <c r="Q45" s="113"/>
      <c r="R45" s="114"/>
      <c r="S45" s="24">
        <f t="shared" si="3"/>
        <v>0</v>
      </c>
      <c r="T45" s="40">
        <f t="shared" si="4"/>
        <v>0</v>
      </c>
      <c r="U45" s="39">
        <f t="shared" si="5"/>
        <v>0</v>
      </c>
      <c r="V45" s="113">
        <v>3</v>
      </c>
      <c r="W45" s="113">
        <v>2.1338</v>
      </c>
      <c r="X45" s="115">
        <v>631.018</v>
      </c>
      <c r="Y45" s="116"/>
      <c r="Z45" s="113"/>
      <c r="AA45" s="114"/>
      <c r="AB45" s="25">
        <f t="shared" si="8"/>
        <v>3</v>
      </c>
      <c r="AC45" s="40">
        <f t="shared" si="9"/>
        <v>2.1338</v>
      </c>
      <c r="AD45" s="39">
        <f t="shared" si="7"/>
        <v>631.018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319">
        <v>0</v>
      </c>
      <c r="E46" s="155">
        <v>0</v>
      </c>
      <c r="F46" s="155">
        <v>0</v>
      </c>
      <c r="G46" s="155"/>
      <c r="H46" s="155"/>
      <c r="I46" s="155"/>
      <c r="J46" s="36">
        <f t="shared" si="0"/>
        <v>0</v>
      </c>
      <c r="K46" s="37">
        <f t="shared" si="1"/>
        <v>0</v>
      </c>
      <c r="L46" s="35">
        <f t="shared" si="2"/>
        <v>0</v>
      </c>
      <c r="M46" s="108"/>
      <c r="N46" s="108"/>
      <c r="O46" s="108"/>
      <c r="P46" s="108"/>
      <c r="Q46" s="108"/>
      <c r="R46" s="108"/>
      <c r="S46" s="36">
        <f t="shared" si="3"/>
        <v>0</v>
      </c>
      <c r="T46" s="37">
        <f t="shared" si="4"/>
        <v>0</v>
      </c>
      <c r="U46" s="35">
        <f t="shared" si="5"/>
        <v>0</v>
      </c>
      <c r="V46" s="108"/>
      <c r="W46" s="108"/>
      <c r="X46" s="109"/>
      <c r="Y46" s="110"/>
      <c r="Z46" s="108"/>
      <c r="AA46" s="111"/>
      <c r="AB46" s="38">
        <f t="shared" si="8"/>
        <v>0</v>
      </c>
      <c r="AC46" s="37">
        <f t="shared" si="9"/>
        <v>0</v>
      </c>
      <c r="AD46" s="35">
        <f t="shared" si="7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320">
        <v>0</v>
      </c>
      <c r="E47" s="156">
        <v>0</v>
      </c>
      <c r="F47" s="156">
        <v>0</v>
      </c>
      <c r="G47" s="156"/>
      <c r="H47" s="156"/>
      <c r="I47" s="156"/>
      <c r="J47" s="24">
        <f t="shared" si="0"/>
        <v>0</v>
      </c>
      <c r="K47" s="40">
        <f t="shared" si="1"/>
        <v>0</v>
      </c>
      <c r="L47" s="39">
        <f t="shared" si="2"/>
        <v>0</v>
      </c>
      <c r="M47" s="113"/>
      <c r="N47" s="113"/>
      <c r="O47" s="113"/>
      <c r="P47" s="113"/>
      <c r="Q47" s="113"/>
      <c r="R47" s="114"/>
      <c r="S47" s="24">
        <f t="shared" si="3"/>
        <v>0</v>
      </c>
      <c r="T47" s="40">
        <f t="shared" si="4"/>
        <v>0</v>
      </c>
      <c r="U47" s="39">
        <f t="shared" si="5"/>
        <v>0</v>
      </c>
      <c r="V47" s="113"/>
      <c r="W47" s="113"/>
      <c r="X47" s="115"/>
      <c r="Y47" s="116"/>
      <c r="Z47" s="113"/>
      <c r="AA47" s="114"/>
      <c r="AB47" s="25">
        <f t="shared" si="8"/>
        <v>0</v>
      </c>
      <c r="AC47" s="40">
        <f t="shared" si="9"/>
        <v>0</v>
      </c>
      <c r="AD47" s="39">
        <f t="shared" si="7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319">
        <v>0</v>
      </c>
      <c r="E48" s="155">
        <v>0</v>
      </c>
      <c r="F48" s="155">
        <v>0</v>
      </c>
      <c r="G48" s="155"/>
      <c r="H48" s="155"/>
      <c r="I48" s="155"/>
      <c r="J48" s="36">
        <f t="shared" si="0"/>
        <v>0</v>
      </c>
      <c r="K48" s="37">
        <f t="shared" si="1"/>
        <v>0</v>
      </c>
      <c r="L48" s="35">
        <f t="shared" si="2"/>
        <v>0</v>
      </c>
      <c r="M48" s="108">
        <v>7</v>
      </c>
      <c r="N48" s="108">
        <v>0.28</v>
      </c>
      <c r="O48" s="108">
        <v>227.64</v>
      </c>
      <c r="P48" s="108"/>
      <c r="Q48" s="108"/>
      <c r="R48" s="108"/>
      <c r="S48" s="36">
        <f t="shared" si="3"/>
        <v>7</v>
      </c>
      <c r="T48" s="37">
        <f t="shared" si="4"/>
        <v>0.28</v>
      </c>
      <c r="U48" s="35">
        <f t="shared" si="5"/>
        <v>227.64</v>
      </c>
      <c r="V48" s="108">
        <v>4</v>
      </c>
      <c r="W48" s="108">
        <v>0.16</v>
      </c>
      <c r="X48" s="109">
        <v>97.434</v>
      </c>
      <c r="Y48" s="110"/>
      <c r="Z48" s="108"/>
      <c r="AA48" s="111"/>
      <c r="AB48" s="38">
        <f t="shared" si="8"/>
        <v>11</v>
      </c>
      <c r="AC48" s="37">
        <f t="shared" si="9"/>
        <v>0.44000000000000006</v>
      </c>
      <c r="AD48" s="35">
        <f t="shared" si="7"/>
        <v>325.07399999999996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320">
        <v>0</v>
      </c>
      <c r="E49" s="156">
        <v>0</v>
      </c>
      <c r="F49" s="156">
        <v>0</v>
      </c>
      <c r="G49" s="156"/>
      <c r="H49" s="156"/>
      <c r="I49" s="156"/>
      <c r="J49" s="24">
        <f t="shared" si="0"/>
        <v>0</v>
      </c>
      <c r="K49" s="40">
        <f t="shared" si="1"/>
        <v>0</v>
      </c>
      <c r="L49" s="39">
        <f t="shared" si="2"/>
        <v>0</v>
      </c>
      <c r="M49" s="113"/>
      <c r="N49" s="113"/>
      <c r="O49" s="113"/>
      <c r="P49" s="113"/>
      <c r="Q49" s="113"/>
      <c r="R49" s="114"/>
      <c r="S49" s="24">
        <f t="shared" si="3"/>
        <v>0</v>
      </c>
      <c r="T49" s="40">
        <f t="shared" si="4"/>
        <v>0</v>
      </c>
      <c r="U49" s="39">
        <f t="shared" si="5"/>
        <v>0</v>
      </c>
      <c r="V49" s="113"/>
      <c r="W49" s="113"/>
      <c r="X49" s="115"/>
      <c r="Y49" s="116"/>
      <c r="Z49" s="113"/>
      <c r="AA49" s="114"/>
      <c r="AB49" s="25">
        <f t="shared" si="8"/>
        <v>0</v>
      </c>
      <c r="AC49" s="40">
        <f t="shared" si="9"/>
        <v>0</v>
      </c>
      <c r="AD49" s="39">
        <f t="shared" si="7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319">
        <v>0</v>
      </c>
      <c r="E50" s="155">
        <v>0</v>
      </c>
      <c r="F50" s="155">
        <v>0</v>
      </c>
      <c r="G50" s="155"/>
      <c r="H50" s="155"/>
      <c r="I50" s="155"/>
      <c r="J50" s="36">
        <f t="shared" si="0"/>
        <v>0</v>
      </c>
      <c r="K50" s="37">
        <f t="shared" si="1"/>
        <v>0</v>
      </c>
      <c r="L50" s="35">
        <f t="shared" si="2"/>
        <v>0</v>
      </c>
      <c r="M50" s="108"/>
      <c r="N50" s="108"/>
      <c r="O50" s="108"/>
      <c r="P50" s="108"/>
      <c r="Q50" s="108"/>
      <c r="R50" s="108"/>
      <c r="S50" s="36">
        <f t="shared" si="3"/>
        <v>0</v>
      </c>
      <c r="T50" s="37">
        <f t="shared" si="4"/>
        <v>0</v>
      </c>
      <c r="U50" s="35">
        <f t="shared" si="5"/>
        <v>0</v>
      </c>
      <c r="V50" s="108"/>
      <c r="W50" s="108"/>
      <c r="X50" s="109"/>
      <c r="Y50" s="110"/>
      <c r="Z50" s="108"/>
      <c r="AA50" s="111"/>
      <c r="AB50" s="38">
        <f t="shared" si="8"/>
        <v>0</v>
      </c>
      <c r="AC50" s="37">
        <f t="shared" si="9"/>
        <v>0</v>
      </c>
      <c r="AD50" s="35">
        <f t="shared" si="7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320">
        <v>0</v>
      </c>
      <c r="E51" s="156">
        <v>0</v>
      </c>
      <c r="F51" s="156">
        <v>0</v>
      </c>
      <c r="G51" s="156"/>
      <c r="H51" s="156"/>
      <c r="I51" s="156"/>
      <c r="J51" s="24">
        <f t="shared" si="0"/>
        <v>0</v>
      </c>
      <c r="K51" s="40">
        <f t="shared" si="1"/>
        <v>0</v>
      </c>
      <c r="L51" s="39">
        <f t="shared" si="2"/>
        <v>0</v>
      </c>
      <c r="M51" s="113"/>
      <c r="N51" s="113"/>
      <c r="O51" s="113"/>
      <c r="P51" s="113"/>
      <c r="Q51" s="113"/>
      <c r="R51" s="114"/>
      <c r="S51" s="24">
        <f t="shared" si="3"/>
        <v>0</v>
      </c>
      <c r="T51" s="40">
        <f t="shared" si="4"/>
        <v>0</v>
      </c>
      <c r="U51" s="39">
        <f t="shared" si="5"/>
        <v>0</v>
      </c>
      <c r="V51" s="113"/>
      <c r="W51" s="113"/>
      <c r="X51" s="115"/>
      <c r="Y51" s="116"/>
      <c r="Z51" s="113"/>
      <c r="AA51" s="114"/>
      <c r="AB51" s="25">
        <f t="shared" si="8"/>
        <v>0</v>
      </c>
      <c r="AC51" s="40">
        <f t="shared" si="9"/>
        <v>0</v>
      </c>
      <c r="AD51" s="39">
        <f t="shared" si="7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319">
        <v>0</v>
      </c>
      <c r="E52" s="155">
        <v>0</v>
      </c>
      <c r="F52" s="155">
        <v>0</v>
      </c>
      <c r="G52" s="155"/>
      <c r="H52" s="155"/>
      <c r="I52" s="155"/>
      <c r="J52" s="36">
        <f t="shared" si="0"/>
        <v>0</v>
      </c>
      <c r="K52" s="37">
        <f t="shared" si="1"/>
        <v>0</v>
      </c>
      <c r="L52" s="35">
        <f t="shared" si="2"/>
        <v>0</v>
      </c>
      <c r="M52" s="108"/>
      <c r="N52" s="108"/>
      <c r="O52" s="108"/>
      <c r="P52" s="108"/>
      <c r="Q52" s="108"/>
      <c r="R52" s="108"/>
      <c r="S52" s="36">
        <f t="shared" si="3"/>
        <v>0</v>
      </c>
      <c r="T52" s="37">
        <f t="shared" si="4"/>
        <v>0</v>
      </c>
      <c r="U52" s="35">
        <f t="shared" si="5"/>
        <v>0</v>
      </c>
      <c r="V52" s="108"/>
      <c r="W52" s="108"/>
      <c r="X52" s="109"/>
      <c r="Y52" s="110"/>
      <c r="Z52" s="108"/>
      <c r="AA52" s="111"/>
      <c r="AB52" s="38">
        <f t="shared" si="8"/>
        <v>0</v>
      </c>
      <c r="AC52" s="37">
        <f t="shared" si="9"/>
        <v>0</v>
      </c>
      <c r="AD52" s="35">
        <f t="shared" si="7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320">
        <v>0</v>
      </c>
      <c r="E53" s="156">
        <v>0</v>
      </c>
      <c r="F53" s="156">
        <v>0</v>
      </c>
      <c r="G53" s="156"/>
      <c r="H53" s="156"/>
      <c r="I53" s="156"/>
      <c r="J53" s="24">
        <f t="shared" si="0"/>
        <v>0</v>
      </c>
      <c r="K53" s="40">
        <f t="shared" si="1"/>
        <v>0</v>
      </c>
      <c r="L53" s="39">
        <f t="shared" si="2"/>
        <v>0</v>
      </c>
      <c r="M53" s="113"/>
      <c r="N53" s="113"/>
      <c r="O53" s="113"/>
      <c r="P53" s="113"/>
      <c r="Q53" s="113"/>
      <c r="R53" s="114"/>
      <c r="S53" s="24">
        <f t="shared" si="3"/>
        <v>0</v>
      </c>
      <c r="T53" s="40">
        <f t="shared" si="4"/>
        <v>0</v>
      </c>
      <c r="U53" s="39">
        <f t="shared" si="5"/>
        <v>0</v>
      </c>
      <c r="V53" s="113"/>
      <c r="W53" s="113"/>
      <c r="X53" s="115"/>
      <c r="Y53" s="116"/>
      <c r="Z53" s="113"/>
      <c r="AA53" s="114"/>
      <c r="AB53" s="25">
        <f t="shared" si="8"/>
        <v>0</v>
      </c>
      <c r="AC53" s="40">
        <f t="shared" si="9"/>
        <v>0</v>
      </c>
      <c r="AD53" s="39">
        <f t="shared" si="7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319">
        <v>0</v>
      </c>
      <c r="E54" s="155">
        <v>0</v>
      </c>
      <c r="F54" s="155">
        <v>0</v>
      </c>
      <c r="G54" s="155"/>
      <c r="H54" s="155"/>
      <c r="I54" s="155"/>
      <c r="J54" s="36">
        <f t="shared" si="0"/>
        <v>0</v>
      </c>
      <c r="K54" s="37">
        <f t="shared" si="1"/>
        <v>0</v>
      </c>
      <c r="L54" s="35">
        <f t="shared" si="2"/>
        <v>0</v>
      </c>
      <c r="M54" s="108"/>
      <c r="N54" s="108"/>
      <c r="O54" s="108"/>
      <c r="P54" s="108"/>
      <c r="Q54" s="108"/>
      <c r="R54" s="108"/>
      <c r="S54" s="36">
        <f t="shared" si="3"/>
        <v>0</v>
      </c>
      <c r="T54" s="37">
        <f t="shared" si="4"/>
        <v>0</v>
      </c>
      <c r="U54" s="35">
        <f t="shared" si="5"/>
        <v>0</v>
      </c>
      <c r="V54" s="108"/>
      <c r="W54" s="108"/>
      <c r="X54" s="109"/>
      <c r="Y54" s="110"/>
      <c r="Z54" s="108"/>
      <c r="AA54" s="111"/>
      <c r="AB54" s="38">
        <f t="shared" si="8"/>
        <v>0</v>
      </c>
      <c r="AC54" s="37">
        <f t="shared" si="9"/>
        <v>0</v>
      </c>
      <c r="AD54" s="35">
        <f t="shared" si="7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320">
        <v>0</v>
      </c>
      <c r="E55" s="156">
        <v>0</v>
      </c>
      <c r="F55" s="156">
        <v>0</v>
      </c>
      <c r="G55" s="156"/>
      <c r="H55" s="156"/>
      <c r="I55" s="156"/>
      <c r="J55" s="24">
        <f t="shared" si="0"/>
        <v>0</v>
      </c>
      <c r="K55" s="40">
        <f t="shared" si="1"/>
        <v>0</v>
      </c>
      <c r="L55" s="39">
        <f t="shared" si="2"/>
        <v>0</v>
      </c>
      <c r="M55" s="113"/>
      <c r="N55" s="113"/>
      <c r="O55" s="113"/>
      <c r="P55" s="113"/>
      <c r="Q55" s="113"/>
      <c r="R55" s="114"/>
      <c r="S55" s="24">
        <f t="shared" si="3"/>
        <v>0</v>
      </c>
      <c r="T55" s="40">
        <f t="shared" si="4"/>
        <v>0</v>
      </c>
      <c r="U55" s="39">
        <f t="shared" si="5"/>
        <v>0</v>
      </c>
      <c r="V55" s="113"/>
      <c r="W55" s="113"/>
      <c r="X55" s="115"/>
      <c r="Y55" s="116"/>
      <c r="Z55" s="113"/>
      <c r="AA55" s="114"/>
      <c r="AB55" s="25">
        <f t="shared" si="8"/>
        <v>0</v>
      </c>
      <c r="AC55" s="40">
        <f t="shared" si="9"/>
        <v>0</v>
      </c>
      <c r="AD55" s="39">
        <f t="shared" si="7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319">
        <v>0</v>
      </c>
      <c r="E56" s="155">
        <v>0</v>
      </c>
      <c r="F56" s="155">
        <v>0</v>
      </c>
      <c r="G56" s="155"/>
      <c r="H56" s="155"/>
      <c r="I56" s="155"/>
      <c r="J56" s="36">
        <f t="shared" si="0"/>
        <v>0</v>
      </c>
      <c r="K56" s="37">
        <f t="shared" si="1"/>
        <v>0</v>
      </c>
      <c r="L56" s="35">
        <f t="shared" si="2"/>
        <v>0</v>
      </c>
      <c r="M56" s="108"/>
      <c r="N56" s="108"/>
      <c r="O56" s="108"/>
      <c r="P56" s="108"/>
      <c r="Q56" s="108"/>
      <c r="R56" s="108"/>
      <c r="S56" s="36">
        <f t="shared" si="3"/>
        <v>0</v>
      </c>
      <c r="T56" s="37">
        <f t="shared" si="4"/>
        <v>0</v>
      </c>
      <c r="U56" s="35">
        <f t="shared" si="5"/>
        <v>0</v>
      </c>
      <c r="V56" s="108"/>
      <c r="W56" s="108"/>
      <c r="X56" s="109"/>
      <c r="Y56" s="110"/>
      <c r="Z56" s="108"/>
      <c r="AA56" s="111"/>
      <c r="AB56" s="38">
        <f t="shared" si="8"/>
        <v>0</v>
      </c>
      <c r="AC56" s="37">
        <f t="shared" si="9"/>
        <v>0</v>
      </c>
      <c r="AD56" s="35">
        <f t="shared" si="7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320">
        <v>0</v>
      </c>
      <c r="E57" s="156">
        <v>0</v>
      </c>
      <c r="F57" s="156">
        <v>0</v>
      </c>
      <c r="G57" s="156"/>
      <c r="H57" s="156"/>
      <c r="I57" s="156"/>
      <c r="J57" s="24">
        <f t="shared" si="0"/>
        <v>0</v>
      </c>
      <c r="K57" s="40">
        <f t="shared" si="1"/>
        <v>0</v>
      </c>
      <c r="L57" s="39">
        <f t="shared" si="2"/>
        <v>0</v>
      </c>
      <c r="M57" s="113"/>
      <c r="N57" s="113"/>
      <c r="O57" s="113"/>
      <c r="P57" s="113"/>
      <c r="Q57" s="113"/>
      <c r="R57" s="114"/>
      <c r="S57" s="24">
        <f t="shared" si="3"/>
        <v>0</v>
      </c>
      <c r="T57" s="40">
        <f t="shared" si="4"/>
        <v>0</v>
      </c>
      <c r="U57" s="39">
        <f t="shared" si="5"/>
        <v>0</v>
      </c>
      <c r="V57" s="113"/>
      <c r="W57" s="113"/>
      <c r="X57" s="115"/>
      <c r="Y57" s="116"/>
      <c r="Z57" s="113"/>
      <c r="AA57" s="114"/>
      <c r="AB57" s="25">
        <f t="shared" si="8"/>
        <v>0</v>
      </c>
      <c r="AC57" s="40">
        <f t="shared" si="9"/>
        <v>0</v>
      </c>
      <c r="AD57" s="39">
        <f t="shared" si="7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321">
        <v>0</v>
      </c>
      <c r="E58" s="150">
        <v>0</v>
      </c>
      <c r="F58" s="150">
        <v>0</v>
      </c>
      <c r="G58" s="150"/>
      <c r="H58" s="150"/>
      <c r="I58" s="150"/>
      <c r="J58" s="14">
        <f t="shared" si="0"/>
        <v>0</v>
      </c>
      <c r="K58" s="43">
        <f t="shared" si="1"/>
        <v>0</v>
      </c>
      <c r="L58" s="42">
        <f t="shared" si="2"/>
        <v>0</v>
      </c>
      <c r="M58" s="118">
        <v>4</v>
      </c>
      <c r="N58" s="118">
        <v>1.262</v>
      </c>
      <c r="O58" s="118">
        <v>301.025</v>
      </c>
      <c r="P58" s="118"/>
      <c r="Q58" s="118"/>
      <c r="R58" s="118"/>
      <c r="S58" s="44">
        <f t="shared" si="3"/>
        <v>4</v>
      </c>
      <c r="T58" s="45">
        <f t="shared" si="4"/>
        <v>1.262</v>
      </c>
      <c r="U58" s="46">
        <f t="shared" si="5"/>
        <v>301.025</v>
      </c>
      <c r="V58" s="118">
        <v>1074</v>
      </c>
      <c r="W58" s="118">
        <v>33.9888</v>
      </c>
      <c r="X58" s="34">
        <v>16963.506</v>
      </c>
      <c r="Y58" s="119">
        <v>76</v>
      </c>
      <c r="Z58" s="118">
        <v>4.6717</v>
      </c>
      <c r="AA58" s="120">
        <v>2083.873</v>
      </c>
      <c r="AB58" s="47">
        <f t="shared" si="8"/>
        <v>1154</v>
      </c>
      <c r="AC58" s="43">
        <f t="shared" si="9"/>
        <v>39.9225</v>
      </c>
      <c r="AD58" s="96">
        <f t="shared" si="7"/>
        <v>19348.404000000002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319">
        <v>0</v>
      </c>
      <c r="E59" s="155">
        <v>0</v>
      </c>
      <c r="F59" s="155">
        <v>0</v>
      </c>
      <c r="G59" s="155"/>
      <c r="H59" s="155"/>
      <c r="I59" s="285"/>
      <c r="J59" s="36">
        <f t="shared" si="0"/>
        <v>0</v>
      </c>
      <c r="K59" s="37">
        <f t="shared" si="1"/>
        <v>0</v>
      </c>
      <c r="L59" s="35">
        <f t="shared" si="2"/>
        <v>0</v>
      </c>
      <c r="M59" s="110"/>
      <c r="N59" s="108"/>
      <c r="O59" s="108"/>
      <c r="P59" s="108"/>
      <c r="Q59" s="108"/>
      <c r="R59" s="111"/>
      <c r="S59" s="36">
        <f t="shared" si="3"/>
        <v>0</v>
      </c>
      <c r="T59" s="37">
        <f t="shared" si="4"/>
        <v>0</v>
      </c>
      <c r="U59" s="35">
        <f t="shared" si="5"/>
        <v>0</v>
      </c>
      <c r="V59" s="110"/>
      <c r="W59" s="108"/>
      <c r="X59" s="121"/>
      <c r="Y59" s="110"/>
      <c r="Z59" s="108"/>
      <c r="AA59" s="111"/>
      <c r="AB59" s="38">
        <f t="shared" si="8"/>
        <v>0</v>
      </c>
      <c r="AC59" s="37">
        <f t="shared" si="9"/>
        <v>0</v>
      </c>
      <c r="AD59" s="97">
        <f t="shared" si="7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320">
        <v>0</v>
      </c>
      <c r="E60" s="156">
        <v>0</v>
      </c>
      <c r="F60" s="156">
        <v>0</v>
      </c>
      <c r="G60" s="156"/>
      <c r="H60" s="156"/>
      <c r="I60" s="156"/>
      <c r="J60" s="24">
        <f t="shared" si="0"/>
        <v>0</v>
      </c>
      <c r="K60" s="40">
        <f t="shared" si="1"/>
        <v>0</v>
      </c>
      <c r="L60" s="39">
        <f t="shared" si="2"/>
        <v>0</v>
      </c>
      <c r="M60" s="113"/>
      <c r="N60" s="113"/>
      <c r="O60" s="113"/>
      <c r="P60" s="113"/>
      <c r="Q60" s="113"/>
      <c r="R60" s="114"/>
      <c r="S60" s="24">
        <f t="shared" si="3"/>
        <v>0</v>
      </c>
      <c r="T60" s="40">
        <f t="shared" si="4"/>
        <v>0</v>
      </c>
      <c r="U60" s="39">
        <f t="shared" si="5"/>
        <v>0</v>
      </c>
      <c r="V60" s="113">
        <v>73</v>
      </c>
      <c r="W60" s="113">
        <v>3.7702</v>
      </c>
      <c r="X60" s="115">
        <v>1274.268</v>
      </c>
      <c r="Y60" s="116"/>
      <c r="Z60" s="113"/>
      <c r="AA60" s="114"/>
      <c r="AB60" s="25">
        <f t="shared" si="8"/>
        <v>73</v>
      </c>
      <c r="AC60" s="40">
        <f t="shared" si="9"/>
        <v>3.7702</v>
      </c>
      <c r="AD60" s="98">
        <f t="shared" si="7"/>
        <v>1274.268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321">
        <f aca="true" t="shared" si="10" ref="D61:I61">+D6+D8+D10+D12+D14+D16+D18+D20+D22+D24+D26+D28+D30+D32+D34+D36+D38+D40+D42+D44+D46+D48+D50+D52+D54+D56+D58</f>
        <v>48</v>
      </c>
      <c r="E61" s="150">
        <f t="shared" si="10"/>
        <v>13.2105</v>
      </c>
      <c r="F61" s="150">
        <f t="shared" si="10"/>
        <v>3932.13743244296</v>
      </c>
      <c r="G61" s="150">
        <f t="shared" si="10"/>
        <v>46</v>
      </c>
      <c r="H61" s="150">
        <f t="shared" si="10"/>
        <v>27.6116</v>
      </c>
      <c r="I61" s="150">
        <f t="shared" si="10"/>
        <v>6339.402</v>
      </c>
      <c r="J61" s="14">
        <f aca="true" t="shared" si="11" ref="J61:L62">+D61+G61</f>
        <v>94</v>
      </c>
      <c r="K61" s="43">
        <f t="shared" si="11"/>
        <v>40.8221</v>
      </c>
      <c r="L61" s="42">
        <f t="shared" si="11"/>
        <v>10271.53943244296</v>
      </c>
      <c r="M61" s="118">
        <f aca="true" t="shared" si="12" ref="M61:R61">+M6+M8+M10+M12+M14+M16+M18+M20+M22+M24+M26+M28+M30+M32+M34+M36+M38+M40+M42+M44+M46+M48+M50+M52+M54+M56+M58</f>
        <v>460</v>
      </c>
      <c r="N61" s="118">
        <f t="shared" si="12"/>
        <v>2308.2398000000003</v>
      </c>
      <c r="O61" s="118">
        <f t="shared" si="12"/>
        <v>340891.125</v>
      </c>
      <c r="P61" s="118">
        <f t="shared" si="12"/>
        <v>0</v>
      </c>
      <c r="Q61" s="118">
        <f t="shared" si="12"/>
        <v>0</v>
      </c>
      <c r="R61" s="118">
        <f t="shared" si="12"/>
        <v>0</v>
      </c>
      <c r="S61" s="44">
        <f aca="true" t="shared" si="13" ref="S61:U63">+M61+P61</f>
        <v>460</v>
      </c>
      <c r="T61" s="45">
        <f t="shared" si="13"/>
        <v>2308.2398000000003</v>
      </c>
      <c r="U61" s="46">
        <f t="shared" si="13"/>
        <v>340891.125</v>
      </c>
      <c r="V61" s="118">
        <f aca="true" t="shared" si="14" ref="V61:AA61">+V6+V8+V10+V12+V14+V16+V18+V20+V22+V24+V26+V28+V30+V32+V34+V36+V38+V40+V42+V44+V46+V48+V50+V52+V54+V56+V58</f>
        <v>1203</v>
      </c>
      <c r="W61" s="118">
        <f t="shared" si="14"/>
        <v>647.0501999999999</v>
      </c>
      <c r="X61" s="34">
        <f>+X6+X8+X10+X12+X14+X16+X18+X20+X22+X24+X26+X28+X30+X32+X34+X36+X38+X40+X42+X44+X46+X48+X50+X52+X54+X56+X58</f>
        <v>291432.723</v>
      </c>
      <c r="Y61" s="119">
        <f t="shared" si="14"/>
        <v>287</v>
      </c>
      <c r="Z61" s="118">
        <f t="shared" si="14"/>
        <v>1356.6946</v>
      </c>
      <c r="AA61" s="120">
        <f t="shared" si="14"/>
        <v>85212.56700000001</v>
      </c>
      <c r="AB61" s="47">
        <f t="shared" si="8"/>
        <v>2044</v>
      </c>
      <c r="AC61" s="43">
        <f t="shared" si="9"/>
        <v>4352.8067</v>
      </c>
      <c r="AD61" s="96">
        <f aca="true" t="shared" si="15" ref="AD61:AD71">+L61+U61+X61+AA61</f>
        <v>727807.954432443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319">
        <f aca="true" t="shared" si="16" ref="D62:I62">D59</f>
        <v>0</v>
      </c>
      <c r="E62" s="155">
        <f t="shared" si="16"/>
        <v>0</v>
      </c>
      <c r="F62" s="155">
        <f t="shared" si="16"/>
        <v>0</v>
      </c>
      <c r="G62" s="155">
        <f t="shared" si="16"/>
        <v>0</v>
      </c>
      <c r="H62" s="155">
        <f t="shared" si="16"/>
        <v>0</v>
      </c>
      <c r="I62" s="285">
        <f t="shared" si="16"/>
        <v>0</v>
      </c>
      <c r="J62" s="36">
        <f t="shared" si="11"/>
        <v>0</v>
      </c>
      <c r="K62" s="37">
        <f t="shared" si="11"/>
        <v>0</v>
      </c>
      <c r="L62" s="35">
        <f t="shared" si="11"/>
        <v>0</v>
      </c>
      <c r="M62" s="110">
        <f aca="true" t="shared" si="17" ref="M62:R62">M59</f>
        <v>0</v>
      </c>
      <c r="N62" s="108">
        <f t="shared" si="17"/>
        <v>0</v>
      </c>
      <c r="O62" s="108">
        <f t="shared" si="17"/>
        <v>0</v>
      </c>
      <c r="P62" s="108">
        <f t="shared" si="17"/>
        <v>0</v>
      </c>
      <c r="Q62" s="108">
        <f t="shared" si="17"/>
        <v>0</v>
      </c>
      <c r="R62" s="111">
        <f t="shared" si="17"/>
        <v>0</v>
      </c>
      <c r="S62" s="36">
        <f t="shared" si="13"/>
        <v>0</v>
      </c>
      <c r="T62" s="37">
        <f t="shared" si="13"/>
        <v>0</v>
      </c>
      <c r="U62" s="35">
        <f t="shared" si="13"/>
        <v>0</v>
      </c>
      <c r="V62" s="110">
        <f aca="true" t="shared" si="18" ref="V62:AA62">V59</f>
        <v>0</v>
      </c>
      <c r="W62" s="108">
        <f t="shared" si="18"/>
        <v>0</v>
      </c>
      <c r="X62" s="121">
        <f t="shared" si="18"/>
        <v>0</v>
      </c>
      <c r="Y62" s="110">
        <f t="shared" si="18"/>
        <v>0</v>
      </c>
      <c r="Z62" s="108">
        <f t="shared" si="18"/>
        <v>0</v>
      </c>
      <c r="AA62" s="111">
        <f t="shared" si="18"/>
        <v>0</v>
      </c>
      <c r="AB62" s="38">
        <f t="shared" si="8"/>
        <v>0</v>
      </c>
      <c r="AC62" s="37">
        <f t="shared" si="9"/>
        <v>0</v>
      </c>
      <c r="AD62" s="97">
        <f t="shared" si="15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320">
        <f aca="true" t="shared" si="19" ref="D63:I63">+D7+D9+D11+D13+D15+D17+D19+D21+D23+D25+D27+D29+D31+D33+D35+D37+D39+D41+D43+D45+D47+D49+D51+D53+D55+D57+D60</f>
        <v>16</v>
      </c>
      <c r="E63" s="156">
        <f t="shared" si="19"/>
        <v>307.927</v>
      </c>
      <c r="F63" s="156">
        <f>+F7+F9+F11+F13+F15+F17+F19+F21+F23+F25+F27+F29+F31+F33+F35+F37+F39+F41+F43+F45+F47+F49+F51+F53+F55+F57+F60</f>
        <v>152389.5436612332</v>
      </c>
      <c r="G63" s="156">
        <f t="shared" si="19"/>
        <v>14</v>
      </c>
      <c r="H63" s="156">
        <f t="shared" si="19"/>
        <v>374.8184</v>
      </c>
      <c r="I63" s="156">
        <f t="shared" si="19"/>
        <v>167750.025</v>
      </c>
      <c r="J63" s="24">
        <f aca="true" t="shared" si="20" ref="J63:L67">+D63+G63</f>
        <v>30</v>
      </c>
      <c r="K63" s="40">
        <f t="shared" si="20"/>
        <v>682.7454</v>
      </c>
      <c r="L63" s="39">
        <f t="shared" si="20"/>
        <v>320139.5686612332</v>
      </c>
      <c r="M63" s="113">
        <f aca="true" t="shared" si="21" ref="M63:R63">+M7+M9+M11+M13+M15+M17+M19+M21+M23+M25+M27+M29+M31+M33+M35+M37+M39+M41+M43+M45+M47+M49+M51+M53+M55+M57+M60</f>
        <v>0</v>
      </c>
      <c r="N63" s="113">
        <f t="shared" si="21"/>
        <v>0</v>
      </c>
      <c r="O63" s="113">
        <f t="shared" si="21"/>
        <v>0</v>
      </c>
      <c r="P63" s="113">
        <f t="shared" si="21"/>
        <v>0</v>
      </c>
      <c r="Q63" s="113">
        <f t="shared" si="21"/>
        <v>0</v>
      </c>
      <c r="R63" s="114">
        <f t="shared" si="21"/>
        <v>0</v>
      </c>
      <c r="S63" s="24">
        <f t="shared" si="13"/>
        <v>0</v>
      </c>
      <c r="T63" s="40">
        <f t="shared" si="13"/>
        <v>0</v>
      </c>
      <c r="U63" s="39">
        <f t="shared" si="13"/>
        <v>0</v>
      </c>
      <c r="V63" s="113">
        <f aca="true" t="shared" si="22" ref="V63:AA63">+V7+V9+V11+V13+V15+V17+V19+V21+V23+V25+V27+V29+V31+V33+V35+V37+V39+V41+V43+V45+V47+V49+V51+V53+V55+V57+V60</f>
        <v>101</v>
      </c>
      <c r="W63" s="113">
        <f t="shared" si="22"/>
        <v>217.19439999999997</v>
      </c>
      <c r="X63" s="115">
        <f t="shared" si="22"/>
        <v>83551.103</v>
      </c>
      <c r="Y63" s="116">
        <f t="shared" si="22"/>
        <v>0</v>
      </c>
      <c r="Z63" s="113">
        <f t="shared" si="22"/>
        <v>0</v>
      </c>
      <c r="AA63" s="114">
        <f t="shared" si="22"/>
        <v>0</v>
      </c>
      <c r="AB63" s="25">
        <f aca="true" t="shared" si="23" ref="AB63:AC67">+J63+S63+V63+Y63</f>
        <v>131</v>
      </c>
      <c r="AC63" s="40">
        <f t="shared" si="23"/>
        <v>899.9398</v>
      </c>
      <c r="AD63" s="99">
        <f>+L63+U63+X63+AA63</f>
        <v>403690.6716612332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319">
        <v>0</v>
      </c>
      <c r="E64" s="155">
        <v>0</v>
      </c>
      <c r="F64" s="155">
        <v>0</v>
      </c>
      <c r="G64" s="155">
        <v>195</v>
      </c>
      <c r="H64" s="155">
        <v>306.4384</v>
      </c>
      <c r="I64" s="155">
        <v>92367.364</v>
      </c>
      <c r="J64" s="36">
        <f t="shared" si="20"/>
        <v>195</v>
      </c>
      <c r="K64" s="37">
        <f t="shared" si="20"/>
        <v>306.4384</v>
      </c>
      <c r="L64" s="35">
        <f t="shared" si="20"/>
        <v>92367.364</v>
      </c>
      <c r="M64" s="108">
        <v>976</v>
      </c>
      <c r="N64" s="108">
        <v>195.0329</v>
      </c>
      <c r="O64" s="108">
        <v>55858.295</v>
      </c>
      <c r="P64" s="108"/>
      <c r="Q64" s="108"/>
      <c r="R64" s="108"/>
      <c r="S64" s="36">
        <f aca="true" t="shared" si="24" ref="S64:U67">+M64+P64</f>
        <v>976</v>
      </c>
      <c r="T64" s="37">
        <f t="shared" si="24"/>
        <v>195.0329</v>
      </c>
      <c r="U64" s="35">
        <f t="shared" si="24"/>
        <v>55858.295</v>
      </c>
      <c r="V64" s="108">
        <v>534</v>
      </c>
      <c r="W64" s="108">
        <v>40.7084</v>
      </c>
      <c r="X64" s="109">
        <v>25749.179</v>
      </c>
      <c r="Y64" s="110">
        <v>30</v>
      </c>
      <c r="Z64" s="108">
        <v>1311.757</v>
      </c>
      <c r="AA64" s="111">
        <v>51860.909</v>
      </c>
      <c r="AB64" s="38">
        <f t="shared" si="23"/>
        <v>1735</v>
      </c>
      <c r="AC64" s="37">
        <f t="shared" si="23"/>
        <v>1853.9367000000002</v>
      </c>
      <c r="AD64" s="97">
        <f t="shared" si="15"/>
        <v>225835.74699999997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320">
        <v>395</v>
      </c>
      <c r="E65" s="156">
        <v>51.6665</v>
      </c>
      <c r="F65" s="156">
        <v>56477.03290632382</v>
      </c>
      <c r="G65" s="156">
        <v>35</v>
      </c>
      <c r="H65" s="156">
        <v>143.429</v>
      </c>
      <c r="I65" s="156">
        <v>73397.665</v>
      </c>
      <c r="J65" s="24">
        <f t="shared" si="20"/>
        <v>430</v>
      </c>
      <c r="K65" s="40">
        <f t="shared" si="20"/>
        <v>195.09550000000002</v>
      </c>
      <c r="L65" s="39">
        <f t="shared" si="20"/>
        <v>129874.69790632381</v>
      </c>
      <c r="M65" s="113">
        <v>36</v>
      </c>
      <c r="N65" s="113">
        <v>112.5258</v>
      </c>
      <c r="O65" s="113">
        <v>13799.967</v>
      </c>
      <c r="P65" s="113"/>
      <c r="Q65" s="113"/>
      <c r="R65" s="114"/>
      <c r="S65" s="24">
        <f t="shared" si="24"/>
        <v>36</v>
      </c>
      <c r="T65" s="40">
        <f t="shared" si="24"/>
        <v>112.5258</v>
      </c>
      <c r="U65" s="39">
        <f t="shared" si="24"/>
        <v>13799.967</v>
      </c>
      <c r="V65" s="113">
        <v>15</v>
      </c>
      <c r="W65" s="113">
        <v>2.0115</v>
      </c>
      <c r="X65" s="115">
        <v>668.795</v>
      </c>
      <c r="Y65" s="116"/>
      <c r="Z65" s="113"/>
      <c r="AA65" s="114"/>
      <c r="AB65" s="25">
        <f t="shared" si="23"/>
        <v>481</v>
      </c>
      <c r="AC65" s="40">
        <f t="shared" si="23"/>
        <v>309.63280000000003</v>
      </c>
      <c r="AD65" s="99">
        <f t="shared" si="15"/>
        <v>144343.4599063238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319">
        <v>0</v>
      </c>
      <c r="E66" s="155">
        <v>0</v>
      </c>
      <c r="F66" s="155">
        <v>0</v>
      </c>
      <c r="G66" s="155"/>
      <c r="H66" s="155"/>
      <c r="I66" s="155"/>
      <c r="J66" s="36">
        <f t="shared" si="20"/>
        <v>0</v>
      </c>
      <c r="K66" s="37">
        <f t="shared" si="20"/>
        <v>0</v>
      </c>
      <c r="L66" s="35">
        <f t="shared" si="20"/>
        <v>0</v>
      </c>
      <c r="M66" s="108"/>
      <c r="N66" s="108"/>
      <c r="O66" s="108"/>
      <c r="P66" s="108"/>
      <c r="Q66" s="108"/>
      <c r="R66" s="108"/>
      <c r="S66" s="36">
        <f t="shared" si="24"/>
        <v>0</v>
      </c>
      <c r="T66" s="37">
        <f t="shared" si="24"/>
        <v>0</v>
      </c>
      <c r="U66" s="35">
        <f t="shared" si="24"/>
        <v>0</v>
      </c>
      <c r="V66" s="108"/>
      <c r="W66" s="108"/>
      <c r="X66" s="109"/>
      <c r="Y66" s="110"/>
      <c r="Z66" s="108"/>
      <c r="AA66" s="111"/>
      <c r="AB66" s="38">
        <f t="shared" si="23"/>
        <v>0</v>
      </c>
      <c r="AC66" s="37">
        <f t="shared" si="23"/>
        <v>0</v>
      </c>
      <c r="AD66" s="97">
        <f t="shared" si="15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320">
        <v>0</v>
      </c>
      <c r="E67" s="156">
        <v>0</v>
      </c>
      <c r="F67" s="156">
        <v>0</v>
      </c>
      <c r="G67" s="156"/>
      <c r="H67" s="156"/>
      <c r="I67" s="156"/>
      <c r="J67" s="24">
        <f t="shared" si="20"/>
        <v>0</v>
      </c>
      <c r="K67" s="40">
        <f t="shared" si="20"/>
        <v>0</v>
      </c>
      <c r="L67" s="39">
        <f t="shared" si="20"/>
        <v>0</v>
      </c>
      <c r="M67" s="113"/>
      <c r="N67" s="113"/>
      <c r="O67" s="113"/>
      <c r="P67" s="113"/>
      <c r="Q67" s="113"/>
      <c r="R67" s="114"/>
      <c r="S67" s="24">
        <f t="shared" si="24"/>
        <v>0</v>
      </c>
      <c r="T67" s="40">
        <f t="shared" si="24"/>
        <v>0</v>
      </c>
      <c r="U67" s="39">
        <f t="shared" si="24"/>
        <v>0</v>
      </c>
      <c r="V67" s="113"/>
      <c r="W67" s="113"/>
      <c r="X67" s="115"/>
      <c r="Y67" s="116"/>
      <c r="Z67" s="113"/>
      <c r="AA67" s="114"/>
      <c r="AB67" s="25">
        <f t="shared" si="23"/>
        <v>0</v>
      </c>
      <c r="AC67" s="40">
        <f t="shared" si="23"/>
        <v>0</v>
      </c>
      <c r="AD67" s="99">
        <f t="shared" si="15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319">
        <f aca="true" t="shared" si="25" ref="D68:I68">+D61+D64+D66</f>
        <v>48</v>
      </c>
      <c r="E68" s="155">
        <f t="shared" si="25"/>
        <v>13.2105</v>
      </c>
      <c r="F68" s="155">
        <f t="shared" si="25"/>
        <v>3932.13743244296</v>
      </c>
      <c r="G68" s="155">
        <f t="shared" si="25"/>
        <v>241</v>
      </c>
      <c r="H68" s="155">
        <f t="shared" si="25"/>
        <v>334.05</v>
      </c>
      <c r="I68" s="155">
        <f t="shared" si="25"/>
        <v>98706.766</v>
      </c>
      <c r="J68" s="36">
        <f aca="true" t="shared" si="26" ref="J68:L69">+D68+G68</f>
        <v>289</v>
      </c>
      <c r="K68" s="37">
        <f t="shared" si="26"/>
        <v>347.26050000000004</v>
      </c>
      <c r="L68" s="35">
        <f t="shared" si="26"/>
        <v>102638.90343244297</v>
      </c>
      <c r="M68" s="108">
        <f aca="true" t="shared" si="27" ref="M68:R68">+M61+M64+M66</f>
        <v>1436</v>
      </c>
      <c r="N68" s="108">
        <f t="shared" si="27"/>
        <v>2503.2727000000004</v>
      </c>
      <c r="O68" s="108">
        <f t="shared" si="27"/>
        <v>396749.42</v>
      </c>
      <c r="P68" s="108">
        <f t="shared" si="27"/>
        <v>0</v>
      </c>
      <c r="Q68" s="108">
        <f t="shared" si="27"/>
        <v>0</v>
      </c>
      <c r="R68" s="108">
        <f t="shared" si="27"/>
        <v>0</v>
      </c>
      <c r="S68" s="36">
        <f aca="true" t="shared" si="28" ref="S68:U69">+M68+P68</f>
        <v>1436</v>
      </c>
      <c r="T68" s="37">
        <f t="shared" si="28"/>
        <v>2503.2727000000004</v>
      </c>
      <c r="U68" s="35">
        <f t="shared" si="28"/>
        <v>396749.42</v>
      </c>
      <c r="V68" s="108">
        <f aca="true" t="shared" si="29" ref="V68:AA68">+V61+V64+V66</f>
        <v>1737</v>
      </c>
      <c r="W68" s="108">
        <f t="shared" si="29"/>
        <v>687.7585999999999</v>
      </c>
      <c r="X68" s="122">
        <f t="shared" si="29"/>
        <v>317181.902</v>
      </c>
      <c r="Y68" s="110">
        <f t="shared" si="29"/>
        <v>317</v>
      </c>
      <c r="Z68" s="108">
        <f t="shared" si="29"/>
        <v>2668.4516000000003</v>
      </c>
      <c r="AA68" s="111">
        <f t="shared" si="29"/>
        <v>137073.47600000002</v>
      </c>
      <c r="AB68" s="38">
        <f aca="true" t="shared" si="30" ref="AB68:AC71">+J68+S68+V68+Y68</f>
        <v>3779</v>
      </c>
      <c r="AC68" s="37">
        <f t="shared" si="30"/>
        <v>6206.7434</v>
      </c>
      <c r="AD68" s="97">
        <f t="shared" si="15"/>
        <v>953643.701432443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320">
        <f aca="true" t="shared" si="31" ref="D69:I69">+D63+D65+D67</f>
        <v>411</v>
      </c>
      <c r="E69" s="156">
        <f t="shared" si="31"/>
        <v>359.5935</v>
      </c>
      <c r="F69" s="156">
        <f t="shared" si="31"/>
        <v>208866.57656755703</v>
      </c>
      <c r="G69" s="156">
        <f t="shared" si="31"/>
        <v>49</v>
      </c>
      <c r="H69" s="156">
        <f t="shared" si="31"/>
        <v>518.2474</v>
      </c>
      <c r="I69" s="156">
        <f t="shared" si="31"/>
        <v>241147.69</v>
      </c>
      <c r="J69" s="24">
        <f t="shared" si="26"/>
        <v>460</v>
      </c>
      <c r="K69" s="40">
        <f t="shared" si="26"/>
        <v>877.8408999999999</v>
      </c>
      <c r="L69" s="39">
        <f t="shared" si="26"/>
        <v>450014.266567557</v>
      </c>
      <c r="M69" s="113">
        <f aca="true" t="shared" si="32" ref="M69:R69">+M63+M65+M67</f>
        <v>36</v>
      </c>
      <c r="N69" s="113">
        <f t="shared" si="32"/>
        <v>112.5258</v>
      </c>
      <c r="O69" s="113">
        <f t="shared" si="32"/>
        <v>13799.967</v>
      </c>
      <c r="P69" s="113">
        <f t="shared" si="32"/>
        <v>0</v>
      </c>
      <c r="Q69" s="113">
        <f t="shared" si="32"/>
        <v>0</v>
      </c>
      <c r="R69" s="114">
        <f t="shared" si="32"/>
        <v>0</v>
      </c>
      <c r="S69" s="24">
        <f t="shared" si="28"/>
        <v>36</v>
      </c>
      <c r="T69" s="40">
        <f t="shared" si="28"/>
        <v>112.5258</v>
      </c>
      <c r="U69" s="39">
        <f t="shared" si="28"/>
        <v>13799.967</v>
      </c>
      <c r="V69" s="113">
        <f aca="true" t="shared" si="33" ref="V69:AA69">+V63+V65+V67</f>
        <v>116</v>
      </c>
      <c r="W69" s="113">
        <f t="shared" si="33"/>
        <v>219.20589999999999</v>
      </c>
      <c r="X69" s="123">
        <f t="shared" si="33"/>
        <v>84219.898</v>
      </c>
      <c r="Y69" s="116">
        <f t="shared" si="33"/>
        <v>0</v>
      </c>
      <c r="Z69" s="113">
        <f t="shared" si="33"/>
        <v>0</v>
      </c>
      <c r="AA69" s="114">
        <f t="shared" si="33"/>
        <v>0</v>
      </c>
      <c r="AB69" s="25">
        <f t="shared" si="30"/>
        <v>612</v>
      </c>
      <c r="AC69" s="40">
        <f t="shared" si="30"/>
        <v>1209.5726</v>
      </c>
      <c r="AD69" s="98">
        <f t="shared" si="15"/>
        <v>548034.131567557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321"/>
      <c r="E70" s="150"/>
      <c r="F70" s="150"/>
      <c r="G70" s="150"/>
      <c r="H70" s="150"/>
      <c r="I70" s="150"/>
      <c r="J70" s="14">
        <f aca="true" t="shared" si="34" ref="J70:L71">+D70+G70</f>
        <v>0</v>
      </c>
      <c r="K70" s="43">
        <f t="shared" si="34"/>
        <v>0</v>
      </c>
      <c r="L70" s="42">
        <f t="shared" si="34"/>
        <v>0</v>
      </c>
      <c r="M70" s="118"/>
      <c r="N70" s="118"/>
      <c r="O70" s="118"/>
      <c r="P70" s="118"/>
      <c r="Q70" s="118"/>
      <c r="R70" s="118"/>
      <c r="S70" s="14">
        <f aca="true" t="shared" si="35" ref="S70:U71">+M70+P70</f>
        <v>0</v>
      </c>
      <c r="T70" s="43">
        <f t="shared" si="35"/>
        <v>0</v>
      </c>
      <c r="U70" s="42">
        <f t="shared" si="35"/>
        <v>0</v>
      </c>
      <c r="V70" s="118"/>
      <c r="W70" s="118"/>
      <c r="X70" s="34"/>
      <c r="Y70" s="119"/>
      <c r="Z70" s="118"/>
      <c r="AA70" s="120"/>
      <c r="AB70" s="9">
        <f t="shared" si="30"/>
        <v>0</v>
      </c>
      <c r="AC70" s="51">
        <f t="shared" si="30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322">
        <f aca="true" t="shared" si="36" ref="D71:I71">+D68+D69+D70</f>
        <v>459</v>
      </c>
      <c r="E71" s="161">
        <f t="shared" si="36"/>
        <v>372.80400000000003</v>
      </c>
      <c r="F71" s="161">
        <f t="shared" si="36"/>
        <v>212798.71399999998</v>
      </c>
      <c r="G71" s="161">
        <f t="shared" si="36"/>
        <v>290</v>
      </c>
      <c r="H71" s="157">
        <f t="shared" si="36"/>
        <v>852.2973999999999</v>
      </c>
      <c r="I71" s="296">
        <f t="shared" si="36"/>
        <v>339854.456</v>
      </c>
      <c r="J71" s="88">
        <f t="shared" si="34"/>
        <v>749</v>
      </c>
      <c r="K71" s="83">
        <f t="shared" si="34"/>
        <v>1225.1014</v>
      </c>
      <c r="L71" s="80">
        <f t="shared" si="34"/>
        <v>552653.1699999999</v>
      </c>
      <c r="M71" s="128">
        <f aca="true" t="shared" si="37" ref="M71:R71">+M68+M69+M70</f>
        <v>1472</v>
      </c>
      <c r="N71" s="126">
        <f t="shared" si="37"/>
        <v>2615.7985000000003</v>
      </c>
      <c r="O71" s="129">
        <f t="shared" si="37"/>
        <v>410549.387</v>
      </c>
      <c r="P71" s="126">
        <f t="shared" si="37"/>
        <v>0</v>
      </c>
      <c r="Q71" s="125">
        <f t="shared" si="37"/>
        <v>0</v>
      </c>
      <c r="R71" s="130">
        <f t="shared" si="37"/>
        <v>0</v>
      </c>
      <c r="S71" s="79">
        <f t="shared" si="35"/>
        <v>1472</v>
      </c>
      <c r="T71" s="125">
        <f t="shared" si="35"/>
        <v>2615.7985000000003</v>
      </c>
      <c r="U71" s="131">
        <f t="shared" si="35"/>
        <v>410549.387</v>
      </c>
      <c r="V71" s="126">
        <f aca="true" t="shared" si="38" ref="V71:AA71">+V68+V69+V70</f>
        <v>1853</v>
      </c>
      <c r="W71" s="125">
        <f t="shared" si="38"/>
        <v>906.9644999999998</v>
      </c>
      <c r="X71" s="132">
        <f t="shared" si="38"/>
        <v>401401.8</v>
      </c>
      <c r="Y71" s="128">
        <f t="shared" si="38"/>
        <v>317</v>
      </c>
      <c r="Z71" s="126">
        <f t="shared" si="38"/>
        <v>2668.4516000000003</v>
      </c>
      <c r="AA71" s="133">
        <f t="shared" si="38"/>
        <v>137073.47600000002</v>
      </c>
      <c r="AB71" s="83">
        <f t="shared" si="30"/>
        <v>4391</v>
      </c>
      <c r="AC71" s="84">
        <f t="shared" si="30"/>
        <v>7416.316000000001</v>
      </c>
      <c r="AD71" s="101">
        <f t="shared" si="15"/>
        <v>1501677.8329999999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292">
        <v>527</v>
      </c>
      <c r="E72" s="158">
        <v>399.42909999999995</v>
      </c>
      <c r="F72" s="158">
        <v>239203.423</v>
      </c>
      <c r="G72" s="158">
        <v>390</v>
      </c>
      <c r="H72" s="158">
        <v>1005.9661000000001</v>
      </c>
      <c r="I72" s="158">
        <v>413992.49100000004</v>
      </c>
      <c r="J72" s="102">
        <v>917</v>
      </c>
      <c r="K72" s="103">
        <v>1405.3952</v>
      </c>
      <c r="L72" s="104">
        <v>653195.9140000001</v>
      </c>
      <c r="M72" s="135">
        <v>3183</v>
      </c>
      <c r="N72" s="135">
        <v>4693.567</v>
      </c>
      <c r="O72" s="135">
        <v>824515.649</v>
      </c>
      <c r="P72" s="135">
        <v>173</v>
      </c>
      <c r="Q72" s="135">
        <v>4.881</v>
      </c>
      <c r="R72" s="135">
        <v>5100.668000000001</v>
      </c>
      <c r="S72" s="136">
        <v>3356</v>
      </c>
      <c r="T72" s="137">
        <v>4698.448</v>
      </c>
      <c r="U72" s="138">
        <v>829616.3169999999</v>
      </c>
      <c r="V72" s="135">
        <v>3237</v>
      </c>
      <c r="W72" s="135">
        <v>1376.1956999999998</v>
      </c>
      <c r="X72" s="139">
        <v>594825.4899999999</v>
      </c>
      <c r="Y72" s="134">
        <v>512</v>
      </c>
      <c r="Z72" s="135">
        <v>3353.4879</v>
      </c>
      <c r="AA72" s="140">
        <v>191193.644</v>
      </c>
      <c r="AB72" s="103">
        <v>8022</v>
      </c>
      <c r="AC72" s="105">
        <v>10833.5268</v>
      </c>
      <c r="AD72" s="106">
        <v>2268831.3649999998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59">
        <f>D71/D72</f>
        <v>0.8709677419354839</v>
      </c>
      <c r="E73" s="162">
        <f aca="true" t="shared" si="39" ref="E73:AD73">E71/E72</f>
        <v>0.9333421125301088</v>
      </c>
      <c r="F73" s="159">
        <f t="shared" si="39"/>
        <v>0.8896140002143698</v>
      </c>
      <c r="G73" s="162">
        <f t="shared" si="39"/>
        <v>0.7435897435897436</v>
      </c>
      <c r="H73" s="159">
        <f t="shared" si="39"/>
        <v>0.8472426655331624</v>
      </c>
      <c r="I73" s="298">
        <f t="shared" si="39"/>
        <v>0.8209193726656264</v>
      </c>
      <c r="J73" s="144">
        <f t="shared" si="39"/>
        <v>0.816793893129771</v>
      </c>
      <c r="K73" s="141">
        <f t="shared" si="39"/>
        <v>0.8717130953627849</v>
      </c>
      <c r="L73" s="145">
        <f t="shared" si="39"/>
        <v>0.846075669113876</v>
      </c>
      <c r="M73" s="144">
        <f t="shared" si="39"/>
        <v>0.4624568017593465</v>
      </c>
      <c r="N73" s="141">
        <f t="shared" si="39"/>
        <v>0.5573156833597988</v>
      </c>
      <c r="O73" s="142">
        <f t="shared" si="39"/>
        <v>0.4979279501825441</v>
      </c>
      <c r="P73" s="141">
        <f t="shared" si="39"/>
        <v>0</v>
      </c>
      <c r="Q73" s="142">
        <f t="shared" si="39"/>
        <v>0</v>
      </c>
      <c r="R73" s="146">
        <f t="shared" si="39"/>
        <v>0</v>
      </c>
      <c r="S73" s="147">
        <f t="shared" si="39"/>
        <v>0.43861740166865315</v>
      </c>
      <c r="T73" s="142">
        <f t="shared" si="39"/>
        <v>0.5567367139106361</v>
      </c>
      <c r="U73" s="146">
        <f t="shared" si="39"/>
        <v>0.4948665769793436</v>
      </c>
      <c r="V73" s="141">
        <f t="shared" si="39"/>
        <v>0.5724436206363918</v>
      </c>
      <c r="W73" s="142">
        <f t="shared" si="39"/>
        <v>0.6590374464910768</v>
      </c>
      <c r="X73" s="141">
        <f t="shared" si="39"/>
        <v>0.674822795505956</v>
      </c>
      <c r="Y73" s="144">
        <f t="shared" si="39"/>
        <v>0.619140625</v>
      </c>
      <c r="Z73" s="141">
        <f t="shared" si="39"/>
        <v>0.7957242368460612</v>
      </c>
      <c r="AA73" s="145">
        <f t="shared" si="39"/>
        <v>0.7169353182054526</v>
      </c>
      <c r="AB73" s="141">
        <f t="shared" si="39"/>
        <v>0.5473697332336076</v>
      </c>
      <c r="AC73" s="142">
        <f t="shared" si="39"/>
        <v>0.6845707900034919</v>
      </c>
      <c r="AD73" s="148">
        <f t="shared" si="39"/>
        <v>0.6618728285255348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6" ht="25.5">
      <c r="M76" s="53"/>
    </row>
    <row r="77" ht="25.5">
      <c r="M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A1:AG1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F72:AF73"/>
    <mergeCell ref="AB74:AG74"/>
    <mergeCell ref="B72:B7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E45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14.59765625" style="48" customWidth="1"/>
    <col min="9" max="9" width="18.5" style="48" customWidth="1"/>
    <col min="10" max="11" width="14.59765625" style="48" customWidth="1"/>
    <col min="12" max="12" width="22.3984375" style="48" bestFit="1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48" customWidth="1"/>
    <col min="26" max="26" width="14.59765625" style="48" customWidth="1"/>
    <col min="27" max="27" width="18.59765625" style="48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98</v>
      </c>
      <c r="C2" s="9"/>
      <c r="D2" s="9"/>
      <c r="E2" s="9"/>
      <c r="F2" s="9"/>
      <c r="G2" s="9"/>
      <c r="H2" s="9"/>
      <c r="I2" s="9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152"/>
      <c r="W2" s="152"/>
      <c r="X2" s="306"/>
      <c r="Y2" s="9"/>
      <c r="Z2" s="9"/>
      <c r="AA2" s="9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32" t="s">
        <v>66</v>
      </c>
      <c r="Z3" s="333"/>
      <c r="AA3" s="33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1" t="s">
        <v>0</v>
      </c>
      <c r="Z4" s="20" t="s">
        <v>1</v>
      </c>
      <c r="AA4" s="22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9" t="s">
        <v>6</v>
      </c>
      <c r="Z5" s="28" t="s">
        <v>7</v>
      </c>
      <c r="AA5" s="30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/>
      <c r="N6" s="155"/>
      <c r="O6" s="155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55"/>
      <c r="W6" s="155"/>
      <c r="X6" s="309"/>
      <c r="Y6" s="110"/>
      <c r="Z6" s="108"/>
      <c r="AA6" s="111"/>
      <c r="AB6" s="38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13"/>
      <c r="H7" s="113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56">
        <v>1</v>
      </c>
      <c r="N7" s="156">
        <v>2.633</v>
      </c>
      <c r="O7" s="156">
        <v>1105.86</v>
      </c>
      <c r="P7" s="113"/>
      <c r="Q7" s="113"/>
      <c r="R7" s="114"/>
      <c r="S7" s="24">
        <f t="shared" si="1"/>
        <v>1</v>
      </c>
      <c r="T7" s="40">
        <f t="shared" si="1"/>
        <v>2.633</v>
      </c>
      <c r="U7" s="39">
        <f t="shared" si="1"/>
        <v>1105.86</v>
      </c>
      <c r="V7" s="156"/>
      <c r="W7" s="156"/>
      <c r="X7" s="310"/>
      <c r="Y7" s="116"/>
      <c r="Z7" s="113"/>
      <c r="AA7" s="114"/>
      <c r="AB7" s="25">
        <f t="shared" si="2"/>
        <v>1</v>
      </c>
      <c r="AC7" s="40">
        <f t="shared" si="2"/>
        <v>2.633</v>
      </c>
      <c r="AD7" s="39">
        <f>+L7+U7+X7+AA7</f>
        <v>1105.86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55"/>
      <c r="N8" s="155"/>
      <c r="O8" s="155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55"/>
      <c r="W8" s="155"/>
      <c r="X8" s="309"/>
      <c r="Y8" s="110"/>
      <c r="Z8" s="108"/>
      <c r="AA8" s="111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56">
        <v>3</v>
      </c>
      <c r="N9" s="156">
        <v>508.266</v>
      </c>
      <c r="O9" s="156">
        <v>35522.253</v>
      </c>
      <c r="P9" s="113"/>
      <c r="Q9" s="113"/>
      <c r="R9" s="114"/>
      <c r="S9" s="24">
        <f t="shared" si="1"/>
        <v>3</v>
      </c>
      <c r="T9" s="40">
        <f t="shared" si="1"/>
        <v>508.266</v>
      </c>
      <c r="U9" s="39">
        <f t="shared" si="1"/>
        <v>35522.253</v>
      </c>
      <c r="V9" s="156"/>
      <c r="W9" s="156"/>
      <c r="X9" s="310"/>
      <c r="Y9" s="116"/>
      <c r="Z9" s="113"/>
      <c r="AA9" s="114"/>
      <c r="AB9" s="25">
        <f t="shared" si="2"/>
        <v>3</v>
      </c>
      <c r="AC9" s="40">
        <f t="shared" si="2"/>
        <v>508.266</v>
      </c>
      <c r="AD9" s="39">
        <f>+L9+U9+X9+AA9</f>
        <v>35522.253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110"/>
      <c r="Z10" s="108"/>
      <c r="AA10" s="111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116"/>
      <c r="Z11" s="113"/>
      <c r="AA11" s="114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110"/>
      <c r="Z12" s="108"/>
      <c r="AA12" s="111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116"/>
      <c r="Z13" s="113"/>
      <c r="AA13" s="114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55">
        <v>184</v>
      </c>
      <c r="N14" s="155">
        <v>1298.2864</v>
      </c>
      <c r="O14" s="155">
        <v>190606.86</v>
      </c>
      <c r="P14" s="108"/>
      <c r="Q14" s="108"/>
      <c r="R14" s="108"/>
      <c r="S14" s="36">
        <f t="shared" si="1"/>
        <v>184</v>
      </c>
      <c r="T14" s="37">
        <f t="shared" si="1"/>
        <v>1298.2864</v>
      </c>
      <c r="U14" s="35">
        <f t="shared" si="1"/>
        <v>190606.86</v>
      </c>
      <c r="V14" s="155"/>
      <c r="W14" s="155"/>
      <c r="X14" s="309"/>
      <c r="Y14" s="110">
        <v>33</v>
      </c>
      <c r="Z14" s="108">
        <v>171.6433</v>
      </c>
      <c r="AA14" s="111">
        <v>13938.342</v>
      </c>
      <c r="AB14" s="38">
        <f t="shared" si="2"/>
        <v>217</v>
      </c>
      <c r="AC14" s="37">
        <f t="shared" si="2"/>
        <v>1469.9297</v>
      </c>
      <c r="AD14" s="35">
        <f t="shared" si="2"/>
        <v>204545.202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116"/>
      <c r="Z15" s="113"/>
      <c r="AA15" s="114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/>
      <c r="H16" s="108"/>
      <c r="I16" s="108"/>
      <c r="J16" s="36">
        <f t="shared" si="0"/>
        <v>0</v>
      </c>
      <c r="K16" s="37">
        <f t="shared" si="0"/>
        <v>0</v>
      </c>
      <c r="L16" s="35">
        <f t="shared" si="0"/>
        <v>0</v>
      </c>
      <c r="M16" s="155">
        <v>178</v>
      </c>
      <c r="N16" s="155">
        <v>382.9648</v>
      </c>
      <c r="O16" s="155">
        <v>86937.743</v>
      </c>
      <c r="P16" s="108"/>
      <c r="Q16" s="108"/>
      <c r="R16" s="108"/>
      <c r="S16" s="36">
        <f t="shared" si="1"/>
        <v>178</v>
      </c>
      <c r="T16" s="37">
        <f t="shared" si="1"/>
        <v>382.9648</v>
      </c>
      <c r="U16" s="35">
        <f t="shared" si="1"/>
        <v>86937.743</v>
      </c>
      <c r="V16" s="155"/>
      <c r="W16" s="155"/>
      <c r="X16" s="309"/>
      <c r="Y16" s="110"/>
      <c r="Z16" s="108"/>
      <c r="AA16" s="111"/>
      <c r="AB16" s="38">
        <f t="shared" si="2"/>
        <v>178</v>
      </c>
      <c r="AC16" s="37">
        <f t="shared" si="2"/>
        <v>382.9648</v>
      </c>
      <c r="AD16" s="35">
        <f t="shared" si="2"/>
        <v>86937.743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116"/>
      <c r="Z17" s="113"/>
      <c r="AA17" s="114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/>
      <c r="N18" s="155"/>
      <c r="O18" s="155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110"/>
      <c r="Z18" s="108"/>
      <c r="AA18" s="111"/>
      <c r="AB18" s="38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116"/>
      <c r="Z19" s="113"/>
      <c r="AA19" s="114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2</v>
      </c>
      <c r="E20" s="108">
        <v>8.748</v>
      </c>
      <c r="F20" s="108">
        <v>671.7165502113361</v>
      </c>
      <c r="G20" s="108"/>
      <c r="H20" s="108"/>
      <c r="I20" s="108"/>
      <c r="J20" s="36">
        <f t="shared" si="0"/>
        <v>2</v>
      </c>
      <c r="K20" s="37">
        <f t="shared" si="0"/>
        <v>8.748</v>
      </c>
      <c r="L20" s="35">
        <f t="shared" si="0"/>
        <v>671.7165502113361</v>
      </c>
      <c r="M20" s="155"/>
      <c r="N20" s="155"/>
      <c r="O20" s="155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55">
        <v>18</v>
      </c>
      <c r="W20" s="155">
        <v>924.717</v>
      </c>
      <c r="X20" s="309">
        <v>61060.375</v>
      </c>
      <c r="Y20" s="110">
        <v>16</v>
      </c>
      <c r="Z20" s="108">
        <v>1250.934</v>
      </c>
      <c r="AA20" s="111">
        <v>128202.403</v>
      </c>
      <c r="AB20" s="38">
        <f t="shared" si="2"/>
        <v>36</v>
      </c>
      <c r="AC20" s="37">
        <f t="shared" si="2"/>
        <v>2184.399</v>
      </c>
      <c r="AD20" s="35">
        <f t="shared" si="2"/>
        <v>189934.49455021136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/>
      <c r="N21" s="156"/>
      <c r="O21" s="156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56">
        <v>68</v>
      </c>
      <c r="W21" s="156">
        <v>4930.8668</v>
      </c>
      <c r="X21" s="310">
        <v>407585.902</v>
      </c>
      <c r="Y21" s="116">
        <v>54</v>
      </c>
      <c r="Z21" s="113">
        <v>4426.159</v>
      </c>
      <c r="AA21" s="114">
        <v>396603.009</v>
      </c>
      <c r="AB21" s="25">
        <f t="shared" si="2"/>
        <v>122</v>
      </c>
      <c r="AC21" s="40">
        <f t="shared" si="2"/>
        <v>9357.0258</v>
      </c>
      <c r="AD21" s="39">
        <f t="shared" si="2"/>
        <v>804188.9110000001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110"/>
      <c r="Z22" s="108"/>
      <c r="AA22" s="111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116"/>
      <c r="Z23" s="113"/>
      <c r="AA23" s="114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17</v>
      </c>
      <c r="W24" s="155">
        <v>65.3913</v>
      </c>
      <c r="X24" s="309">
        <v>22841.96</v>
      </c>
      <c r="Y24" s="110"/>
      <c r="Z24" s="108"/>
      <c r="AA24" s="111"/>
      <c r="AB24" s="38">
        <f t="shared" si="3"/>
        <v>17</v>
      </c>
      <c r="AC24" s="37">
        <f t="shared" si="3"/>
        <v>65.3913</v>
      </c>
      <c r="AD24" s="35">
        <f t="shared" si="3"/>
        <v>22841.96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25</v>
      </c>
      <c r="W25" s="156">
        <v>113.7636</v>
      </c>
      <c r="X25" s="310">
        <v>39413.618</v>
      </c>
      <c r="Y25" s="116"/>
      <c r="Z25" s="113"/>
      <c r="AA25" s="114"/>
      <c r="AB25" s="25">
        <f t="shared" si="3"/>
        <v>25</v>
      </c>
      <c r="AC25" s="40">
        <f t="shared" si="3"/>
        <v>113.7636</v>
      </c>
      <c r="AD25" s="39">
        <f t="shared" si="3"/>
        <v>39413.618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110"/>
      <c r="Z26" s="108"/>
      <c r="AA26" s="111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116"/>
      <c r="Z27" s="113"/>
      <c r="AA27" s="114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110"/>
      <c r="Z28" s="108"/>
      <c r="AA28" s="111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116"/>
      <c r="Z29" s="113"/>
      <c r="AA29" s="114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9</v>
      </c>
      <c r="E30" s="108">
        <v>0.6301</v>
      </c>
      <c r="F30" s="108">
        <v>451.09683371984016</v>
      </c>
      <c r="G30" s="108"/>
      <c r="H30" s="108"/>
      <c r="I30" s="108"/>
      <c r="J30" s="36">
        <f t="shared" si="0"/>
        <v>9</v>
      </c>
      <c r="K30" s="37">
        <f t="shared" si="0"/>
        <v>0.6301</v>
      </c>
      <c r="L30" s="35">
        <f t="shared" si="0"/>
        <v>451.09683371984016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110">
        <v>134</v>
      </c>
      <c r="Z30" s="108">
        <v>10.5465</v>
      </c>
      <c r="AA30" s="111">
        <v>2979.188</v>
      </c>
      <c r="AB30" s="38">
        <f t="shared" si="3"/>
        <v>143</v>
      </c>
      <c r="AC30" s="37">
        <f t="shared" si="3"/>
        <v>11.1766</v>
      </c>
      <c r="AD30" s="35">
        <f t="shared" si="3"/>
        <v>3430.28483371984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116"/>
      <c r="Z31" s="113"/>
      <c r="AA31" s="114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55">
        <v>105</v>
      </c>
      <c r="N32" s="155">
        <v>392.9518</v>
      </c>
      <c r="O32" s="155">
        <v>62960.12</v>
      </c>
      <c r="P32" s="108"/>
      <c r="Q32" s="108"/>
      <c r="R32" s="108"/>
      <c r="S32" s="36">
        <f t="shared" si="1"/>
        <v>105</v>
      </c>
      <c r="T32" s="37">
        <f t="shared" si="1"/>
        <v>392.9518</v>
      </c>
      <c r="U32" s="35">
        <f t="shared" si="1"/>
        <v>62960.12</v>
      </c>
      <c r="V32" s="155">
        <v>107</v>
      </c>
      <c r="W32" s="155">
        <v>220.6385</v>
      </c>
      <c r="X32" s="309">
        <v>70244.091</v>
      </c>
      <c r="Y32" s="110">
        <v>202</v>
      </c>
      <c r="Z32" s="108">
        <v>331.2209</v>
      </c>
      <c r="AA32" s="111">
        <v>70564.821</v>
      </c>
      <c r="AB32" s="38">
        <f t="shared" si="3"/>
        <v>414</v>
      </c>
      <c r="AC32" s="37">
        <f t="shared" si="3"/>
        <v>944.8111999999999</v>
      </c>
      <c r="AD32" s="35">
        <f t="shared" si="3"/>
        <v>203769.032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42</v>
      </c>
      <c r="N33" s="156">
        <v>177.6242</v>
      </c>
      <c r="O33" s="156">
        <v>31671.634</v>
      </c>
      <c r="P33" s="113"/>
      <c r="Q33" s="113"/>
      <c r="R33" s="114"/>
      <c r="S33" s="24">
        <f t="shared" si="1"/>
        <v>42</v>
      </c>
      <c r="T33" s="40">
        <f t="shared" si="1"/>
        <v>177.6242</v>
      </c>
      <c r="U33" s="39">
        <f t="shared" si="1"/>
        <v>31671.634</v>
      </c>
      <c r="V33" s="156"/>
      <c r="W33" s="156"/>
      <c r="X33" s="310"/>
      <c r="Y33" s="116"/>
      <c r="Z33" s="113"/>
      <c r="AA33" s="114"/>
      <c r="AB33" s="25">
        <f t="shared" si="3"/>
        <v>42</v>
      </c>
      <c r="AC33" s="40">
        <f t="shared" si="3"/>
        <v>177.6242</v>
      </c>
      <c r="AD33" s="39">
        <f t="shared" si="3"/>
        <v>31671.634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163</v>
      </c>
      <c r="W34" s="155">
        <v>88.5814</v>
      </c>
      <c r="X34" s="309">
        <v>34623.194</v>
      </c>
      <c r="Y34" s="110"/>
      <c r="Z34" s="108"/>
      <c r="AA34" s="111"/>
      <c r="AB34" s="38">
        <f t="shared" si="3"/>
        <v>163</v>
      </c>
      <c r="AC34" s="37">
        <f t="shared" si="3"/>
        <v>88.5814</v>
      </c>
      <c r="AD34" s="35">
        <f t="shared" si="3"/>
        <v>34623.194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/>
      <c r="W35" s="156"/>
      <c r="X35" s="310"/>
      <c r="Y35" s="116"/>
      <c r="Z35" s="113"/>
      <c r="AA35" s="114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110"/>
      <c r="Z36" s="108"/>
      <c r="AA36" s="111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116"/>
      <c r="Z37" s="113"/>
      <c r="AA37" s="114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14</v>
      </c>
      <c r="E38" s="108">
        <v>0.9931</v>
      </c>
      <c r="F38" s="108">
        <v>675.5963005013504</v>
      </c>
      <c r="G38" s="108"/>
      <c r="H38" s="108"/>
      <c r="I38" s="108"/>
      <c r="J38" s="36">
        <f t="shared" si="0"/>
        <v>14</v>
      </c>
      <c r="K38" s="37">
        <f t="shared" si="0"/>
        <v>0.9931</v>
      </c>
      <c r="L38" s="35">
        <f t="shared" si="0"/>
        <v>675.5963005013504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110"/>
      <c r="Z38" s="108"/>
      <c r="AA38" s="111"/>
      <c r="AB38" s="38">
        <f t="shared" si="3"/>
        <v>14</v>
      </c>
      <c r="AC38" s="37">
        <f t="shared" si="3"/>
        <v>0.9931</v>
      </c>
      <c r="AD38" s="35">
        <f t="shared" si="3"/>
        <v>675.5963005013504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116"/>
      <c r="Z39" s="113"/>
      <c r="AA39" s="114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/>
      <c r="W40" s="155"/>
      <c r="X40" s="309"/>
      <c r="Y40" s="110"/>
      <c r="Z40" s="108"/>
      <c r="AA40" s="111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116"/>
      <c r="Z41" s="113"/>
      <c r="AA41" s="114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1</v>
      </c>
      <c r="E42" s="108">
        <v>7.2568</v>
      </c>
      <c r="F42" s="108">
        <v>12612.521142795795</v>
      </c>
      <c r="G42" s="108">
        <v>2</v>
      </c>
      <c r="H42" s="108">
        <v>25.2278</v>
      </c>
      <c r="I42" s="108">
        <v>22052.55</v>
      </c>
      <c r="J42" s="36">
        <f t="shared" si="0"/>
        <v>3</v>
      </c>
      <c r="K42" s="37">
        <f t="shared" si="0"/>
        <v>32.4846</v>
      </c>
      <c r="L42" s="35">
        <f t="shared" si="0"/>
        <v>34665.071142795794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15</v>
      </c>
      <c r="W42" s="155">
        <v>706.1964</v>
      </c>
      <c r="X42" s="309">
        <v>194606.168</v>
      </c>
      <c r="Y42" s="110"/>
      <c r="Z42" s="108"/>
      <c r="AA42" s="111"/>
      <c r="AB42" s="38">
        <f t="shared" si="3"/>
        <v>18</v>
      </c>
      <c r="AC42" s="37">
        <f t="shared" si="3"/>
        <v>738.681</v>
      </c>
      <c r="AD42" s="35">
        <f t="shared" si="3"/>
        <v>229271.2391427958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56</v>
      </c>
      <c r="E43" s="113">
        <v>447.3986</v>
      </c>
      <c r="F43" s="113">
        <v>530766.0926251794</v>
      </c>
      <c r="G43" s="113">
        <v>37</v>
      </c>
      <c r="H43" s="113">
        <v>301.4148</v>
      </c>
      <c r="I43" s="113">
        <v>322999.652</v>
      </c>
      <c r="J43" s="24">
        <f t="shared" si="0"/>
        <v>93</v>
      </c>
      <c r="K43" s="40">
        <f t="shared" si="0"/>
        <v>748.8134</v>
      </c>
      <c r="L43" s="39">
        <f t="shared" si="0"/>
        <v>853765.7446251794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10</v>
      </c>
      <c r="W43" s="156">
        <v>68.9574</v>
      </c>
      <c r="X43" s="310">
        <v>43340.09</v>
      </c>
      <c r="Y43" s="116"/>
      <c r="Z43" s="113"/>
      <c r="AA43" s="114"/>
      <c r="AB43" s="25">
        <f t="shared" si="3"/>
        <v>103</v>
      </c>
      <c r="AC43" s="40">
        <f t="shared" si="3"/>
        <v>817.7708</v>
      </c>
      <c r="AD43" s="39">
        <f t="shared" si="3"/>
        <v>897105.8346251794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/>
      <c r="W44" s="155"/>
      <c r="X44" s="309"/>
      <c r="Y44" s="110"/>
      <c r="Z44" s="108"/>
      <c r="AA44" s="111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/>
      <c r="W45" s="156"/>
      <c r="X45" s="310"/>
      <c r="Y45" s="116"/>
      <c r="Z45" s="113"/>
      <c r="AA45" s="114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110"/>
      <c r="Z46" s="108"/>
      <c r="AA46" s="111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116"/>
      <c r="Z47" s="113"/>
      <c r="AA47" s="114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3</v>
      </c>
      <c r="N48" s="155">
        <v>0.35</v>
      </c>
      <c r="O48" s="155">
        <v>216.3</v>
      </c>
      <c r="P48" s="108"/>
      <c r="Q48" s="108"/>
      <c r="R48" s="108"/>
      <c r="S48" s="36">
        <f t="shared" si="1"/>
        <v>3</v>
      </c>
      <c r="T48" s="37">
        <f t="shared" si="1"/>
        <v>0.35</v>
      </c>
      <c r="U48" s="35">
        <f t="shared" si="1"/>
        <v>216.3</v>
      </c>
      <c r="V48" s="155">
        <v>47</v>
      </c>
      <c r="W48" s="155">
        <v>17.823</v>
      </c>
      <c r="X48" s="309">
        <v>8722.083</v>
      </c>
      <c r="Y48" s="110">
        <v>2</v>
      </c>
      <c r="Z48" s="108">
        <v>0.16</v>
      </c>
      <c r="AA48" s="111">
        <v>83.475</v>
      </c>
      <c r="AB48" s="38">
        <f t="shared" si="3"/>
        <v>52</v>
      </c>
      <c r="AC48" s="37">
        <f t="shared" si="3"/>
        <v>18.333000000000002</v>
      </c>
      <c r="AD48" s="35">
        <f t="shared" si="3"/>
        <v>9021.858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>
        <v>1</v>
      </c>
      <c r="W49" s="156">
        <v>0.045</v>
      </c>
      <c r="X49" s="310">
        <v>17.704</v>
      </c>
      <c r="Y49" s="116"/>
      <c r="Z49" s="113"/>
      <c r="AA49" s="114"/>
      <c r="AB49" s="25">
        <f t="shared" si="3"/>
        <v>1</v>
      </c>
      <c r="AC49" s="40">
        <f t="shared" si="3"/>
        <v>0.045</v>
      </c>
      <c r="AD49" s="39">
        <f t="shared" si="3"/>
        <v>17.704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>
        <v>2</v>
      </c>
      <c r="W50" s="155">
        <v>537.0811</v>
      </c>
      <c r="X50" s="309">
        <v>156887.727</v>
      </c>
      <c r="Y50" s="110"/>
      <c r="Z50" s="108"/>
      <c r="AA50" s="111"/>
      <c r="AB50" s="38">
        <f t="shared" si="3"/>
        <v>2</v>
      </c>
      <c r="AC50" s="37">
        <f t="shared" si="3"/>
        <v>537.0811</v>
      </c>
      <c r="AD50" s="35">
        <f t="shared" si="3"/>
        <v>156887.727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56"/>
      <c r="N51" s="156"/>
      <c r="O51" s="156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56"/>
      <c r="W51" s="156"/>
      <c r="X51" s="310"/>
      <c r="Y51" s="116"/>
      <c r="Z51" s="113"/>
      <c r="AA51" s="114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110"/>
      <c r="Z52" s="108"/>
      <c r="AA52" s="111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56"/>
      <c r="N53" s="156"/>
      <c r="O53" s="156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56">
        <v>317</v>
      </c>
      <c r="W53" s="156">
        <v>3116.0453</v>
      </c>
      <c r="X53" s="310">
        <v>1224381.706</v>
      </c>
      <c r="Y53" s="116"/>
      <c r="Z53" s="113"/>
      <c r="AA53" s="114"/>
      <c r="AB53" s="25">
        <f t="shared" si="3"/>
        <v>317</v>
      </c>
      <c r="AC53" s="40">
        <f t="shared" si="3"/>
        <v>3116.0453</v>
      </c>
      <c r="AD53" s="39">
        <f t="shared" si="3"/>
        <v>1224381.706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110"/>
      <c r="Z54" s="108"/>
      <c r="AA54" s="111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116"/>
      <c r="Z55" s="113"/>
      <c r="AA55" s="114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>
        <v>2</v>
      </c>
      <c r="W56" s="155">
        <v>0.107</v>
      </c>
      <c r="X56" s="309">
        <v>55.35</v>
      </c>
      <c r="Y56" s="110"/>
      <c r="Z56" s="108"/>
      <c r="AA56" s="111"/>
      <c r="AB56" s="38">
        <f t="shared" si="3"/>
        <v>2</v>
      </c>
      <c r="AC56" s="37">
        <f t="shared" si="3"/>
        <v>0.107</v>
      </c>
      <c r="AD56" s="35">
        <f t="shared" si="3"/>
        <v>55.35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>
        <v>1</v>
      </c>
      <c r="W57" s="156">
        <v>0.1578</v>
      </c>
      <c r="X57" s="310">
        <v>217.054</v>
      </c>
      <c r="Y57" s="116"/>
      <c r="Z57" s="113"/>
      <c r="AA57" s="114"/>
      <c r="AB57" s="25">
        <f t="shared" si="3"/>
        <v>1</v>
      </c>
      <c r="AC57" s="40">
        <f t="shared" si="3"/>
        <v>0.1578</v>
      </c>
      <c r="AD57" s="39">
        <f t="shared" si="3"/>
        <v>217.054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1390</v>
      </c>
      <c r="W58" s="150">
        <v>98.2131</v>
      </c>
      <c r="X58" s="311">
        <v>34224.156</v>
      </c>
      <c r="Y58" s="119">
        <v>147</v>
      </c>
      <c r="Z58" s="118">
        <v>6.4326</v>
      </c>
      <c r="AA58" s="120">
        <v>4359.205</v>
      </c>
      <c r="AB58" s="47">
        <f t="shared" si="3"/>
        <v>1537</v>
      </c>
      <c r="AC58" s="43">
        <f t="shared" si="3"/>
        <v>104.64569999999999</v>
      </c>
      <c r="AD58" s="96">
        <f t="shared" si="3"/>
        <v>38583.361000000004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110"/>
      <c r="Z59" s="108"/>
      <c r="AA59" s="111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9</v>
      </c>
      <c r="N60" s="156">
        <v>42.079</v>
      </c>
      <c r="O60" s="156">
        <v>9039.776</v>
      </c>
      <c r="P60" s="113"/>
      <c r="Q60" s="113"/>
      <c r="R60" s="114"/>
      <c r="S60" s="24">
        <f t="shared" si="1"/>
        <v>9</v>
      </c>
      <c r="T60" s="40">
        <f t="shared" si="1"/>
        <v>42.079</v>
      </c>
      <c r="U60" s="39">
        <f t="shared" si="1"/>
        <v>9039.776</v>
      </c>
      <c r="V60" s="156">
        <v>4</v>
      </c>
      <c r="W60" s="156">
        <v>1.0687</v>
      </c>
      <c r="X60" s="310">
        <v>154.406</v>
      </c>
      <c r="Y60" s="116"/>
      <c r="Z60" s="113"/>
      <c r="AA60" s="114"/>
      <c r="AB60" s="25">
        <f t="shared" si="3"/>
        <v>13</v>
      </c>
      <c r="AC60" s="40">
        <f t="shared" si="3"/>
        <v>43.1477</v>
      </c>
      <c r="AD60" s="98">
        <f t="shared" si="3"/>
        <v>9194.182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26</v>
      </c>
      <c r="E61" s="118">
        <v>17.628</v>
      </c>
      <c r="F61" s="118">
        <v>14410.930827228322</v>
      </c>
      <c r="G61" s="118">
        <f>+G6+G8+G10+G12+G14+G16+G18+G20+G22+G24+G26+G28+G30+G32+G34+G36+G38+G40+G42+G44+G46+G48+G50+G52+G54+G56+G58</f>
        <v>2</v>
      </c>
      <c r="H61" s="118">
        <f>+H6+H8+H10+H12+H14+H16+H18+H20+H22+H24+H26+H28+H30+H32+H34+H36+H38+H40+H42+H44+H46+H48+H50+H52+H54+H56+H58</f>
        <v>25.2278</v>
      </c>
      <c r="I61" s="118">
        <f>+I6+I8+I10+I12+I14+I16+I18+I20+I22+I24+I26+I28+I30+I32+I34+I36+I38+I40+I42+I44+I46+I48+I50+I52+I54+I56+I58</f>
        <v>22052.55</v>
      </c>
      <c r="J61" s="14">
        <f aca="true" t="shared" si="4" ref="J61:L71">+D61+G61</f>
        <v>28</v>
      </c>
      <c r="K61" s="43">
        <f t="shared" si="4"/>
        <v>42.8558</v>
      </c>
      <c r="L61" s="42">
        <f t="shared" si="4"/>
        <v>36463.48082722832</v>
      </c>
      <c r="M61" s="150">
        <f aca="true" t="shared" si="5" ref="M61:R61">+M6+M8+M10+M12+M14+M16+M18+M20+M22+M24+M26+M28+M30+M32+M34+M36+M38+M40+M42+M44+M46+M48+M50+M52+M54+M56+M58</f>
        <v>470</v>
      </c>
      <c r="N61" s="150">
        <f t="shared" si="5"/>
        <v>2074.553</v>
      </c>
      <c r="O61" s="150">
        <f t="shared" si="5"/>
        <v>340721.023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470</v>
      </c>
      <c r="T61" s="45">
        <f t="shared" si="6"/>
        <v>2074.553</v>
      </c>
      <c r="U61" s="46">
        <f t="shared" si="6"/>
        <v>340721.023</v>
      </c>
      <c r="V61" s="150">
        <f aca="true" t="shared" si="7" ref="V61:AA61">+V6+V8+V10+V12+V14+V16+V18+V20+V22+V24+V26+V28+V30+V32+V34+V36+V38+V40+V42+V44+V46+V48+V50+V52+V54+V56+V58</f>
        <v>1761</v>
      </c>
      <c r="W61" s="150">
        <f t="shared" si="7"/>
        <v>2658.7488</v>
      </c>
      <c r="X61" s="311">
        <f>+X6+X8+X10+X12+X14+X16+X18+X20+X22+X24+X26+X28+X30+X32+X34+X36+X38+X40+X42+X44+X46+X48+X50+X52+X54+X56+X58</f>
        <v>583265.1039999999</v>
      </c>
      <c r="Y61" s="119">
        <f t="shared" si="7"/>
        <v>534</v>
      </c>
      <c r="Z61" s="118">
        <f t="shared" si="7"/>
        <v>1770.9373</v>
      </c>
      <c r="AA61" s="120">
        <f t="shared" si="7"/>
        <v>220127.43399999998</v>
      </c>
      <c r="AB61" s="47">
        <f t="shared" si="3"/>
        <v>2793</v>
      </c>
      <c r="AC61" s="43">
        <f t="shared" si="3"/>
        <v>6547.0949</v>
      </c>
      <c r="AD61" s="96">
        <f t="shared" si="3"/>
        <v>1180577.0418272282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08">
        <f>G59</f>
        <v>0</v>
      </c>
      <c r="H62" s="108">
        <f>H59</f>
        <v>0</v>
      </c>
      <c r="I62" s="111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284">
        <f aca="true" t="shared" si="9" ref="V62:AA62">V59</f>
        <v>0</v>
      </c>
      <c r="W62" s="155">
        <f t="shared" si="9"/>
        <v>0</v>
      </c>
      <c r="X62" s="312">
        <f t="shared" si="9"/>
        <v>0</v>
      </c>
      <c r="Y62" s="110">
        <f t="shared" si="9"/>
        <v>0</v>
      </c>
      <c r="Z62" s="108">
        <f t="shared" si="9"/>
        <v>0</v>
      </c>
      <c r="AA62" s="111">
        <f t="shared" si="9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56</v>
      </c>
      <c r="E63" s="113">
        <v>447.3986</v>
      </c>
      <c r="F63" s="113">
        <v>530766.0926251794</v>
      </c>
      <c r="G63" s="113">
        <f>+G7+G9+G11+G13+G15+G17+G19+G21+G23+G25+G27+G29+G31+G33+G35+G37+G39+G41+G43+G45+G47+G49+G51+G53+G55+G57+G60</f>
        <v>37</v>
      </c>
      <c r="H63" s="113">
        <f>+H7+H9+H11+H13+H15+H17+H19+H21+H23+H25+H27+H29+H31+H33+H35+H37+H39+H41+H43+H45+H47+H49+H51+H53+H55+H57+H60</f>
        <v>301.4148</v>
      </c>
      <c r="I63" s="113">
        <f>+I7+I9+I11+I13+I15+I17+I19+I21+I23+I25+I27+I29+I31+I33+I35+I37+I39+I41+I43+I45+I47+I49+I51+I53+I55+I57+I60</f>
        <v>322999.652</v>
      </c>
      <c r="J63" s="24">
        <f t="shared" si="4"/>
        <v>93</v>
      </c>
      <c r="K63" s="40">
        <f t="shared" si="4"/>
        <v>748.8134</v>
      </c>
      <c r="L63" s="39">
        <f t="shared" si="4"/>
        <v>853765.7446251794</v>
      </c>
      <c r="M63" s="156">
        <f aca="true" t="shared" si="10" ref="M63:R63">+M7+M9+M11+M13+M15+M17+M19+M21+M23+M25+M27+M29+M31+M33+M35+M37+M39+M41+M43+M45+M47+M49+M51+M53+M55+M57+M60</f>
        <v>55</v>
      </c>
      <c r="N63" s="156">
        <f t="shared" si="10"/>
        <v>730.6021999999999</v>
      </c>
      <c r="O63" s="156">
        <f t="shared" si="10"/>
        <v>77339.523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55</v>
      </c>
      <c r="T63" s="40">
        <f t="shared" si="6"/>
        <v>730.6021999999999</v>
      </c>
      <c r="U63" s="39">
        <f t="shared" si="6"/>
        <v>77339.523</v>
      </c>
      <c r="V63" s="156">
        <f aca="true" t="shared" si="11" ref="V63:AA63">+V7+V9+V11+V13+V15+V17+V19+V21+V23+V25+V27+V29+V31+V33+V35+V37+V39+V41+V43+V45+V47+V49+V51+V53+V55+V57+V60</f>
        <v>426</v>
      </c>
      <c r="W63" s="156">
        <f t="shared" si="11"/>
        <v>8230.904600000002</v>
      </c>
      <c r="X63" s="310">
        <f t="shared" si="11"/>
        <v>1715110.48</v>
      </c>
      <c r="Y63" s="116">
        <f t="shared" si="11"/>
        <v>54</v>
      </c>
      <c r="Z63" s="113">
        <f t="shared" si="11"/>
        <v>4426.159</v>
      </c>
      <c r="AA63" s="114">
        <f t="shared" si="11"/>
        <v>396603.009</v>
      </c>
      <c r="AB63" s="25">
        <f aca="true" t="shared" si="12" ref="AB63:AD71">+J63+S63+V63+Y63</f>
        <v>628</v>
      </c>
      <c r="AC63" s="40">
        <f t="shared" si="12"/>
        <v>14136.479200000002</v>
      </c>
      <c r="AD63" s="99">
        <f>+L63+U63+X63+AA63</f>
        <v>3042818.7566251797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204</v>
      </c>
      <c r="H64" s="108">
        <v>193.78145</v>
      </c>
      <c r="I64" s="108">
        <v>65935.372</v>
      </c>
      <c r="J64" s="36">
        <f t="shared" si="4"/>
        <v>204</v>
      </c>
      <c r="K64" s="37">
        <f t="shared" si="4"/>
        <v>193.78145</v>
      </c>
      <c r="L64" s="35">
        <f t="shared" si="4"/>
        <v>65935.372</v>
      </c>
      <c r="M64" s="155">
        <v>2099</v>
      </c>
      <c r="N64" s="155">
        <v>711.4736</v>
      </c>
      <c r="O64" s="155">
        <v>265067.643</v>
      </c>
      <c r="P64" s="108"/>
      <c r="Q64" s="108"/>
      <c r="R64" s="108"/>
      <c r="S64" s="36">
        <f t="shared" si="6"/>
        <v>2099</v>
      </c>
      <c r="T64" s="37">
        <f t="shared" si="6"/>
        <v>711.4736</v>
      </c>
      <c r="U64" s="35">
        <f t="shared" si="6"/>
        <v>265067.643</v>
      </c>
      <c r="V64" s="155">
        <v>336</v>
      </c>
      <c r="W64" s="155">
        <v>55.9146</v>
      </c>
      <c r="X64" s="309">
        <v>53279.393</v>
      </c>
      <c r="Y64" s="110">
        <v>117</v>
      </c>
      <c r="Z64" s="108">
        <v>681.927</v>
      </c>
      <c r="AA64" s="111">
        <v>54574.546</v>
      </c>
      <c r="AB64" s="38">
        <f t="shared" si="12"/>
        <v>2756</v>
      </c>
      <c r="AC64" s="37">
        <f t="shared" si="12"/>
        <v>1643.09665</v>
      </c>
      <c r="AD64" s="97">
        <f t="shared" si="12"/>
        <v>438856.954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342</v>
      </c>
      <c r="E65" s="113">
        <v>30.91765</v>
      </c>
      <c r="F65" s="113">
        <v>30736.699547592263</v>
      </c>
      <c r="G65" s="113">
        <v>74</v>
      </c>
      <c r="H65" s="113">
        <v>660.9686</v>
      </c>
      <c r="I65" s="113">
        <v>300318.209</v>
      </c>
      <c r="J65" s="24">
        <f t="shared" si="4"/>
        <v>416</v>
      </c>
      <c r="K65" s="40">
        <f t="shared" si="4"/>
        <v>691.88625</v>
      </c>
      <c r="L65" s="39">
        <f t="shared" si="4"/>
        <v>331054.90854759223</v>
      </c>
      <c r="M65" s="156">
        <v>105</v>
      </c>
      <c r="N65" s="156">
        <v>319.777</v>
      </c>
      <c r="O65" s="156">
        <v>32569.045</v>
      </c>
      <c r="P65" s="113"/>
      <c r="Q65" s="113"/>
      <c r="R65" s="114"/>
      <c r="S65" s="24">
        <f t="shared" si="6"/>
        <v>105</v>
      </c>
      <c r="T65" s="40">
        <f t="shared" si="6"/>
        <v>319.777</v>
      </c>
      <c r="U65" s="39">
        <f t="shared" si="6"/>
        <v>32569.045</v>
      </c>
      <c r="V65" s="156">
        <v>32</v>
      </c>
      <c r="W65" s="156">
        <v>8.0598</v>
      </c>
      <c r="X65" s="310">
        <v>2211.539</v>
      </c>
      <c r="Y65" s="116"/>
      <c r="Z65" s="113"/>
      <c r="AA65" s="114"/>
      <c r="AB65" s="25">
        <f t="shared" si="12"/>
        <v>553</v>
      </c>
      <c r="AC65" s="40">
        <f t="shared" si="12"/>
        <v>1019.7230500000001</v>
      </c>
      <c r="AD65" s="99">
        <f t="shared" si="12"/>
        <v>365835.4925475922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55"/>
      <c r="W66" s="155"/>
      <c r="X66" s="309"/>
      <c r="Y66" s="110"/>
      <c r="Z66" s="108"/>
      <c r="AA66" s="111"/>
      <c r="AB66" s="38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56"/>
      <c r="W67" s="156"/>
      <c r="X67" s="310"/>
      <c r="Y67" s="116"/>
      <c r="Z67" s="113"/>
      <c r="AA67" s="114"/>
      <c r="AB67" s="25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26</v>
      </c>
      <c r="E68" s="108">
        <v>17.628</v>
      </c>
      <c r="F68" s="108">
        <v>14410.930827228322</v>
      </c>
      <c r="G68" s="108">
        <f>+G61+G64+G66</f>
        <v>206</v>
      </c>
      <c r="H68" s="108">
        <f>+H61+H64+H66</f>
        <v>219.00925</v>
      </c>
      <c r="I68" s="108">
        <f>+I61+I64+I66</f>
        <v>87987.922</v>
      </c>
      <c r="J68" s="36">
        <f t="shared" si="4"/>
        <v>232</v>
      </c>
      <c r="K68" s="37">
        <f t="shared" si="4"/>
        <v>236.63725</v>
      </c>
      <c r="L68" s="35">
        <f t="shared" si="4"/>
        <v>102398.85282722833</v>
      </c>
      <c r="M68" s="155">
        <f aca="true" t="shared" si="13" ref="M68:R68">+M61+M64+M66</f>
        <v>2569</v>
      </c>
      <c r="N68" s="155">
        <f t="shared" si="13"/>
        <v>2786.0266</v>
      </c>
      <c r="O68" s="155">
        <f t="shared" si="13"/>
        <v>605788.666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2569</v>
      </c>
      <c r="T68" s="37">
        <f t="shared" si="6"/>
        <v>2786.0266</v>
      </c>
      <c r="U68" s="35">
        <f t="shared" si="6"/>
        <v>605788.666</v>
      </c>
      <c r="V68" s="155">
        <f aca="true" t="shared" si="14" ref="V68:AA68">+V61+V64+V66</f>
        <v>2097</v>
      </c>
      <c r="W68" s="155">
        <f t="shared" si="14"/>
        <v>2714.6634</v>
      </c>
      <c r="X68" s="313">
        <f t="shared" si="14"/>
        <v>636544.497</v>
      </c>
      <c r="Y68" s="110">
        <f t="shared" si="14"/>
        <v>651</v>
      </c>
      <c r="Z68" s="108">
        <f t="shared" si="14"/>
        <v>2452.8643</v>
      </c>
      <c r="AA68" s="111">
        <f t="shared" si="14"/>
        <v>274701.98</v>
      </c>
      <c r="AB68" s="38">
        <f t="shared" si="12"/>
        <v>5549</v>
      </c>
      <c r="AC68" s="37">
        <f t="shared" si="12"/>
        <v>8190.1915500000005</v>
      </c>
      <c r="AD68" s="97">
        <f t="shared" si="12"/>
        <v>1619433.9958272283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398</v>
      </c>
      <c r="E69" s="113">
        <v>478.31624999999997</v>
      </c>
      <c r="F69" s="113">
        <v>561502.7921727718</v>
      </c>
      <c r="G69" s="113">
        <f>+G63+G65+G67</f>
        <v>111</v>
      </c>
      <c r="H69" s="113">
        <f>+H63+H65+H67</f>
        <v>962.3834</v>
      </c>
      <c r="I69" s="113">
        <f>+I63+I65+I67</f>
        <v>623317.861</v>
      </c>
      <c r="J69" s="24">
        <f t="shared" si="4"/>
        <v>509</v>
      </c>
      <c r="K69" s="40">
        <f t="shared" si="4"/>
        <v>1440.69965</v>
      </c>
      <c r="L69" s="39">
        <f t="shared" si="4"/>
        <v>1184820.653172772</v>
      </c>
      <c r="M69" s="156">
        <f aca="true" t="shared" si="15" ref="M69:R69">+M63+M65+M67</f>
        <v>160</v>
      </c>
      <c r="N69" s="156">
        <f t="shared" si="15"/>
        <v>1050.3791999999999</v>
      </c>
      <c r="O69" s="156">
        <f t="shared" si="15"/>
        <v>109908.568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160</v>
      </c>
      <c r="T69" s="40">
        <f t="shared" si="6"/>
        <v>1050.3791999999999</v>
      </c>
      <c r="U69" s="39">
        <f t="shared" si="6"/>
        <v>109908.568</v>
      </c>
      <c r="V69" s="156">
        <f aca="true" t="shared" si="16" ref="V69:AA69">+V63+V65+V67</f>
        <v>458</v>
      </c>
      <c r="W69" s="156">
        <f t="shared" si="16"/>
        <v>8238.964400000003</v>
      </c>
      <c r="X69" s="314">
        <f t="shared" si="16"/>
        <v>1717322.019</v>
      </c>
      <c r="Y69" s="116">
        <f t="shared" si="16"/>
        <v>54</v>
      </c>
      <c r="Z69" s="113">
        <f t="shared" si="16"/>
        <v>4426.159</v>
      </c>
      <c r="AA69" s="114">
        <f t="shared" si="16"/>
        <v>396603.009</v>
      </c>
      <c r="AB69" s="25">
        <f t="shared" si="12"/>
        <v>1181</v>
      </c>
      <c r="AC69" s="40">
        <f t="shared" si="12"/>
        <v>15156.202250000002</v>
      </c>
      <c r="AD69" s="98">
        <f t="shared" si="12"/>
        <v>3408654.249172772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50"/>
      <c r="W70" s="150"/>
      <c r="X70" s="311"/>
      <c r="Y70" s="119"/>
      <c r="Z70" s="118"/>
      <c r="AA70" s="120"/>
      <c r="AB70" s="9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424</v>
      </c>
      <c r="E71" s="125">
        <f t="shared" si="17"/>
        <v>495.94424999999995</v>
      </c>
      <c r="F71" s="125">
        <f t="shared" si="17"/>
        <v>575913.7230000001</v>
      </c>
      <c r="G71" s="125">
        <f t="shared" si="17"/>
        <v>317</v>
      </c>
      <c r="H71" s="126">
        <f t="shared" si="17"/>
        <v>1181.39265</v>
      </c>
      <c r="I71" s="127">
        <f t="shared" si="17"/>
        <v>711305.783</v>
      </c>
      <c r="J71" s="88">
        <f t="shared" si="4"/>
        <v>741</v>
      </c>
      <c r="K71" s="83">
        <f t="shared" si="4"/>
        <v>1677.3369</v>
      </c>
      <c r="L71" s="80">
        <f t="shared" si="4"/>
        <v>1287219.506</v>
      </c>
      <c r="M71" s="290">
        <f aca="true" t="shared" si="18" ref="M71:R71">+M68+M69+M70</f>
        <v>2729</v>
      </c>
      <c r="N71" s="157">
        <f t="shared" si="18"/>
        <v>3836.4058</v>
      </c>
      <c r="O71" s="303">
        <f t="shared" si="18"/>
        <v>715697.2339999999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2729</v>
      </c>
      <c r="T71" s="125">
        <f t="shared" si="6"/>
        <v>3836.4058</v>
      </c>
      <c r="U71" s="131">
        <f t="shared" si="6"/>
        <v>715697.2339999999</v>
      </c>
      <c r="V71" s="157">
        <f aca="true" t="shared" si="19" ref="V71:AA71">+V68+V69+V70</f>
        <v>2555</v>
      </c>
      <c r="W71" s="161">
        <f t="shared" si="19"/>
        <v>10953.627800000002</v>
      </c>
      <c r="X71" s="315">
        <f t="shared" si="19"/>
        <v>2353866.516</v>
      </c>
      <c r="Y71" s="128">
        <f t="shared" si="19"/>
        <v>705</v>
      </c>
      <c r="Z71" s="126">
        <f t="shared" si="19"/>
        <v>6879.0233</v>
      </c>
      <c r="AA71" s="133">
        <f t="shared" si="19"/>
        <v>671304.9890000001</v>
      </c>
      <c r="AB71" s="83">
        <f t="shared" si="12"/>
        <v>6730</v>
      </c>
      <c r="AC71" s="84">
        <f t="shared" si="12"/>
        <v>23346.3938</v>
      </c>
      <c r="AD71" s="101">
        <f t="shared" si="12"/>
        <v>5028088.245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468</v>
      </c>
      <c r="E72" s="135">
        <v>684.8175000000001</v>
      </c>
      <c r="F72" s="135">
        <v>697403.441</v>
      </c>
      <c r="G72" s="135">
        <v>523</v>
      </c>
      <c r="H72" s="135">
        <v>2254.13966</v>
      </c>
      <c r="I72" s="139">
        <v>938209.717</v>
      </c>
      <c r="J72" s="134">
        <v>991</v>
      </c>
      <c r="K72" s="135">
        <v>2938.95716</v>
      </c>
      <c r="L72" s="140">
        <v>1635613.1579999998</v>
      </c>
      <c r="M72" s="304">
        <v>1601</v>
      </c>
      <c r="N72" s="158">
        <v>5188.269399999999</v>
      </c>
      <c r="O72" s="158">
        <v>811129.015</v>
      </c>
      <c r="P72" s="135">
        <v>0</v>
      </c>
      <c r="Q72" s="135">
        <v>0</v>
      </c>
      <c r="R72" s="139">
        <v>0</v>
      </c>
      <c r="S72" s="134">
        <v>1601</v>
      </c>
      <c r="T72" s="135">
        <v>5188.269399999999</v>
      </c>
      <c r="U72" s="140">
        <v>811129.015</v>
      </c>
      <c r="V72" s="304">
        <v>1635</v>
      </c>
      <c r="W72" s="158">
        <v>6544.3891</v>
      </c>
      <c r="X72" s="297">
        <v>1902544.4749999999</v>
      </c>
      <c r="Y72" s="134">
        <v>471</v>
      </c>
      <c r="Z72" s="135">
        <v>4247.3534</v>
      </c>
      <c r="AA72" s="140">
        <v>477892.881</v>
      </c>
      <c r="AB72" s="149">
        <v>4698</v>
      </c>
      <c r="AC72" s="135">
        <v>18918.96906</v>
      </c>
      <c r="AD72" s="135">
        <v>4827179.529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0.905982905982906</v>
      </c>
      <c r="E73" s="142">
        <f aca="true" t="shared" si="20" ref="E73:AD73">E71/E72</f>
        <v>0.7241991479481757</v>
      </c>
      <c r="F73" s="141">
        <f t="shared" si="20"/>
        <v>0.8257970769031524</v>
      </c>
      <c r="G73" s="142">
        <f t="shared" si="20"/>
        <v>0.6061185468451242</v>
      </c>
      <c r="H73" s="141">
        <f t="shared" si="20"/>
        <v>0.5240991367855176</v>
      </c>
      <c r="I73" s="143">
        <f t="shared" si="20"/>
        <v>0.7581522234436633</v>
      </c>
      <c r="J73" s="144">
        <f t="shared" si="20"/>
        <v>0.7477295660948536</v>
      </c>
      <c r="K73" s="141">
        <f t="shared" si="20"/>
        <v>0.5707251955996527</v>
      </c>
      <c r="L73" s="145">
        <f t="shared" si="20"/>
        <v>0.786995078698187</v>
      </c>
      <c r="M73" s="294">
        <f t="shared" si="20"/>
        <v>1.7045596502186133</v>
      </c>
      <c r="N73" s="159">
        <f t="shared" si="20"/>
        <v>0.7394384339409978</v>
      </c>
      <c r="O73" s="162">
        <f t="shared" si="20"/>
        <v>0.8823469765780724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>
        <f t="shared" si="20"/>
        <v>1.7045596502186133</v>
      </c>
      <c r="T73" s="142">
        <f t="shared" si="20"/>
        <v>0.7394384339409978</v>
      </c>
      <c r="U73" s="146">
        <f t="shared" si="20"/>
        <v>0.8823469765780724</v>
      </c>
      <c r="V73" s="159">
        <f t="shared" si="20"/>
        <v>1.562691131498471</v>
      </c>
      <c r="W73" s="162">
        <f t="shared" si="20"/>
        <v>1.6737433597889224</v>
      </c>
      <c r="X73" s="159">
        <f t="shared" si="20"/>
        <v>1.2372202316058867</v>
      </c>
      <c r="Y73" s="144">
        <f t="shared" si="20"/>
        <v>1.4968152866242037</v>
      </c>
      <c r="Z73" s="141">
        <f t="shared" si="20"/>
        <v>1.619602291629418</v>
      </c>
      <c r="AA73" s="145">
        <f t="shared" si="20"/>
        <v>1.404718537751141</v>
      </c>
      <c r="AB73" s="141">
        <f t="shared" si="20"/>
        <v>1.43252447850149</v>
      </c>
      <c r="AC73" s="142">
        <f t="shared" si="20"/>
        <v>1.2340204017438148</v>
      </c>
      <c r="AD73" s="148">
        <f t="shared" si="20"/>
        <v>1.0416203115697296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ht="25.5">
      <c r="M76" s="305"/>
    </row>
    <row r="77" ht="25.5">
      <c r="M77" s="305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G63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14.59765625" style="48" customWidth="1"/>
    <col min="9" max="9" width="20.09765625" style="48" customWidth="1"/>
    <col min="10" max="11" width="14.59765625" style="48" customWidth="1"/>
    <col min="12" max="12" width="22.3984375" style="48" bestFit="1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160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97</v>
      </c>
      <c r="C2" s="9"/>
      <c r="D2" s="9"/>
      <c r="E2" s="9"/>
      <c r="F2" s="9"/>
      <c r="G2" s="9"/>
      <c r="H2" s="9"/>
      <c r="I2" s="9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152"/>
      <c r="W2" s="152"/>
      <c r="X2" s="306"/>
      <c r="Y2" s="152"/>
      <c r="Z2" s="152"/>
      <c r="AA2" s="152"/>
      <c r="AB2" s="152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80" t="s">
        <v>0</v>
      </c>
      <c r="Z4" s="153" t="s">
        <v>1</v>
      </c>
      <c r="AA4" s="281" t="s">
        <v>2</v>
      </c>
      <c r="AB4" s="324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82" t="s">
        <v>6</v>
      </c>
      <c r="Z5" s="154" t="s">
        <v>7</v>
      </c>
      <c r="AA5" s="283" t="s">
        <v>8</v>
      </c>
      <c r="AB5" s="325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/>
      <c r="N6" s="155"/>
      <c r="O6" s="155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55"/>
      <c r="W6" s="155"/>
      <c r="X6" s="309"/>
      <c r="Y6" s="284"/>
      <c r="Z6" s="155"/>
      <c r="AA6" s="285"/>
      <c r="AB6" s="326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13"/>
      <c r="H7" s="113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56"/>
      <c r="N7" s="156"/>
      <c r="O7" s="156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56"/>
      <c r="W7" s="156"/>
      <c r="X7" s="310"/>
      <c r="Y7" s="286"/>
      <c r="Z7" s="156"/>
      <c r="AA7" s="287"/>
      <c r="AB7" s="327">
        <f t="shared" si="2"/>
        <v>0</v>
      </c>
      <c r="AC7" s="40">
        <f t="shared" si="2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55">
        <v>5</v>
      </c>
      <c r="N8" s="155">
        <v>221.302</v>
      </c>
      <c r="O8" s="155">
        <v>17279.77</v>
      </c>
      <c r="P8" s="108"/>
      <c r="Q8" s="108"/>
      <c r="R8" s="108"/>
      <c r="S8" s="36">
        <f t="shared" si="1"/>
        <v>5</v>
      </c>
      <c r="T8" s="37">
        <f t="shared" si="1"/>
        <v>221.302</v>
      </c>
      <c r="U8" s="35">
        <f t="shared" si="1"/>
        <v>17279.77</v>
      </c>
      <c r="V8" s="155"/>
      <c r="W8" s="155"/>
      <c r="X8" s="309"/>
      <c r="Y8" s="284"/>
      <c r="Z8" s="155"/>
      <c r="AA8" s="285"/>
      <c r="AB8" s="326">
        <f t="shared" si="2"/>
        <v>5</v>
      </c>
      <c r="AC8" s="37">
        <f t="shared" si="2"/>
        <v>221.302</v>
      </c>
      <c r="AD8" s="35">
        <f>+L8+U8+X8+AA8</f>
        <v>17279.77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56">
        <v>21</v>
      </c>
      <c r="N9" s="156">
        <v>1434.866</v>
      </c>
      <c r="O9" s="156">
        <v>154185.845</v>
      </c>
      <c r="P9" s="113"/>
      <c r="Q9" s="113"/>
      <c r="R9" s="114"/>
      <c r="S9" s="24">
        <f t="shared" si="1"/>
        <v>21</v>
      </c>
      <c r="T9" s="40">
        <f t="shared" si="1"/>
        <v>1434.866</v>
      </c>
      <c r="U9" s="39">
        <f t="shared" si="1"/>
        <v>154185.845</v>
      </c>
      <c r="V9" s="156">
        <v>2</v>
      </c>
      <c r="W9" s="156">
        <v>26.267</v>
      </c>
      <c r="X9" s="310">
        <v>3122.249</v>
      </c>
      <c r="Y9" s="286"/>
      <c r="Z9" s="156"/>
      <c r="AA9" s="287"/>
      <c r="AB9" s="327">
        <f t="shared" si="2"/>
        <v>23</v>
      </c>
      <c r="AC9" s="40">
        <f t="shared" si="2"/>
        <v>1461.133</v>
      </c>
      <c r="AD9" s="39">
        <f>+L9+U9+X9+AA9</f>
        <v>157308.094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284"/>
      <c r="Z10" s="155"/>
      <c r="AA10" s="285"/>
      <c r="AB10" s="326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286"/>
      <c r="Z11" s="156"/>
      <c r="AA11" s="287"/>
      <c r="AB11" s="327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284"/>
      <c r="Z12" s="155"/>
      <c r="AA12" s="285"/>
      <c r="AB12" s="326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286"/>
      <c r="Z13" s="156"/>
      <c r="AA13" s="287"/>
      <c r="AB13" s="327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55">
        <v>191</v>
      </c>
      <c r="N14" s="155">
        <v>1091.37</v>
      </c>
      <c r="O14" s="155">
        <v>161417.302</v>
      </c>
      <c r="P14" s="108"/>
      <c r="Q14" s="108"/>
      <c r="R14" s="108"/>
      <c r="S14" s="36">
        <f t="shared" si="1"/>
        <v>191</v>
      </c>
      <c r="T14" s="37">
        <f t="shared" si="1"/>
        <v>1091.37</v>
      </c>
      <c r="U14" s="35">
        <f t="shared" si="1"/>
        <v>161417.302</v>
      </c>
      <c r="V14" s="155"/>
      <c r="W14" s="155"/>
      <c r="X14" s="309"/>
      <c r="Y14" s="284">
        <v>40</v>
      </c>
      <c r="Z14" s="155">
        <v>307.4054</v>
      </c>
      <c r="AA14" s="285">
        <v>27953.985</v>
      </c>
      <c r="AB14" s="326">
        <f t="shared" si="2"/>
        <v>231</v>
      </c>
      <c r="AC14" s="37">
        <f t="shared" si="2"/>
        <v>1398.7754</v>
      </c>
      <c r="AD14" s="35">
        <f t="shared" si="2"/>
        <v>189371.287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286"/>
      <c r="Z15" s="156"/>
      <c r="AA15" s="287"/>
      <c r="AB15" s="327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/>
      <c r="H16" s="108"/>
      <c r="I16" s="108"/>
      <c r="J16" s="36">
        <f t="shared" si="0"/>
        <v>0</v>
      </c>
      <c r="K16" s="37">
        <f t="shared" si="0"/>
        <v>0</v>
      </c>
      <c r="L16" s="35">
        <f t="shared" si="0"/>
        <v>0</v>
      </c>
      <c r="M16" s="155">
        <v>186</v>
      </c>
      <c r="N16" s="155">
        <v>303.65</v>
      </c>
      <c r="O16" s="155">
        <v>107125.367</v>
      </c>
      <c r="P16" s="108"/>
      <c r="Q16" s="108"/>
      <c r="R16" s="108"/>
      <c r="S16" s="36">
        <f t="shared" si="1"/>
        <v>186</v>
      </c>
      <c r="T16" s="37">
        <f t="shared" si="1"/>
        <v>303.65</v>
      </c>
      <c r="U16" s="35">
        <f t="shared" si="1"/>
        <v>107125.367</v>
      </c>
      <c r="V16" s="155"/>
      <c r="W16" s="155"/>
      <c r="X16" s="309"/>
      <c r="Y16" s="284"/>
      <c r="Z16" s="155"/>
      <c r="AA16" s="285"/>
      <c r="AB16" s="326">
        <f t="shared" si="2"/>
        <v>186</v>
      </c>
      <c r="AC16" s="37">
        <f t="shared" si="2"/>
        <v>303.65</v>
      </c>
      <c r="AD16" s="35">
        <f t="shared" si="2"/>
        <v>107125.367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286"/>
      <c r="Z17" s="156"/>
      <c r="AA17" s="287"/>
      <c r="AB17" s="327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/>
      <c r="N18" s="155"/>
      <c r="O18" s="155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284"/>
      <c r="Z18" s="155"/>
      <c r="AA18" s="285"/>
      <c r="AB18" s="326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286"/>
      <c r="Z19" s="156"/>
      <c r="AA19" s="287"/>
      <c r="AB19" s="327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55">
        <v>15</v>
      </c>
      <c r="N20" s="155">
        <v>426.92</v>
      </c>
      <c r="O20" s="155">
        <v>15757.207</v>
      </c>
      <c r="P20" s="108"/>
      <c r="Q20" s="108"/>
      <c r="R20" s="108"/>
      <c r="S20" s="36">
        <f t="shared" si="1"/>
        <v>15</v>
      </c>
      <c r="T20" s="37">
        <f t="shared" si="1"/>
        <v>426.92</v>
      </c>
      <c r="U20" s="35">
        <f t="shared" si="1"/>
        <v>15757.207</v>
      </c>
      <c r="V20" s="155">
        <v>31</v>
      </c>
      <c r="W20" s="155">
        <v>882.771</v>
      </c>
      <c r="X20" s="309">
        <v>38442.74</v>
      </c>
      <c r="Y20" s="284">
        <v>54</v>
      </c>
      <c r="Z20" s="155">
        <v>1679.984</v>
      </c>
      <c r="AA20" s="285">
        <v>71178.349</v>
      </c>
      <c r="AB20" s="326">
        <f t="shared" si="2"/>
        <v>100</v>
      </c>
      <c r="AC20" s="37">
        <f t="shared" si="2"/>
        <v>2989.675</v>
      </c>
      <c r="AD20" s="35">
        <f t="shared" si="2"/>
        <v>125378.296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>
        <v>4</v>
      </c>
      <c r="N21" s="156">
        <v>107.166</v>
      </c>
      <c r="O21" s="156">
        <v>3941.969</v>
      </c>
      <c r="P21" s="113"/>
      <c r="Q21" s="113"/>
      <c r="R21" s="114"/>
      <c r="S21" s="24">
        <f t="shared" si="1"/>
        <v>4</v>
      </c>
      <c r="T21" s="40">
        <f t="shared" si="1"/>
        <v>107.166</v>
      </c>
      <c r="U21" s="39">
        <f t="shared" si="1"/>
        <v>3941.969</v>
      </c>
      <c r="V21" s="156">
        <v>117</v>
      </c>
      <c r="W21" s="156">
        <v>5546.845</v>
      </c>
      <c r="X21" s="310">
        <v>242804.756</v>
      </c>
      <c r="Y21" s="286">
        <v>77</v>
      </c>
      <c r="Z21" s="156">
        <v>5959.082</v>
      </c>
      <c r="AA21" s="287">
        <v>286728.43</v>
      </c>
      <c r="AB21" s="327">
        <f t="shared" si="2"/>
        <v>198</v>
      </c>
      <c r="AC21" s="40">
        <f t="shared" si="2"/>
        <v>11613.093</v>
      </c>
      <c r="AD21" s="39">
        <f t="shared" si="2"/>
        <v>533475.155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284"/>
      <c r="Z22" s="155"/>
      <c r="AA22" s="285"/>
      <c r="AB22" s="326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286"/>
      <c r="Z23" s="156"/>
      <c r="AA23" s="287"/>
      <c r="AB23" s="327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32</v>
      </c>
      <c r="W24" s="155">
        <v>70.0268</v>
      </c>
      <c r="X24" s="309">
        <v>31288.292</v>
      </c>
      <c r="Y24" s="284"/>
      <c r="Z24" s="155"/>
      <c r="AA24" s="285"/>
      <c r="AB24" s="326">
        <f t="shared" si="3"/>
        <v>32</v>
      </c>
      <c r="AC24" s="37">
        <f t="shared" si="3"/>
        <v>70.0268</v>
      </c>
      <c r="AD24" s="35">
        <f t="shared" si="3"/>
        <v>31288.292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31</v>
      </c>
      <c r="W25" s="156">
        <v>107.3372</v>
      </c>
      <c r="X25" s="310">
        <v>49306.566</v>
      </c>
      <c r="Y25" s="286"/>
      <c r="Z25" s="156"/>
      <c r="AA25" s="287"/>
      <c r="AB25" s="327">
        <f t="shared" si="3"/>
        <v>31</v>
      </c>
      <c r="AC25" s="40">
        <f t="shared" si="3"/>
        <v>107.3372</v>
      </c>
      <c r="AD25" s="39">
        <f t="shared" si="3"/>
        <v>49306.566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284"/>
      <c r="Z26" s="155"/>
      <c r="AA26" s="285"/>
      <c r="AB26" s="326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286"/>
      <c r="Z27" s="156"/>
      <c r="AA27" s="287"/>
      <c r="AB27" s="327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284"/>
      <c r="Z28" s="155"/>
      <c r="AA28" s="285"/>
      <c r="AB28" s="326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286"/>
      <c r="Z29" s="156"/>
      <c r="AA29" s="287"/>
      <c r="AB29" s="327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0</v>
      </c>
      <c r="E30" s="108">
        <v>0</v>
      </c>
      <c r="F30" s="108">
        <v>0</v>
      </c>
      <c r="G30" s="108"/>
      <c r="H30" s="108"/>
      <c r="I30" s="108"/>
      <c r="J30" s="36">
        <f t="shared" si="0"/>
        <v>0</v>
      </c>
      <c r="K30" s="37">
        <f t="shared" si="0"/>
        <v>0</v>
      </c>
      <c r="L30" s="35">
        <f t="shared" si="0"/>
        <v>0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284">
        <v>227</v>
      </c>
      <c r="Z30" s="155">
        <v>19.0208</v>
      </c>
      <c r="AA30" s="285">
        <v>6662.231</v>
      </c>
      <c r="AB30" s="326">
        <f t="shared" si="3"/>
        <v>227</v>
      </c>
      <c r="AC30" s="37">
        <f t="shared" si="3"/>
        <v>19.0208</v>
      </c>
      <c r="AD30" s="35">
        <f t="shared" si="3"/>
        <v>6662.231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286"/>
      <c r="Z31" s="156"/>
      <c r="AA31" s="287"/>
      <c r="AB31" s="327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55">
        <v>119</v>
      </c>
      <c r="N32" s="155">
        <v>346.3962</v>
      </c>
      <c r="O32" s="155">
        <v>72286.852</v>
      </c>
      <c r="P32" s="108"/>
      <c r="Q32" s="108"/>
      <c r="R32" s="108"/>
      <c r="S32" s="36">
        <f t="shared" si="1"/>
        <v>119</v>
      </c>
      <c r="T32" s="37">
        <f t="shared" si="1"/>
        <v>346.3962</v>
      </c>
      <c r="U32" s="35">
        <f t="shared" si="1"/>
        <v>72286.852</v>
      </c>
      <c r="V32" s="155">
        <v>81</v>
      </c>
      <c r="W32" s="155">
        <v>209.1386</v>
      </c>
      <c r="X32" s="309">
        <v>102645.93</v>
      </c>
      <c r="Y32" s="284">
        <v>281</v>
      </c>
      <c r="Z32" s="155">
        <v>561.6462</v>
      </c>
      <c r="AA32" s="285">
        <v>88558.417</v>
      </c>
      <c r="AB32" s="326">
        <f t="shared" si="3"/>
        <v>481</v>
      </c>
      <c r="AC32" s="37">
        <f t="shared" si="3"/>
        <v>1117.181</v>
      </c>
      <c r="AD32" s="35">
        <f t="shared" si="3"/>
        <v>263491.199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37</v>
      </c>
      <c r="N33" s="156">
        <v>104.7878</v>
      </c>
      <c r="O33" s="156">
        <v>20042.105</v>
      </c>
      <c r="P33" s="113"/>
      <c r="Q33" s="113"/>
      <c r="R33" s="114"/>
      <c r="S33" s="24">
        <f t="shared" si="1"/>
        <v>37</v>
      </c>
      <c r="T33" s="40">
        <f t="shared" si="1"/>
        <v>104.7878</v>
      </c>
      <c r="U33" s="39">
        <f t="shared" si="1"/>
        <v>20042.105</v>
      </c>
      <c r="V33" s="156"/>
      <c r="W33" s="156"/>
      <c r="X33" s="310"/>
      <c r="Y33" s="286"/>
      <c r="Z33" s="156"/>
      <c r="AA33" s="287"/>
      <c r="AB33" s="327">
        <f t="shared" si="3"/>
        <v>37</v>
      </c>
      <c r="AC33" s="40">
        <f t="shared" si="3"/>
        <v>104.7878</v>
      </c>
      <c r="AD33" s="39">
        <f t="shared" si="3"/>
        <v>20042.105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151</v>
      </c>
      <c r="W34" s="155">
        <v>54.69</v>
      </c>
      <c r="X34" s="309">
        <v>26657.229</v>
      </c>
      <c r="Y34" s="284"/>
      <c r="Z34" s="155"/>
      <c r="AA34" s="285"/>
      <c r="AB34" s="326">
        <f t="shared" si="3"/>
        <v>151</v>
      </c>
      <c r="AC34" s="37">
        <f t="shared" si="3"/>
        <v>54.69</v>
      </c>
      <c r="AD34" s="35">
        <f t="shared" si="3"/>
        <v>26657.229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/>
      <c r="W35" s="156"/>
      <c r="X35" s="310"/>
      <c r="Y35" s="286"/>
      <c r="Z35" s="156"/>
      <c r="AA35" s="287"/>
      <c r="AB35" s="327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284"/>
      <c r="Z36" s="155"/>
      <c r="AA36" s="285"/>
      <c r="AB36" s="326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286"/>
      <c r="Z37" s="156"/>
      <c r="AA37" s="287"/>
      <c r="AB37" s="327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8</v>
      </c>
      <c r="E38" s="108">
        <v>1.104</v>
      </c>
      <c r="F38" s="108">
        <v>790.9230447933687</v>
      </c>
      <c r="G38" s="108"/>
      <c r="H38" s="108"/>
      <c r="I38" s="108"/>
      <c r="J38" s="36">
        <f t="shared" si="0"/>
        <v>8</v>
      </c>
      <c r="K38" s="37">
        <f t="shared" si="0"/>
        <v>1.104</v>
      </c>
      <c r="L38" s="35">
        <f t="shared" si="0"/>
        <v>790.9230447933687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284"/>
      <c r="Z38" s="155"/>
      <c r="AA38" s="285"/>
      <c r="AB38" s="326">
        <f t="shared" si="3"/>
        <v>8</v>
      </c>
      <c r="AC38" s="37">
        <f t="shared" si="3"/>
        <v>1.104</v>
      </c>
      <c r="AD38" s="35">
        <f t="shared" si="3"/>
        <v>790.9230447933687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286"/>
      <c r="Z39" s="156"/>
      <c r="AA39" s="287"/>
      <c r="AB39" s="327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>
        <v>1</v>
      </c>
      <c r="W40" s="155">
        <v>8.0559</v>
      </c>
      <c r="X40" s="309">
        <v>4418.311</v>
      </c>
      <c r="Y40" s="284"/>
      <c r="Z40" s="155"/>
      <c r="AA40" s="285"/>
      <c r="AB40" s="326">
        <f t="shared" si="3"/>
        <v>1</v>
      </c>
      <c r="AC40" s="37">
        <f t="shared" si="3"/>
        <v>8.0559</v>
      </c>
      <c r="AD40" s="35">
        <f t="shared" si="3"/>
        <v>4418.311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286"/>
      <c r="Z41" s="156"/>
      <c r="AA41" s="287"/>
      <c r="AB41" s="327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1</v>
      </c>
      <c r="E42" s="108">
        <v>6.3608</v>
      </c>
      <c r="F42" s="108">
        <v>5702.098822934344</v>
      </c>
      <c r="G42" s="108">
        <v>1</v>
      </c>
      <c r="H42" s="108">
        <v>17.0432</v>
      </c>
      <c r="I42" s="108">
        <v>12589.074</v>
      </c>
      <c r="J42" s="36">
        <f t="shared" si="0"/>
        <v>2</v>
      </c>
      <c r="K42" s="37">
        <f t="shared" si="0"/>
        <v>23.404</v>
      </c>
      <c r="L42" s="35">
        <f t="shared" si="0"/>
        <v>18291.172822934343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14</v>
      </c>
      <c r="W42" s="155">
        <v>781.3214</v>
      </c>
      <c r="X42" s="309">
        <v>215310.637</v>
      </c>
      <c r="Y42" s="284"/>
      <c r="Z42" s="155"/>
      <c r="AA42" s="285"/>
      <c r="AB42" s="326">
        <f t="shared" si="3"/>
        <v>16</v>
      </c>
      <c r="AC42" s="37">
        <f t="shared" si="3"/>
        <v>804.7254</v>
      </c>
      <c r="AD42" s="35">
        <f t="shared" si="3"/>
        <v>233601.80982293433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53</v>
      </c>
      <c r="E43" s="113">
        <v>615.9072</v>
      </c>
      <c r="F43" s="113">
        <v>493736.28741240635</v>
      </c>
      <c r="G43" s="113">
        <v>35</v>
      </c>
      <c r="H43" s="113">
        <v>422.386</v>
      </c>
      <c r="I43" s="113">
        <v>362795.754</v>
      </c>
      <c r="J43" s="24">
        <f t="shared" si="0"/>
        <v>88</v>
      </c>
      <c r="K43" s="40">
        <f t="shared" si="0"/>
        <v>1038.2932</v>
      </c>
      <c r="L43" s="39">
        <f t="shared" si="0"/>
        <v>856532.0414124064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15</v>
      </c>
      <c r="W43" s="156">
        <v>205.8545</v>
      </c>
      <c r="X43" s="310">
        <v>78636.384</v>
      </c>
      <c r="Y43" s="286"/>
      <c r="Z43" s="156"/>
      <c r="AA43" s="287"/>
      <c r="AB43" s="327">
        <f t="shared" si="3"/>
        <v>103</v>
      </c>
      <c r="AC43" s="40">
        <f t="shared" si="3"/>
        <v>1244.1477</v>
      </c>
      <c r="AD43" s="39">
        <f t="shared" si="3"/>
        <v>935168.4254124063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/>
      <c r="W44" s="155"/>
      <c r="X44" s="309"/>
      <c r="Y44" s="284"/>
      <c r="Z44" s="155"/>
      <c r="AA44" s="285"/>
      <c r="AB44" s="326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/>
      <c r="W45" s="156"/>
      <c r="X45" s="310"/>
      <c r="Y45" s="286"/>
      <c r="Z45" s="156"/>
      <c r="AA45" s="287"/>
      <c r="AB45" s="327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284"/>
      <c r="Z46" s="155"/>
      <c r="AA46" s="285"/>
      <c r="AB46" s="326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286"/>
      <c r="Z47" s="156"/>
      <c r="AA47" s="287"/>
      <c r="AB47" s="327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2</v>
      </c>
      <c r="N48" s="155">
        <v>0.225</v>
      </c>
      <c r="O48" s="155">
        <v>130.095</v>
      </c>
      <c r="P48" s="108"/>
      <c r="Q48" s="108"/>
      <c r="R48" s="108"/>
      <c r="S48" s="36">
        <f t="shared" si="1"/>
        <v>2</v>
      </c>
      <c r="T48" s="37">
        <f t="shared" si="1"/>
        <v>0.225</v>
      </c>
      <c r="U48" s="35">
        <f t="shared" si="1"/>
        <v>130.095</v>
      </c>
      <c r="V48" s="155">
        <v>39</v>
      </c>
      <c r="W48" s="155">
        <v>15.4</v>
      </c>
      <c r="X48" s="309">
        <v>7662.26</v>
      </c>
      <c r="Y48" s="284">
        <v>1</v>
      </c>
      <c r="Z48" s="155">
        <v>0.3</v>
      </c>
      <c r="AA48" s="285">
        <v>25.2</v>
      </c>
      <c r="AB48" s="326">
        <f t="shared" si="3"/>
        <v>42</v>
      </c>
      <c r="AC48" s="37">
        <f t="shared" si="3"/>
        <v>15.925</v>
      </c>
      <c r="AD48" s="35">
        <f t="shared" si="3"/>
        <v>7817.555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>
        <v>-1</v>
      </c>
      <c r="W49" s="156">
        <v>-0.045</v>
      </c>
      <c r="X49" s="310">
        <v>-17.704</v>
      </c>
      <c r="Y49" s="286"/>
      <c r="Z49" s="156"/>
      <c r="AA49" s="287"/>
      <c r="AB49" s="327">
        <f t="shared" si="3"/>
        <v>-1</v>
      </c>
      <c r="AC49" s="40">
        <f t="shared" si="3"/>
        <v>-0.045</v>
      </c>
      <c r="AD49" s="39">
        <f t="shared" si="3"/>
        <v>-17.704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/>
      <c r="W50" s="155"/>
      <c r="X50" s="309"/>
      <c r="Y50" s="284"/>
      <c r="Z50" s="155"/>
      <c r="AA50" s="285"/>
      <c r="AB50" s="326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56"/>
      <c r="N51" s="156"/>
      <c r="O51" s="156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56"/>
      <c r="W51" s="156"/>
      <c r="X51" s="310"/>
      <c r="Y51" s="286"/>
      <c r="Z51" s="156"/>
      <c r="AA51" s="287"/>
      <c r="AB51" s="327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284"/>
      <c r="Z52" s="155"/>
      <c r="AA52" s="285"/>
      <c r="AB52" s="326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56"/>
      <c r="N53" s="156"/>
      <c r="O53" s="156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56">
        <v>200</v>
      </c>
      <c r="W53" s="156">
        <v>1541.109</v>
      </c>
      <c r="X53" s="310">
        <v>755224.141</v>
      </c>
      <c r="Y53" s="286"/>
      <c r="Z53" s="156"/>
      <c r="AA53" s="287"/>
      <c r="AB53" s="327">
        <f t="shared" si="3"/>
        <v>200</v>
      </c>
      <c r="AC53" s="40">
        <f t="shared" si="3"/>
        <v>1541.109</v>
      </c>
      <c r="AD53" s="39">
        <f t="shared" si="3"/>
        <v>755224.141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284"/>
      <c r="Z54" s="155"/>
      <c r="AA54" s="285"/>
      <c r="AB54" s="326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286"/>
      <c r="Z55" s="156"/>
      <c r="AA55" s="287"/>
      <c r="AB55" s="327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/>
      <c r="W56" s="155"/>
      <c r="X56" s="309"/>
      <c r="Y56" s="284"/>
      <c r="Z56" s="155"/>
      <c r="AA56" s="285"/>
      <c r="AB56" s="326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/>
      <c r="W57" s="156"/>
      <c r="X57" s="310"/>
      <c r="Y57" s="286"/>
      <c r="Z57" s="156"/>
      <c r="AA57" s="287"/>
      <c r="AB57" s="327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1558</v>
      </c>
      <c r="W58" s="150">
        <v>90.2938</v>
      </c>
      <c r="X58" s="311">
        <v>36691.316</v>
      </c>
      <c r="Y58" s="288">
        <v>152</v>
      </c>
      <c r="Z58" s="150">
        <v>7.1552</v>
      </c>
      <c r="AA58" s="289">
        <v>3627.945</v>
      </c>
      <c r="AB58" s="328">
        <f t="shared" si="3"/>
        <v>1710</v>
      </c>
      <c r="AC58" s="43">
        <f t="shared" si="3"/>
        <v>97.449</v>
      </c>
      <c r="AD58" s="96">
        <f t="shared" si="3"/>
        <v>40319.261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284"/>
      <c r="Z59" s="155"/>
      <c r="AA59" s="285"/>
      <c r="AB59" s="326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11</v>
      </c>
      <c r="N60" s="156">
        <v>49.563</v>
      </c>
      <c r="O60" s="156">
        <v>12483.537</v>
      </c>
      <c r="P60" s="113"/>
      <c r="Q60" s="113"/>
      <c r="R60" s="114"/>
      <c r="S60" s="24">
        <f t="shared" si="1"/>
        <v>11</v>
      </c>
      <c r="T60" s="40">
        <f t="shared" si="1"/>
        <v>49.563</v>
      </c>
      <c r="U60" s="39">
        <f t="shared" si="1"/>
        <v>12483.537</v>
      </c>
      <c r="V60" s="156">
        <v>29</v>
      </c>
      <c r="W60" s="156">
        <v>1.5307</v>
      </c>
      <c r="X60" s="310">
        <v>1039.938</v>
      </c>
      <c r="Y60" s="286"/>
      <c r="Z60" s="156"/>
      <c r="AA60" s="287"/>
      <c r="AB60" s="327">
        <f t="shared" si="3"/>
        <v>40</v>
      </c>
      <c r="AC60" s="40">
        <f t="shared" si="3"/>
        <v>51.093700000000005</v>
      </c>
      <c r="AD60" s="98">
        <f t="shared" si="3"/>
        <v>13523.475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9</v>
      </c>
      <c r="E61" s="118">
        <v>7.4648</v>
      </c>
      <c r="F61" s="118">
        <v>6493.021867727713</v>
      </c>
      <c r="G61" s="118">
        <f>+G6+G8+G10+G12+G14+G16+G18+G20+G22+G24+G26+G28+G30+G32+G34+G36+G38+G40+G42+G44+G46+G48+G50+G52+G54+G56+G58</f>
        <v>1</v>
      </c>
      <c r="H61" s="118">
        <f>+H6+H8+H10+H12+H14+H16+H18+H20+H22+H24+H26+H28+H30+H32+H34+H36+H38+H40+H42+H44+H46+H48+H50+H52+H54+H56+H58</f>
        <v>17.0432</v>
      </c>
      <c r="I61" s="118">
        <f>+I6+I8+I10+I12+I14+I16+I18+I20+I22+I24+I26+I28+I30+I32+I34+I36+I38+I40+I42+I44+I46+I48+I50+I52+I54+I56+I58</f>
        <v>12589.074</v>
      </c>
      <c r="J61" s="14">
        <f aca="true" t="shared" si="4" ref="J61:L71">+D61+G61</f>
        <v>10</v>
      </c>
      <c r="K61" s="43">
        <f t="shared" si="4"/>
        <v>24.508</v>
      </c>
      <c r="L61" s="42">
        <f t="shared" si="4"/>
        <v>19082.095867727712</v>
      </c>
      <c r="M61" s="150">
        <f aca="true" t="shared" si="5" ref="M61:R61">+M6+M8+M10+M12+M14+M16+M18+M20+M22+M24+M26+M28+M30+M32+M34+M36+M38+M40+M42+M44+M46+M48+M50+M52+M54+M56+M58</f>
        <v>518</v>
      </c>
      <c r="N61" s="150">
        <f t="shared" si="5"/>
        <v>2389.8632</v>
      </c>
      <c r="O61" s="150">
        <f t="shared" si="5"/>
        <v>373996.593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518</v>
      </c>
      <c r="T61" s="45">
        <f t="shared" si="6"/>
        <v>2389.8632</v>
      </c>
      <c r="U61" s="46">
        <f t="shared" si="6"/>
        <v>373996.593</v>
      </c>
      <c r="V61" s="150">
        <f aca="true" t="shared" si="7" ref="V61:AA61">+V6+V8+V10+V12+V14+V16+V18+V20+V22+V24+V26+V28+V30+V32+V34+V36+V38+V40+V42+V44+V46+V48+V50+V52+V54+V56+V58</f>
        <v>1907</v>
      </c>
      <c r="W61" s="150">
        <f t="shared" si="7"/>
        <v>2111.6975</v>
      </c>
      <c r="X61" s="311">
        <f>+X6+X8+X10+X12+X14+X16+X18+X20+X22+X24+X26+X28+X30+X32+X34+X36+X38+X40+X42+X44+X46+X48+X50+X52+X54+X56+X58</f>
        <v>463116.71499999997</v>
      </c>
      <c r="Y61" s="288">
        <f t="shared" si="7"/>
        <v>755</v>
      </c>
      <c r="Z61" s="150">
        <f t="shared" si="7"/>
        <v>2575.5116000000003</v>
      </c>
      <c r="AA61" s="289">
        <f t="shared" si="7"/>
        <v>198006.12700000004</v>
      </c>
      <c r="AB61" s="328">
        <f t="shared" si="3"/>
        <v>3190</v>
      </c>
      <c r="AC61" s="43">
        <f t="shared" si="3"/>
        <v>7101.5803</v>
      </c>
      <c r="AD61" s="96">
        <f t="shared" si="3"/>
        <v>1054201.5308677277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08">
        <f>G59</f>
        <v>0</v>
      </c>
      <c r="H62" s="108">
        <f>H59</f>
        <v>0</v>
      </c>
      <c r="I62" s="111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284">
        <f aca="true" t="shared" si="9" ref="V62:AA62">V59</f>
        <v>0</v>
      </c>
      <c r="W62" s="155">
        <f t="shared" si="9"/>
        <v>0</v>
      </c>
      <c r="X62" s="312">
        <f t="shared" si="9"/>
        <v>0</v>
      </c>
      <c r="Y62" s="284">
        <f t="shared" si="9"/>
        <v>0</v>
      </c>
      <c r="Z62" s="155">
        <f t="shared" si="9"/>
        <v>0</v>
      </c>
      <c r="AA62" s="285">
        <f t="shared" si="9"/>
        <v>0</v>
      </c>
      <c r="AB62" s="326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53</v>
      </c>
      <c r="E63" s="113">
        <v>615.9072</v>
      </c>
      <c r="F63" s="113">
        <v>493736.28741240635</v>
      </c>
      <c r="G63" s="113">
        <f>+G7+G9+G11+G13+G15+G17+G19+G21+G23+G25+G27+G29+G31+G33+G35+G37+G39+G41+G43+G45+G47+G49+G51+G53+G55+G57+G60</f>
        <v>35</v>
      </c>
      <c r="H63" s="113">
        <f>+H7+H9+H11+H13+H15+H17+H19+H21+H23+H25+H27+H29+H31+H33+H35+H37+H39+H41+H43+H45+H47+H49+H51+H53+H55+H57+H60</f>
        <v>422.386</v>
      </c>
      <c r="I63" s="113">
        <f>+I7+I9+I11+I13+I15+I17+I19+I21+I23+I25+I27+I29+I31+I33+I35+I37+I39+I41+I43+I45+I47+I49+I51+I53+I55+I57+I60</f>
        <v>362795.754</v>
      </c>
      <c r="J63" s="24">
        <f t="shared" si="4"/>
        <v>88</v>
      </c>
      <c r="K63" s="40">
        <f t="shared" si="4"/>
        <v>1038.2932</v>
      </c>
      <c r="L63" s="39">
        <f t="shared" si="4"/>
        <v>856532.0414124064</v>
      </c>
      <c r="M63" s="156">
        <f aca="true" t="shared" si="10" ref="M63:R63">+M7+M9+M11+M13+M15+M17+M19+M21+M23+M25+M27+M29+M31+M33+M35+M37+M39+M41+M43+M45+M47+M49+M51+M53+M55+M57+M60</f>
        <v>73</v>
      </c>
      <c r="N63" s="156">
        <f t="shared" si="10"/>
        <v>1696.3828</v>
      </c>
      <c r="O63" s="156">
        <f t="shared" si="10"/>
        <v>190653.45600000003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73</v>
      </c>
      <c r="T63" s="40">
        <f t="shared" si="6"/>
        <v>1696.3828</v>
      </c>
      <c r="U63" s="39">
        <f t="shared" si="6"/>
        <v>190653.45600000003</v>
      </c>
      <c r="V63" s="156">
        <f aca="true" t="shared" si="11" ref="V63:AA63">+V7+V9+V11+V13+V15+V17+V19+V21+V23+V25+V27+V29+V31+V33+V35+V37+V39+V41+V43+V45+V47+V49+V51+V53+V55+V57+V60</f>
        <v>393</v>
      </c>
      <c r="W63" s="156">
        <f t="shared" si="11"/>
        <v>7428.898400000001</v>
      </c>
      <c r="X63" s="310">
        <f t="shared" si="11"/>
        <v>1130116.33</v>
      </c>
      <c r="Y63" s="286">
        <f t="shared" si="11"/>
        <v>77</v>
      </c>
      <c r="Z63" s="156">
        <f t="shared" si="11"/>
        <v>5959.082</v>
      </c>
      <c r="AA63" s="287">
        <f t="shared" si="11"/>
        <v>286728.43</v>
      </c>
      <c r="AB63" s="327">
        <f aca="true" t="shared" si="12" ref="AB63:AD71">+J63+S63+V63+Y63</f>
        <v>631</v>
      </c>
      <c r="AC63" s="40">
        <f t="shared" si="12"/>
        <v>16122.656400000002</v>
      </c>
      <c r="AD63" s="99">
        <f>+L63+U63+X63+AA63</f>
        <v>2464030.2574124066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175</v>
      </c>
      <c r="H64" s="108">
        <v>481.68505</v>
      </c>
      <c r="I64" s="108">
        <v>221391.168</v>
      </c>
      <c r="J64" s="36">
        <f t="shared" si="4"/>
        <v>175</v>
      </c>
      <c r="K64" s="37">
        <f t="shared" si="4"/>
        <v>481.68505</v>
      </c>
      <c r="L64" s="35">
        <f t="shared" si="4"/>
        <v>221391.168</v>
      </c>
      <c r="M64" s="155">
        <v>1968</v>
      </c>
      <c r="N64" s="155">
        <v>361.4366</v>
      </c>
      <c r="O64" s="155">
        <v>152464.536</v>
      </c>
      <c r="P64" s="108"/>
      <c r="Q64" s="108"/>
      <c r="R64" s="108"/>
      <c r="S64" s="36">
        <f t="shared" si="6"/>
        <v>1968</v>
      </c>
      <c r="T64" s="37">
        <f t="shared" si="6"/>
        <v>361.4366</v>
      </c>
      <c r="U64" s="35">
        <f t="shared" si="6"/>
        <v>152464.536</v>
      </c>
      <c r="V64" s="155">
        <v>362</v>
      </c>
      <c r="W64" s="155">
        <v>37.3256</v>
      </c>
      <c r="X64" s="309">
        <v>29884.927</v>
      </c>
      <c r="Y64" s="284">
        <v>104</v>
      </c>
      <c r="Z64" s="155">
        <v>1486.979</v>
      </c>
      <c r="AA64" s="285">
        <v>83695.978</v>
      </c>
      <c r="AB64" s="326">
        <f t="shared" si="12"/>
        <v>2609</v>
      </c>
      <c r="AC64" s="37">
        <f t="shared" si="12"/>
        <v>2367.42625</v>
      </c>
      <c r="AD64" s="97">
        <f t="shared" si="12"/>
        <v>487436.60900000005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316</v>
      </c>
      <c r="E65" s="113">
        <v>43.29953</v>
      </c>
      <c r="F65" s="113">
        <v>33899.35271986593</v>
      </c>
      <c r="G65" s="113">
        <v>96</v>
      </c>
      <c r="H65" s="113">
        <v>1012.7892</v>
      </c>
      <c r="I65" s="113">
        <v>464443.984</v>
      </c>
      <c r="J65" s="24">
        <f t="shared" si="4"/>
        <v>412</v>
      </c>
      <c r="K65" s="40">
        <f t="shared" si="4"/>
        <v>1056.08873</v>
      </c>
      <c r="L65" s="39">
        <f t="shared" si="4"/>
        <v>498343.3367198659</v>
      </c>
      <c r="M65" s="156">
        <v>64</v>
      </c>
      <c r="N65" s="156">
        <v>314.792</v>
      </c>
      <c r="O65" s="156">
        <v>35163.972</v>
      </c>
      <c r="P65" s="113"/>
      <c r="Q65" s="113"/>
      <c r="R65" s="114"/>
      <c r="S65" s="24">
        <f t="shared" si="6"/>
        <v>64</v>
      </c>
      <c r="T65" s="40">
        <f t="shared" si="6"/>
        <v>314.792</v>
      </c>
      <c r="U65" s="39">
        <f t="shared" si="6"/>
        <v>35163.972</v>
      </c>
      <c r="V65" s="156">
        <v>52</v>
      </c>
      <c r="W65" s="156">
        <v>7.3219</v>
      </c>
      <c r="X65" s="310">
        <v>3736.941</v>
      </c>
      <c r="Y65" s="286"/>
      <c r="Z65" s="156"/>
      <c r="AA65" s="287"/>
      <c r="AB65" s="327">
        <f t="shared" si="12"/>
        <v>528</v>
      </c>
      <c r="AC65" s="40">
        <f t="shared" si="12"/>
        <v>1378.2026299999998</v>
      </c>
      <c r="AD65" s="99">
        <f t="shared" si="12"/>
        <v>537244.2497198659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55"/>
      <c r="W66" s="155"/>
      <c r="X66" s="309"/>
      <c r="Y66" s="284"/>
      <c r="Z66" s="155"/>
      <c r="AA66" s="285"/>
      <c r="AB66" s="326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56"/>
      <c r="W67" s="156"/>
      <c r="X67" s="310"/>
      <c r="Y67" s="286"/>
      <c r="Z67" s="156"/>
      <c r="AA67" s="287"/>
      <c r="AB67" s="327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9</v>
      </c>
      <c r="E68" s="108">
        <v>7.4648</v>
      </c>
      <c r="F68" s="108">
        <v>6493.021867727713</v>
      </c>
      <c r="G68" s="108">
        <f>+G61+G64+G66</f>
        <v>176</v>
      </c>
      <c r="H68" s="108">
        <f>+H61+H64+H66</f>
        <v>498.72825</v>
      </c>
      <c r="I68" s="108">
        <f>+I61+I64+I66</f>
        <v>233980.242</v>
      </c>
      <c r="J68" s="36">
        <f t="shared" si="4"/>
        <v>185</v>
      </c>
      <c r="K68" s="37">
        <f t="shared" si="4"/>
        <v>506.19305</v>
      </c>
      <c r="L68" s="35">
        <f t="shared" si="4"/>
        <v>240473.2638677277</v>
      </c>
      <c r="M68" s="155">
        <f aca="true" t="shared" si="13" ref="M68:R68">+M61+M64+M66</f>
        <v>2486</v>
      </c>
      <c r="N68" s="155">
        <f t="shared" si="13"/>
        <v>2751.2998</v>
      </c>
      <c r="O68" s="155">
        <f t="shared" si="13"/>
        <v>526461.129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2486</v>
      </c>
      <c r="T68" s="37">
        <f t="shared" si="6"/>
        <v>2751.2998</v>
      </c>
      <c r="U68" s="35">
        <f t="shared" si="6"/>
        <v>526461.129</v>
      </c>
      <c r="V68" s="155">
        <f aca="true" t="shared" si="14" ref="V68:AA68">+V61+V64+V66</f>
        <v>2269</v>
      </c>
      <c r="W68" s="155">
        <f t="shared" si="14"/>
        <v>2149.0231000000003</v>
      </c>
      <c r="X68" s="313">
        <f t="shared" si="14"/>
        <v>493001.642</v>
      </c>
      <c r="Y68" s="284">
        <f t="shared" si="14"/>
        <v>859</v>
      </c>
      <c r="Z68" s="155">
        <f t="shared" si="14"/>
        <v>4062.4906</v>
      </c>
      <c r="AA68" s="285">
        <f t="shared" si="14"/>
        <v>281702.10500000004</v>
      </c>
      <c r="AB68" s="326">
        <f t="shared" si="12"/>
        <v>5799</v>
      </c>
      <c r="AC68" s="37">
        <f t="shared" si="12"/>
        <v>9469.00655</v>
      </c>
      <c r="AD68" s="97">
        <f t="shared" si="12"/>
        <v>1541638.1398677276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369</v>
      </c>
      <c r="E69" s="113">
        <v>659.20673</v>
      </c>
      <c r="F69" s="113">
        <v>527635.6401322723</v>
      </c>
      <c r="G69" s="113">
        <f>+G63+G65+G67</f>
        <v>131</v>
      </c>
      <c r="H69" s="113">
        <f>+H63+H65+H67</f>
        <v>1435.1752000000001</v>
      </c>
      <c r="I69" s="113">
        <f>+I63+I65+I67</f>
        <v>827239.738</v>
      </c>
      <c r="J69" s="24">
        <f t="shared" si="4"/>
        <v>500</v>
      </c>
      <c r="K69" s="40">
        <f t="shared" si="4"/>
        <v>2094.38193</v>
      </c>
      <c r="L69" s="39">
        <f t="shared" si="4"/>
        <v>1354875.3781322723</v>
      </c>
      <c r="M69" s="156">
        <f aca="true" t="shared" si="15" ref="M69:R69">+M63+M65+M67</f>
        <v>137</v>
      </c>
      <c r="N69" s="156">
        <f t="shared" si="15"/>
        <v>2011.1748</v>
      </c>
      <c r="O69" s="156">
        <f t="shared" si="15"/>
        <v>225817.42800000004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137</v>
      </c>
      <c r="T69" s="40">
        <f t="shared" si="6"/>
        <v>2011.1748</v>
      </c>
      <c r="U69" s="39">
        <f t="shared" si="6"/>
        <v>225817.42800000004</v>
      </c>
      <c r="V69" s="156">
        <f aca="true" t="shared" si="16" ref="V69:AA69">+V63+V65+V67</f>
        <v>445</v>
      </c>
      <c r="W69" s="156">
        <f t="shared" si="16"/>
        <v>7436.220300000001</v>
      </c>
      <c r="X69" s="314">
        <f t="shared" si="16"/>
        <v>1133853.2710000002</v>
      </c>
      <c r="Y69" s="286">
        <f t="shared" si="16"/>
        <v>77</v>
      </c>
      <c r="Z69" s="156">
        <f t="shared" si="16"/>
        <v>5959.082</v>
      </c>
      <c r="AA69" s="287">
        <f t="shared" si="16"/>
        <v>286728.43</v>
      </c>
      <c r="AB69" s="327">
        <f t="shared" si="12"/>
        <v>1159</v>
      </c>
      <c r="AC69" s="40">
        <f t="shared" si="12"/>
        <v>17500.85903</v>
      </c>
      <c r="AD69" s="98">
        <f t="shared" si="12"/>
        <v>3001274.5071322727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50"/>
      <c r="W70" s="150"/>
      <c r="X70" s="311"/>
      <c r="Y70" s="288"/>
      <c r="Z70" s="150"/>
      <c r="AA70" s="289"/>
      <c r="AB70" s="152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378</v>
      </c>
      <c r="E71" s="125">
        <f t="shared" si="17"/>
        <v>666.67153</v>
      </c>
      <c r="F71" s="125">
        <f t="shared" si="17"/>
        <v>534128.662</v>
      </c>
      <c r="G71" s="125">
        <f t="shared" si="17"/>
        <v>307</v>
      </c>
      <c r="H71" s="126">
        <f t="shared" si="17"/>
        <v>1933.9034500000002</v>
      </c>
      <c r="I71" s="127">
        <f t="shared" si="17"/>
        <v>1061219.98</v>
      </c>
      <c r="J71" s="88">
        <f t="shared" si="4"/>
        <v>685</v>
      </c>
      <c r="K71" s="83">
        <f t="shared" si="4"/>
        <v>2600.5749800000003</v>
      </c>
      <c r="L71" s="80">
        <f t="shared" si="4"/>
        <v>1595348.642</v>
      </c>
      <c r="M71" s="290">
        <f aca="true" t="shared" si="18" ref="M71:R71">+M68+M69+M70</f>
        <v>2623</v>
      </c>
      <c r="N71" s="157">
        <f t="shared" si="18"/>
        <v>4762.4746</v>
      </c>
      <c r="O71" s="303">
        <f t="shared" si="18"/>
        <v>752278.557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2623</v>
      </c>
      <c r="T71" s="125">
        <f t="shared" si="6"/>
        <v>4762.4746</v>
      </c>
      <c r="U71" s="131">
        <f t="shared" si="6"/>
        <v>752278.557</v>
      </c>
      <c r="V71" s="157">
        <f aca="true" t="shared" si="19" ref="V71:AA71">+V68+V69+V70</f>
        <v>2714</v>
      </c>
      <c r="W71" s="161">
        <f t="shared" si="19"/>
        <v>9585.243400000001</v>
      </c>
      <c r="X71" s="315">
        <f t="shared" si="19"/>
        <v>1626854.9130000002</v>
      </c>
      <c r="Y71" s="290">
        <f t="shared" si="19"/>
        <v>936</v>
      </c>
      <c r="Z71" s="157">
        <f t="shared" si="19"/>
        <v>10021.5726</v>
      </c>
      <c r="AA71" s="291">
        <f t="shared" si="19"/>
        <v>568430.535</v>
      </c>
      <c r="AB71" s="329">
        <f t="shared" si="12"/>
        <v>6958</v>
      </c>
      <c r="AC71" s="84">
        <f t="shared" si="12"/>
        <v>26969.86558</v>
      </c>
      <c r="AD71" s="101">
        <f t="shared" si="12"/>
        <v>4542912.647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466</v>
      </c>
      <c r="E72" s="135">
        <v>607.63141</v>
      </c>
      <c r="F72" s="135">
        <v>577999.4100000001</v>
      </c>
      <c r="G72" s="135">
        <v>506</v>
      </c>
      <c r="H72" s="135">
        <v>2424.1924</v>
      </c>
      <c r="I72" s="139">
        <v>856230.084</v>
      </c>
      <c r="J72" s="134">
        <v>972</v>
      </c>
      <c r="K72" s="135">
        <v>3031.82381</v>
      </c>
      <c r="L72" s="140">
        <v>1434229.4940000002</v>
      </c>
      <c r="M72" s="304">
        <v>2053</v>
      </c>
      <c r="N72" s="158">
        <v>3817.8358</v>
      </c>
      <c r="O72" s="158">
        <v>643738.099</v>
      </c>
      <c r="P72" s="135">
        <v>0</v>
      </c>
      <c r="Q72" s="135">
        <v>0</v>
      </c>
      <c r="R72" s="139">
        <v>0</v>
      </c>
      <c r="S72" s="134">
        <v>2053</v>
      </c>
      <c r="T72" s="135">
        <v>3817.8358</v>
      </c>
      <c r="U72" s="140">
        <v>643738.099</v>
      </c>
      <c r="V72" s="304">
        <v>1733</v>
      </c>
      <c r="W72" s="158">
        <v>5152.1031</v>
      </c>
      <c r="X72" s="297">
        <v>1419860.292</v>
      </c>
      <c r="Y72" s="292">
        <v>727</v>
      </c>
      <c r="Z72" s="158">
        <v>5128.591</v>
      </c>
      <c r="AA72" s="293">
        <v>445325.773</v>
      </c>
      <c r="AB72" s="304">
        <v>5485</v>
      </c>
      <c r="AC72" s="135">
        <v>17130.35371</v>
      </c>
      <c r="AD72" s="135">
        <v>3943153.6580000003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0.8111587982832618</v>
      </c>
      <c r="E73" s="142">
        <f aca="true" t="shared" si="20" ref="E73:AD73">E71/E72</f>
        <v>1.0971643648243925</v>
      </c>
      <c r="F73" s="141">
        <f t="shared" si="20"/>
        <v>0.9240989744262885</v>
      </c>
      <c r="G73" s="142">
        <f t="shared" si="20"/>
        <v>0.6067193675889329</v>
      </c>
      <c r="H73" s="141">
        <f t="shared" si="20"/>
        <v>0.7977516347299828</v>
      </c>
      <c r="I73" s="143">
        <f t="shared" si="20"/>
        <v>1.239409826669907</v>
      </c>
      <c r="J73" s="144">
        <f t="shared" si="20"/>
        <v>0.7047325102880658</v>
      </c>
      <c r="K73" s="141">
        <f t="shared" si="20"/>
        <v>0.8577592706483825</v>
      </c>
      <c r="L73" s="145">
        <f t="shared" si="20"/>
        <v>1.1123384707078126</v>
      </c>
      <c r="M73" s="294">
        <f t="shared" si="20"/>
        <v>1.2776424744276669</v>
      </c>
      <c r="N73" s="159">
        <f t="shared" si="20"/>
        <v>1.247427822851889</v>
      </c>
      <c r="O73" s="162">
        <f t="shared" si="20"/>
        <v>1.1686096537840616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>
        <f t="shared" si="20"/>
        <v>1.2776424744276669</v>
      </c>
      <c r="T73" s="142">
        <f t="shared" si="20"/>
        <v>1.247427822851889</v>
      </c>
      <c r="U73" s="146">
        <f t="shared" si="20"/>
        <v>1.1686096537840616</v>
      </c>
      <c r="V73" s="159">
        <f t="shared" si="20"/>
        <v>1.5660703981534911</v>
      </c>
      <c r="W73" s="162">
        <f t="shared" si="20"/>
        <v>1.8604525596547166</v>
      </c>
      <c r="X73" s="159">
        <f t="shared" si="20"/>
        <v>1.1457852030698246</v>
      </c>
      <c r="Y73" s="294">
        <f t="shared" si="20"/>
        <v>1.2874828060522696</v>
      </c>
      <c r="Z73" s="159">
        <f t="shared" si="20"/>
        <v>1.954059623783608</v>
      </c>
      <c r="AA73" s="295">
        <f t="shared" si="20"/>
        <v>1.2764375418262621</v>
      </c>
      <c r="AB73" s="159">
        <f t="shared" si="20"/>
        <v>1.2685505925250684</v>
      </c>
      <c r="AC73" s="142">
        <f t="shared" si="20"/>
        <v>1.574390467153991</v>
      </c>
      <c r="AD73" s="148">
        <f t="shared" si="20"/>
        <v>1.152101348569866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ht="25.5">
      <c r="M76" s="305"/>
    </row>
    <row r="77" ht="25.5">
      <c r="M77" s="305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tabSelected="1" defaultGridColor="0" zoomScale="40" zoomScaleNormal="40" zoomScaleSheetLayoutView="40" zoomScalePageLayoutView="0" colorId="22" workbookViewId="0" topLeftCell="A1">
      <pane xSplit="3" ySplit="5" topLeftCell="M53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X57" sqref="X57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160" customWidth="1"/>
    <col min="5" max="5" width="14.59765625" style="160" customWidth="1"/>
    <col min="6" max="6" width="18.5" style="160" customWidth="1"/>
    <col min="7" max="7" width="13.59765625" style="48" customWidth="1"/>
    <col min="8" max="8" width="14.59765625" style="48" customWidth="1"/>
    <col min="9" max="9" width="18.5" style="48" customWidth="1"/>
    <col min="10" max="11" width="14.59765625" style="48" customWidth="1"/>
    <col min="12" max="12" width="22.3984375" style="48" bestFit="1" customWidth="1"/>
    <col min="13" max="14" width="14.59765625" style="48" customWidth="1"/>
    <col min="15" max="15" width="20.09765625" style="48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96</v>
      </c>
      <c r="C2" s="9"/>
      <c r="D2" s="152"/>
      <c r="E2" s="152"/>
      <c r="F2" s="15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52"/>
      <c r="W2" s="152"/>
      <c r="X2" s="306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40" t="s">
        <v>71</v>
      </c>
      <c r="E3" s="341"/>
      <c r="F3" s="342"/>
      <c r="G3" s="346" t="s">
        <v>67</v>
      </c>
      <c r="H3" s="333"/>
      <c r="I3" s="33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317" t="s">
        <v>0</v>
      </c>
      <c r="E4" s="153" t="s">
        <v>1</v>
      </c>
      <c r="F4" s="153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318" t="s">
        <v>6</v>
      </c>
      <c r="E5" s="154" t="s">
        <v>7</v>
      </c>
      <c r="F5" s="154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319">
        <v>0</v>
      </c>
      <c r="E6" s="155">
        <v>0</v>
      </c>
      <c r="F6" s="155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08"/>
      <c r="N6" s="108"/>
      <c r="O6" s="108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55"/>
      <c r="W6" s="155"/>
      <c r="X6" s="309"/>
      <c r="Y6" s="284"/>
      <c r="Z6" s="155"/>
      <c r="AA6" s="285"/>
      <c r="AB6" s="38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320">
        <v>0</v>
      </c>
      <c r="E7" s="156">
        <v>0</v>
      </c>
      <c r="F7" s="156">
        <v>0</v>
      </c>
      <c r="G7" s="113"/>
      <c r="H7" s="113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13"/>
      <c r="N7" s="113"/>
      <c r="O7" s="113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56">
        <v>0</v>
      </c>
      <c r="W7" s="156">
        <v>49.737</v>
      </c>
      <c r="X7" s="310">
        <v>6318.236</v>
      </c>
      <c r="Y7" s="286"/>
      <c r="Z7" s="156"/>
      <c r="AA7" s="287"/>
      <c r="AB7" s="25">
        <f t="shared" si="2"/>
        <v>0</v>
      </c>
      <c r="AC7" s="40">
        <f t="shared" si="2"/>
        <v>49.737</v>
      </c>
      <c r="AD7" s="39">
        <f>+L7+U7+X7+AA7</f>
        <v>6318.236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319">
        <v>0</v>
      </c>
      <c r="E8" s="155">
        <v>0</v>
      </c>
      <c r="F8" s="155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08">
        <v>6</v>
      </c>
      <c r="N8" s="108">
        <v>110.917</v>
      </c>
      <c r="O8" s="108">
        <v>14455.641</v>
      </c>
      <c r="P8" s="108"/>
      <c r="Q8" s="108"/>
      <c r="R8" s="108"/>
      <c r="S8" s="36">
        <f t="shared" si="1"/>
        <v>6</v>
      </c>
      <c r="T8" s="37">
        <f t="shared" si="1"/>
        <v>110.917</v>
      </c>
      <c r="U8" s="35">
        <f t="shared" si="1"/>
        <v>14455.641</v>
      </c>
      <c r="V8" s="155"/>
      <c r="W8" s="155"/>
      <c r="X8" s="309"/>
      <c r="Y8" s="284"/>
      <c r="Z8" s="155"/>
      <c r="AA8" s="285"/>
      <c r="AB8" s="38">
        <f t="shared" si="2"/>
        <v>6</v>
      </c>
      <c r="AC8" s="37">
        <f t="shared" si="2"/>
        <v>110.917</v>
      </c>
      <c r="AD8" s="35">
        <f>+L8+U8+X8+AA8</f>
        <v>14455.641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320">
        <v>0</v>
      </c>
      <c r="E9" s="156">
        <v>0</v>
      </c>
      <c r="F9" s="156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13">
        <v>24</v>
      </c>
      <c r="N9" s="113">
        <v>1717.7958</v>
      </c>
      <c r="O9" s="113">
        <v>197467.176</v>
      </c>
      <c r="P9" s="113"/>
      <c r="Q9" s="113"/>
      <c r="R9" s="114"/>
      <c r="S9" s="24">
        <f t="shared" si="1"/>
        <v>24</v>
      </c>
      <c r="T9" s="40">
        <f t="shared" si="1"/>
        <v>1717.7958</v>
      </c>
      <c r="U9" s="39">
        <f t="shared" si="1"/>
        <v>197467.176</v>
      </c>
      <c r="V9" s="156">
        <v>1</v>
      </c>
      <c r="W9" s="156">
        <v>35.256</v>
      </c>
      <c r="X9" s="310">
        <v>2813.429</v>
      </c>
      <c r="Y9" s="286"/>
      <c r="Z9" s="156"/>
      <c r="AA9" s="287"/>
      <c r="AB9" s="25">
        <f t="shared" si="2"/>
        <v>25</v>
      </c>
      <c r="AC9" s="40">
        <f t="shared" si="2"/>
        <v>1753.0518000000002</v>
      </c>
      <c r="AD9" s="39">
        <f>+L9+U9+X9+AA9</f>
        <v>200280.605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319">
        <v>0</v>
      </c>
      <c r="E10" s="155">
        <v>0</v>
      </c>
      <c r="F10" s="155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08"/>
      <c r="N10" s="108"/>
      <c r="O10" s="108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320">
        <v>0</v>
      </c>
      <c r="E11" s="156">
        <v>0</v>
      </c>
      <c r="F11" s="156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13"/>
      <c r="N11" s="113"/>
      <c r="O11" s="113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319">
        <v>0</v>
      </c>
      <c r="E12" s="155">
        <v>0</v>
      </c>
      <c r="F12" s="155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08"/>
      <c r="N12" s="108"/>
      <c r="O12" s="108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320">
        <v>0</v>
      </c>
      <c r="E13" s="156">
        <v>0</v>
      </c>
      <c r="F13" s="156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13"/>
      <c r="N13" s="113"/>
      <c r="O13" s="113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319">
        <v>0</v>
      </c>
      <c r="E14" s="155">
        <v>0</v>
      </c>
      <c r="F14" s="155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08">
        <v>195</v>
      </c>
      <c r="N14" s="108">
        <v>1654.353</v>
      </c>
      <c r="O14" s="108">
        <v>311582.977</v>
      </c>
      <c r="P14" s="108"/>
      <c r="Q14" s="108"/>
      <c r="R14" s="108"/>
      <c r="S14" s="36">
        <f t="shared" si="1"/>
        <v>195</v>
      </c>
      <c r="T14" s="37">
        <f t="shared" si="1"/>
        <v>1654.353</v>
      </c>
      <c r="U14" s="35">
        <f t="shared" si="1"/>
        <v>311582.977</v>
      </c>
      <c r="V14" s="155"/>
      <c r="W14" s="155"/>
      <c r="X14" s="309"/>
      <c r="Y14" s="284">
        <v>42</v>
      </c>
      <c r="Z14" s="155">
        <v>308.375</v>
      </c>
      <c r="AA14" s="285">
        <v>48756.057</v>
      </c>
      <c r="AB14" s="38">
        <f t="shared" si="2"/>
        <v>237</v>
      </c>
      <c r="AC14" s="37">
        <f t="shared" si="2"/>
        <v>1962.728</v>
      </c>
      <c r="AD14" s="35">
        <f t="shared" si="2"/>
        <v>360339.034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320">
        <v>0</v>
      </c>
      <c r="E15" s="156">
        <v>0</v>
      </c>
      <c r="F15" s="156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13"/>
      <c r="N15" s="113"/>
      <c r="O15" s="113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319">
        <v>11</v>
      </c>
      <c r="E16" s="155">
        <v>8.2479</v>
      </c>
      <c r="F16" s="155">
        <v>5119.873108057348</v>
      </c>
      <c r="G16" s="108"/>
      <c r="H16" s="108"/>
      <c r="I16" s="108"/>
      <c r="J16" s="36">
        <f t="shared" si="0"/>
        <v>11</v>
      </c>
      <c r="K16" s="37">
        <f t="shared" si="0"/>
        <v>8.2479</v>
      </c>
      <c r="L16" s="35">
        <f t="shared" si="0"/>
        <v>5119.873108057348</v>
      </c>
      <c r="M16" s="108">
        <v>196</v>
      </c>
      <c r="N16" s="108">
        <v>296.0544</v>
      </c>
      <c r="O16" s="108">
        <v>131590.228</v>
      </c>
      <c r="P16" s="108"/>
      <c r="Q16" s="108"/>
      <c r="R16" s="108"/>
      <c r="S16" s="36">
        <f t="shared" si="1"/>
        <v>196</v>
      </c>
      <c r="T16" s="37">
        <f t="shared" si="1"/>
        <v>296.0544</v>
      </c>
      <c r="U16" s="35">
        <f t="shared" si="1"/>
        <v>131590.228</v>
      </c>
      <c r="V16" s="155"/>
      <c r="W16" s="155"/>
      <c r="X16" s="309"/>
      <c r="Y16" s="284"/>
      <c r="Z16" s="155"/>
      <c r="AA16" s="285"/>
      <c r="AB16" s="38">
        <f t="shared" si="2"/>
        <v>207</v>
      </c>
      <c r="AC16" s="37">
        <f t="shared" si="2"/>
        <v>304.3023</v>
      </c>
      <c r="AD16" s="35">
        <f t="shared" si="2"/>
        <v>136710.10110805734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320">
        <v>0</v>
      </c>
      <c r="E17" s="156">
        <v>0</v>
      </c>
      <c r="F17" s="156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13"/>
      <c r="N17" s="113"/>
      <c r="O17" s="113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319">
        <v>0</v>
      </c>
      <c r="E18" s="155">
        <v>0</v>
      </c>
      <c r="F18" s="155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08"/>
      <c r="N18" s="108"/>
      <c r="O18" s="108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284"/>
      <c r="Z18" s="155"/>
      <c r="AA18" s="285"/>
      <c r="AB18" s="38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320">
        <v>0</v>
      </c>
      <c r="E19" s="156">
        <v>0</v>
      </c>
      <c r="F19" s="156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13"/>
      <c r="N19" s="113"/>
      <c r="O19" s="113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319">
        <v>0</v>
      </c>
      <c r="E20" s="155">
        <v>0</v>
      </c>
      <c r="F20" s="155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08">
        <v>7</v>
      </c>
      <c r="N20" s="108">
        <v>378.285</v>
      </c>
      <c r="O20" s="108">
        <v>17184.903</v>
      </c>
      <c r="P20" s="108"/>
      <c r="Q20" s="108"/>
      <c r="R20" s="108"/>
      <c r="S20" s="36">
        <f t="shared" si="1"/>
        <v>7</v>
      </c>
      <c r="T20" s="37">
        <f t="shared" si="1"/>
        <v>378.285</v>
      </c>
      <c r="U20" s="35">
        <f t="shared" si="1"/>
        <v>17184.903</v>
      </c>
      <c r="V20" s="155">
        <v>1</v>
      </c>
      <c r="W20" s="155">
        <v>122.007</v>
      </c>
      <c r="X20" s="309">
        <v>5605.129</v>
      </c>
      <c r="Y20" s="284">
        <v>10</v>
      </c>
      <c r="Z20" s="155">
        <v>620.766</v>
      </c>
      <c r="AA20" s="285">
        <v>29034.581</v>
      </c>
      <c r="AB20" s="38">
        <f t="shared" si="2"/>
        <v>18</v>
      </c>
      <c r="AC20" s="37">
        <f t="shared" si="2"/>
        <v>1121.058</v>
      </c>
      <c r="AD20" s="35">
        <f t="shared" si="2"/>
        <v>51824.613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320">
        <v>0</v>
      </c>
      <c r="E21" s="156">
        <v>0</v>
      </c>
      <c r="F21" s="156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13"/>
      <c r="N21" s="113"/>
      <c r="O21" s="113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56">
        <v>18</v>
      </c>
      <c r="W21" s="156">
        <v>1131.813</v>
      </c>
      <c r="X21" s="310">
        <v>56272.278</v>
      </c>
      <c r="Y21" s="286">
        <v>10</v>
      </c>
      <c r="Z21" s="156">
        <v>912.665</v>
      </c>
      <c r="AA21" s="287">
        <v>46927.915</v>
      </c>
      <c r="AB21" s="25">
        <f t="shared" si="2"/>
        <v>28</v>
      </c>
      <c r="AC21" s="40">
        <f t="shared" si="2"/>
        <v>2044.478</v>
      </c>
      <c r="AD21" s="39">
        <f t="shared" si="2"/>
        <v>103200.193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319">
        <v>0</v>
      </c>
      <c r="E22" s="155">
        <v>0</v>
      </c>
      <c r="F22" s="155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08"/>
      <c r="N22" s="108"/>
      <c r="O22" s="108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284"/>
      <c r="Z22" s="155"/>
      <c r="AA22" s="285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320">
        <v>0</v>
      </c>
      <c r="E23" s="156">
        <v>0</v>
      </c>
      <c r="F23" s="156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13"/>
      <c r="N23" s="113"/>
      <c r="O23" s="113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319">
        <v>0</v>
      </c>
      <c r="E24" s="155">
        <v>0</v>
      </c>
      <c r="F24" s="155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08"/>
      <c r="N24" s="108"/>
      <c r="O24" s="108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17</v>
      </c>
      <c r="W24" s="155">
        <v>38.6554</v>
      </c>
      <c r="X24" s="309">
        <v>13844.726</v>
      </c>
      <c r="Y24" s="284"/>
      <c r="Z24" s="155"/>
      <c r="AA24" s="285"/>
      <c r="AB24" s="38">
        <f t="shared" si="3"/>
        <v>17</v>
      </c>
      <c r="AC24" s="37">
        <f t="shared" si="3"/>
        <v>38.6554</v>
      </c>
      <c r="AD24" s="35">
        <f t="shared" si="3"/>
        <v>13844.726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320">
        <v>0</v>
      </c>
      <c r="E25" s="156">
        <v>0</v>
      </c>
      <c r="F25" s="156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13"/>
      <c r="N25" s="113"/>
      <c r="O25" s="113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14</v>
      </c>
      <c r="W25" s="156">
        <v>45.5076</v>
      </c>
      <c r="X25" s="310">
        <v>19222.655</v>
      </c>
      <c r="Y25" s="286"/>
      <c r="Z25" s="156"/>
      <c r="AA25" s="287"/>
      <c r="AB25" s="25">
        <f t="shared" si="3"/>
        <v>14</v>
      </c>
      <c r="AC25" s="40">
        <f t="shared" si="3"/>
        <v>45.5076</v>
      </c>
      <c r="AD25" s="39">
        <f t="shared" si="3"/>
        <v>19222.655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319">
        <v>0</v>
      </c>
      <c r="E26" s="155">
        <v>0</v>
      </c>
      <c r="F26" s="155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08"/>
      <c r="N26" s="108"/>
      <c r="O26" s="108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320">
        <v>0</v>
      </c>
      <c r="E27" s="156">
        <v>0</v>
      </c>
      <c r="F27" s="156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13"/>
      <c r="N27" s="113"/>
      <c r="O27" s="113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319">
        <v>0</v>
      </c>
      <c r="E28" s="155">
        <v>0</v>
      </c>
      <c r="F28" s="155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08"/>
      <c r="N28" s="108"/>
      <c r="O28" s="108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320">
        <v>0</v>
      </c>
      <c r="E29" s="156">
        <v>0</v>
      </c>
      <c r="F29" s="156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13"/>
      <c r="N29" s="113"/>
      <c r="O29" s="113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319">
        <v>5</v>
      </c>
      <c r="E30" s="155">
        <v>0.8121</v>
      </c>
      <c r="F30" s="155">
        <v>490.33641302294467</v>
      </c>
      <c r="G30" s="108">
        <v>3</v>
      </c>
      <c r="H30" s="108">
        <v>0.29</v>
      </c>
      <c r="I30" s="108">
        <v>222.223</v>
      </c>
      <c r="J30" s="36">
        <f t="shared" si="0"/>
        <v>8</v>
      </c>
      <c r="K30" s="37">
        <f t="shared" si="0"/>
        <v>1.1021</v>
      </c>
      <c r="L30" s="35">
        <f t="shared" si="0"/>
        <v>712.5594130229447</v>
      </c>
      <c r="M30" s="108"/>
      <c r="N30" s="108"/>
      <c r="O30" s="108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284">
        <v>162</v>
      </c>
      <c r="Z30" s="155">
        <v>3.4916</v>
      </c>
      <c r="AA30" s="285">
        <v>2059.124</v>
      </c>
      <c r="AB30" s="38">
        <f t="shared" si="3"/>
        <v>170</v>
      </c>
      <c r="AC30" s="37">
        <f t="shared" si="3"/>
        <v>4.5937</v>
      </c>
      <c r="AD30" s="35">
        <f t="shared" si="3"/>
        <v>2771.6834130229445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320">
        <v>0</v>
      </c>
      <c r="E31" s="156">
        <v>0</v>
      </c>
      <c r="F31" s="156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13"/>
      <c r="N31" s="113"/>
      <c r="O31" s="113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319">
        <v>0</v>
      </c>
      <c r="E32" s="155">
        <v>0</v>
      </c>
      <c r="F32" s="155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08">
        <v>88</v>
      </c>
      <c r="N32" s="108">
        <v>800.0751</v>
      </c>
      <c r="O32" s="108">
        <v>49932.515</v>
      </c>
      <c r="P32" s="108"/>
      <c r="Q32" s="108"/>
      <c r="R32" s="108"/>
      <c r="S32" s="36">
        <f t="shared" si="1"/>
        <v>88</v>
      </c>
      <c r="T32" s="37">
        <f t="shared" si="1"/>
        <v>800.0751</v>
      </c>
      <c r="U32" s="35">
        <f t="shared" si="1"/>
        <v>49932.515</v>
      </c>
      <c r="V32" s="155">
        <v>60</v>
      </c>
      <c r="W32" s="155">
        <v>60.6403</v>
      </c>
      <c r="X32" s="309">
        <v>32311.767</v>
      </c>
      <c r="Y32" s="284">
        <v>147</v>
      </c>
      <c r="Z32" s="155">
        <v>1276.906</v>
      </c>
      <c r="AA32" s="285">
        <v>78006.104</v>
      </c>
      <c r="AB32" s="38">
        <f t="shared" si="3"/>
        <v>295</v>
      </c>
      <c r="AC32" s="37">
        <f t="shared" si="3"/>
        <v>2137.6214</v>
      </c>
      <c r="AD32" s="35">
        <f t="shared" si="3"/>
        <v>160250.386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320">
        <v>0</v>
      </c>
      <c r="E33" s="156">
        <v>0</v>
      </c>
      <c r="F33" s="156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13">
        <v>31</v>
      </c>
      <c r="N33" s="113">
        <v>224.2002</v>
      </c>
      <c r="O33" s="113">
        <v>23009.376</v>
      </c>
      <c r="P33" s="113"/>
      <c r="Q33" s="113"/>
      <c r="R33" s="114"/>
      <c r="S33" s="24">
        <f t="shared" si="1"/>
        <v>31</v>
      </c>
      <c r="T33" s="40">
        <f t="shared" si="1"/>
        <v>224.2002</v>
      </c>
      <c r="U33" s="39">
        <f t="shared" si="1"/>
        <v>23009.376</v>
      </c>
      <c r="V33" s="156"/>
      <c r="W33" s="156"/>
      <c r="X33" s="310"/>
      <c r="Y33" s="286"/>
      <c r="Z33" s="156"/>
      <c r="AA33" s="287"/>
      <c r="AB33" s="25">
        <f t="shared" si="3"/>
        <v>31</v>
      </c>
      <c r="AC33" s="40">
        <f t="shared" si="3"/>
        <v>224.2002</v>
      </c>
      <c r="AD33" s="39">
        <f t="shared" si="3"/>
        <v>23009.376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319">
        <v>0</v>
      </c>
      <c r="E34" s="155">
        <v>0</v>
      </c>
      <c r="F34" s="155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08"/>
      <c r="N34" s="108"/>
      <c r="O34" s="108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67</v>
      </c>
      <c r="W34" s="155">
        <v>17.3151</v>
      </c>
      <c r="X34" s="309">
        <v>9389.546</v>
      </c>
      <c r="Y34" s="284"/>
      <c r="Z34" s="155"/>
      <c r="AA34" s="285"/>
      <c r="AB34" s="38">
        <f t="shared" si="3"/>
        <v>67</v>
      </c>
      <c r="AC34" s="37">
        <f t="shared" si="3"/>
        <v>17.3151</v>
      </c>
      <c r="AD34" s="35">
        <f t="shared" si="3"/>
        <v>9389.546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320">
        <v>0</v>
      </c>
      <c r="E35" s="156">
        <v>0</v>
      </c>
      <c r="F35" s="156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13"/>
      <c r="N35" s="113"/>
      <c r="O35" s="113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/>
      <c r="W35" s="156"/>
      <c r="X35" s="310"/>
      <c r="Y35" s="286"/>
      <c r="Z35" s="156"/>
      <c r="AA35" s="287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319">
        <v>0</v>
      </c>
      <c r="E36" s="155">
        <v>0</v>
      </c>
      <c r="F36" s="155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08"/>
      <c r="N36" s="108"/>
      <c r="O36" s="108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284"/>
      <c r="Z36" s="155"/>
      <c r="AA36" s="285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320">
        <v>0</v>
      </c>
      <c r="E37" s="156">
        <v>0</v>
      </c>
      <c r="F37" s="156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13"/>
      <c r="N37" s="113"/>
      <c r="O37" s="113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319">
        <v>19</v>
      </c>
      <c r="E38" s="155">
        <v>4.0148</v>
      </c>
      <c r="F38" s="155">
        <v>1961.046402053316</v>
      </c>
      <c r="G38" s="108"/>
      <c r="H38" s="108"/>
      <c r="I38" s="108"/>
      <c r="J38" s="36">
        <f t="shared" si="0"/>
        <v>19</v>
      </c>
      <c r="K38" s="37">
        <f t="shared" si="0"/>
        <v>4.0148</v>
      </c>
      <c r="L38" s="35">
        <f t="shared" si="0"/>
        <v>1961.046402053316</v>
      </c>
      <c r="M38" s="108"/>
      <c r="N38" s="108"/>
      <c r="O38" s="108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284"/>
      <c r="Z38" s="155"/>
      <c r="AA38" s="285"/>
      <c r="AB38" s="38">
        <f t="shared" si="3"/>
        <v>19</v>
      </c>
      <c r="AC38" s="37">
        <f t="shared" si="3"/>
        <v>4.0148</v>
      </c>
      <c r="AD38" s="35">
        <f t="shared" si="3"/>
        <v>1961.046402053316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320">
        <v>0</v>
      </c>
      <c r="E39" s="156">
        <v>0</v>
      </c>
      <c r="F39" s="156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13"/>
      <c r="N39" s="113"/>
      <c r="O39" s="113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319">
        <v>0</v>
      </c>
      <c r="E40" s="155">
        <v>0</v>
      </c>
      <c r="F40" s="155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08"/>
      <c r="N40" s="108"/>
      <c r="O40" s="108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/>
      <c r="W40" s="155"/>
      <c r="X40" s="309"/>
      <c r="Y40" s="284"/>
      <c r="Z40" s="155"/>
      <c r="AA40" s="285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320">
        <v>0</v>
      </c>
      <c r="E41" s="156">
        <v>0</v>
      </c>
      <c r="F41" s="156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13"/>
      <c r="N41" s="113"/>
      <c r="O41" s="113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319">
        <v>1</v>
      </c>
      <c r="E42" s="155">
        <v>10.866</v>
      </c>
      <c r="F42" s="155">
        <v>5171.462764688167</v>
      </c>
      <c r="G42" s="108">
        <v>2</v>
      </c>
      <c r="H42" s="108">
        <v>29.3272</v>
      </c>
      <c r="I42" s="108">
        <v>11302.709</v>
      </c>
      <c r="J42" s="36">
        <f t="shared" si="0"/>
        <v>3</v>
      </c>
      <c r="K42" s="37">
        <f t="shared" si="0"/>
        <v>40.193200000000004</v>
      </c>
      <c r="L42" s="35">
        <f t="shared" si="0"/>
        <v>16474.171764688166</v>
      </c>
      <c r="M42" s="108"/>
      <c r="N42" s="108"/>
      <c r="O42" s="108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17</v>
      </c>
      <c r="W42" s="155">
        <v>598.18</v>
      </c>
      <c r="X42" s="309">
        <v>281399.056</v>
      </c>
      <c r="Y42" s="284"/>
      <c r="Z42" s="155"/>
      <c r="AA42" s="285"/>
      <c r="AB42" s="38">
        <f t="shared" si="3"/>
        <v>20</v>
      </c>
      <c r="AC42" s="37">
        <f t="shared" si="3"/>
        <v>638.3732</v>
      </c>
      <c r="AD42" s="35">
        <f t="shared" si="3"/>
        <v>297873.22776468814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286">
        <v>32</v>
      </c>
      <c r="E43" s="156">
        <v>448.8469</v>
      </c>
      <c r="F43" s="156">
        <v>300852.84791861987</v>
      </c>
      <c r="G43" s="113">
        <v>19</v>
      </c>
      <c r="H43" s="113">
        <v>305.8906</v>
      </c>
      <c r="I43" s="113">
        <v>208871.301</v>
      </c>
      <c r="J43" s="24">
        <f t="shared" si="0"/>
        <v>51</v>
      </c>
      <c r="K43" s="40">
        <f t="shared" si="0"/>
        <v>754.7375</v>
      </c>
      <c r="L43" s="39">
        <f t="shared" si="0"/>
        <v>509724.14891861985</v>
      </c>
      <c r="M43" s="113"/>
      <c r="N43" s="113"/>
      <c r="O43" s="113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15</v>
      </c>
      <c r="W43" s="156">
        <v>195.0026</v>
      </c>
      <c r="X43" s="310">
        <v>102846.036</v>
      </c>
      <c r="Y43" s="286"/>
      <c r="Z43" s="156"/>
      <c r="AA43" s="287"/>
      <c r="AB43" s="25">
        <f t="shared" si="3"/>
        <v>66</v>
      </c>
      <c r="AC43" s="40">
        <f t="shared" si="3"/>
        <v>949.7401</v>
      </c>
      <c r="AD43" s="39">
        <f t="shared" si="3"/>
        <v>612570.1849186198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319">
        <v>0</v>
      </c>
      <c r="E44" s="155">
        <v>0</v>
      </c>
      <c r="F44" s="155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08"/>
      <c r="N44" s="108"/>
      <c r="O44" s="108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>
        <v>1</v>
      </c>
      <c r="W44" s="155">
        <v>0.05</v>
      </c>
      <c r="X44" s="309">
        <v>29.918</v>
      </c>
      <c r="Y44" s="284"/>
      <c r="Z44" s="155"/>
      <c r="AA44" s="285"/>
      <c r="AB44" s="38">
        <f t="shared" si="3"/>
        <v>1</v>
      </c>
      <c r="AC44" s="37">
        <f t="shared" si="3"/>
        <v>0.05</v>
      </c>
      <c r="AD44" s="35">
        <f t="shared" si="3"/>
        <v>29.918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320">
        <v>0</v>
      </c>
      <c r="E45" s="156">
        <v>0</v>
      </c>
      <c r="F45" s="156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13"/>
      <c r="N45" s="113"/>
      <c r="O45" s="113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>
        <v>2</v>
      </c>
      <c r="W45" s="156">
        <v>0.06</v>
      </c>
      <c r="X45" s="310">
        <v>44.534</v>
      </c>
      <c r="Y45" s="286"/>
      <c r="Z45" s="156"/>
      <c r="AA45" s="287"/>
      <c r="AB45" s="25">
        <f t="shared" si="3"/>
        <v>2</v>
      </c>
      <c r="AC45" s="40">
        <f t="shared" si="3"/>
        <v>0.06</v>
      </c>
      <c r="AD45" s="39">
        <f t="shared" si="3"/>
        <v>44.534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319">
        <v>0</v>
      </c>
      <c r="E46" s="155">
        <v>0</v>
      </c>
      <c r="F46" s="155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08"/>
      <c r="N46" s="108"/>
      <c r="O46" s="108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320">
        <v>0</v>
      </c>
      <c r="E47" s="156">
        <v>0</v>
      </c>
      <c r="F47" s="156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13"/>
      <c r="N47" s="113"/>
      <c r="O47" s="113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319">
        <v>0</v>
      </c>
      <c r="E48" s="155">
        <v>0</v>
      </c>
      <c r="F48" s="155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08">
        <v>7</v>
      </c>
      <c r="N48" s="108">
        <v>3.852</v>
      </c>
      <c r="O48" s="108">
        <v>1673.081</v>
      </c>
      <c r="P48" s="108"/>
      <c r="Q48" s="108"/>
      <c r="R48" s="108"/>
      <c r="S48" s="36">
        <f t="shared" si="1"/>
        <v>7</v>
      </c>
      <c r="T48" s="37">
        <f t="shared" si="1"/>
        <v>3.852</v>
      </c>
      <c r="U48" s="35">
        <f t="shared" si="1"/>
        <v>1673.081</v>
      </c>
      <c r="V48" s="155">
        <v>66</v>
      </c>
      <c r="W48" s="155">
        <v>48.4064</v>
      </c>
      <c r="X48" s="309">
        <v>22434.408</v>
      </c>
      <c r="Y48" s="284"/>
      <c r="Z48" s="155"/>
      <c r="AA48" s="285"/>
      <c r="AB48" s="38">
        <f t="shared" si="3"/>
        <v>73</v>
      </c>
      <c r="AC48" s="37">
        <f t="shared" si="3"/>
        <v>52.258399999999995</v>
      </c>
      <c r="AD48" s="35">
        <f t="shared" si="3"/>
        <v>24107.488999999998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320">
        <v>0</v>
      </c>
      <c r="E49" s="156">
        <v>0</v>
      </c>
      <c r="F49" s="156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13"/>
      <c r="N49" s="113"/>
      <c r="O49" s="113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/>
      <c r="W49" s="156"/>
      <c r="X49" s="310"/>
      <c r="Y49" s="286"/>
      <c r="Z49" s="156"/>
      <c r="AA49" s="287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319">
        <v>0</v>
      </c>
      <c r="E50" s="155">
        <v>0</v>
      </c>
      <c r="F50" s="155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08"/>
      <c r="N50" s="108"/>
      <c r="O50" s="108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/>
      <c r="W50" s="155"/>
      <c r="X50" s="309"/>
      <c r="Y50" s="284"/>
      <c r="Z50" s="155"/>
      <c r="AA50" s="285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320">
        <v>0</v>
      </c>
      <c r="E51" s="156">
        <v>0</v>
      </c>
      <c r="F51" s="156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13"/>
      <c r="N51" s="113"/>
      <c r="O51" s="113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56"/>
      <c r="W51" s="156"/>
      <c r="X51" s="310"/>
      <c r="Y51" s="286"/>
      <c r="Z51" s="156"/>
      <c r="AA51" s="287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319">
        <v>0</v>
      </c>
      <c r="E52" s="155">
        <v>0</v>
      </c>
      <c r="F52" s="155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08"/>
      <c r="N52" s="108"/>
      <c r="O52" s="108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320">
        <v>0</v>
      </c>
      <c r="E53" s="156">
        <v>0</v>
      </c>
      <c r="F53" s="156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13"/>
      <c r="N53" s="113"/>
      <c r="O53" s="113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56"/>
      <c r="W53" s="156"/>
      <c r="X53" s="310"/>
      <c r="Y53" s="286"/>
      <c r="Z53" s="156"/>
      <c r="AA53" s="287"/>
      <c r="AB53" s="25">
        <f t="shared" si="3"/>
        <v>0</v>
      </c>
      <c r="AC53" s="40">
        <f t="shared" si="3"/>
        <v>0</v>
      </c>
      <c r="AD53" s="39">
        <f t="shared" si="3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319">
        <v>0</v>
      </c>
      <c r="E54" s="155">
        <v>0</v>
      </c>
      <c r="F54" s="155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08"/>
      <c r="N54" s="108"/>
      <c r="O54" s="108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320">
        <v>0</v>
      </c>
      <c r="E55" s="156">
        <v>0</v>
      </c>
      <c r="F55" s="156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13"/>
      <c r="N55" s="113"/>
      <c r="O55" s="113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319">
        <v>0</v>
      </c>
      <c r="E56" s="155">
        <v>0</v>
      </c>
      <c r="F56" s="155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08"/>
      <c r="N56" s="108"/>
      <c r="O56" s="108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/>
      <c r="W56" s="155"/>
      <c r="X56" s="309"/>
      <c r="Y56" s="284"/>
      <c r="Z56" s="155"/>
      <c r="AA56" s="285"/>
      <c r="AB56" s="38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320">
        <v>0</v>
      </c>
      <c r="E57" s="156">
        <v>0</v>
      </c>
      <c r="F57" s="156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13"/>
      <c r="N57" s="113"/>
      <c r="O57" s="113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/>
      <c r="W57" s="156"/>
      <c r="X57" s="310"/>
      <c r="Y57" s="286"/>
      <c r="Z57" s="156"/>
      <c r="AA57" s="287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321">
        <v>0</v>
      </c>
      <c r="E58" s="150">
        <v>0</v>
      </c>
      <c r="F58" s="150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18"/>
      <c r="N58" s="118"/>
      <c r="O58" s="118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1204</v>
      </c>
      <c r="W58" s="150">
        <v>40.3847</v>
      </c>
      <c r="X58" s="311">
        <v>21609.519</v>
      </c>
      <c r="Y58" s="288">
        <v>148</v>
      </c>
      <c r="Z58" s="150">
        <v>8.194</v>
      </c>
      <c r="AA58" s="289">
        <v>3925.573</v>
      </c>
      <c r="AB58" s="47">
        <f t="shared" si="3"/>
        <v>1352</v>
      </c>
      <c r="AC58" s="43">
        <f t="shared" si="3"/>
        <v>48.578700000000005</v>
      </c>
      <c r="AD58" s="96">
        <f t="shared" si="3"/>
        <v>25535.092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319">
        <v>0</v>
      </c>
      <c r="E59" s="155">
        <v>0</v>
      </c>
      <c r="F59" s="155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110"/>
      <c r="N59" s="108"/>
      <c r="O59" s="108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320">
        <v>0</v>
      </c>
      <c r="E60" s="156">
        <v>0</v>
      </c>
      <c r="F60" s="156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13">
        <v>10</v>
      </c>
      <c r="N60" s="113">
        <v>38.8046</v>
      </c>
      <c r="O60" s="113">
        <v>12525.65</v>
      </c>
      <c r="P60" s="113"/>
      <c r="Q60" s="113"/>
      <c r="R60" s="114"/>
      <c r="S60" s="24">
        <f t="shared" si="1"/>
        <v>10</v>
      </c>
      <c r="T60" s="40">
        <f t="shared" si="1"/>
        <v>38.8046</v>
      </c>
      <c r="U60" s="39">
        <f t="shared" si="1"/>
        <v>12525.65</v>
      </c>
      <c r="V60" s="156">
        <v>16</v>
      </c>
      <c r="W60" s="156">
        <v>0.5652</v>
      </c>
      <c r="X60" s="310">
        <v>306.511</v>
      </c>
      <c r="Y60" s="286"/>
      <c r="Z60" s="156"/>
      <c r="AA60" s="287"/>
      <c r="AB60" s="25">
        <f t="shared" si="3"/>
        <v>26</v>
      </c>
      <c r="AC60" s="40">
        <f t="shared" si="3"/>
        <v>39.3698</v>
      </c>
      <c r="AD60" s="98">
        <f t="shared" si="3"/>
        <v>12832.161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321">
        <f aca="true" t="shared" si="4" ref="D61:I61">+D6+D8+D10+D12+D14+D16+D18+D20+D22+D24+D26+D28+D30+D32+D34+D36+D38+D40+D42+D44+D46+D48+D50+D52+D54+D56+D58</f>
        <v>36</v>
      </c>
      <c r="E61" s="150">
        <f t="shared" si="4"/>
        <v>23.9408</v>
      </c>
      <c r="F61" s="150">
        <f t="shared" si="4"/>
        <v>12742.718687821776</v>
      </c>
      <c r="G61" s="118">
        <f t="shared" si="4"/>
        <v>5</v>
      </c>
      <c r="H61" s="118">
        <f t="shared" si="4"/>
        <v>29.6172</v>
      </c>
      <c r="I61" s="118">
        <f t="shared" si="4"/>
        <v>11524.932</v>
      </c>
      <c r="J61" s="14">
        <f aca="true" t="shared" si="5" ref="J61:L71">+D61+G61</f>
        <v>41</v>
      </c>
      <c r="K61" s="43">
        <f t="shared" si="5"/>
        <v>53.558</v>
      </c>
      <c r="L61" s="42">
        <f t="shared" si="5"/>
        <v>24267.650687821777</v>
      </c>
      <c r="M61" s="118">
        <f aca="true" t="shared" si="6" ref="M61:R61">+M6+M8+M10+M12+M14+M16+M18+M20+M22+M24+M26+M28+M30+M32+M34+M36+M38+M40+M42+M44+M46+M48+M50+M52+M54+M56+M58</f>
        <v>499</v>
      </c>
      <c r="N61" s="118">
        <f t="shared" si="6"/>
        <v>3243.5364999999997</v>
      </c>
      <c r="O61" s="118">
        <f t="shared" si="6"/>
        <v>526419.345</v>
      </c>
      <c r="P61" s="118">
        <f t="shared" si="6"/>
        <v>0</v>
      </c>
      <c r="Q61" s="118">
        <f t="shared" si="6"/>
        <v>0</v>
      </c>
      <c r="R61" s="118">
        <f t="shared" si="6"/>
        <v>0</v>
      </c>
      <c r="S61" s="44">
        <f aca="true" t="shared" si="7" ref="S61:U71">+M61+P61</f>
        <v>499</v>
      </c>
      <c r="T61" s="45">
        <f t="shared" si="7"/>
        <v>3243.5364999999997</v>
      </c>
      <c r="U61" s="46">
        <f t="shared" si="7"/>
        <v>526419.345</v>
      </c>
      <c r="V61" s="150">
        <f aca="true" t="shared" si="8" ref="V61:AA61">+V6+V8+V10+V12+V14+V16+V18+V20+V22+V24+V26+V28+V30+V32+V34+V36+V38+V40+V42+V44+V46+V48+V50+V52+V54+V56+V58</f>
        <v>1433</v>
      </c>
      <c r="W61" s="150">
        <f t="shared" si="8"/>
        <v>925.6388999999998</v>
      </c>
      <c r="X61" s="311">
        <f>+X6+X8+X10+X12+X14+X16+X18+X20+X22+X24+X26+X28+X30+X32+X34+X36+X38+X40+X42+X44+X46+X48+X50+X52+X54+X56+X58</f>
        <v>386624.069</v>
      </c>
      <c r="Y61" s="288">
        <f t="shared" si="8"/>
        <v>509</v>
      </c>
      <c r="Z61" s="150">
        <f t="shared" si="8"/>
        <v>2217.7326</v>
      </c>
      <c r="AA61" s="289">
        <f t="shared" si="8"/>
        <v>161781.439</v>
      </c>
      <c r="AB61" s="47">
        <f t="shared" si="3"/>
        <v>2482</v>
      </c>
      <c r="AC61" s="43">
        <f t="shared" si="3"/>
        <v>6440.4659999999985</v>
      </c>
      <c r="AD61" s="96">
        <f t="shared" si="3"/>
        <v>1099092.5036878218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319">
        <f aca="true" t="shared" si="9" ref="D62:I62">D59</f>
        <v>0</v>
      </c>
      <c r="E62" s="155">
        <f t="shared" si="9"/>
        <v>0</v>
      </c>
      <c r="F62" s="155">
        <f t="shared" si="9"/>
        <v>0</v>
      </c>
      <c r="G62" s="108">
        <f t="shared" si="9"/>
        <v>0</v>
      </c>
      <c r="H62" s="108">
        <f t="shared" si="9"/>
        <v>0</v>
      </c>
      <c r="I62" s="111">
        <f t="shared" si="9"/>
        <v>0</v>
      </c>
      <c r="J62" s="36">
        <f t="shared" si="5"/>
        <v>0</v>
      </c>
      <c r="K62" s="37">
        <f t="shared" si="5"/>
        <v>0</v>
      </c>
      <c r="L62" s="35">
        <f t="shared" si="5"/>
        <v>0</v>
      </c>
      <c r="M62" s="110">
        <f aca="true" t="shared" si="10" ref="M62:R62">M59</f>
        <v>0</v>
      </c>
      <c r="N62" s="108">
        <f t="shared" si="10"/>
        <v>0</v>
      </c>
      <c r="O62" s="108">
        <f t="shared" si="10"/>
        <v>0</v>
      </c>
      <c r="P62" s="108">
        <f t="shared" si="10"/>
        <v>0</v>
      </c>
      <c r="Q62" s="108">
        <f t="shared" si="10"/>
        <v>0</v>
      </c>
      <c r="R62" s="111">
        <f t="shared" si="10"/>
        <v>0</v>
      </c>
      <c r="S62" s="36">
        <f t="shared" si="7"/>
        <v>0</v>
      </c>
      <c r="T62" s="37">
        <f t="shared" si="7"/>
        <v>0</v>
      </c>
      <c r="U62" s="35">
        <f t="shared" si="7"/>
        <v>0</v>
      </c>
      <c r="V62" s="284">
        <f aca="true" t="shared" si="11" ref="V62:AA62">V59</f>
        <v>0</v>
      </c>
      <c r="W62" s="155">
        <f t="shared" si="11"/>
        <v>0</v>
      </c>
      <c r="X62" s="312">
        <f t="shared" si="11"/>
        <v>0</v>
      </c>
      <c r="Y62" s="284">
        <f t="shared" si="11"/>
        <v>0</v>
      </c>
      <c r="Z62" s="155">
        <f t="shared" si="11"/>
        <v>0</v>
      </c>
      <c r="AA62" s="285">
        <f t="shared" si="11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320">
        <f aca="true" t="shared" si="12" ref="D63:I63">+D7+D9+D11+D13+D15+D17+D19+D21+D23+D25+D27+D29+D31+D33+D35+D37+D39+D41+D43+D45+D47+D49+D51+D53+D55+D57+D60</f>
        <v>32</v>
      </c>
      <c r="E63" s="156">
        <f t="shared" si="12"/>
        <v>448.8469</v>
      </c>
      <c r="F63" s="156">
        <f>+F7+F9+F11+F13+F15+F17+F19+F21+F23+F25+F27+F29+F31+F33+F35+F37+F39+F41+F43+F45+F47+F49+F51+F53+F55+F57+F60</f>
        <v>300852.84791861987</v>
      </c>
      <c r="G63" s="113">
        <f t="shared" si="12"/>
        <v>19</v>
      </c>
      <c r="H63" s="113">
        <f t="shared" si="12"/>
        <v>305.8906</v>
      </c>
      <c r="I63" s="113">
        <f t="shared" si="12"/>
        <v>208871.301</v>
      </c>
      <c r="J63" s="24">
        <f t="shared" si="5"/>
        <v>51</v>
      </c>
      <c r="K63" s="40">
        <f t="shared" si="5"/>
        <v>754.7375</v>
      </c>
      <c r="L63" s="39">
        <f t="shared" si="5"/>
        <v>509724.14891861985</v>
      </c>
      <c r="M63" s="113">
        <f aca="true" t="shared" si="13" ref="M63:R63">+M7+M9+M11+M13+M15+M17+M19+M21+M23+M25+M27+M29+M31+M33+M35+M37+M39+M41+M43+M45+M47+M49+M51+M53+M55+M57+M60</f>
        <v>65</v>
      </c>
      <c r="N63" s="113">
        <f t="shared" si="13"/>
        <v>1980.8006</v>
      </c>
      <c r="O63" s="113">
        <f t="shared" si="13"/>
        <v>233002.202</v>
      </c>
      <c r="P63" s="113">
        <f t="shared" si="13"/>
        <v>0</v>
      </c>
      <c r="Q63" s="113">
        <f t="shared" si="13"/>
        <v>0</v>
      </c>
      <c r="R63" s="114">
        <f t="shared" si="13"/>
        <v>0</v>
      </c>
      <c r="S63" s="24">
        <f t="shared" si="7"/>
        <v>65</v>
      </c>
      <c r="T63" s="40">
        <f t="shared" si="7"/>
        <v>1980.8006</v>
      </c>
      <c r="U63" s="39">
        <f t="shared" si="7"/>
        <v>233002.202</v>
      </c>
      <c r="V63" s="156">
        <f aca="true" t="shared" si="14" ref="V63:AA63">+V7+V9+V11+V13+V15+V17+V19+V21+V23+V25+V27+V29+V31+V33+V35+V37+V39+V41+V43+V45+V47+V49+V51+V53+V55+V57+V60</f>
        <v>66</v>
      </c>
      <c r="W63" s="156">
        <f t="shared" si="14"/>
        <v>1457.9414</v>
      </c>
      <c r="X63" s="310">
        <f t="shared" si="14"/>
        <v>187823.679</v>
      </c>
      <c r="Y63" s="286">
        <f t="shared" si="14"/>
        <v>10</v>
      </c>
      <c r="Z63" s="156">
        <f t="shared" si="14"/>
        <v>912.665</v>
      </c>
      <c r="AA63" s="287">
        <f t="shared" si="14"/>
        <v>46927.915</v>
      </c>
      <c r="AB63" s="25">
        <f aca="true" t="shared" si="15" ref="AB63:AD71">+J63+S63+V63+Y63</f>
        <v>192</v>
      </c>
      <c r="AC63" s="40">
        <f t="shared" si="15"/>
        <v>5106.144499999999</v>
      </c>
      <c r="AD63" s="99">
        <f>+L63+U63+X63+AA63</f>
        <v>977477.9449186199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319">
        <v>0</v>
      </c>
      <c r="E64" s="155">
        <v>0</v>
      </c>
      <c r="F64" s="155">
        <v>0</v>
      </c>
      <c r="G64" s="108">
        <v>173</v>
      </c>
      <c r="H64" s="108">
        <v>295.68333</v>
      </c>
      <c r="I64" s="108">
        <v>101571.134</v>
      </c>
      <c r="J64" s="36">
        <f t="shared" si="5"/>
        <v>173</v>
      </c>
      <c r="K64" s="37">
        <f t="shared" si="5"/>
        <v>295.68333</v>
      </c>
      <c r="L64" s="35">
        <f t="shared" si="5"/>
        <v>101571.134</v>
      </c>
      <c r="M64" s="108">
        <v>1346</v>
      </c>
      <c r="N64" s="108">
        <v>65.33</v>
      </c>
      <c r="O64" s="108">
        <v>61374.209</v>
      </c>
      <c r="P64" s="108"/>
      <c r="Q64" s="108"/>
      <c r="R64" s="108"/>
      <c r="S64" s="36">
        <f t="shared" si="7"/>
        <v>1346</v>
      </c>
      <c r="T64" s="37">
        <f t="shared" si="7"/>
        <v>65.33</v>
      </c>
      <c r="U64" s="35">
        <f t="shared" si="7"/>
        <v>61374.209</v>
      </c>
      <c r="V64" s="155">
        <v>751</v>
      </c>
      <c r="W64" s="155">
        <v>60.2146</v>
      </c>
      <c r="X64" s="309">
        <v>71340.643</v>
      </c>
      <c r="Y64" s="284">
        <v>63</v>
      </c>
      <c r="Z64" s="155">
        <v>1686.529</v>
      </c>
      <c r="AA64" s="285">
        <v>80778.419</v>
      </c>
      <c r="AB64" s="38">
        <f t="shared" si="15"/>
        <v>2333</v>
      </c>
      <c r="AC64" s="37">
        <f t="shared" si="15"/>
        <v>2107.75693</v>
      </c>
      <c r="AD64" s="97">
        <f t="shared" si="15"/>
        <v>315064.40499999997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320">
        <v>545</v>
      </c>
      <c r="E65" s="156">
        <v>58.75305</v>
      </c>
      <c r="F65" s="156">
        <v>86700.04939355832</v>
      </c>
      <c r="G65" s="113">
        <v>61</v>
      </c>
      <c r="H65" s="113">
        <v>11.453</v>
      </c>
      <c r="I65" s="113">
        <v>26245.936</v>
      </c>
      <c r="J65" s="24">
        <f t="shared" si="5"/>
        <v>606</v>
      </c>
      <c r="K65" s="40">
        <f t="shared" si="5"/>
        <v>70.20605</v>
      </c>
      <c r="L65" s="39">
        <f t="shared" si="5"/>
        <v>112945.98539355832</v>
      </c>
      <c r="M65" s="113">
        <v>36</v>
      </c>
      <c r="N65" s="113">
        <v>1.911</v>
      </c>
      <c r="O65" s="113">
        <v>747.167</v>
      </c>
      <c r="P65" s="113"/>
      <c r="Q65" s="113"/>
      <c r="R65" s="114"/>
      <c r="S65" s="24">
        <f t="shared" si="7"/>
        <v>36</v>
      </c>
      <c r="T65" s="40">
        <f t="shared" si="7"/>
        <v>1.911</v>
      </c>
      <c r="U65" s="39">
        <f t="shared" si="7"/>
        <v>747.167</v>
      </c>
      <c r="V65" s="156">
        <v>18</v>
      </c>
      <c r="W65" s="156">
        <v>1</v>
      </c>
      <c r="X65" s="310">
        <v>586.745</v>
      </c>
      <c r="Y65" s="286"/>
      <c r="Z65" s="156"/>
      <c r="AA65" s="287"/>
      <c r="AB65" s="25">
        <f t="shared" si="15"/>
        <v>660</v>
      </c>
      <c r="AC65" s="40">
        <f t="shared" si="15"/>
        <v>73.11705</v>
      </c>
      <c r="AD65" s="99">
        <f t="shared" si="15"/>
        <v>114279.89739355832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319">
        <v>0</v>
      </c>
      <c r="E66" s="155">
        <v>0</v>
      </c>
      <c r="F66" s="155">
        <v>0</v>
      </c>
      <c r="G66" s="108"/>
      <c r="H66" s="108"/>
      <c r="I66" s="108"/>
      <c r="J66" s="36">
        <f t="shared" si="5"/>
        <v>0</v>
      </c>
      <c r="K66" s="37">
        <f t="shared" si="5"/>
        <v>0</v>
      </c>
      <c r="L66" s="35">
        <f t="shared" si="5"/>
        <v>0</v>
      </c>
      <c r="M66" s="108"/>
      <c r="N66" s="108"/>
      <c r="O66" s="108"/>
      <c r="P66" s="108"/>
      <c r="Q66" s="108"/>
      <c r="R66" s="108"/>
      <c r="S66" s="36">
        <f t="shared" si="7"/>
        <v>0</v>
      </c>
      <c r="T66" s="37">
        <f t="shared" si="7"/>
        <v>0</v>
      </c>
      <c r="U66" s="35">
        <f t="shared" si="7"/>
        <v>0</v>
      </c>
      <c r="V66" s="155"/>
      <c r="W66" s="155"/>
      <c r="X66" s="309"/>
      <c r="Y66" s="284"/>
      <c r="Z66" s="155"/>
      <c r="AA66" s="285"/>
      <c r="AB66" s="38">
        <f t="shared" si="15"/>
        <v>0</v>
      </c>
      <c r="AC66" s="37">
        <f t="shared" si="15"/>
        <v>0</v>
      </c>
      <c r="AD66" s="97">
        <f t="shared" si="15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320">
        <v>0</v>
      </c>
      <c r="E67" s="156">
        <v>0</v>
      </c>
      <c r="F67" s="156">
        <v>0</v>
      </c>
      <c r="G67" s="113"/>
      <c r="H67" s="113"/>
      <c r="I67" s="113"/>
      <c r="J67" s="24">
        <f t="shared" si="5"/>
        <v>0</v>
      </c>
      <c r="K67" s="40">
        <f t="shared" si="5"/>
        <v>0</v>
      </c>
      <c r="L67" s="39">
        <f t="shared" si="5"/>
        <v>0</v>
      </c>
      <c r="M67" s="113"/>
      <c r="N67" s="113"/>
      <c r="O67" s="113"/>
      <c r="P67" s="113"/>
      <c r="Q67" s="113"/>
      <c r="R67" s="114"/>
      <c r="S67" s="24">
        <f t="shared" si="7"/>
        <v>0</v>
      </c>
      <c r="T67" s="40">
        <f t="shared" si="7"/>
        <v>0</v>
      </c>
      <c r="U67" s="39">
        <f t="shared" si="7"/>
        <v>0</v>
      </c>
      <c r="V67" s="156"/>
      <c r="W67" s="156"/>
      <c r="X67" s="310"/>
      <c r="Y67" s="286"/>
      <c r="Z67" s="156"/>
      <c r="AA67" s="287"/>
      <c r="AB67" s="25">
        <f t="shared" si="15"/>
        <v>0</v>
      </c>
      <c r="AC67" s="40">
        <f t="shared" si="15"/>
        <v>0</v>
      </c>
      <c r="AD67" s="99">
        <f t="shared" si="15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319">
        <f aca="true" t="shared" si="16" ref="D68:I68">+D61+D64+D66</f>
        <v>36</v>
      </c>
      <c r="E68" s="155">
        <f t="shared" si="16"/>
        <v>23.9408</v>
      </c>
      <c r="F68" s="155">
        <f t="shared" si="16"/>
        <v>12742.718687821776</v>
      </c>
      <c r="G68" s="108">
        <f t="shared" si="16"/>
        <v>178</v>
      </c>
      <c r="H68" s="108">
        <f t="shared" si="16"/>
        <v>325.30053000000004</v>
      </c>
      <c r="I68" s="108">
        <f t="shared" si="16"/>
        <v>113096.066</v>
      </c>
      <c r="J68" s="36">
        <f t="shared" si="5"/>
        <v>214</v>
      </c>
      <c r="K68" s="37">
        <f t="shared" si="5"/>
        <v>349.24133000000006</v>
      </c>
      <c r="L68" s="35">
        <f t="shared" si="5"/>
        <v>125838.78468782178</v>
      </c>
      <c r="M68" s="108">
        <f aca="true" t="shared" si="17" ref="M68:R68">+M61+M64+M66</f>
        <v>1845</v>
      </c>
      <c r="N68" s="108">
        <f t="shared" si="17"/>
        <v>3308.8664999999996</v>
      </c>
      <c r="O68" s="108">
        <f t="shared" si="17"/>
        <v>587793.554</v>
      </c>
      <c r="P68" s="108">
        <f t="shared" si="17"/>
        <v>0</v>
      </c>
      <c r="Q68" s="108">
        <f t="shared" si="17"/>
        <v>0</v>
      </c>
      <c r="R68" s="108">
        <f t="shared" si="17"/>
        <v>0</v>
      </c>
      <c r="S68" s="36">
        <f t="shared" si="7"/>
        <v>1845</v>
      </c>
      <c r="T68" s="37">
        <f t="shared" si="7"/>
        <v>3308.8664999999996</v>
      </c>
      <c r="U68" s="35">
        <f t="shared" si="7"/>
        <v>587793.554</v>
      </c>
      <c r="V68" s="155">
        <f aca="true" t="shared" si="18" ref="V68:AA68">+V61+V64+V66</f>
        <v>2184</v>
      </c>
      <c r="W68" s="155">
        <f t="shared" si="18"/>
        <v>985.8534999999998</v>
      </c>
      <c r="X68" s="313">
        <f t="shared" si="18"/>
        <v>457964.712</v>
      </c>
      <c r="Y68" s="284">
        <f t="shared" si="18"/>
        <v>572</v>
      </c>
      <c r="Z68" s="155">
        <f t="shared" si="18"/>
        <v>3904.2616</v>
      </c>
      <c r="AA68" s="285">
        <f t="shared" si="18"/>
        <v>242559.858</v>
      </c>
      <c r="AB68" s="38">
        <f t="shared" si="15"/>
        <v>4815</v>
      </c>
      <c r="AC68" s="37">
        <f t="shared" si="15"/>
        <v>8548.22293</v>
      </c>
      <c r="AD68" s="97">
        <f t="shared" si="15"/>
        <v>1414156.9086878218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320">
        <f aca="true" t="shared" si="19" ref="D69:I69">+D63+D65+D67</f>
        <v>577</v>
      </c>
      <c r="E69" s="156">
        <f t="shared" si="19"/>
        <v>507.59995000000004</v>
      </c>
      <c r="F69" s="156">
        <f t="shared" si="19"/>
        <v>387552.89731217816</v>
      </c>
      <c r="G69" s="113">
        <f t="shared" si="19"/>
        <v>80</v>
      </c>
      <c r="H69" s="113">
        <f t="shared" si="19"/>
        <v>317.3436</v>
      </c>
      <c r="I69" s="113">
        <f t="shared" si="19"/>
        <v>235117.23700000002</v>
      </c>
      <c r="J69" s="24">
        <f t="shared" si="5"/>
        <v>657</v>
      </c>
      <c r="K69" s="40">
        <f t="shared" si="5"/>
        <v>824.94355</v>
      </c>
      <c r="L69" s="39">
        <f t="shared" si="5"/>
        <v>622670.1343121782</v>
      </c>
      <c r="M69" s="113">
        <f aca="true" t="shared" si="20" ref="M69:R69">+M63+M65+M67</f>
        <v>101</v>
      </c>
      <c r="N69" s="113">
        <f t="shared" si="20"/>
        <v>1982.7116</v>
      </c>
      <c r="O69" s="113">
        <f t="shared" si="20"/>
        <v>233749.36899999998</v>
      </c>
      <c r="P69" s="113">
        <f t="shared" si="20"/>
        <v>0</v>
      </c>
      <c r="Q69" s="113">
        <f t="shared" si="20"/>
        <v>0</v>
      </c>
      <c r="R69" s="114">
        <f t="shared" si="20"/>
        <v>0</v>
      </c>
      <c r="S69" s="24">
        <f t="shared" si="7"/>
        <v>101</v>
      </c>
      <c r="T69" s="40">
        <f t="shared" si="7"/>
        <v>1982.7116</v>
      </c>
      <c r="U69" s="39">
        <f t="shared" si="7"/>
        <v>233749.36899999998</v>
      </c>
      <c r="V69" s="156">
        <f aca="true" t="shared" si="21" ref="V69:AA69">+V63+V65+V67</f>
        <v>84</v>
      </c>
      <c r="W69" s="156">
        <f t="shared" si="21"/>
        <v>1458.9414</v>
      </c>
      <c r="X69" s="314">
        <f t="shared" si="21"/>
        <v>188410.424</v>
      </c>
      <c r="Y69" s="286">
        <f t="shared" si="21"/>
        <v>10</v>
      </c>
      <c r="Z69" s="156">
        <f t="shared" si="21"/>
        <v>912.665</v>
      </c>
      <c r="AA69" s="287">
        <f t="shared" si="21"/>
        <v>46927.915</v>
      </c>
      <c r="AB69" s="25">
        <f t="shared" si="15"/>
        <v>852</v>
      </c>
      <c r="AC69" s="40">
        <f t="shared" si="15"/>
        <v>5179.26155</v>
      </c>
      <c r="AD69" s="98">
        <f t="shared" si="15"/>
        <v>1091757.842312178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321"/>
      <c r="E70" s="150"/>
      <c r="F70" s="150"/>
      <c r="G70" s="118"/>
      <c r="H70" s="118"/>
      <c r="I70" s="118"/>
      <c r="J70" s="14">
        <f t="shared" si="5"/>
        <v>0</v>
      </c>
      <c r="K70" s="43">
        <f t="shared" si="5"/>
        <v>0</v>
      </c>
      <c r="L70" s="42">
        <f t="shared" si="5"/>
        <v>0</v>
      </c>
      <c r="M70" s="118"/>
      <c r="N70" s="118"/>
      <c r="O70" s="118"/>
      <c r="P70" s="118"/>
      <c r="Q70" s="118"/>
      <c r="R70" s="118"/>
      <c r="S70" s="14">
        <f t="shared" si="7"/>
        <v>0</v>
      </c>
      <c r="T70" s="43">
        <f t="shared" si="7"/>
        <v>0</v>
      </c>
      <c r="U70" s="42">
        <f t="shared" si="7"/>
        <v>0</v>
      </c>
      <c r="V70" s="150"/>
      <c r="W70" s="150"/>
      <c r="X70" s="311"/>
      <c r="Y70" s="288"/>
      <c r="Z70" s="150"/>
      <c r="AA70" s="289"/>
      <c r="AB70" s="9">
        <f t="shared" si="15"/>
        <v>0</v>
      </c>
      <c r="AC70" s="51">
        <f t="shared" si="15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322">
        <f aca="true" t="shared" si="22" ref="D71:I71">+D68+D69+D70</f>
        <v>613</v>
      </c>
      <c r="E71" s="161">
        <f t="shared" si="22"/>
        <v>531.54075</v>
      </c>
      <c r="F71" s="161">
        <f t="shared" si="22"/>
        <v>400295.6159999999</v>
      </c>
      <c r="G71" s="125">
        <f t="shared" si="22"/>
        <v>258</v>
      </c>
      <c r="H71" s="126">
        <f>+H68+H69+H70</f>
        <v>642.64413</v>
      </c>
      <c r="I71" s="127">
        <f t="shared" si="22"/>
        <v>348213.303</v>
      </c>
      <c r="J71" s="88">
        <f t="shared" si="5"/>
        <v>871</v>
      </c>
      <c r="K71" s="83">
        <f t="shared" si="5"/>
        <v>1174.18488</v>
      </c>
      <c r="L71" s="80">
        <f t="shared" si="5"/>
        <v>748508.919</v>
      </c>
      <c r="M71" s="125">
        <f aca="true" t="shared" si="23" ref="M71:R71">+M68+M69+M70</f>
        <v>1946</v>
      </c>
      <c r="N71" s="126">
        <f>+N68+N69+N70</f>
        <v>5291.5781</v>
      </c>
      <c r="O71" s="127">
        <f t="shared" si="23"/>
        <v>821542.923</v>
      </c>
      <c r="P71" s="125">
        <f t="shared" si="23"/>
        <v>0</v>
      </c>
      <c r="Q71" s="126">
        <f>+Q68+Q69+Q70</f>
        <v>0</v>
      </c>
      <c r="R71" s="127">
        <f t="shared" si="23"/>
        <v>0</v>
      </c>
      <c r="S71" s="330">
        <f t="shared" si="7"/>
        <v>1946</v>
      </c>
      <c r="T71" s="161">
        <f t="shared" si="7"/>
        <v>5291.5781</v>
      </c>
      <c r="U71" s="331">
        <f t="shared" si="7"/>
        <v>821542.923</v>
      </c>
      <c r="V71" s="161">
        <f aca="true" t="shared" si="24" ref="V71:AA71">+V68+V69+V70</f>
        <v>2268</v>
      </c>
      <c r="W71" s="157">
        <f>+W68+W69+W70</f>
        <v>2444.7949</v>
      </c>
      <c r="X71" s="296">
        <f t="shared" si="24"/>
        <v>646375.1359999999</v>
      </c>
      <c r="Y71" s="290">
        <f t="shared" si="24"/>
        <v>582</v>
      </c>
      <c r="Z71" s="157">
        <f>+Z68+Z69+Z70</f>
        <v>4816.9266</v>
      </c>
      <c r="AA71" s="291">
        <f t="shared" si="24"/>
        <v>289487.773</v>
      </c>
      <c r="AB71" s="83">
        <f t="shared" si="15"/>
        <v>5667</v>
      </c>
      <c r="AC71" s="84">
        <f t="shared" si="15"/>
        <v>13727.48448</v>
      </c>
      <c r="AD71" s="101">
        <f t="shared" si="15"/>
        <v>2505914.751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58">
        <v>673</v>
      </c>
      <c r="E72" s="158">
        <v>612.8511</v>
      </c>
      <c r="F72" s="158">
        <v>417461.212</v>
      </c>
      <c r="G72" s="135">
        <v>418</v>
      </c>
      <c r="H72" s="135">
        <v>1552.23448</v>
      </c>
      <c r="I72" s="139">
        <v>574730.154</v>
      </c>
      <c r="J72" s="134">
        <v>1091</v>
      </c>
      <c r="K72" s="135">
        <v>2165.08558</v>
      </c>
      <c r="L72" s="140">
        <v>992191.3659999999</v>
      </c>
      <c r="M72" s="149">
        <v>1754</v>
      </c>
      <c r="N72" s="135">
        <v>3937.3545999999997</v>
      </c>
      <c r="O72" s="135">
        <v>566864.982</v>
      </c>
      <c r="P72" s="135">
        <v>0</v>
      </c>
      <c r="Q72" s="135">
        <v>0</v>
      </c>
      <c r="R72" s="139">
        <v>0</v>
      </c>
      <c r="S72" s="134">
        <v>1754</v>
      </c>
      <c r="T72" s="135">
        <v>3937.3545999999997</v>
      </c>
      <c r="U72" s="140">
        <v>566864.982</v>
      </c>
      <c r="V72" s="304">
        <v>1697</v>
      </c>
      <c r="W72" s="158">
        <v>2100.9206999999997</v>
      </c>
      <c r="X72" s="297">
        <v>527640.385</v>
      </c>
      <c r="Y72" s="292">
        <v>501</v>
      </c>
      <c r="Z72" s="158">
        <v>5051.3892000000005</v>
      </c>
      <c r="AA72" s="293">
        <v>279456.148</v>
      </c>
      <c r="AB72" s="149">
        <v>5043</v>
      </c>
      <c r="AC72" s="135">
        <v>13254.750080000002</v>
      </c>
      <c r="AD72" s="135">
        <v>2366152.8809999996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59">
        <f>D71/D72</f>
        <v>0.9108469539375929</v>
      </c>
      <c r="E73" s="162">
        <f aca="true" t="shared" si="25" ref="E73:AD73">E71/E72</f>
        <v>0.867324461031399</v>
      </c>
      <c r="F73" s="159">
        <f t="shared" si="25"/>
        <v>0.9588809798214257</v>
      </c>
      <c r="G73" s="142">
        <f t="shared" si="25"/>
        <v>0.6172248803827751</v>
      </c>
      <c r="H73" s="141">
        <f t="shared" si="25"/>
        <v>0.41401227603190466</v>
      </c>
      <c r="I73" s="143">
        <f t="shared" si="25"/>
        <v>0.6058726875151917</v>
      </c>
      <c r="J73" s="144">
        <f t="shared" si="25"/>
        <v>0.7983501374885427</v>
      </c>
      <c r="K73" s="141">
        <f t="shared" si="25"/>
        <v>0.5423272367829451</v>
      </c>
      <c r="L73" s="145">
        <f t="shared" si="25"/>
        <v>0.7543997505416713</v>
      </c>
      <c r="M73" s="144">
        <f t="shared" si="25"/>
        <v>1.1094640820980615</v>
      </c>
      <c r="N73" s="141">
        <f t="shared" si="25"/>
        <v>1.3439424785362233</v>
      </c>
      <c r="O73" s="142">
        <f t="shared" si="25"/>
        <v>1.449274428809222</v>
      </c>
      <c r="P73" s="141" t="e">
        <f t="shared" si="25"/>
        <v>#DIV/0!</v>
      </c>
      <c r="Q73" s="142" t="e">
        <f t="shared" si="25"/>
        <v>#DIV/0!</v>
      </c>
      <c r="R73" s="146" t="e">
        <f t="shared" si="25"/>
        <v>#DIV/0!</v>
      </c>
      <c r="S73" s="147">
        <f t="shared" si="25"/>
        <v>1.1094640820980615</v>
      </c>
      <c r="T73" s="142">
        <f t="shared" si="25"/>
        <v>1.3439424785362233</v>
      </c>
      <c r="U73" s="146">
        <f t="shared" si="25"/>
        <v>1.449274428809222</v>
      </c>
      <c r="V73" s="159">
        <f t="shared" si="25"/>
        <v>1.3364761343547438</v>
      </c>
      <c r="W73" s="162">
        <f t="shared" si="25"/>
        <v>1.1636778579981626</v>
      </c>
      <c r="X73" s="159">
        <f t="shared" si="25"/>
        <v>1.2250296875967899</v>
      </c>
      <c r="Y73" s="294">
        <f t="shared" si="25"/>
        <v>1.1616766467065869</v>
      </c>
      <c r="Z73" s="159">
        <f t="shared" si="25"/>
        <v>0.9535845307663087</v>
      </c>
      <c r="AA73" s="295">
        <f t="shared" si="25"/>
        <v>1.035896955825785</v>
      </c>
      <c r="AB73" s="141">
        <f t="shared" si="25"/>
        <v>1.1237358715050565</v>
      </c>
      <c r="AC73" s="142">
        <f t="shared" si="25"/>
        <v>1.0356652820420433</v>
      </c>
      <c r="AD73" s="148">
        <f t="shared" si="25"/>
        <v>1.059067134301539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6" ht="25.5">
      <c r="M76" s="53"/>
    </row>
    <row r="77" ht="25.5">
      <c r="M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4"/>
  <sheetViews>
    <sheetView view="pageBreakPreview" zoomScale="55" zoomScaleNormal="50" zoomScaleSheetLayoutView="55" zoomScalePageLayoutView="0" workbookViewId="0" topLeftCell="J1">
      <pane ySplit="5" topLeftCell="A66" activePane="bottomLeft" state="frozen"/>
      <selection pane="topLeft" activeCell="A72" sqref="A72:IV72"/>
      <selection pane="bottomLeft" activeCell="A72" sqref="A72:IV72"/>
    </sheetView>
  </sheetViews>
  <sheetFormatPr defaultColWidth="10.59765625" defaultRowHeight="15"/>
  <cols>
    <col min="1" max="1" width="4.69921875" style="2" customWidth="1"/>
    <col min="2" max="2" width="23" style="2" customWidth="1"/>
    <col min="3" max="3" width="8.5" style="2" customWidth="1"/>
    <col min="4" max="4" width="13.8984375" style="2" bestFit="1" customWidth="1"/>
    <col min="5" max="5" width="12.59765625" style="2" customWidth="1"/>
    <col min="6" max="6" width="18.09765625" style="2" customWidth="1"/>
    <col min="7" max="7" width="11" style="2" customWidth="1"/>
    <col min="8" max="8" width="12.59765625" style="2" customWidth="1"/>
    <col min="9" max="9" width="16.59765625" style="2" customWidth="1"/>
    <col min="10" max="10" width="12" style="2" customWidth="1"/>
    <col min="11" max="11" width="12.59765625" style="2" customWidth="1"/>
    <col min="12" max="12" width="18.09765625" style="2" customWidth="1"/>
    <col min="13" max="13" width="12.3984375" style="2" customWidth="1"/>
    <col min="14" max="14" width="13.8984375" style="2" customWidth="1"/>
    <col min="15" max="15" width="17.59765625" style="2" customWidth="1"/>
    <col min="16" max="16" width="11" style="2" customWidth="1"/>
    <col min="17" max="17" width="12.59765625" style="2" customWidth="1"/>
    <col min="18" max="18" width="16.59765625" style="2" customWidth="1"/>
    <col min="19" max="19" width="12.3984375" style="2" bestFit="1" customWidth="1"/>
    <col min="20" max="20" width="13.19921875" style="2" customWidth="1"/>
    <col min="21" max="21" width="17.5" style="2" customWidth="1"/>
    <col min="22" max="22" width="12.3984375" style="2" customWidth="1"/>
    <col min="23" max="23" width="13.09765625" style="2" customWidth="1"/>
    <col min="24" max="24" width="18.3984375" style="2" customWidth="1"/>
    <col min="25" max="25" width="12.19921875" style="2" customWidth="1"/>
    <col min="26" max="26" width="13.09765625" style="2" customWidth="1"/>
    <col min="27" max="27" width="17" style="2" customWidth="1"/>
    <col min="28" max="28" width="13" style="2" customWidth="1"/>
    <col min="29" max="29" width="14.09765625" style="2" customWidth="1"/>
    <col min="30" max="30" width="19.09765625" style="2" customWidth="1"/>
    <col min="31" max="31" width="8.5" style="3" customWidth="1"/>
    <col min="32" max="32" width="22.8984375" style="4" customWidth="1"/>
    <col min="33" max="33" width="4.69921875" style="3" customWidth="1"/>
    <col min="34" max="16384" width="10.59765625" style="2" customWidth="1"/>
  </cols>
  <sheetData>
    <row r="1" spans="1:33" s="1" customFormat="1" ht="25.5" customHeight="1">
      <c r="A1" s="349" t="s">
        <v>84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</row>
    <row r="2" spans="1:33" s="1" customFormat="1" ht="25.5" customHeight="1" thickBot="1">
      <c r="A2" s="163"/>
      <c r="B2" s="164" t="s">
        <v>85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5"/>
      <c r="Z2" s="165"/>
      <c r="AA2" s="165"/>
      <c r="AB2" s="163"/>
      <c r="AC2" s="163"/>
      <c r="AD2" s="163"/>
      <c r="AE2" s="166"/>
      <c r="AF2" s="167"/>
      <c r="AG2" s="166"/>
    </row>
    <row r="3" spans="1:34" s="1" customFormat="1" ht="25.5" customHeight="1">
      <c r="A3" s="168"/>
      <c r="B3" s="169"/>
      <c r="C3" s="170"/>
      <c r="D3" s="354" t="s">
        <v>86</v>
      </c>
      <c r="E3" s="352"/>
      <c r="F3" s="358"/>
      <c r="G3" s="351" t="s">
        <v>87</v>
      </c>
      <c r="H3" s="352"/>
      <c r="I3" s="353"/>
      <c r="J3" s="354" t="s">
        <v>88</v>
      </c>
      <c r="K3" s="352"/>
      <c r="L3" s="353"/>
      <c r="M3" s="354" t="s">
        <v>89</v>
      </c>
      <c r="N3" s="352"/>
      <c r="O3" s="358"/>
      <c r="P3" s="351" t="s">
        <v>90</v>
      </c>
      <c r="Q3" s="352"/>
      <c r="R3" s="353"/>
      <c r="S3" s="354" t="s">
        <v>91</v>
      </c>
      <c r="T3" s="352"/>
      <c r="U3" s="353"/>
      <c r="V3" s="354" t="s">
        <v>92</v>
      </c>
      <c r="W3" s="352"/>
      <c r="X3" s="352"/>
      <c r="Y3" s="355" t="s">
        <v>93</v>
      </c>
      <c r="Z3" s="356"/>
      <c r="AA3" s="357"/>
      <c r="AB3" s="361" t="s">
        <v>94</v>
      </c>
      <c r="AC3" s="352"/>
      <c r="AD3" s="353"/>
      <c r="AE3" s="171"/>
      <c r="AF3" s="172"/>
      <c r="AG3" s="173"/>
      <c r="AH3" s="5"/>
    </row>
    <row r="4" spans="1:34" s="1" customFormat="1" ht="25.5" customHeight="1">
      <c r="A4" s="168"/>
      <c r="B4" s="169"/>
      <c r="C4" s="174"/>
      <c r="D4" s="175" t="s">
        <v>0</v>
      </c>
      <c r="E4" s="176" t="s">
        <v>1</v>
      </c>
      <c r="F4" s="176" t="s">
        <v>2</v>
      </c>
      <c r="G4" s="176" t="s">
        <v>0</v>
      </c>
      <c r="H4" s="176" t="s">
        <v>1</v>
      </c>
      <c r="I4" s="176" t="s">
        <v>2</v>
      </c>
      <c r="J4" s="177" t="s">
        <v>0</v>
      </c>
      <c r="K4" s="176" t="s">
        <v>1</v>
      </c>
      <c r="L4" s="178" t="s">
        <v>2</v>
      </c>
      <c r="M4" s="176" t="s">
        <v>0</v>
      </c>
      <c r="N4" s="176" t="s">
        <v>1</v>
      </c>
      <c r="O4" s="176" t="s">
        <v>2</v>
      </c>
      <c r="P4" s="176" t="s">
        <v>0</v>
      </c>
      <c r="Q4" s="176" t="s">
        <v>1</v>
      </c>
      <c r="R4" s="176" t="s">
        <v>2</v>
      </c>
      <c r="S4" s="177" t="s">
        <v>0</v>
      </c>
      <c r="T4" s="176" t="s">
        <v>1</v>
      </c>
      <c r="U4" s="178" t="s">
        <v>2</v>
      </c>
      <c r="V4" s="176" t="s">
        <v>0</v>
      </c>
      <c r="W4" s="176" t="s">
        <v>1</v>
      </c>
      <c r="X4" s="179" t="s">
        <v>2</v>
      </c>
      <c r="Y4" s="180" t="s">
        <v>0</v>
      </c>
      <c r="Z4" s="176" t="s">
        <v>1</v>
      </c>
      <c r="AA4" s="181" t="s">
        <v>2</v>
      </c>
      <c r="AB4" s="171" t="s">
        <v>3</v>
      </c>
      <c r="AC4" s="176" t="s">
        <v>4</v>
      </c>
      <c r="AD4" s="178" t="s">
        <v>5</v>
      </c>
      <c r="AE4" s="171"/>
      <c r="AF4" s="172"/>
      <c r="AG4" s="173"/>
      <c r="AH4" s="5"/>
    </row>
    <row r="5" spans="1:34" s="1" customFormat="1" ht="25.5" customHeight="1">
      <c r="A5" s="182"/>
      <c r="B5" s="183"/>
      <c r="C5" s="184"/>
      <c r="D5" s="185" t="s">
        <v>6</v>
      </c>
      <c r="E5" s="186" t="s">
        <v>7</v>
      </c>
      <c r="F5" s="186" t="s">
        <v>8</v>
      </c>
      <c r="G5" s="186" t="s">
        <v>6</v>
      </c>
      <c r="H5" s="186" t="s">
        <v>7</v>
      </c>
      <c r="I5" s="186" t="s">
        <v>8</v>
      </c>
      <c r="J5" s="187" t="s">
        <v>6</v>
      </c>
      <c r="K5" s="186" t="s">
        <v>7</v>
      </c>
      <c r="L5" s="188" t="s">
        <v>8</v>
      </c>
      <c r="M5" s="186" t="s">
        <v>6</v>
      </c>
      <c r="N5" s="186" t="s">
        <v>7</v>
      </c>
      <c r="O5" s="186" t="s">
        <v>8</v>
      </c>
      <c r="P5" s="186" t="s">
        <v>6</v>
      </c>
      <c r="Q5" s="186" t="s">
        <v>7</v>
      </c>
      <c r="R5" s="186" t="s">
        <v>8</v>
      </c>
      <c r="S5" s="187" t="s">
        <v>6</v>
      </c>
      <c r="T5" s="186" t="s">
        <v>7</v>
      </c>
      <c r="U5" s="188" t="s">
        <v>8</v>
      </c>
      <c r="V5" s="186" t="s">
        <v>6</v>
      </c>
      <c r="W5" s="186" t="s">
        <v>7</v>
      </c>
      <c r="X5" s="189" t="s">
        <v>8</v>
      </c>
      <c r="Y5" s="190" t="s">
        <v>6</v>
      </c>
      <c r="Z5" s="186" t="s">
        <v>7</v>
      </c>
      <c r="AA5" s="191" t="s">
        <v>8</v>
      </c>
      <c r="AB5" s="192" t="s">
        <v>9</v>
      </c>
      <c r="AC5" s="186" t="s">
        <v>10</v>
      </c>
      <c r="AD5" s="188" t="s">
        <v>11</v>
      </c>
      <c r="AE5" s="192"/>
      <c r="AF5" s="193"/>
      <c r="AG5" s="194"/>
      <c r="AH5" s="5"/>
    </row>
    <row r="6" spans="1:34" s="1" customFormat="1" ht="25.5" customHeight="1">
      <c r="A6" s="195" t="s">
        <v>12</v>
      </c>
      <c r="B6" s="196" t="s">
        <v>13</v>
      </c>
      <c r="C6" s="197" t="s">
        <v>14</v>
      </c>
      <c r="D6" s="198">
        <f>SUM('１月:１２月'!D6)</f>
        <v>0</v>
      </c>
      <c r="E6" s="199">
        <f>SUM('１月:１２月'!E6)</f>
        <v>0</v>
      </c>
      <c r="F6" s="199">
        <f>SUM('１月:１２月'!F6)</f>
        <v>0</v>
      </c>
      <c r="G6" s="199">
        <f>SUM('１月:１２月'!G6)</f>
        <v>0</v>
      </c>
      <c r="H6" s="199">
        <f>SUM('１月:１２月'!H6)</f>
        <v>0</v>
      </c>
      <c r="I6" s="199">
        <f>SUM('１月:１２月'!I6)</f>
        <v>0</v>
      </c>
      <c r="J6" s="200">
        <f aca="true" t="shared" si="0" ref="J6:L37">+D6+G6</f>
        <v>0</v>
      </c>
      <c r="K6" s="201">
        <f t="shared" si="0"/>
        <v>0</v>
      </c>
      <c r="L6" s="202">
        <f t="shared" si="0"/>
        <v>0</v>
      </c>
      <c r="M6" s="199">
        <f>SUM('１月:１２月'!M6)</f>
        <v>13</v>
      </c>
      <c r="N6" s="199">
        <f>SUM('１月:１２月'!N6)</f>
        <v>2280.8734000000004</v>
      </c>
      <c r="O6" s="199">
        <f>SUM('１月:１２月'!O6)</f>
        <v>517204.392</v>
      </c>
      <c r="P6" s="199">
        <f>SUM('１月:１２月'!P6)</f>
        <v>0</v>
      </c>
      <c r="Q6" s="199">
        <f>SUM('１月:１２月'!Q6)</f>
        <v>0</v>
      </c>
      <c r="R6" s="199">
        <f>SUM('１月:１２月'!R6)</f>
        <v>0</v>
      </c>
      <c r="S6" s="203">
        <f aca="true" t="shared" si="1" ref="S6:U37">+M6+P6</f>
        <v>13</v>
      </c>
      <c r="T6" s="204">
        <f t="shared" si="1"/>
        <v>2280.8734000000004</v>
      </c>
      <c r="U6" s="202">
        <f t="shared" si="1"/>
        <v>517204.392</v>
      </c>
      <c r="V6" s="199">
        <f>SUM('１月:１２月'!V6)</f>
        <v>7</v>
      </c>
      <c r="W6" s="199">
        <f>SUM('１月:１２月'!W6)</f>
        <v>428.9165</v>
      </c>
      <c r="X6" s="205">
        <f>SUM('１月:１２月'!X6)</f>
        <v>115175.258</v>
      </c>
      <c r="Y6" s="206">
        <f>SUM('１月:１２月'!Y6)</f>
        <v>45</v>
      </c>
      <c r="Z6" s="199">
        <f>SUM('１月:１２月'!Z6)</f>
        <v>312.8675</v>
      </c>
      <c r="AA6" s="207">
        <f>SUM('１月:１２月'!AA6)</f>
        <v>19517.956</v>
      </c>
      <c r="AB6" s="208">
        <f aca="true" t="shared" si="2" ref="AB6:AD69">+J6+S6+V6+Y6</f>
        <v>65</v>
      </c>
      <c r="AC6" s="201">
        <f t="shared" si="2"/>
        <v>3022.6574</v>
      </c>
      <c r="AD6" s="209">
        <f t="shared" si="2"/>
        <v>651897.606</v>
      </c>
      <c r="AE6" s="210" t="s">
        <v>14</v>
      </c>
      <c r="AF6" s="196" t="s">
        <v>13</v>
      </c>
      <c r="AG6" s="211" t="s">
        <v>12</v>
      </c>
      <c r="AH6" s="5"/>
    </row>
    <row r="7" spans="1:34" s="1" customFormat="1" ht="25.5" customHeight="1">
      <c r="A7" s="195"/>
      <c r="B7" s="212"/>
      <c r="C7" s="213" t="s">
        <v>15</v>
      </c>
      <c r="D7" s="214">
        <f>SUM('１月:１２月'!D7)</f>
        <v>54</v>
      </c>
      <c r="E7" s="215">
        <f>SUM('１月:１２月'!E7)</f>
        <v>968.52</v>
      </c>
      <c r="F7" s="215">
        <f>SUM('１月:１２月'!F7)</f>
        <v>835734.2469851621</v>
      </c>
      <c r="G7" s="215">
        <f>SUM('１月:１２月'!G7)</f>
        <v>17</v>
      </c>
      <c r="H7" s="215">
        <f>SUM('１月:１２月'!H7)</f>
        <v>266.872</v>
      </c>
      <c r="I7" s="215">
        <f>SUM('１月:１２月'!I7)</f>
        <v>221210.179</v>
      </c>
      <c r="J7" s="216">
        <f t="shared" si="0"/>
        <v>71</v>
      </c>
      <c r="K7" s="217">
        <f t="shared" si="0"/>
        <v>1235.392</v>
      </c>
      <c r="L7" s="218">
        <f t="shared" si="0"/>
        <v>1056944.4259851621</v>
      </c>
      <c r="M7" s="215">
        <f>SUM('１月:１２月'!M7)</f>
        <v>74</v>
      </c>
      <c r="N7" s="215">
        <f>SUM('１月:１２月'!N7)</f>
        <v>13431.617</v>
      </c>
      <c r="O7" s="215">
        <f>SUM('１月:１２月'!O7)</f>
        <v>2730816.513</v>
      </c>
      <c r="P7" s="215">
        <f>SUM('１月:１２月'!P7)</f>
        <v>0</v>
      </c>
      <c r="Q7" s="215">
        <f>SUM('１月:１２月'!Q7)</f>
        <v>0</v>
      </c>
      <c r="R7" s="215">
        <f>SUM('１月:１２月'!R7)</f>
        <v>0</v>
      </c>
      <c r="S7" s="219">
        <f t="shared" si="1"/>
        <v>74</v>
      </c>
      <c r="T7" s="220">
        <f t="shared" si="1"/>
        <v>13431.617</v>
      </c>
      <c r="U7" s="218">
        <f t="shared" si="1"/>
        <v>2730816.513</v>
      </c>
      <c r="V7" s="215">
        <f>SUM('１月:１２月'!V7)</f>
        <v>79</v>
      </c>
      <c r="W7" s="215">
        <f>SUM('１月:１２月'!W7)</f>
        <v>3584.7952</v>
      </c>
      <c r="X7" s="221">
        <f>SUM('１月:１２月'!X7)</f>
        <v>1328609.497</v>
      </c>
      <c r="Y7" s="222">
        <f>SUM('１月:１２月'!Y7)</f>
        <v>8</v>
      </c>
      <c r="Z7" s="215">
        <f>SUM('１月:１２月'!Z7)</f>
        <v>2284.2400000000002</v>
      </c>
      <c r="AA7" s="223">
        <f>SUM('１月:１２月'!AA7)</f>
        <v>462941.999</v>
      </c>
      <c r="AB7" s="224">
        <f t="shared" si="2"/>
        <v>232</v>
      </c>
      <c r="AC7" s="217">
        <f t="shared" si="2"/>
        <v>20536.0442</v>
      </c>
      <c r="AD7" s="225">
        <f t="shared" si="2"/>
        <v>5579312.434985162</v>
      </c>
      <c r="AE7" s="226" t="s">
        <v>15</v>
      </c>
      <c r="AF7" s="212"/>
      <c r="AG7" s="211"/>
      <c r="AH7" s="5"/>
    </row>
    <row r="8" spans="1:34" s="1" customFormat="1" ht="25.5" customHeight="1">
      <c r="A8" s="195" t="s">
        <v>16</v>
      </c>
      <c r="B8" s="196" t="s">
        <v>17</v>
      </c>
      <c r="C8" s="197" t="s">
        <v>14</v>
      </c>
      <c r="D8" s="198">
        <f>SUM('１月:１２月'!D8)</f>
        <v>0</v>
      </c>
      <c r="E8" s="199">
        <f>SUM('１月:１２月'!E8)</f>
        <v>0</v>
      </c>
      <c r="F8" s="199">
        <f>SUM('１月:１２月'!F8)</f>
        <v>0</v>
      </c>
      <c r="G8" s="199">
        <f>SUM('１月:１２月'!G8)</f>
        <v>0</v>
      </c>
      <c r="H8" s="199">
        <f>SUM('１月:１２月'!H8)</f>
        <v>0</v>
      </c>
      <c r="I8" s="199">
        <f>SUM('１月:１２月'!I8)</f>
        <v>0</v>
      </c>
      <c r="J8" s="200">
        <f t="shared" si="0"/>
        <v>0</v>
      </c>
      <c r="K8" s="201">
        <f t="shared" si="0"/>
        <v>0</v>
      </c>
      <c r="L8" s="202">
        <f t="shared" si="0"/>
        <v>0</v>
      </c>
      <c r="M8" s="199">
        <f>SUM('１月:１２月'!M8)</f>
        <v>11</v>
      </c>
      <c r="N8" s="199">
        <f>SUM('１月:１２月'!N8)</f>
        <v>332.219</v>
      </c>
      <c r="O8" s="199">
        <f>SUM('１月:１２月'!O8)</f>
        <v>31735.411</v>
      </c>
      <c r="P8" s="199">
        <f>SUM('１月:１２月'!P8)</f>
        <v>0</v>
      </c>
      <c r="Q8" s="199">
        <f>SUM('１月:１２月'!Q8)</f>
        <v>0</v>
      </c>
      <c r="R8" s="199">
        <f>SUM('１月:１２月'!R8)</f>
        <v>0</v>
      </c>
      <c r="S8" s="203">
        <f t="shared" si="1"/>
        <v>11</v>
      </c>
      <c r="T8" s="204">
        <f t="shared" si="1"/>
        <v>332.219</v>
      </c>
      <c r="U8" s="202">
        <f t="shared" si="1"/>
        <v>31735.411</v>
      </c>
      <c r="V8" s="199">
        <f>SUM('１月:１２月'!V8)</f>
        <v>0</v>
      </c>
      <c r="W8" s="199">
        <f>SUM('１月:１２月'!W8)</f>
        <v>0</v>
      </c>
      <c r="X8" s="205">
        <f>SUM('１月:１２月'!X8)</f>
        <v>0</v>
      </c>
      <c r="Y8" s="206">
        <f>SUM('１月:１２月'!Y8)</f>
        <v>0</v>
      </c>
      <c r="Z8" s="199">
        <f>SUM('１月:１２月'!Z8)</f>
        <v>0</v>
      </c>
      <c r="AA8" s="207">
        <f>SUM('１月:１２月'!AA8)</f>
        <v>0</v>
      </c>
      <c r="AB8" s="208">
        <f t="shared" si="2"/>
        <v>11</v>
      </c>
      <c r="AC8" s="201">
        <f t="shared" si="2"/>
        <v>332.219</v>
      </c>
      <c r="AD8" s="209">
        <f t="shared" si="2"/>
        <v>31735.411</v>
      </c>
      <c r="AE8" s="210" t="s">
        <v>14</v>
      </c>
      <c r="AF8" s="196" t="s">
        <v>17</v>
      </c>
      <c r="AG8" s="211" t="s">
        <v>16</v>
      </c>
      <c r="AH8" s="5"/>
    </row>
    <row r="9" spans="1:34" s="1" customFormat="1" ht="25.5" customHeight="1">
      <c r="A9" s="195"/>
      <c r="B9" s="212"/>
      <c r="C9" s="213" t="s">
        <v>15</v>
      </c>
      <c r="D9" s="214">
        <f>SUM('１月:１２月'!D9)</f>
        <v>0</v>
      </c>
      <c r="E9" s="215">
        <f>SUM('１月:１２月'!E9)</f>
        <v>0</v>
      </c>
      <c r="F9" s="215">
        <f>SUM('１月:１２月'!F9)</f>
        <v>0</v>
      </c>
      <c r="G9" s="215">
        <f>SUM('１月:１２月'!G9)</f>
        <v>0</v>
      </c>
      <c r="H9" s="215">
        <f>SUM('１月:１２月'!H9)</f>
        <v>0</v>
      </c>
      <c r="I9" s="215">
        <f>SUM('１月:１２月'!I9)</f>
        <v>0</v>
      </c>
      <c r="J9" s="216">
        <f t="shared" si="0"/>
        <v>0</v>
      </c>
      <c r="K9" s="217">
        <f t="shared" si="0"/>
        <v>0</v>
      </c>
      <c r="L9" s="218">
        <f t="shared" si="0"/>
        <v>0</v>
      </c>
      <c r="M9" s="215">
        <f>SUM('１月:１２月'!M9)</f>
        <v>53</v>
      </c>
      <c r="N9" s="215">
        <f>SUM('１月:１２月'!N9)</f>
        <v>4252.0268</v>
      </c>
      <c r="O9" s="215">
        <f>SUM('１月:１２月'!O9)</f>
        <v>421107.473</v>
      </c>
      <c r="P9" s="215">
        <f>SUM('１月:１２月'!P9)</f>
        <v>0</v>
      </c>
      <c r="Q9" s="215">
        <f>SUM('１月:１２月'!Q9)</f>
        <v>0</v>
      </c>
      <c r="R9" s="215">
        <f>SUM('１月:１２月'!R9)</f>
        <v>0</v>
      </c>
      <c r="S9" s="219">
        <f t="shared" si="1"/>
        <v>53</v>
      </c>
      <c r="T9" s="220">
        <f t="shared" si="1"/>
        <v>4252.0268</v>
      </c>
      <c r="U9" s="218">
        <f t="shared" si="1"/>
        <v>421107.473</v>
      </c>
      <c r="V9" s="215">
        <f>SUM('１月:１２月'!V9)</f>
        <v>5</v>
      </c>
      <c r="W9" s="215">
        <f>SUM('１月:１２月'!W9)</f>
        <v>375.12800000000004</v>
      </c>
      <c r="X9" s="221">
        <f>SUM('１月:１２月'!X9)</f>
        <v>20273.675</v>
      </c>
      <c r="Y9" s="222">
        <f>SUM('１月:１２月'!Y9)</f>
        <v>0</v>
      </c>
      <c r="Z9" s="215">
        <f>SUM('１月:１２月'!Z9)</f>
        <v>0</v>
      </c>
      <c r="AA9" s="223">
        <f>SUM('１月:１２月'!AA9)</f>
        <v>0</v>
      </c>
      <c r="AB9" s="224">
        <f t="shared" si="2"/>
        <v>58</v>
      </c>
      <c r="AC9" s="217">
        <f t="shared" si="2"/>
        <v>4627.154799999999</v>
      </c>
      <c r="AD9" s="225">
        <f t="shared" si="2"/>
        <v>441381.148</v>
      </c>
      <c r="AE9" s="226" t="s">
        <v>15</v>
      </c>
      <c r="AF9" s="212"/>
      <c r="AG9" s="211"/>
      <c r="AH9" s="5"/>
    </row>
    <row r="10" spans="1:34" s="1" customFormat="1" ht="25.5" customHeight="1">
      <c r="A10" s="195" t="s">
        <v>18</v>
      </c>
      <c r="B10" s="196" t="s">
        <v>19</v>
      </c>
      <c r="C10" s="197" t="s">
        <v>14</v>
      </c>
      <c r="D10" s="198">
        <f>SUM('１月:１２月'!D10)</f>
        <v>0</v>
      </c>
      <c r="E10" s="199">
        <f>SUM('１月:１２月'!E10)</f>
        <v>0</v>
      </c>
      <c r="F10" s="199">
        <f>SUM('１月:１２月'!F10)</f>
        <v>0</v>
      </c>
      <c r="G10" s="199">
        <f>SUM('１月:１２月'!G10)</f>
        <v>0</v>
      </c>
      <c r="H10" s="199">
        <f>SUM('１月:１２月'!H10)</f>
        <v>0</v>
      </c>
      <c r="I10" s="199">
        <f>SUM('１月:１２月'!I10)</f>
        <v>0</v>
      </c>
      <c r="J10" s="200">
        <f t="shared" si="0"/>
        <v>0</v>
      </c>
      <c r="K10" s="201">
        <f t="shared" si="0"/>
        <v>0</v>
      </c>
      <c r="L10" s="202">
        <f t="shared" si="0"/>
        <v>0</v>
      </c>
      <c r="M10" s="199">
        <f>SUM('１月:１２月'!M10)</f>
        <v>0</v>
      </c>
      <c r="N10" s="199">
        <f>SUM('１月:１２月'!N10)</f>
        <v>0</v>
      </c>
      <c r="O10" s="199">
        <f>SUM('１月:１２月'!O10)</f>
        <v>0</v>
      </c>
      <c r="P10" s="199">
        <f>SUM('１月:１２月'!P10)</f>
        <v>0</v>
      </c>
      <c r="Q10" s="199">
        <f>SUM('１月:１２月'!Q10)</f>
        <v>0</v>
      </c>
      <c r="R10" s="199">
        <f>SUM('１月:１２月'!R10)</f>
        <v>0</v>
      </c>
      <c r="S10" s="203">
        <f t="shared" si="1"/>
        <v>0</v>
      </c>
      <c r="T10" s="204">
        <f t="shared" si="1"/>
        <v>0</v>
      </c>
      <c r="U10" s="202">
        <f t="shared" si="1"/>
        <v>0</v>
      </c>
      <c r="V10" s="199">
        <f>SUM('１月:１２月'!V10)</f>
        <v>0</v>
      </c>
      <c r="W10" s="199">
        <f>SUM('１月:１２月'!W10)</f>
        <v>0</v>
      </c>
      <c r="X10" s="205">
        <f>SUM('１月:１２月'!X10)</f>
        <v>0</v>
      </c>
      <c r="Y10" s="206">
        <f>SUM('１月:１２月'!Y10)</f>
        <v>0</v>
      </c>
      <c r="Z10" s="199">
        <f>SUM('１月:１２月'!Z10)</f>
        <v>0</v>
      </c>
      <c r="AA10" s="207">
        <f>SUM('１月:１２月'!AA10)</f>
        <v>0</v>
      </c>
      <c r="AB10" s="208">
        <f t="shared" si="2"/>
        <v>0</v>
      </c>
      <c r="AC10" s="201">
        <f t="shared" si="2"/>
        <v>0</v>
      </c>
      <c r="AD10" s="209">
        <f t="shared" si="2"/>
        <v>0</v>
      </c>
      <c r="AE10" s="210" t="s">
        <v>14</v>
      </c>
      <c r="AF10" s="196" t="s">
        <v>19</v>
      </c>
      <c r="AG10" s="211" t="s">
        <v>18</v>
      </c>
      <c r="AH10" s="5"/>
    </row>
    <row r="11" spans="1:34" s="1" customFormat="1" ht="25.5" customHeight="1">
      <c r="A11" s="227"/>
      <c r="B11" s="212"/>
      <c r="C11" s="213" t="s">
        <v>15</v>
      </c>
      <c r="D11" s="214">
        <f>SUM('１月:１２月'!D11)</f>
        <v>0</v>
      </c>
      <c r="E11" s="215">
        <f>SUM('１月:１２月'!E11)</f>
        <v>0</v>
      </c>
      <c r="F11" s="215">
        <f>SUM('１月:１２月'!F11)</f>
        <v>0</v>
      </c>
      <c r="G11" s="215">
        <f>SUM('１月:１２月'!G11)</f>
        <v>0</v>
      </c>
      <c r="H11" s="215">
        <f>SUM('１月:１２月'!H11)</f>
        <v>0</v>
      </c>
      <c r="I11" s="215">
        <f>SUM('１月:１２月'!I11)</f>
        <v>0</v>
      </c>
      <c r="J11" s="216">
        <f t="shared" si="0"/>
        <v>0</v>
      </c>
      <c r="K11" s="217">
        <f t="shared" si="0"/>
        <v>0</v>
      </c>
      <c r="L11" s="218">
        <f t="shared" si="0"/>
        <v>0</v>
      </c>
      <c r="M11" s="215">
        <f>SUM('１月:１２月'!M11)</f>
        <v>0</v>
      </c>
      <c r="N11" s="215">
        <f>SUM('１月:１２月'!N11)</f>
        <v>0</v>
      </c>
      <c r="O11" s="215">
        <f>SUM('１月:１２月'!O11)</f>
        <v>0</v>
      </c>
      <c r="P11" s="215">
        <f>SUM('１月:１２月'!P11)</f>
        <v>0</v>
      </c>
      <c r="Q11" s="215">
        <f>SUM('１月:１２月'!Q11)</f>
        <v>0</v>
      </c>
      <c r="R11" s="215">
        <f>SUM('１月:１２月'!R11)</f>
        <v>0</v>
      </c>
      <c r="S11" s="219">
        <f t="shared" si="1"/>
        <v>0</v>
      </c>
      <c r="T11" s="220">
        <f t="shared" si="1"/>
        <v>0</v>
      </c>
      <c r="U11" s="218">
        <f t="shared" si="1"/>
        <v>0</v>
      </c>
      <c r="V11" s="215">
        <f>SUM('１月:１２月'!V11)</f>
        <v>0</v>
      </c>
      <c r="W11" s="215">
        <f>SUM('１月:１２月'!W11)</f>
        <v>0</v>
      </c>
      <c r="X11" s="221">
        <f>SUM('１月:１２月'!X11)</f>
        <v>0</v>
      </c>
      <c r="Y11" s="222">
        <f>SUM('１月:１２月'!Y11)</f>
        <v>0</v>
      </c>
      <c r="Z11" s="215">
        <f>SUM('１月:１２月'!Z11)</f>
        <v>0</v>
      </c>
      <c r="AA11" s="223">
        <f>SUM('１月:１２月'!AA11)</f>
        <v>0</v>
      </c>
      <c r="AB11" s="224">
        <f t="shared" si="2"/>
        <v>0</v>
      </c>
      <c r="AC11" s="217">
        <f t="shared" si="2"/>
        <v>0</v>
      </c>
      <c r="AD11" s="225">
        <f t="shared" si="2"/>
        <v>0</v>
      </c>
      <c r="AE11" s="226" t="s">
        <v>15</v>
      </c>
      <c r="AF11" s="212"/>
      <c r="AG11" s="228"/>
      <c r="AH11" s="5"/>
    </row>
    <row r="12" spans="1:34" s="1" customFormat="1" ht="25.5" customHeight="1">
      <c r="A12" s="195"/>
      <c r="B12" s="196" t="s">
        <v>20</v>
      </c>
      <c r="C12" s="197" t="s">
        <v>14</v>
      </c>
      <c r="D12" s="198">
        <f>SUM('１月:１２月'!D12)</f>
        <v>0</v>
      </c>
      <c r="E12" s="199">
        <f>SUM('１月:１２月'!E12)</f>
        <v>0</v>
      </c>
      <c r="F12" s="199">
        <f>SUM('１月:１２月'!F12)</f>
        <v>0</v>
      </c>
      <c r="G12" s="199">
        <f>SUM('１月:１２月'!G12)</f>
        <v>0</v>
      </c>
      <c r="H12" s="199">
        <f>SUM('１月:１２月'!H12)</f>
        <v>0</v>
      </c>
      <c r="I12" s="199">
        <f>SUM('１月:１２月'!I12)</f>
        <v>0</v>
      </c>
      <c r="J12" s="200">
        <f t="shared" si="0"/>
        <v>0</v>
      </c>
      <c r="K12" s="201">
        <f t="shared" si="0"/>
        <v>0</v>
      </c>
      <c r="L12" s="202">
        <f t="shared" si="0"/>
        <v>0</v>
      </c>
      <c r="M12" s="199">
        <f>SUM('１月:１２月'!M12)</f>
        <v>0</v>
      </c>
      <c r="N12" s="199">
        <f>SUM('１月:１２月'!N12)</f>
        <v>0</v>
      </c>
      <c r="O12" s="199">
        <f>SUM('１月:１２月'!O12)</f>
        <v>0</v>
      </c>
      <c r="P12" s="199">
        <f>SUM('１月:１２月'!P12)</f>
        <v>0</v>
      </c>
      <c r="Q12" s="199">
        <f>SUM('１月:１２月'!Q12)</f>
        <v>0</v>
      </c>
      <c r="R12" s="199">
        <f>SUM('１月:１２月'!R12)</f>
        <v>0</v>
      </c>
      <c r="S12" s="203">
        <f t="shared" si="1"/>
        <v>0</v>
      </c>
      <c r="T12" s="204">
        <f t="shared" si="1"/>
        <v>0</v>
      </c>
      <c r="U12" s="202">
        <f t="shared" si="1"/>
        <v>0</v>
      </c>
      <c r="V12" s="199">
        <f>SUM('１月:１２月'!V12)</f>
        <v>0</v>
      </c>
      <c r="W12" s="199">
        <f>SUM('１月:１２月'!W12)</f>
        <v>0</v>
      </c>
      <c r="X12" s="205">
        <f>SUM('１月:１２月'!X12)</f>
        <v>0</v>
      </c>
      <c r="Y12" s="206">
        <f>SUM('１月:１２月'!Y12)</f>
        <v>0</v>
      </c>
      <c r="Z12" s="199">
        <f>SUM('１月:１２月'!Z12)</f>
        <v>0</v>
      </c>
      <c r="AA12" s="207">
        <f>SUM('１月:１２月'!AA12)</f>
        <v>0</v>
      </c>
      <c r="AB12" s="208">
        <f t="shared" si="2"/>
        <v>0</v>
      </c>
      <c r="AC12" s="201">
        <f t="shared" si="2"/>
        <v>0</v>
      </c>
      <c r="AD12" s="209">
        <f t="shared" si="2"/>
        <v>0</v>
      </c>
      <c r="AE12" s="210" t="s">
        <v>14</v>
      </c>
      <c r="AF12" s="196" t="s">
        <v>20</v>
      </c>
      <c r="AG12" s="211"/>
      <c r="AH12" s="5"/>
    </row>
    <row r="13" spans="1:34" s="1" customFormat="1" ht="25.5" customHeight="1">
      <c r="A13" s="195" t="s">
        <v>21</v>
      </c>
      <c r="B13" s="212"/>
      <c r="C13" s="213" t="s">
        <v>15</v>
      </c>
      <c r="D13" s="214">
        <f>SUM('１月:１２月'!D13)</f>
        <v>0</v>
      </c>
      <c r="E13" s="215">
        <f>SUM('１月:１２月'!E13)</f>
        <v>0</v>
      </c>
      <c r="F13" s="215">
        <f>SUM('１月:１２月'!F13)</f>
        <v>0</v>
      </c>
      <c r="G13" s="215">
        <f>SUM('１月:１２月'!G13)</f>
        <v>0</v>
      </c>
      <c r="H13" s="215">
        <f>SUM('１月:１２月'!H13)</f>
        <v>0</v>
      </c>
      <c r="I13" s="215">
        <f>SUM('１月:１２月'!I13)</f>
        <v>0</v>
      </c>
      <c r="J13" s="216">
        <f t="shared" si="0"/>
        <v>0</v>
      </c>
      <c r="K13" s="217">
        <f t="shared" si="0"/>
        <v>0</v>
      </c>
      <c r="L13" s="218">
        <f t="shared" si="0"/>
        <v>0</v>
      </c>
      <c r="M13" s="215">
        <f>SUM('１月:１２月'!M13)</f>
        <v>0</v>
      </c>
      <c r="N13" s="215">
        <f>SUM('１月:１２月'!N13)</f>
        <v>0</v>
      </c>
      <c r="O13" s="215">
        <f>SUM('１月:１２月'!O13)</f>
        <v>0</v>
      </c>
      <c r="P13" s="215">
        <f>SUM('１月:１２月'!P13)</f>
        <v>0</v>
      </c>
      <c r="Q13" s="215">
        <f>SUM('１月:１２月'!Q13)</f>
        <v>0</v>
      </c>
      <c r="R13" s="215">
        <f>SUM('１月:１２月'!R13)</f>
        <v>0</v>
      </c>
      <c r="S13" s="219">
        <f t="shared" si="1"/>
        <v>0</v>
      </c>
      <c r="T13" s="220">
        <f t="shared" si="1"/>
        <v>0</v>
      </c>
      <c r="U13" s="218">
        <f t="shared" si="1"/>
        <v>0</v>
      </c>
      <c r="V13" s="215">
        <f>SUM('１月:１２月'!V13)</f>
        <v>0</v>
      </c>
      <c r="W13" s="215">
        <f>SUM('１月:１２月'!W13)</f>
        <v>0</v>
      </c>
      <c r="X13" s="221">
        <f>SUM('１月:１２月'!X13)</f>
        <v>0</v>
      </c>
      <c r="Y13" s="222">
        <f>SUM('１月:１２月'!Y13)</f>
        <v>0</v>
      </c>
      <c r="Z13" s="215">
        <f>SUM('１月:１２月'!Z13)</f>
        <v>0</v>
      </c>
      <c r="AA13" s="223">
        <f>SUM('１月:１２月'!AA13)</f>
        <v>0</v>
      </c>
      <c r="AB13" s="224">
        <f t="shared" si="2"/>
        <v>0</v>
      </c>
      <c r="AC13" s="217">
        <f t="shared" si="2"/>
        <v>0</v>
      </c>
      <c r="AD13" s="225">
        <f t="shared" si="2"/>
        <v>0</v>
      </c>
      <c r="AE13" s="226" t="s">
        <v>15</v>
      </c>
      <c r="AF13" s="212"/>
      <c r="AG13" s="211" t="s">
        <v>21</v>
      </c>
      <c r="AH13" s="5"/>
    </row>
    <row r="14" spans="1:34" s="1" customFormat="1" ht="25.5" customHeight="1">
      <c r="A14" s="195"/>
      <c r="B14" s="196" t="s">
        <v>22</v>
      </c>
      <c r="C14" s="197" t="s">
        <v>14</v>
      </c>
      <c r="D14" s="198">
        <f>SUM('１月:１２月'!D14)</f>
        <v>0</v>
      </c>
      <c r="E14" s="199">
        <f>SUM('１月:１２月'!E14)</f>
        <v>0</v>
      </c>
      <c r="F14" s="199">
        <f>SUM('１月:１２月'!F14)</f>
        <v>0</v>
      </c>
      <c r="G14" s="199">
        <f>SUM('１月:１２月'!G14)</f>
        <v>8</v>
      </c>
      <c r="H14" s="199">
        <f>SUM('１月:１２月'!H14)</f>
        <v>37.0623</v>
      </c>
      <c r="I14" s="199">
        <f>SUM('１月:１２月'!I14)</f>
        <v>11241.511999999999</v>
      </c>
      <c r="J14" s="200">
        <f t="shared" si="0"/>
        <v>8</v>
      </c>
      <c r="K14" s="201">
        <f t="shared" si="0"/>
        <v>37.0623</v>
      </c>
      <c r="L14" s="202">
        <f t="shared" si="0"/>
        <v>11241.511999999999</v>
      </c>
      <c r="M14" s="199">
        <f>SUM('１月:１２月'!M14)</f>
        <v>1567</v>
      </c>
      <c r="N14" s="199">
        <f>SUM('１月:１２月'!N14)</f>
        <v>13021.104299999999</v>
      </c>
      <c r="O14" s="199">
        <f>SUM('１月:１２月'!O14)</f>
        <v>1845693.6709999999</v>
      </c>
      <c r="P14" s="199">
        <f>SUM('１月:１２月'!P14)</f>
        <v>0</v>
      </c>
      <c r="Q14" s="199">
        <f>SUM('１月:１２月'!Q14)</f>
        <v>0</v>
      </c>
      <c r="R14" s="199">
        <f>SUM('１月:１２月'!R14)</f>
        <v>0</v>
      </c>
      <c r="S14" s="203">
        <f t="shared" si="1"/>
        <v>1567</v>
      </c>
      <c r="T14" s="204">
        <f t="shared" si="1"/>
        <v>13021.104299999999</v>
      </c>
      <c r="U14" s="202">
        <f t="shared" si="1"/>
        <v>1845693.6709999999</v>
      </c>
      <c r="V14" s="199">
        <f>SUM('１月:１２月'!V14)</f>
        <v>0</v>
      </c>
      <c r="W14" s="199">
        <f>SUM('１月:１２月'!W14)</f>
        <v>0</v>
      </c>
      <c r="X14" s="205">
        <f>SUM('１月:１２月'!X14)</f>
        <v>0</v>
      </c>
      <c r="Y14" s="206">
        <f>SUM('１月:１２月'!Y14)</f>
        <v>279</v>
      </c>
      <c r="Z14" s="199">
        <f>SUM('１月:１２月'!Z14)</f>
        <v>1865.0819999999999</v>
      </c>
      <c r="AA14" s="207">
        <f>SUM('１月:１２月'!AA14)</f>
        <v>174095.001</v>
      </c>
      <c r="AB14" s="208">
        <f t="shared" si="2"/>
        <v>1854</v>
      </c>
      <c r="AC14" s="201">
        <f t="shared" si="2"/>
        <v>14923.248599999999</v>
      </c>
      <c r="AD14" s="209">
        <f t="shared" si="2"/>
        <v>2031030.184</v>
      </c>
      <c r="AE14" s="210" t="s">
        <v>14</v>
      </c>
      <c r="AF14" s="196" t="s">
        <v>22</v>
      </c>
      <c r="AG14" s="211"/>
      <c r="AH14" s="5"/>
    </row>
    <row r="15" spans="1:34" s="1" customFormat="1" ht="25.5" customHeight="1">
      <c r="A15" s="195" t="s">
        <v>16</v>
      </c>
      <c r="B15" s="212"/>
      <c r="C15" s="213" t="s">
        <v>15</v>
      </c>
      <c r="D15" s="214">
        <f>SUM('１月:１２月'!D15)</f>
        <v>0</v>
      </c>
      <c r="E15" s="215">
        <f>SUM('１月:１２月'!E15)</f>
        <v>0</v>
      </c>
      <c r="F15" s="215">
        <f>SUM('１月:１２月'!F15)</f>
        <v>0</v>
      </c>
      <c r="G15" s="215">
        <f>SUM('１月:１２月'!G15)</f>
        <v>0</v>
      </c>
      <c r="H15" s="215">
        <f>SUM('１月:１２月'!H15)</f>
        <v>0</v>
      </c>
      <c r="I15" s="215">
        <f>SUM('１月:１２月'!I15)</f>
        <v>0</v>
      </c>
      <c r="J15" s="216">
        <f t="shared" si="0"/>
        <v>0</v>
      </c>
      <c r="K15" s="217">
        <f t="shared" si="0"/>
        <v>0</v>
      </c>
      <c r="L15" s="218">
        <f t="shared" si="0"/>
        <v>0</v>
      </c>
      <c r="M15" s="215">
        <f>SUM('１月:１２月'!M15)</f>
        <v>0</v>
      </c>
      <c r="N15" s="215">
        <f>SUM('１月:１２月'!N15)</f>
        <v>0</v>
      </c>
      <c r="O15" s="215">
        <f>SUM('１月:１２月'!O15)</f>
        <v>0</v>
      </c>
      <c r="P15" s="215">
        <f>SUM('１月:１２月'!P15)</f>
        <v>0</v>
      </c>
      <c r="Q15" s="215">
        <f>SUM('１月:１２月'!Q15)</f>
        <v>0</v>
      </c>
      <c r="R15" s="215">
        <f>SUM('１月:１２月'!R15)</f>
        <v>0</v>
      </c>
      <c r="S15" s="219">
        <f t="shared" si="1"/>
        <v>0</v>
      </c>
      <c r="T15" s="220">
        <f t="shared" si="1"/>
        <v>0</v>
      </c>
      <c r="U15" s="218">
        <f t="shared" si="1"/>
        <v>0</v>
      </c>
      <c r="V15" s="215">
        <f>SUM('１月:１２月'!V15)</f>
        <v>0</v>
      </c>
      <c r="W15" s="215">
        <f>SUM('１月:１２月'!W15)</f>
        <v>0</v>
      </c>
      <c r="X15" s="221">
        <f>SUM('１月:１２月'!X15)</f>
        <v>0</v>
      </c>
      <c r="Y15" s="222">
        <f>SUM('１月:１２月'!Y15)</f>
        <v>0</v>
      </c>
      <c r="Z15" s="215">
        <f>SUM('１月:１２月'!Z15)</f>
        <v>0</v>
      </c>
      <c r="AA15" s="223">
        <f>SUM('１月:１２月'!AA15)</f>
        <v>0</v>
      </c>
      <c r="AB15" s="224">
        <f t="shared" si="2"/>
        <v>0</v>
      </c>
      <c r="AC15" s="217">
        <f t="shared" si="2"/>
        <v>0</v>
      </c>
      <c r="AD15" s="225">
        <f t="shared" si="2"/>
        <v>0</v>
      </c>
      <c r="AE15" s="226" t="s">
        <v>15</v>
      </c>
      <c r="AF15" s="212"/>
      <c r="AG15" s="211" t="s">
        <v>16</v>
      </c>
      <c r="AH15" s="5"/>
    </row>
    <row r="16" spans="1:34" s="1" customFormat="1" ht="25.5" customHeight="1">
      <c r="A16" s="195"/>
      <c r="B16" s="196" t="s">
        <v>23</v>
      </c>
      <c r="C16" s="197" t="s">
        <v>14</v>
      </c>
      <c r="D16" s="198">
        <f>SUM('１月:１２月'!D16)</f>
        <v>11</v>
      </c>
      <c r="E16" s="199">
        <f>SUM('１月:１２月'!E16)</f>
        <v>8.2479</v>
      </c>
      <c r="F16" s="199">
        <f>SUM('１月:１２月'!F16)</f>
        <v>5119.873108057348</v>
      </c>
      <c r="G16" s="199">
        <f>SUM('１月:１２月'!G16)</f>
        <v>31</v>
      </c>
      <c r="H16" s="199">
        <f>SUM('１月:１２月'!H16)</f>
        <v>17.256</v>
      </c>
      <c r="I16" s="199">
        <f>SUM('１月:１２月'!I16)</f>
        <v>4849.415</v>
      </c>
      <c r="J16" s="200">
        <f t="shared" si="0"/>
        <v>42</v>
      </c>
      <c r="K16" s="201">
        <f t="shared" si="0"/>
        <v>25.5039</v>
      </c>
      <c r="L16" s="202">
        <f t="shared" si="0"/>
        <v>9969.288108057348</v>
      </c>
      <c r="M16" s="199">
        <f>SUM('１月:１２月'!M16)</f>
        <v>1539</v>
      </c>
      <c r="N16" s="199">
        <f>SUM('１月:１２月'!N16)</f>
        <v>3798.0827</v>
      </c>
      <c r="O16" s="199">
        <f>SUM('１月:１２月'!O16)</f>
        <v>901723.3089999999</v>
      </c>
      <c r="P16" s="199">
        <f>SUM('１月:１２月'!P16)</f>
        <v>0</v>
      </c>
      <c r="Q16" s="199">
        <f>SUM('１月:１２月'!Q16)</f>
        <v>0</v>
      </c>
      <c r="R16" s="199">
        <f>SUM('１月:１２月'!R16)</f>
        <v>0</v>
      </c>
      <c r="S16" s="203">
        <f t="shared" si="1"/>
        <v>1539</v>
      </c>
      <c r="T16" s="204">
        <f t="shared" si="1"/>
        <v>3798.0827</v>
      </c>
      <c r="U16" s="202">
        <f t="shared" si="1"/>
        <v>901723.3089999999</v>
      </c>
      <c r="V16" s="199">
        <f>SUM('１月:１２月'!V16)</f>
        <v>0</v>
      </c>
      <c r="W16" s="199">
        <f>SUM('１月:１２月'!W16)</f>
        <v>0</v>
      </c>
      <c r="X16" s="205">
        <f>SUM('１月:１２月'!X16)</f>
        <v>0</v>
      </c>
      <c r="Y16" s="206">
        <f>SUM('１月:１２月'!Y16)</f>
        <v>0</v>
      </c>
      <c r="Z16" s="199">
        <f>SUM('１月:１２月'!Z16)</f>
        <v>0</v>
      </c>
      <c r="AA16" s="207">
        <f>SUM('１月:１２月'!AA16)</f>
        <v>0</v>
      </c>
      <c r="AB16" s="208">
        <f t="shared" si="2"/>
        <v>1581</v>
      </c>
      <c r="AC16" s="201">
        <f t="shared" si="2"/>
        <v>3823.5866</v>
      </c>
      <c r="AD16" s="209">
        <f t="shared" si="2"/>
        <v>911692.5971080572</v>
      </c>
      <c r="AE16" s="210" t="s">
        <v>14</v>
      </c>
      <c r="AF16" s="196" t="s">
        <v>23</v>
      </c>
      <c r="AG16" s="211"/>
      <c r="AH16" s="5"/>
    </row>
    <row r="17" spans="1:34" s="1" customFormat="1" ht="25.5" customHeight="1">
      <c r="A17" s="195" t="s">
        <v>18</v>
      </c>
      <c r="B17" s="212"/>
      <c r="C17" s="213" t="s">
        <v>15</v>
      </c>
      <c r="D17" s="214">
        <f>SUM('１月:１２月'!D17)</f>
        <v>0</v>
      </c>
      <c r="E17" s="215">
        <f>SUM('１月:１２月'!E17)</f>
        <v>0</v>
      </c>
      <c r="F17" s="215">
        <f>SUM('１月:１２月'!F17)</f>
        <v>0</v>
      </c>
      <c r="G17" s="215">
        <f>SUM('１月:１２月'!G17)</f>
        <v>0</v>
      </c>
      <c r="H17" s="215">
        <f>SUM('１月:１２月'!H17)</f>
        <v>0</v>
      </c>
      <c r="I17" s="215">
        <f>SUM('１月:１２月'!I17)</f>
        <v>0</v>
      </c>
      <c r="J17" s="216">
        <f t="shared" si="0"/>
        <v>0</v>
      </c>
      <c r="K17" s="217">
        <f t="shared" si="0"/>
        <v>0</v>
      </c>
      <c r="L17" s="218">
        <f t="shared" si="0"/>
        <v>0</v>
      </c>
      <c r="M17" s="215">
        <f>SUM('１月:１２月'!M17)</f>
        <v>0</v>
      </c>
      <c r="N17" s="215">
        <f>SUM('１月:１２月'!N17)</f>
        <v>0</v>
      </c>
      <c r="O17" s="215">
        <f>SUM('１月:１２月'!O17)</f>
        <v>0</v>
      </c>
      <c r="P17" s="215">
        <f>SUM('１月:１２月'!P17)</f>
        <v>0</v>
      </c>
      <c r="Q17" s="215">
        <f>SUM('１月:１２月'!Q17)</f>
        <v>0</v>
      </c>
      <c r="R17" s="215">
        <f>SUM('１月:１２月'!R17)</f>
        <v>0</v>
      </c>
      <c r="S17" s="219">
        <f t="shared" si="1"/>
        <v>0</v>
      </c>
      <c r="T17" s="220">
        <f t="shared" si="1"/>
        <v>0</v>
      </c>
      <c r="U17" s="218">
        <f t="shared" si="1"/>
        <v>0</v>
      </c>
      <c r="V17" s="215">
        <f>SUM('１月:１２月'!V17)</f>
        <v>0</v>
      </c>
      <c r="W17" s="215">
        <f>SUM('１月:１２月'!W17)</f>
        <v>0</v>
      </c>
      <c r="X17" s="221">
        <f>SUM('１月:１２月'!X17)</f>
        <v>0</v>
      </c>
      <c r="Y17" s="222">
        <f>SUM('１月:１２月'!Y17)</f>
        <v>0</v>
      </c>
      <c r="Z17" s="215">
        <f>SUM('１月:１２月'!Z17)</f>
        <v>0</v>
      </c>
      <c r="AA17" s="223">
        <f>SUM('１月:１２月'!AA17)</f>
        <v>0</v>
      </c>
      <c r="AB17" s="224">
        <f t="shared" si="2"/>
        <v>0</v>
      </c>
      <c r="AC17" s="217">
        <f t="shared" si="2"/>
        <v>0</v>
      </c>
      <c r="AD17" s="225">
        <f t="shared" si="2"/>
        <v>0</v>
      </c>
      <c r="AE17" s="226" t="s">
        <v>15</v>
      </c>
      <c r="AF17" s="212"/>
      <c r="AG17" s="211" t="s">
        <v>18</v>
      </c>
      <c r="AH17" s="5"/>
    </row>
    <row r="18" spans="1:34" s="1" customFormat="1" ht="25.5" customHeight="1">
      <c r="A18" s="195"/>
      <c r="B18" s="196" t="s">
        <v>24</v>
      </c>
      <c r="C18" s="197" t="s">
        <v>14</v>
      </c>
      <c r="D18" s="198">
        <f>SUM('１月:１２月'!D18)</f>
        <v>0</v>
      </c>
      <c r="E18" s="199">
        <f>SUM('１月:１２月'!E18)</f>
        <v>0</v>
      </c>
      <c r="F18" s="199">
        <f>SUM('１月:１２月'!F18)</f>
        <v>0</v>
      </c>
      <c r="G18" s="199">
        <f>SUM('１月:１２月'!G18)</f>
        <v>4</v>
      </c>
      <c r="H18" s="199">
        <f>SUM('１月:１２月'!H18)</f>
        <v>2.915</v>
      </c>
      <c r="I18" s="199">
        <f>SUM('１月:１２月'!I18)</f>
        <v>677.803</v>
      </c>
      <c r="J18" s="200">
        <f t="shared" si="0"/>
        <v>4</v>
      </c>
      <c r="K18" s="201">
        <f t="shared" si="0"/>
        <v>2.915</v>
      </c>
      <c r="L18" s="202">
        <f t="shared" si="0"/>
        <v>677.803</v>
      </c>
      <c r="M18" s="199">
        <f>SUM('１月:１２月'!M18)</f>
        <v>208</v>
      </c>
      <c r="N18" s="199">
        <f>SUM('１月:１２月'!N18)</f>
        <v>438.28180000000003</v>
      </c>
      <c r="O18" s="199">
        <f>SUM('１月:１２月'!O18)</f>
        <v>81263.43400000001</v>
      </c>
      <c r="P18" s="199">
        <f>SUM('１月:１２月'!P18)</f>
        <v>0</v>
      </c>
      <c r="Q18" s="199">
        <f>SUM('１月:１２月'!Q18)</f>
        <v>0</v>
      </c>
      <c r="R18" s="199">
        <f>SUM('１月:１２月'!R18)</f>
        <v>0</v>
      </c>
      <c r="S18" s="203">
        <f t="shared" si="1"/>
        <v>208</v>
      </c>
      <c r="T18" s="204">
        <f t="shared" si="1"/>
        <v>438.28180000000003</v>
      </c>
      <c r="U18" s="202">
        <f t="shared" si="1"/>
        <v>81263.43400000001</v>
      </c>
      <c r="V18" s="199">
        <f>SUM('１月:１２月'!V18)</f>
        <v>0</v>
      </c>
      <c r="W18" s="199">
        <f>SUM('１月:１２月'!W18)</f>
        <v>0</v>
      </c>
      <c r="X18" s="205">
        <f>SUM('１月:１２月'!X18)</f>
        <v>0</v>
      </c>
      <c r="Y18" s="206">
        <f>SUM('１月:１２月'!Y18)</f>
        <v>0</v>
      </c>
      <c r="Z18" s="199">
        <f>SUM('１月:１２月'!Z18)</f>
        <v>0</v>
      </c>
      <c r="AA18" s="207">
        <f>SUM('１月:１２月'!AA18)</f>
        <v>0</v>
      </c>
      <c r="AB18" s="208">
        <f t="shared" si="2"/>
        <v>212</v>
      </c>
      <c r="AC18" s="201">
        <f t="shared" si="2"/>
        <v>441.19680000000005</v>
      </c>
      <c r="AD18" s="209">
        <f t="shared" si="2"/>
        <v>81941.23700000001</v>
      </c>
      <c r="AE18" s="210" t="s">
        <v>14</v>
      </c>
      <c r="AF18" s="196" t="s">
        <v>24</v>
      </c>
      <c r="AG18" s="211"/>
      <c r="AH18" s="5"/>
    </row>
    <row r="19" spans="1:34" s="1" customFormat="1" ht="25.5" customHeight="1">
      <c r="A19" s="227"/>
      <c r="B19" s="212"/>
      <c r="C19" s="213" t="s">
        <v>15</v>
      </c>
      <c r="D19" s="214">
        <f>SUM('１月:１２月'!D19)</f>
        <v>0</v>
      </c>
      <c r="E19" s="215">
        <f>SUM('１月:１２月'!E19)</f>
        <v>0</v>
      </c>
      <c r="F19" s="215">
        <f>SUM('１月:１２月'!F19)</f>
        <v>0</v>
      </c>
      <c r="G19" s="215">
        <f>SUM('１月:１２月'!G19)</f>
        <v>0</v>
      </c>
      <c r="H19" s="215">
        <f>SUM('１月:１２月'!H19)</f>
        <v>0</v>
      </c>
      <c r="I19" s="215">
        <f>SUM('１月:１２月'!I19)</f>
        <v>0</v>
      </c>
      <c r="J19" s="216">
        <f t="shared" si="0"/>
        <v>0</v>
      </c>
      <c r="K19" s="217">
        <f t="shared" si="0"/>
        <v>0</v>
      </c>
      <c r="L19" s="218">
        <f t="shared" si="0"/>
        <v>0</v>
      </c>
      <c r="M19" s="215">
        <f>SUM('１月:１２月'!M19)</f>
        <v>0</v>
      </c>
      <c r="N19" s="215">
        <f>SUM('１月:１２月'!N19)</f>
        <v>0</v>
      </c>
      <c r="O19" s="215">
        <f>SUM('１月:１２月'!O19)</f>
        <v>0</v>
      </c>
      <c r="P19" s="215">
        <f>SUM('１月:１２月'!P19)</f>
        <v>0</v>
      </c>
      <c r="Q19" s="215">
        <f>SUM('１月:１２月'!Q19)</f>
        <v>0</v>
      </c>
      <c r="R19" s="215">
        <f>SUM('１月:１２月'!R19)</f>
        <v>0</v>
      </c>
      <c r="S19" s="219">
        <f t="shared" si="1"/>
        <v>0</v>
      </c>
      <c r="T19" s="220">
        <f t="shared" si="1"/>
        <v>0</v>
      </c>
      <c r="U19" s="218">
        <f t="shared" si="1"/>
        <v>0</v>
      </c>
      <c r="V19" s="215">
        <f>SUM('１月:１２月'!V19)</f>
        <v>0</v>
      </c>
      <c r="W19" s="215">
        <f>SUM('１月:１２月'!W19)</f>
        <v>0</v>
      </c>
      <c r="X19" s="221">
        <f>SUM('１月:１２月'!X19)</f>
        <v>0</v>
      </c>
      <c r="Y19" s="222">
        <f>SUM('１月:１２月'!Y19)</f>
        <v>0</v>
      </c>
      <c r="Z19" s="215">
        <f>SUM('１月:１２月'!Z19)</f>
        <v>0</v>
      </c>
      <c r="AA19" s="223">
        <f>SUM('１月:１２月'!AA19)</f>
        <v>0</v>
      </c>
      <c r="AB19" s="224">
        <f t="shared" si="2"/>
        <v>0</v>
      </c>
      <c r="AC19" s="217">
        <f t="shared" si="2"/>
        <v>0</v>
      </c>
      <c r="AD19" s="225">
        <f t="shared" si="2"/>
        <v>0</v>
      </c>
      <c r="AE19" s="226" t="s">
        <v>15</v>
      </c>
      <c r="AF19" s="212"/>
      <c r="AG19" s="228"/>
      <c r="AH19" s="5"/>
    </row>
    <row r="20" spans="1:34" s="1" customFormat="1" ht="25.5" customHeight="1">
      <c r="A20" s="195" t="s">
        <v>25</v>
      </c>
      <c r="B20" s="196" t="s">
        <v>26</v>
      </c>
      <c r="C20" s="197" t="s">
        <v>14</v>
      </c>
      <c r="D20" s="198">
        <f>SUM('１月:１２月'!D20)</f>
        <v>2</v>
      </c>
      <c r="E20" s="199">
        <f>SUM('１月:１２月'!E20)</f>
        <v>8.748</v>
      </c>
      <c r="F20" s="199">
        <f>SUM('１月:１２月'!F20)</f>
        <v>671.7165502113361</v>
      </c>
      <c r="G20" s="199">
        <f>SUM('１月:１２月'!G20)</f>
        <v>0</v>
      </c>
      <c r="H20" s="199">
        <f>SUM('１月:１２月'!H20)</f>
        <v>0</v>
      </c>
      <c r="I20" s="199">
        <f>SUM('１月:１２月'!I20)</f>
        <v>0</v>
      </c>
      <c r="J20" s="200">
        <f t="shared" si="0"/>
        <v>2</v>
      </c>
      <c r="K20" s="201">
        <f t="shared" si="0"/>
        <v>8.748</v>
      </c>
      <c r="L20" s="202">
        <f t="shared" si="0"/>
        <v>671.7165502113361</v>
      </c>
      <c r="M20" s="199">
        <f>SUM('１月:１２月'!M20)</f>
        <v>22</v>
      </c>
      <c r="N20" s="199">
        <f>SUM('１月:１２月'!N20)</f>
        <v>805.205</v>
      </c>
      <c r="O20" s="199">
        <f>SUM('１月:１２月'!O20)</f>
        <v>32942.11</v>
      </c>
      <c r="P20" s="199">
        <f>SUM('１月:１２月'!P20)</f>
        <v>0</v>
      </c>
      <c r="Q20" s="199">
        <f>SUM('１月:１２月'!Q20)</f>
        <v>0</v>
      </c>
      <c r="R20" s="199">
        <f>SUM('１月:１２月'!R20)</f>
        <v>0</v>
      </c>
      <c r="S20" s="203">
        <f t="shared" si="1"/>
        <v>22</v>
      </c>
      <c r="T20" s="204">
        <f t="shared" si="1"/>
        <v>805.205</v>
      </c>
      <c r="U20" s="202">
        <f t="shared" si="1"/>
        <v>32942.11</v>
      </c>
      <c r="V20" s="199">
        <f>SUM('１月:１２月'!V20)</f>
        <v>53</v>
      </c>
      <c r="W20" s="199">
        <f>SUM('１月:１２月'!W20)</f>
        <v>2176.5418</v>
      </c>
      <c r="X20" s="205">
        <f>SUM('１月:１２月'!X20)</f>
        <v>141294.096</v>
      </c>
      <c r="Y20" s="206">
        <f>SUM('１月:１２月'!Y20)</f>
        <v>88</v>
      </c>
      <c r="Z20" s="199">
        <f>SUM('１月:１２月'!Z20)</f>
        <v>4178.893</v>
      </c>
      <c r="AA20" s="207">
        <f>SUM('１月:１２月'!AA20)</f>
        <v>330351.699</v>
      </c>
      <c r="AB20" s="208">
        <f t="shared" si="2"/>
        <v>165</v>
      </c>
      <c r="AC20" s="201">
        <f t="shared" si="2"/>
        <v>7169.3878</v>
      </c>
      <c r="AD20" s="209">
        <f t="shared" si="2"/>
        <v>505259.62155021133</v>
      </c>
      <c r="AE20" s="210" t="s">
        <v>14</v>
      </c>
      <c r="AF20" s="196" t="s">
        <v>26</v>
      </c>
      <c r="AG20" s="211" t="s">
        <v>25</v>
      </c>
      <c r="AH20" s="5"/>
    </row>
    <row r="21" spans="1:34" s="1" customFormat="1" ht="25.5" customHeight="1">
      <c r="A21" s="195" t="s">
        <v>16</v>
      </c>
      <c r="B21" s="212"/>
      <c r="C21" s="213" t="s">
        <v>15</v>
      </c>
      <c r="D21" s="214">
        <f>SUM('１月:１２月'!D21)</f>
        <v>0</v>
      </c>
      <c r="E21" s="215">
        <f>SUM('１月:１２月'!E21)</f>
        <v>0</v>
      </c>
      <c r="F21" s="215">
        <f>SUM('１月:１２月'!F21)</f>
        <v>0</v>
      </c>
      <c r="G21" s="215">
        <f>SUM('１月:１２月'!G21)</f>
        <v>0</v>
      </c>
      <c r="H21" s="215">
        <f>SUM('１月:１２月'!H21)</f>
        <v>0</v>
      </c>
      <c r="I21" s="215">
        <f>SUM('１月:１２月'!I21)</f>
        <v>0</v>
      </c>
      <c r="J21" s="216">
        <f t="shared" si="0"/>
        <v>0</v>
      </c>
      <c r="K21" s="217">
        <f t="shared" si="0"/>
        <v>0</v>
      </c>
      <c r="L21" s="218">
        <f t="shared" si="0"/>
        <v>0</v>
      </c>
      <c r="M21" s="215">
        <f>SUM('１月:１２月'!M21)</f>
        <v>4</v>
      </c>
      <c r="N21" s="215">
        <f>SUM('１月:１２月'!N21)</f>
        <v>107.166</v>
      </c>
      <c r="O21" s="215">
        <f>SUM('１月:１２月'!O21)</f>
        <v>3941.969</v>
      </c>
      <c r="P21" s="215">
        <f>SUM('１月:１２月'!P21)</f>
        <v>0</v>
      </c>
      <c r="Q21" s="215">
        <f>SUM('１月:１２月'!Q21)</f>
        <v>0</v>
      </c>
      <c r="R21" s="215">
        <f>SUM('１月:１２月'!R21)</f>
        <v>0</v>
      </c>
      <c r="S21" s="219">
        <f t="shared" si="1"/>
        <v>4</v>
      </c>
      <c r="T21" s="220">
        <f t="shared" si="1"/>
        <v>107.166</v>
      </c>
      <c r="U21" s="218">
        <f t="shared" si="1"/>
        <v>3941.969</v>
      </c>
      <c r="V21" s="215">
        <f>SUM('１月:１２月'!V21)</f>
        <v>223</v>
      </c>
      <c r="W21" s="215">
        <f>SUM('１月:１２月'!W21)</f>
        <v>12941.393399999999</v>
      </c>
      <c r="X21" s="221">
        <f>SUM('１月:１２月'!X21)</f>
        <v>911291.168</v>
      </c>
      <c r="Y21" s="222">
        <f>SUM('１月:１２月'!Y21)</f>
        <v>148</v>
      </c>
      <c r="Z21" s="215">
        <f>SUM('１月:１２月'!Z21)</f>
        <v>11774.247</v>
      </c>
      <c r="AA21" s="223">
        <f>SUM('１月:１２月'!AA21)</f>
        <v>824349.388</v>
      </c>
      <c r="AB21" s="224">
        <f t="shared" si="2"/>
        <v>375</v>
      </c>
      <c r="AC21" s="217">
        <f t="shared" si="2"/>
        <v>24822.806399999998</v>
      </c>
      <c r="AD21" s="225">
        <f t="shared" si="2"/>
        <v>1739582.525</v>
      </c>
      <c r="AE21" s="226" t="s">
        <v>15</v>
      </c>
      <c r="AF21" s="212"/>
      <c r="AG21" s="211" t="s">
        <v>16</v>
      </c>
      <c r="AH21" s="5"/>
    </row>
    <row r="22" spans="1:34" s="1" customFormat="1" ht="25.5" customHeight="1">
      <c r="A22" s="195" t="s">
        <v>18</v>
      </c>
      <c r="B22" s="196" t="s">
        <v>27</v>
      </c>
      <c r="C22" s="197" t="s">
        <v>14</v>
      </c>
      <c r="D22" s="198">
        <f>SUM('１月:１２月'!D22)</f>
        <v>0</v>
      </c>
      <c r="E22" s="199">
        <f>SUM('１月:１２月'!E22)</f>
        <v>0</v>
      </c>
      <c r="F22" s="199">
        <f>SUM('１月:１２月'!F22)</f>
        <v>0</v>
      </c>
      <c r="G22" s="199">
        <f>SUM('１月:１２月'!G22)</f>
        <v>28</v>
      </c>
      <c r="H22" s="199">
        <f>SUM('１月:１２月'!H22)</f>
        <v>5.2102</v>
      </c>
      <c r="I22" s="199">
        <f>SUM('１月:１２月'!I22)</f>
        <v>3039.606</v>
      </c>
      <c r="J22" s="200">
        <f t="shared" si="0"/>
        <v>28</v>
      </c>
      <c r="K22" s="201">
        <f t="shared" si="0"/>
        <v>5.2102</v>
      </c>
      <c r="L22" s="202">
        <f t="shared" si="0"/>
        <v>3039.606</v>
      </c>
      <c r="M22" s="199">
        <f>SUM('１月:１２月'!M22)</f>
        <v>339</v>
      </c>
      <c r="N22" s="199">
        <f>SUM('１月:１２月'!N22)</f>
        <v>478.35900000000004</v>
      </c>
      <c r="O22" s="199">
        <f>SUM('１月:１２月'!O22)</f>
        <v>70510.877</v>
      </c>
      <c r="P22" s="199">
        <f>SUM('１月:１２月'!P22)</f>
        <v>0</v>
      </c>
      <c r="Q22" s="199">
        <f>SUM('１月:１２月'!Q22)</f>
        <v>0</v>
      </c>
      <c r="R22" s="199">
        <f>SUM('１月:１２月'!R22)</f>
        <v>0</v>
      </c>
      <c r="S22" s="203">
        <f t="shared" si="1"/>
        <v>339</v>
      </c>
      <c r="T22" s="204">
        <f t="shared" si="1"/>
        <v>478.35900000000004</v>
      </c>
      <c r="U22" s="202">
        <f t="shared" si="1"/>
        <v>70510.877</v>
      </c>
      <c r="V22" s="199">
        <f>SUM('１月:１２月'!V22)</f>
        <v>0</v>
      </c>
      <c r="W22" s="199">
        <f>SUM('１月:１２月'!W22)</f>
        <v>0</v>
      </c>
      <c r="X22" s="205">
        <f>SUM('１月:１２月'!X22)</f>
        <v>0</v>
      </c>
      <c r="Y22" s="206">
        <f>SUM('１月:１２月'!Y22)</f>
        <v>1</v>
      </c>
      <c r="Z22" s="199">
        <f>SUM('１月:１２月'!Z22)</f>
        <v>0.037</v>
      </c>
      <c r="AA22" s="207">
        <f>SUM('１月:１２月'!AA22)</f>
        <v>15.437</v>
      </c>
      <c r="AB22" s="208">
        <f t="shared" si="2"/>
        <v>368</v>
      </c>
      <c r="AC22" s="201">
        <f t="shared" si="2"/>
        <v>483.6062</v>
      </c>
      <c r="AD22" s="209">
        <f t="shared" si="2"/>
        <v>73565.92</v>
      </c>
      <c r="AE22" s="210" t="s">
        <v>14</v>
      </c>
      <c r="AF22" s="196" t="s">
        <v>27</v>
      </c>
      <c r="AG22" s="211" t="s">
        <v>18</v>
      </c>
      <c r="AH22" s="5"/>
    </row>
    <row r="23" spans="1:34" s="1" customFormat="1" ht="25.5" customHeight="1">
      <c r="A23" s="227"/>
      <c r="B23" s="212"/>
      <c r="C23" s="213" t="s">
        <v>15</v>
      </c>
      <c r="D23" s="214">
        <f>SUM('１月:１２月'!D23)</f>
        <v>0</v>
      </c>
      <c r="E23" s="215">
        <f>SUM('１月:１２月'!E23)</f>
        <v>0</v>
      </c>
      <c r="F23" s="215">
        <f>SUM('１月:１２月'!F23)</f>
        <v>0</v>
      </c>
      <c r="G23" s="215">
        <f>SUM('１月:１２月'!G23)</f>
        <v>0</v>
      </c>
      <c r="H23" s="215">
        <f>SUM('１月:１２月'!H23)</f>
        <v>0</v>
      </c>
      <c r="I23" s="215">
        <f>SUM('１月:１２月'!I23)</f>
        <v>0</v>
      </c>
      <c r="J23" s="216">
        <f t="shared" si="0"/>
        <v>0</v>
      </c>
      <c r="K23" s="217">
        <f t="shared" si="0"/>
        <v>0</v>
      </c>
      <c r="L23" s="218">
        <f t="shared" si="0"/>
        <v>0</v>
      </c>
      <c r="M23" s="215">
        <f>SUM('１月:１２月'!M23)</f>
        <v>0</v>
      </c>
      <c r="N23" s="215">
        <f>SUM('１月:１２月'!N23)</f>
        <v>0</v>
      </c>
      <c r="O23" s="215">
        <f>SUM('１月:１２月'!O23)</f>
        <v>0</v>
      </c>
      <c r="P23" s="215">
        <f>SUM('１月:１２月'!P23)</f>
        <v>0</v>
      </c>
      <c r="Q23" s="215">
        <f>SUM('１月:１２月'!Q23)</f>
        <v>0</v>
      </c>
      <c r="R23" s="215">
        <f>SUM('１月:１２月'!R23)</f>
        <v>0</v>
      </c>
      <c r="S23" s="219">
        <f t="shared" si="1"/>
        <v>0</v>
      </c>
      <c r="T23" s="220">
        <f t="shared" si="1"/>
        <v>0</v>
      </c>
      <c r="U23" s="218">
        <f t="shared" si="1"/>
        <v>0</v>
      </c>
      <c r="V23" s="215">
        <f>SUM('１月:１２月'!V23)</f>
        <v>0</v>
      </c>
      <c r="W23" s="215">
        <f>SUM('１月:１２月'!W23)</f>
        <v>0</v>
      </c>
      <c r="X23" s="221">
        <f>SUM('１月:１２月'!X23)</f>
        <v>0</v>
      </c>
      <c r="Y23" s="222">
        <f>SUM('１月:１２月'!Y23)</f>
        <v>0</v>
      </c>
      <c r="Z23" s="215">
        <f>SUM('１月:１２月'!Z23)</f>
        <v>0</v>
      </c>
      <c r="AA23" s="223">
        <f>SUM('１月:１２月'!AA23)</f>
        <v>0</v>
      </c>
      <c r="AB23" s="224">
        <f t="shared" si="2"/>
        <v>0</v>
      </c>
      <c r="AC23" s="217">
        <f t="shared" si="2"/>
        <v>0</v>
      </c>
      <c r="AD23" s="225">
        <f t="shared" si="2"/>
        <v>0</v>
      </c>
      <c r="AE23" s="226" t="s">
        <v>15</v>
      </c>
      <c r="AF23" s="212"/>
      <c r="AG23" s="228"/>
      <c r="AH23" s="5"/>
    </row>
    <row r="24" spans="1:34" s="1" customFormat="1" ht="25.5" customHeight="1">
      <c r="A24" s="195"/>
      <c r="B24" s="196" t="s">
        <v>28</v>
      </c>
      <c r="C24" s="197" t="s">
        <v>14</v>
      </c>
      <c r="D24" s="198">
        <f>SUM('１月:１２月'!D24)</f>
        <v>3</v>
      </c>
      <c r="E24" s="199">
        <f>SUM('１月:１２月'!E24)</f>
        <v>14.703999999999999</v>
      </c>
      <c r="F24" s="199">
        <f>SUM('１月:１２月'!F24)</f>
        <v>3559.9991590915765</v>
      </c>
      <c r="G24" s="199">
        <f>SUM('１月:１２月'!G24)</f>
        <v>3</v>
      </c>
      <c r="H24" s="199">
        <f>SUM('１月:１２月'!H24)</f>
        <v>14.847999999999999</v>
      </c>
      <c r="I24" s="199">
        <f>SUM('１月:１２月'!I24)</f>
        <v>5010.317</v>
      </c>
      <c r="J24" s="200">
        <f t="shared" si="0"/>
        <v>6</v>
      </c>
      <c r="K24" s="201">
        <f t="shared" si="0"/>
        <v>29.552</v>
      </c>
      <c r="L24" s="202">
        <f t="shared" si="0"/>
        <v>8570.316159091577</v>
      </c>
      <c r="M24" s="199">
        <f>SUM('１月:１２月'!M24)</f>
        <v>0</v>
      </c>
      <c r="N24" s="199">
        <f>SUM('１月:１２月'!N24)</f>
        <v>0</v>
      </c>
      <c r="O24" s="199">
        <f>SUM('１月:１２月'!O24)</f>
        <v>0</v>
      </c>
      <c r="P24" s="199">
        <f>SUM('１月:１２月'!P24)</f>
        <v>0</v>
      </c>
      <c r="Q24" s="199">
        <f>SUM('１月:１２月'!Q24)</f>
        <v>0</v>
      </c>
      <c r="R24" s="199">
        <f>SUM('１月:１２月'!R24)</f>
        <v>0</v>
      </c>
      <c r="S24" s="203">
        <f t="shared" si="1"/>
        <v>0</v>
      </c>
      <c r="T24" s="204">
        <f t="shared" si="1"/>
        <v>0</v>
      </c>
      <c r="U24" s="202">
        <f t="shared" si="1"/>
        <v>0</v>
      </c>
      <c r="V24" s="199">
        <f>SUM('１月:１２月'!V24)</f>
        <v>253</v>
      </c>
      <c r="W24" s="199">
        <f>SUM('１月:１２月'!W24)</f>
        <v>1437.6725000000004</v>
      </c>
      <c r="X24" s="205">
        <f>SUM('１月:１２月'!X24)</f>
        <v>315589.4280000001</v>
      </c>
      <c r="Y24" s="206">
        <f>SUM('１月:１２月'!Y24)</f>
        <v>0</v>
      </c>
      <c r="Z24" s="199">
        <f>SUM('１月:１２月'!Z24)</f>
        <v>0</v>
      </c>
      <c r="AA24" s="207">
        <f>SUM('１月:１２月'!AA24)</f>
        <v>0</v>
      </c>
      <c r="AB24" s="208">
        <f t="shared" si="2"/>
        <v>259</v>
      </c>
      <c r="AC24" s="201">
        <f t="shared" si="2"/>
        <v>1467.2245000000003</v>
      </c>
      <c r="AD24" s="209">
        <f t="shared" si="2"/>
        <v>324159.7441590917</v>
      </c>
      <c r="AE24" s="210" t="s">
        <v>14</v>
      </c>
      <c r="AF24" s="196" t="s">
        <v>28</v>
      </c>
      <c r="AG24" s="211"/>
      <c r="AH24" s="5"/>
    </row>
    <row r="25" spans="1:34" s="1" customFormat="1" ht="25.5" customHeight="1">
      <c r="A25" s="195" t="s">
        <v>29</v>
      </c>
      <c r="B25" s="212"/>
      <c r="C25" s="213" t="s">
        <v>15</v>
      </c>
      <c r="D25" s="214">
        <f>SUM('１月:１２月'!D25)</f>
        <v>0</v>
      </c>
      <c r="E25" s="215">
        <f>SUM('１月:１２月'!E25)</f>
        <v>0</v>
      </c>
      <c r="F25" s="215">
        <f>SUM('１月:１２月'!F25)</f>
        <v>0</v>
      </c>
      <c r="G25" s="215">
        <f>SUM('１月:１２月'!G25)</f>
        <v>1</v>
      </c>
      <c r="H25" s="215">
        <f>SUM('１月:１２月'!H25)</f>
        <v>15.012</v>
      </c>
      <c r="I25" s="215">
        <f>SUM('１月:１２月'!I25)</f>
        <v>3464.512</v>
      </c>
      <c r="J25" s="216">
        <f t="shared" si="0"/>
        <v>1</v>
      </c>
      <c r="K25" s="217">
        <f t="shared" si="0"/>
        <v>15.012</v>
      </c>
      <c r="L25" s="218">
        <f t="shared" si="0"/>
        <v>3464.512</v>
      </c>
      <c r="M25" s="215">
        <f>SUM('１月:１２月'!M25)</f>
        <v>0</v>
      </c>
      <c r="N25" s="215">
        <f>SUM('１月:１２月'!N25)</f>
        <v>0</v>
      </c>
      <c r="O25" s="215">
        <f>SUM('１月:１２月'!O25)</f>
        <v>0</v>
      </c>
      <c r="P25" s="215">
        <f>SUM('１月:１２月'!P25)</f>
        <v>0</v>
      </c>
      <c r="Q25" s="215">
        <f>SUM('１月:１２月'!Q25)</f>
        <v>0</v>
      </c>
      <c r="R25" s="215">
        <f>SUM('１月:１２月'!R25)</f>
        <v>0</v>
      </c>
      <c r="S25" s="219">
        <f t="shared" si="1"/>
        <v>0</v>
      </c>
      <c r="T25" s="220">
        <f t="shared" si="1"/>
        <v>0</v>
      </c>
      <c r="U25" s="218">
        <f t="shared" si="1"/>
        <v>0</v>
      </c>
      <c r="V25" s="215">
        <f>SUM('１月:１２月'!V25)</f>
        <v>267</v>
      </c>
      <c r="W25" s="215">
        <f>SUM('１月:１２月'!W25)</f>
        <v>2007.7739</v>
      </c>
      <c r="X25" s="221">
        <f>SUM('１月:１２月'!X25)</f>
        <v>478597.93700000003</v>
      </c>
      <c r="Y25" s="222">
        <f>SUM('１月:１２月'!Y25)</f>
        <v>0</v>
      </c>
      <c r="Z25" s="215">
        <f>SUM('１月:１２月'!Z25)</f>
        <v>0</v>
      </c>
      <c r="AA25" s="223">
        <f>SUM('１月:１２月'!AA25)</f>
        <v>0</v>
      </c>
      <c r="AB25" s="224">
        <f t="shared" si="2"/>
        <v>268</v>
      </c>
      <c r="AC25" s="217">
        <f t="shared" si="2"/>
        <v>2022.7858999999999</v>
      </c>
      <c r="AD25" s="225">
        <f t="shared" si="2"/>
        <v>482062.449</v>
      </c>
      <c r="AE25" s="226" t="s">
        <v>15</v>
      </c>
      <c r="AF25" s="212"/>
      <c r="AG25" s="211" t="s">
        <v>29</v>
      </c>
      <c r="AH25" s="5"/>
    </row>
    <row r="26" spans="1:34" s="1" customFormat="1" ht="25.5" customHeight="1">
      <c r="A26" s="195"/>
      <c r="B26" s="196" t="s">
        <v>30</v>
      </c>
      <c r="C26" s="197" t="s">
        <v>14</v>
      </c>
      <c r="D26" s="198">
        <f>SUM('１月:１２月'!D26)</f>
        <v>0</v>
      </c>
      <c r="E26" s="199">
        <f>SUM('１月:１２月'!E26)</f>
        <v>0</v>
      </c>
      <c r="F26" s="199">
        <f>SUM('１月:１２月'!F26)</f>
        <v>0</v>
      </c>
      <c r="G26" s="199">
        <f>SUM('１月:１２月'!G26)</f>
        <v>0</v>
      </c>
      <c r="H26" s="199">
        <f>SUM('１月:１２月'!H26)</f>
        <v>0</v>
      </c>
      <c r="I26" s="199">
        <f>SUM('１月:１２月'!I26)</f>
        <v>0</v>
      </c>
      <c r="J26" s="200">
        <f t="shared" si="0"/>
        <v>0</v>
      </c>
      <c r="K26" s="201">
        <f t="shared" si="0"/>
        <v>0</v>
      </c>
      <c r="L26" s="202">
        <f t="shared" si="0"/>
        <v>0</v>
      </c>
      <c r="M26" s="199">
        <f>SUM('１月:１２月'!M26)</f>
        <v>0</v>
      </c>
      <c r="N26" s="199">
        <f>SUM('１月:１２月'!N26)</f>
        <v>0</v>
      </c>
      <c r="O26" s="199">
        <f>SUM('１月:１２月'!O26)</f>
        <v>0</v>
      </c>
      <c r="P26" s="199">
        <f>SUM('１月:１２月'!P26)</f>
        <v>0</v>
      </c>
      <c r="Q26" s="199">
        <f>SUM('１月:１２月'!Q26)</f>
        <v>0</v>
      </c>
      <c r="R26" s="199">
        <f>SUM('１月:１２月'!R26)</f>
        <v>0</v>
      </c>
      <c r="S26" s="203">
        <f t="shared" si="1"/>
        <v>0</v>
      </c>
      <c r="T26" s="204">
        <f t="shared" si="1"/>
        <v>0</v>
      </c>
      <c r="U26" s="202">
        <f t="shared" si="1"/>
        <v>0</v>
      </c>
      <c r="V26" s="199">
        <f>SUM('１月:１２月'!V26)</f>
        <v>0</v>
      </c>
      <c r="W26" s="199">
        <f>SUM('１月:１２月'!W26)</f>
        <v>0</v>
      </c>
      <c r="X26" s="205">
        <f>SUM('１月:１２月'!X26)</f>
        <v>0</v>
      </c>
      <c r="Y26" s="206">
        <f>SUM('１月:１２月'!Y26)</f>
        <v>0</v>
      </c>
      <c r="Z26" s="199">
        <f>SUM('１月:１２月'!Z26)</f>
        <v>0</v>
      </c>
      <c r="AA26" s="207">
        <f>SUM('１月:１２月'!AA26)</f>
        <v>0</v>
      </c>
      <c r="AB26" s="208">
        <f t="shared" si="2"/>
        <v>0</v>
      </c>
      <c r="AC26" s="201">
        <f t="shared" si="2"/>
        <v>0</v>
      </c>
      <c r="AD26" s="209">
        <f t="shared" si="2"/>
        <v>0</v>
      </c>
      <c r="AE26" s="210" t="s">
        <v>14</v>
      </c>
      <c r="AF26" s="196" t="s">
        <v>30</v>
      </c>
      <c r="AG26" s="211"/>
      <c r="AH26" s="5"/>
    </row>
    <row r="27" spans="1:34" s="1" customFormat="1" ht="25.5" customHeight="1">
      <c r="A27" s="195" t="s">
        <v>16</v>
      </c>
      <c r="B27" s="212"/>
      <c r="C27" s="213" t="s">
        <v>15</v>
      </c>
      <c r="D27" s="214">
        <f>SUM('１月:１２月'!D27)</f>
        <v>0</v>
      </c>
      <c r="E27" s="215">
        <f>SUM('１月:１２月'!E27)</f>
        <v>0</v>
      </c>
      <c r="F27" s="215">
        <f>SUM('１月:１２月'!F27)</f>
        <v>0</v>
      </c>
      <c r="G27" s="215">
        <f>SUM('１月:１２月'!G27)</f>
        <v>0</v>
      </c>
      <c r="H27" s="215">
        <f>SUM('１月:１２月'!H27)</f>
        <v>0</v>
      </c>
      <c r="I27" s="215">
        <f>SUM('１月:１２月'!I27)</f>
        <v>0</v>
      </c>
      <c r="J27" s="216">
        <f t="shared" si="0"/>
        <v>0</v>
      </c>
      <c r="K27" s="217">
        <f t="shared" si="0"/>
        <v>0</v>
      </c>
      <c r="L27" s="218">
        <f t="shared" si="0"/>
        <v>0</v>
      </c>
      <c r="M27" s="215">
        <f>SUM('１月:１２月'!M27)</f>
        <v>0</v>
      </c>
      <c r="N27" s="215">
        <f>SUM('１月:１２月'!N27)</f>
        <v>0</v>
      </c>
      <c r="O27" s="215">
        <f>SUM('１月:１２月'!O27)</f>
        <v>0</v>
      </c>
      <c r="P27" s="215">
        <f>SUM('１月:１２月'!P27)</f>
        <v>0</v>
      </c>
      <c r="Q27" s="215">
        <f>SUM('１月:１２月'!Q27)</f>
        <v>0</v>
      </c>
      <c r="R27" s="215">
        <f>SUM('１月:１２月'!R27)</f>
        <v>0</v>
      </c>
      <c r="S27" s="219">
        <f t="shared" si="1"/>
        <v>0</v>
      </c>
      <c r="T27" s="220">
        <f t="shared" si="1"/>
        <v>0</v>
      </c>
      <c r="U27" s="218">
        <f t="shared" si="1"/>
        <v>0</v>
      </c>
      <c r="V27" s="215">
        <f>SUM('１月:１２月'!V27)</f>
        <v>0</v>
      </c>
      <c r="W27" s="215">
        <f>SUM('１月:１２月'!W27)</f>
        <v>0</v>
      </c>
      <c r="X27" s="221">
        <f>SUM('１月:１２月'!X27)</f>
        <v>0</v>
      </c>
      <c r="Y27" s="222">
        <f>SUM('１月:１２月'!Y27)</f>
        <v>0</v>
      </c>
      <c r="Z27" s="215">
        <f>SUM('１月:１２月'!Z27)</f>
        <v>0</v>
      </c>
      <c r="AA27" s="223">
        <f>SUM('１月:１２月'!AA27)</f>
        <v>0</v>
      </c>
      <c r="AB27" s="224">
        <f t="shared" si="2"/>
        <v>0</v>
      </c>
      <c r="AC27" s="217">
        <f t="shared" si="2"/>
        <v>0</v>
      </c>
      <c r="AD27" s="225">
        <f t="shared" si="2"/>
        <v>0</v>
      </c>
      <c r="AE27" s="226" t="s">
        <v>15</v>
      </c>
      <c r="AF27" s="212"/>
      <c r="AG27" s="211" t="s">
        <v>16</v>
      </c>
      <c r="AH27" s="5"/>
    </row>
    <row r="28" spans="1:34" s="1" customFormat="1" ht="25.5" customHeight="1">
      <c r="A28" s="195"/>
      <c r="B28" s="196" t="s">
        <v>31</v>
      </c>
      <c r="C28" s="197" t="s">
        <v>14</v>
      </c>
      <c r="D28" s="198">
        <f>SUM('１月:１２月'!D28)</f>
        <v>0</v>
      </c>
      <c r="E28" s="199">
        <f>SUM('１月:１２月'!E28)</f>
        <v>0</v>
      </c>
      <c r="F28" s="199">
        <f>SUM('１月:１２月'!F28)</f>
        <v>0</v>
      </c>
      <c r="G28" s="199">
        <f>SUM('１月:１２月'!G28)</f>
        <v>0</v>
      </c>
      <c r="H28" s="199">
        <f>SUM('１月:１２月'!H28)</f>
        <v>0</v>
      </c>
      <c r="I28" s="199">
        <f>SUM('１月:１２月'!I28)</f>
        <v>0</v>
      </c>
      <c r="J28" s="200">
        <f t="shared" si="0"/>
        <v>0</v>
      </c>
      <c r="K28" s="201">
        <f t="shared" si="0"/>
        <v>0</v>
      </c>
      <c r="L28" s="202">
        <f t="shared" si="0"/>
        <v>0</v>
      </c>
      <c r="M28" s="199">
        <f>SUM('１月:１２月'!M28)</f>
        <v>0</v>
      </c>
      <c r="N28" s="199">
        <f>SUM('１月:１２月'!N28)</f>
        <v>0</v>
      </c>
      <c r="O28" s="199">
        <f>SUM('１月:１２月'!O28)</f>
        <v>0</v>
      </c>
      <c r="P28" s="199">
        <f>SUM('１月:１２月'!P28)</f>
        <v>0</v>
      </c>
      <c r="Q28" s="199">
        <f>SUM('１月:１２月'!Q28)</f>
        <v>0</v>
      </c>
      <c r="R28" s="199">
        <f>SUM('１月:１２月'!R28)</f>
        <v>0</v>
      </c>
      <c r="S28" s="203">
        <f t="shared" si="1"/>
        <v>0</v>
      </c>
      <c r="T28" s="204">
        <f t="shared" si="1"/>
        <v>0</v>
      </c>
      <c r="U28" s="202">
        <f t="shared" si="1"/>
        <v>0</v>
      </c>
      <c r="V28" s="199">
        <f>SUM('１月:１２月'!V28)</f>
        <v>0</v>
      </c>
      <c r="W28" s="199">
        <f>SUM('１月:１２月'!W28)</f>
        <v>0</v>
      </c>
      <c r="X28" s="205">
        <f>SUM('１月:１２月'!X28)</f>
        <v>0</v>
      </c>
      <c r="Y28" s="206">
        <f>SUM('１月:１２月'!Y28)</f>
        <v>0</v>
      </c>
      <c r="Z28" s="199">
        <f>SUM('１月:１２月'!Z28)</f>
        <v>0</v>
      </c>
      <c r="AA28" s="207">
        <f>SUM('１月:１２月'!AA28)</f>
        <v>0</v>
      </c>
      <c r="AB28" s="208">
        <f t="shared" si="2"/>
        <v>0</v>
      </c>
      <c r="AC28" s="201">
        <f t="shared" si="2"/>
        <v>0</v>
      </c>
      <c r="AD28" s="209">
        <f t="shared" si="2"/>
        <v>0</v>
      </c>
      <c r="AE28" s="210" t="s">
        <v>14</v>
      </c>
      <c r="AF28" s="196" t="s">
        <v>31</v>
      </c>
      <c r="AG28" s="211"/>
      <c r="AH28" s="5"/>
    </row>
    <row r="29" spans="1:34" s="1" customFormat="1" ht="25.5" customHeight="1">
      <c r="A29" s="195" t="s">
        <v>18</v>
      </c>
      <c r="B29" s="212"/>
      <c r="C29" s="213" t="s">
        <v>15</v>
      </c>
      <c r="D29" s="214">
        <f>SUM('１月:１２月'!D29)</f>
        <v>0</v>
      </c>
      <c r="E29" s="215">
        <f>SUM('１月:１２月'!E29)</f>
        <v>0</v>
      </c>
      <c r="F29" s="215">
        <f>SUM('１月:１２月'!F29)</f>
        <v>0</v>
      </c>
      <c r="G29" s="215">
        <f>SUM('１月:１２月'!G29)</f>
        <v>0</v>
      </c>
      <c r="H29" s="215">
        <f>SUM('１月:１２月'!H29)</f>
        <v>0</v>
      </c>
      <c r="I29" s="215">
        <f>SUM('１月:１２月'!I29)</f>
        <v>0</v>
      </c>
      <c r="J29" s="216">
        <f t="shared" si="0"/>
        <v>0</v>
      </c>
      <c r="K29" s="217">
        <f t="shared" si="0"/>
        <v>0</v>
      </c>
      <c r="L29" s="218">
        <f t="shared" si="0"/>
        <v>0</v>
      </c>
      <c r="M29" s="215">
        <f>SUM('１月:１２月'!M29)</f>
        <v>0</v>
      </c>
      <c r="N29" s="215">
        <f>SUM('１月:１２月'!N29)</f>
        <v>0</v>
      </c>
      <c r="O29" s="215">
        <f>SUM('１月:１２月'!O29)</f>
        <v>0</v>
      </c>
      <c r="P29" s="215">
        <f>SUM('１月:１２月'!P29)</f>
        <v>0</v>
      </c>
      <c r="Q29" s="215">
        <f>SUM('１月:１２月'!Q29)</f>
        <v>0</v>
      </c>
      <c r="R29" s="215">
        <f>SUM('１月:１２月'!R29)</f>
        <v>0</v>
      </c>
      <c r="S29" s="219">
        <f t="shared" si="1"/>
        <v>0</v>
      </c>
      <c r="T29" s="220">
        <f t="shared" si="1"/>
        <v>0</v>
      </c>
      <c r="U29" s="218">
        <f t="shared" si="1"/>
        <v>0</v>
      </c>
      <c r="V29" s="215">
        <f>SUM('１月:１２月'!V29)</f>
        <v>0</v>
      </c>
      <c r="W29" s="215">
        <f>SUM('１月:１２月'!W29)</f>
        <v>0</v>
      </c>
      <c r="X29" s="221">
        <f>SUM('１月:１２月'!X29)</f>
        <v>0</v>
      </c>
      <c r="Y29" s="222">
        <f>SUM('１月:１２月'!Y29)</f>
        <v>0</v>
      </c>
      <c r="Z29" s="215">
        <f>SUM('１月:１２月'!Z29)</f>
        <v>0</v>
      </c>
      <c r="AA29" s="223">
        <f>SUM('１月:１２月'!AA29)</f>
        <v>0</v>
      </c>
      <c r="AB29" s="224">
        <f t="shared" si="2"/>
        <v>0</v>
      </c>
      <c r="AC29" s="217">
        <f t="shared" si="2"/>
        <v>0</v>
      </c>
      <c r="AD29" s="225">
        <f t="shared" si="2"/>
        <v>0</v>
      </c>
      <c r="AE29" s="226" t="s">
        <v>15</v>
      </c>
      <c r="AF29" s="212"/>
      <c r="AG29" s="211" t="s">
        <v>18</v>
      </c>
      <c r="AH29" s="5"/>
    </row>
    <row r="30" spans="1:34" s="1" customFormat="1" ht="25.5" customHeight="1">
      <c r="A30" s="195"/>
      <c r="B30" s="196" t="s">
        <v>32</v>
      </c>
      <c r="C30" s="197" t="s">
        <v>14</v>
      </c>
      <c r="D30" s="198">
        <f>SUM('１月:１２月'!D30)</f>
        <v>380</v>
      </c>
      <c r="E30" s="199">
        <f>SUM('１月:１２月'!E30)</f>
        <v>61.531400000000005</v>
      </c>
      <c r="F30" s="199">
        <f>SUM('１月:１２月'!F30)</f>
        <v>48895.75784724941</v>
      </c>
      <c r="G30" s="199">
        <f>SUM('１月:１２月'!G30)</f>
        <v>395</v>
      </c>
      <c r="H30" s="199">
        <f>SUM('１月:１２月'!H30)</f>
        <v>71.8416</v>
      </c>
      <c r="I30" s="199">
        <f>SUM('１月:１２月'!I30)</f>
        <v>53064.294</v>
      </c>
      <c r="J30" s="200">
        <f t="shared" si="0"/>
        <v>775</v>
      </c>
      <c r="K30" s="201">
        <f t="shared" si="0"/>
        <v>133.373</v>
      </c>
      <c r="L30" s="202">
        <f t="shared" si="0"/>
        <v>101960.05184724942</v>
      </c>
      <c r="M30" s="199">
        <f>SUM('１月:１２月'!M30)</f>
        <v>0</v>
      </c>
      <c r="N30" s="199">
        <f>SUM('１月:１２月'!N30)</f>
        <v>0</v>
      </c>
      <c r="O30" s="199">
        <f>SUM('１月:１２月'!O30)</f>
        <v>0</v>
      </c>
      <c r="P30" s="199">
        <f>SUM('１月:１２月'!P30)</f>
        <v>0</v>
      </c>
      <c r="Q30" s="199">
        <f>SUM('１月:１２月'!Q30)</f>
        <v>0</v>
      </c>
      <c r="R30" s="199">
        <f>SUM('１月:１２月'!R30)</f>
        <v>0</v>
      </c>
      <c r="S30" s="203">
        <f t="shared" si="1"/>
        <v>0</v>
      </c>
      <c r="T30" s="204">
        <f t="shared" si="1"/>
        <v>0</v>
      </c>
      <c r="U30" s="202">
        <f t="shared" si="1"/>
        <v>0</v>
      </c>
      <c r="V30" s="199">
        <f>SUM('１月:１２月'!V30)</f>
        <v>0</v>
      </c>
      <c r="W30" s="199">
        <f>SUM('１月:１２月'!W30)</f>
        <v>0</v>
      </c>
      <c r="X30" s="205">
        <f>SUM('１月:１２月'!X30)</f>
        <v>0</v>
      </c>
      <c r="Y30" s="206">
        <f>SUM('１月:１２月'!Y30)</f>
        <v>1462</v>
      </c>
      <c r="Z30" s="199">
        <f>SUM('１月:１２月'!Z30)</f>
        <v>82.864</v>
      </c>
      <c r="AA30" s="207">
        <f>SUM('１月:１２月'!AA30)</f>
        <v>29458.270999999997</v>
      </c>
      <c r="AB30" s="208">
        <f t="shared" si="2"/>
        <v>2237</v>
      </c>
      <c r="AC30" s="201">
        <f t="shared" si="2"/>
        <v>216.237</v>
      </c>
      <c r="AD30" s="209">
        <f t="shared" si="2"/>
        <v>131418.32284724942</v>
      </c>
      <c r="AE30" s="210" t="s">
        <v>14</v>
      </c>
      <c r="AF30" s="196" t="s">
        <v>32</v>
      </c>
      <c r="AG30" s="211"/>
      <c r="AH30" s="5"/>
    </row>
    <row r="31" spans="1:34" s="1" customFormat="1" ht="25.5" customHeight="1">
      <c r="A31" s="227"/>
      <c r="B31" s="212"/>
      <c r="C31" s="213" t="s">
        <v>15</v>
      </c>
      <c r="D31" s="214">
        <f>SUM('１月:１２月'!D31)</f>
        <v>0</v>
      </c>
      <c r="E31" s="215">
        <f>SUM('１月:１２月'!E31)</f>
        <v>0</v>
      </c>
      <c r="F31" s="215">
        <f>SUM('１月:１２月'!F31)</f>
        <v>0</v>
      </c>
      <c r="G31" s="215">
        <f>SUM('１月:１２月'!G31)</f>
        <v>0</v>
      </c>
      <c r="H31" s="215">
        <f>SUM('１月:１２月'!H31)</f>
        <v>0</v>
      </c>
      <c r="I31" s="215">
        <f>SUM('１月:１２月'!I31)</f>
        <v>0</v>
      </c>
      <c r="J31" s="216">
        <f t="shared" si="0"/>
        <v>0</v>
      </c>
      <c r="K31" s="217">
        <f t="shared" si="0"/>
        <v>0</v>
      </c>
      <c r="L31" s="218">
        <f t="shared" si="0"/>
        <v>0</v>
      </c>
      <c r="M31" s="215">
        <f>SUM('１月:１２月'!M31)</f>
        <v>0</v>
      </c>
      <c r="N31" s="215">
        <f>SUM('１月:１２月'!N31)</f>
        <v>0</v>
      </c>
      <c r="O31" s="215">
        <f>SUM('１月:１２月'!O31)</f>
        <v>0</v>
      </c>
      <c r="P31" s="215">
        <f>SUM('１月:１２月'!P31)</f>
        <v>0</v>
      </c>
      <c r="Q31" s="215">
        <f>SUM('１月:１２月'!Q31)</f>
        <v>0</v>
      </c>
      <c r="R31" s="215">
        <f>SUM('１月:１２月'!R31)</f>
        <v>0</v>
      </c>
      <c r="S31" s="219">
        <f t="shared" si="1"/>
        <v>0</v>
      </c>
      <c r="T31" s="220">
        <f t="shared" si="1"/>
        <v>0</v>
      </c>
      <c r="U31" s="218">
        <f t="shared" si="1"/>
        <v>0</v>
      </c>
      <c r="V31" s="215">
        <f>SUM('１月:１２月'!V31)</f>
        <v>0</v>
      </c>
      <c r="W31" s="215">
        <f>SUM('１月:１２月'!W31)</f>
        <v>0</v>
      </c>
      <c r="X31" s="221">
        <f>SUM('１月:１２月'!X31)</f>
        <v>0</v>
      </c>
      <c r="Y31" s="222">
        <f>SUM('１月:１２月'!Y31)</f>
        <v>0</v>
      </c>
      <c r="Z31" s="215">
        <f>SUM('１月:１２月'!Z31)</f>
        <v>0</v>
      </c>
      <c r="AA31" s="223">
        <f>SUM('１月:１２月'!AA31)</f>
        <v>0</v>
      </c>
      <c r="AB31" s="224">
        <f t="shared" si="2"/>
        <v>0</v>
      </c>
      <c r="AC31" s="217">
        <f t="shared" si="2"/>
        <v>0</v>
      </c>
      <c r="AD31" s="225">
        <f t="shared" si="2"/>
        <v>0</v>
      </c>
      <c r="AE31" s="226" t="s">
        <v>15</v>
      </c>
      <c r="AF31" s="212"/>
      <c r="AG31" s="228"/>
      <c r="AH31" s="5"/>
    </row>
    <row r="32" spans="1:34" s="1" customFormat="1" ht="25.5" customHeight="1">
      <c r="A32" s="195" t="s">
        <v>33</v>
      </c>
      <c r="B32" s="196" t="s">
        <v>34</v>
      </c>
      <c r="C32" s="197" t="s">
        <v>14</v>
      </c>
      <c r="D32" s="198">
        <f>SUM('１月:１２月'!D32)</f>
        <v>0</v>
      </c>
      <c r="E32" s="199">
        <f>SUM('１月:１２月'!E32)</f>
        <v>0</v>
      </c>
      <c r="F32" s="199">
        <f>SUM('１月:１２月'!F32)</f>
        <v>0</v>
      </c>
      <c r="G32" s="199">
        <f>SUM('１月:１２月'!G32)</f>
        <v>5</v>
      </c>
      <c r="H32" s="199">
        <f>SUM('１月:１２月'!H32)</f>
        <v>15.924700000000001</v>
      </c>
      <c r="I32" s="199">
        <f>SUM('１月:１２月'!I32)</f>
        <v>6512.415999999999</v>
      </c>
      <c r="J32" s="200">
        <f t="shared" si="0"/>
        <v>5</v>
      </c>
      <c r="K32" s="201">
        <f t="shared" si="0"/>
        <v>15.924700000000001</v>
      </c>
      <c r="L32" s="202">
        <f t="shared" si="0"/>
        <v>6512.415999999999</v>
      </c>
      <c r="M32" s="199">
        <f>SUM('１月:１２月'!M32)</f>
        <v>710</v>
      </c>
      <c r="N32" s="199">
        <f>SUM('１月:１２月'!N32)</f>
        <v>4864.1416</v>
      </c>
      <c r="O32" s="199">
        <f>SUM('１月:１２月'!O32)</f>
        <v>523429.14700000006</v>
      </c>
      <c r="P32" s="199">
        <f>SUM('１月:１２月'!P32)</f>
        <v>0</v>
      </c>
      <c r="Q32" s="199">
        <f>SUM('１月:１２月'!Q32)</f>
        <v>0</v>
      </c>
      <c r="R32" s="199">
        <f>SUM('１月:１２月'!R32)</f>
        <v>0</v>
      </c>
      <c r="S32" s="203">
        <f t="shared" si="1"/>
        <v>710</v>
      </c>
      <c r="T32" s="204">
        <f t="shared" si="1"/>
        <v>4864.1416</v>
      </c>
      <c r="U32" s="202">
        <f t="shared" si="1"/>
        <v>523429.14700000006</v>
      </c>
      <c r="V32" s="199">
        <f>SUM('１月:１２月'!V32)</f>
        <v>734</v>
      </c>
      <c r="W32" s="199">
        <f>SUM('１月:１２月'!W32)</f>
        <v>1086.5457000000001</v>
      </c>
      <c r="X32" s="205">
        <f>SUM('１月:１２月'!X32)</f>
        <v>261839.96099999998</v>
      </c>
      <c r="Y32" s="206">
        <f>SUM('１月:１２月'!Y32)</f>
        <v>1027</v>
      </c>
      <c r="Z32" s="199">
        <f>SUM('１月:１２月'!Z32)</f>
        <v>6910.825900000001</v>
      </c>
      <c r="AA32" s="207">
        <f>SUM('１月:１２月'!AA32)</f>
        <v>683703.581</v>
      </c>
      <c r="AB32" s="208">
        <f t="shared" si="2"/>
        <v>2476</v>
      </c>
      <c r="AC32" s="201">
        <f t="shared" si="2"/>
        <v>12877.4379</v>
      </c>
      <c r="AD32" s="209">
        <f t="shared" si="2"/>
        <v>1475485.105</v>
      </c>
      <c r="AE32" s="210" t="s">
        <v>14</v>
      </c>
      <c r="AF32" s="196" t="s">
        <v>34</v>
      </c>
      <c r="AG32" s="211" t="s">
        <v>33</v>
      </c>
      <c r="AH32" s="5"/>
    </row>
    <row r="33" spans="1:34" s="1" customFormat="1" ht="25.5" customHeight="1">
      <c r="A33" s="195" t="s">
        <v>35</v>
      </c>
      <c r="B33" s="212"/>
      <c r="C33" s="213" t="s">
        <v>15</v>
      </c>
      <c r="D33" s="214">
        <f>SUM('１月:１２月'!D33)</f>
        <v>0</v>
      </c>
      <c r="E33" s="215">
        <f>SUM('１月:１２月'!E33)</f>
        <v>0</v>
      </c>
      <c r="F33" s="215">
        <f>SUM('１月:１２月'!F33)</f>
        <v>0</v>
      </c>
      <c r="G33" s="215">
        <f>SUM('１月:１２月'!G33)</f>
        <v>0</v>
      </c>
      <c r="H33" s="215">
        <f>SUM('１月:１２月'!H33)</f>
        <v>0</v>
      </c>
      <c r="I33" s="215">
        <f>SUM('１月:１２月'!I33)</f>
        <v>0</v>
      </c>
      <c r="J33" s="216">
        <f t="shared" si="0"/>
        <v>0</v>
      </c>
      <c r="K33" s="217">
        <f t="shared" si="0"/>
        <v>0</v>
      </c>
      <c r="L33" s="218">
        <f t="shared" si="0"/>
        <v>0</v>
      </c>
      <c r="M33" s="215">
        <f>SUM('１月:１２月'!M33)</f>
        <v>356</v>
      </c>
      <c r="N33" s="215">
        <f>SUM('１月:１２月'!N33)</f>
        <v>4219.639800000001</v>
      </c>
      <c r="O33" s="215">
        <f>SUM('１月:１２月'!O33)</f>
        <v>541188.4280000001</v>
      </c>
      <c r="P33" s="215">
        <f>SUM('１月:１２月'!P33)</f>
        <v>0</v>
      </c>
      <c r="Q33" s="215">
        <f>SUM('１月:１２月'!Q33)</f>
        <v>0</v>
      </c>
      <c r="R33" s="215">
        <f>SUM('１月:１２月'!R33)</f>
        <v>0</v>
      </c>
      <c r="S33" s="219">
        <f t="shared" si="1"/>
        <v>356</v>
      </c>
      <c r="T33" s="220">
        <f t="shared" si="1"/>
        <v>4219.639800000001</v>
      </c>
      <c r="U33" s="218">
        <f t="shared" si="1"/>
        <v>541188.4280000001</v>
      </c>
      <c r="V33" s="215">
        <f>SUM('１月:１２月'!V33)</f>
        <v>9</v>
      </c>
      <c r="W33" s="215">
        <f>SUM('１月:１２月'!W33)</f>
        <v>10.5907</v>
      </c>
      <c r="X33" s="221">
        <f>SUM('１月:１２月'!X33)</f>
        <v>7384.344</v>
      </c>
      <c r="Y33" s="222">
        <f>SUM('１月:１２月'!Y33)</f>
        <v>0</v>
      </c>
      <c r="Z33" s="215">
        <f>SUM('１月:１２月'!Z33)</f>
        <v>0</v>
      </c>
      <c r="AA33" s="223">
        <f>SUM('１月:１２月'!AA33)</f>
        <v>0</v>
      </c>
      <c r="AB33" s="224">
        <f t="shared" si="2"/>
        <v>365</v>
      </c>
      <c r="AC33" s="217">
        <f t="shared" si="2"/>
        <v>4230.230500000001</v>
      </c>
      <c r="AD33" s="225">
        <f t="shared" si="2"/>
        <v>548572.7720000001</v>
      </c>
      <c r="AE33" s="226" t="s">
        <v>15</v>
      </c>
      <c r="AF33" s="212"/>
      <c r="AG33" s="211" t="s">
        <v>35</v>
      </c>
      <c r="AH33" s="5"/>
    </row>
    <row r="34" spans="1:34" s="1" customFormat="1" ht="25.5" customHeight="1">
      <c r="A34" s="195" t="s">
        <v>16</v>
      </c>
      <c r="B34" s="196" t="s">
        <v>36</v>
      </c>
      <c r="C34" s="197" t="s">
        <v>14</v>
      </c>
      <c r="D34" s="198">
        <f>SUM('１月:１２月'!D34)</f>
        <v>0</v>
      </c>
      <c r="E34" s="199">
        <f>SUM('１月:１２月'!E34)</f>
        <v>0</v>
      </c>
      <c r="F34" s="199">
        <f>SUM('１月:１２月'!F34)</f>
        <v>0</v>
      </c>
      <c r="G34" s="199">
        <f>SUM('１月:１２月'!G34)</f>
        <v>0</v>
      </c>
      <c r="H34" s="199">
        <f>SUM('１月:１２月'!H34)</f>
        <v>0</v>
      </c>
      <c r="I34" s="199">
        <f>SUM('１月:１２月'!I34)</f>
        <v>0</v>
      </c>
      <c r="J34" s="200">
        <f t="shared" si="0"/>
        <v>0</v>
      </c>
      <c r="K34" s="201">
        <f t="shared" si="0"/>
        <v>0</v>
      </c>
      <c r="L34" s="202">
        <f t="shared" si="0"/>
        <v>0</v>
      </c>
      <c r="M34" s="199">
        <f>SUM('１月:１２月'!M34)</f>
        <v>0</v>
      </c>
      <c r="N34" s="199">
        <f>SUM('１月:１２月'!N34)</f>
        <v>0</v>
      </c>
      <c r="O34" s="199">
        <f>SUM('１月:１２月'!O34)</f>
        <v>0</v>
      </c>
      <c r="P34" s="199">
        <f>SUM('１月:１２月'!P34)</f>
        <v>0</v>
      </c>
      <c r="Q34" s="199">
        <f>SUM('１月:１２月'!Q34)</f>
        <v>0</v>
      </c>
      <c r="R34" s="199">
        <f>SUM('１月:１２月'!R34)</f>
        <v>0</v>
      </c>
      <c r="S34" s="203">
        <f t="shared" si="1"/>
        <v>0</v>
      </c>
      <c r="T34" s="204">
        <f t="shared" si="1"/>
        <v>0</v>
      </c>
      <c r="U34" s="202">
        <f t="shared" si="1"/>
        <v>0</v>
      </c>
      <c r="V34" s="199">
        <f>SUM('１月:１２月'!V34)</f>
        <v>700</v>
      </c>
      <c r="W34" s="199">
        <f>SUM('１月:１２月'!W34)</f>
        <v>214.1345</v>
      </c>
      <c r="X34" s="205">
        <f>SUM('１月:１２月'!X34)</f>
        <v>83742.80600000001</v>
      </c>
      <c r="Y34" s="206">
        <f>SUM('１月:１２月'!Y34)</f>
        <v>0</v>
      </c>
      <c r="Z34" s="199">
        <f>SUM('１月:１２月'!Z34)</f>
        <v>0</v>
      </c>
      <c r="AA34" s="207">
        <f>SUM('１月:１２月'!AA34)</f>
        <v>0</v>
      </c>
      <c r="AB34" s="208">
        <f t="shared" si="2"/>
        <v>700</v>
      </c>
      <c r="AC34" s="201">
        <f t="shared" si="2"/>
        <v>214.1345</v>
      </c>
      <c r="AD34" s="209">
        <f t="shared" si="2"/>
        <v>83742.80600000001</v>
      </c>
      <c r="AE34" s="210" t="s">
        <v>14</v>
      </c>
      <c r="AF34" s="196" t="s">
        <v>36</v>
      </c>
      <c r="AG34" s="211" t="s">
        <v>16</v>
      </c>
      <c r="AH34" s="5"/>
    </row>
    <row r="35" spans="1:34" s="1" customFormat="1" ht="25.5" customHeight="1">
      <c r="A35" s="227" t="s">
        <v>18</v>
      </c>
      <c r="B35" s="212"/>
      <c r="C35" s="213" t="s">
        <v>15</v>
      </c>
      <c r="D35" s="214">
        <f>SUM('１月:１２月'!D35)</f>
        <v>0</v>
      </c>
      <c r="E35" s="215">
        <f>SUM('１月:１２月'!E35)</f>
        <v>0</v>
      </c>
      <c r="F35" s="215">
        <f>SUM('１月:１２月'!F35)</f>
        <v>0</v>
      </c>
      <c r="G35" s="215">
        <f>SUM('１月:１２月'!G35)</f>
        <v>0</v>
      </c>
      <c r="H35" s="215">
        <f>SUM('１月:１２月'!H35)</f>
        <v>0</v>
      </c>
      <c r="I35" s="215">
        <f>SUM('１月:１２月'!I35)</f>
        <v>0</v>
      </c>
      <c r="J35" s="216">
        <f t="shared" si="0"/>
        <v>0</v>
      </c>
      <c r="K35" s="217">
        <f t="shared" si="0"/>
        <v>0</v>
      </c>
      <c r="L35" s="218">
        <f t="shared" si="0"/>
        <v>0</v>
      </c>
      <c r="M35" s="215">
        <f>SUM('１月:１２月'!M35)</f>
        <v>0</v>
      </c>
      <c r="N35" s="215">
        <f>SUM('１月:１２月'!N35)</f>
        <v>0</v>
      </c>
      <c r="O35" s="215">
        <f>SUM('１月:１２月'!O35)</f>
        <v>0</v>
      </c>
      <c r="P35" s="215">
        <f>SUM('１月:１２月'!P35)</f>
        <v>0</v>
      </c>
      <c r="Q35" s="215">
        <f>SUM('１月:１２月'!Q35)</f>
        <v>0</v>
      </c>
      <c r="R35" s="215">
        <f>SUM('１月:１２月'!R35)</f>
        <v>0</v>
      </c>
      <c r="S35" s="219">
        <f t="shared" si="1"/>
        <v>0</v>
      </c>
      <c r="T35" s="220">
        <f t="shared" si="1"/>
        <v>0</v>
      </c>
      <c r="U35" s="218">
        <f t="shared" si="1"/>
        <v>0</v>
      </c>
      <c r="V35" s="215">
        <f>SUM('１月:１２月'!V35)</f>
        <v>7</v>
      </c>
      <c r="W35" s="215">
        <f>SUM('１月:１２月'!W35)</f>
        <v>1.2692999999999999</v>
      </c>
      <c r="X35" s="221">
        <f>SUM('１月:１２月'!X35)</f>
        <v>298.557</v>
      </c>
      <c r="Y35" s="222">
        <f>SUM('１月:１２月'!Y35)</f>
        <v>0</v>
      </c>
      <c r="Z35" s="215">
        <f>SUM('１月:１２月'!Z35)</f>
        <v>0</v>
      </c>
      <c r="AA35" s="223">
        <f>SUM('１月:１２月'!AA35)</f>
        <v>0</v>
      </c>
      <c r="AB35" s="224">
        <f t="shared" si="2"/>
        <v>7</v>
      </c>
      <c r="AC35" s="217">
        <f t="shared" si="2"/>
        <v>1.2692999999999999</v>
      </c>
      <c r="AD35" s="225">
        <f t="shared" si="2"/>
        <v>298.557</v>
      </c>
      <c r="AE35" s="226" t="s">
        <v>15</v>
      </c>
      <c r="AF35" s="212"/>
      <c r="AG35" s="228" t="s">
        <v>18</v>
      </c>
      <c r="AH35" s="5"/>
    </row>
    <row r="36" spans="1:34" s="1" customFormat="1" ht="25.5" customHeight="1">
      <c r="A36" s="195" t="s">
        <v>37</v>
      </c>
      <c r="B36" s="196" t="s">
        <v>38</v>
      </c>
      <c r="C36" s="197" t="s">
        <v>14</v>
      </c>
      <c r="D36" s="198">
        <f>SUM('１月:１２月'!D36)</f>
        <v>0</v>
      </c>
      <c r="E36" s="199">
        <f>SUM('１月:１２月'!E36)</f>
        <v>0</v>
      </c>
      <c r="F36" s="199">
        <f>SUM('１月:１２月'!F36)</f>
        <v>0</v>
      </c>
      <c r="G36" s="199">
        <f>SUM('１月:１２月'!G36)</f>
        <v>0</v>
      </c>
      <c r="H36" s="199">
        <f>SUM('１月:１２月'!H36)</f>
        <v>0</v>
      </c>
      <c r="I36" s="199">
        <f>SUM('１月:１２月'!I36)</f>
        <v>0</v>
      </c>
      <c r="J36" s="200">
        <f t="shared" si="0"/>
        <v>0</v>
      </c>
      <c r="K36" s="201">
        <f t="shared" si="0"/>
        <v>0</v>
      </c>
      <c r="L36" s="202">
        <f t="shared" si="0"/>
        <v>0</v>
      </c>
      <c r="M36" s="199">
        <f>SUM('１月:１２月'!M36)</f>
        <v>0</v>
      </c>
      <c r="N36" s="199">
        <f>SUM('１月:１２月'!N36)</f>
        <v>0</v>
      </c>
      <c r="O36" s="199">
        <f>SUM('１月:１２月'!O36)</f>
        <v>0</v>
      </c>
      <c r="P36" s="199">
        <f>SUM('１月:１２月'!P36)</f>
        <v>0</v>
      </c>
      <c r="Q36" s="199">
        <f>SUM('１月:１２月'!Q36)</f>
        <v>0</v>
      </c>
      <c r="R36" s="199">
        <f>SUM('１月:１２月'!R36)</f>
        <v>0</v>
      </c>
      <c r="S36" s="203">
        <f t="shared" si="1"/>
        <v>0</v>
      </c>
      <c r="T36" s="204">
        <f t="shared" si="1"/>
        <v>0</v>
      </c>
      <c r="U36" s="202">
        <f t="shared" si="1"/>
        <v>0</v>
      </c>
      <c r="V36" s="199">
        <f>SUM('１月:１２月'!V36)</f>
        <v>1</v>
      </c>
      <c r="W36" s="199">
        <f>SUM('１月:１２月'!W36)</f>
        <v>1.487</v>
      </c>
      <c r="X36" s="205">
        <f>SUM('１月:１２月'!X36)</f>
        <v>70.418</v>
      </c>
      <c r="Y36" s="206">
        <f>SUM('１月:１２月'!Y36)</f>
        <v>0</v>
      </c>
      <c r="Z36" s="199">
        <f>SUM('１月:１２月'!Z36)</f>
        <v>0</v>
      </c>
      <c r="AA36" s="207">
        <f>SUM('１月:１２月'!AA36)</f>
        <v>0</v>
      </c>
      <c r="AB36" s="208">
        <f t="shared" si="2"/>
        <v>1</v>
      </c>
      <c r="AC36" s="201">
        <f t="shared" si="2"/>
        <v>1.487</v>
      </c>
      <c r="AD36" s="209">
        <f t="shared" si="2"/>
        <v>70.418</v>
      </c>
      <c r="AE36" s="210" t="s">
        <v>14</v>
      </c>
      <c r="AF36" s="196" t="s">
        <v>38</v>
      </c>
      <c r="AG36" s="211" t="s">
        <v>37</v>
      </c>
      <c r="AH36" s="5"/>
    </row>
    <row r="37" spans="1:34" s="1" customFormat="1" ht="25.5" customHeight="1">
      <c r="A37" s="195" t="s">
        <v>16</v>
      </c>
      <c r="B37" s="212"/>
      <c r="C37" s="213" t="s">
        <v>15</v>
      </c>
      <c r="D37" s="214">
        <f>SUM('１月:１２月'!D37)</f>
        <v>0</v>
      </c>
      <c r="E37" s="215">
        <f>SUM('１月:１２月'!E37)</f>
        <v>0</v>
      </c>
      <c r="F37" s="215">
        <f>SUM('１月:１２月'!F37)</f>
        <v>0</v>
      </c>
      <c r="G37" s="215">
        <f>SUM('１月:１２月'!G37)</f>
        <v>0</v>
      </c>
      <c r="H37" s="215">
        <f>SUM('１月:１２月'!H37)</f>
        <v>0</v>
      </c>
      <c r="I37" s="215">
        <f>SUM('１月:１２月'!I37)</f>
        <v>0</v>
      </c>
      <c r="J37" s="216">
        <f t="shared" si="0"/>
        <v>0</v>
      </c>
      <c r="K37" s="217">
        <f t="shared" si="0"/>
        <v>0</v>
      </c>
      <c r="L37" s="218">
        <f t="shared" si="0"/>
        <v>0</v>
      </c>
      <c r="M37" s="215">
        <f>SUM('１月:１２月'!M37)</f>
        <v>0</v>
      </c>
      <c r="N37" s="215">
        <f>SUM('１月:１２月'!N37)</f>
        <v>0</v>
      </c>
      <c r="O37" s="215">
        <f>SUM('１月:１２月'!O37)</f>
        <v>0</v>
      </c>
      <c r="P37" s="215">
        <f>SUM('１月:１２月'!P37)</f>
        <v>0</v>
      </c>
      <c r="Q37" s="215">
        <f>SUM('１月:１２月'!Q37)</f>
        <v>0</v>
      </c>
      <c r="R37" s="215">
        <f>SUM('１月:１２月'!R37)</f>
        <v>0</v>
      </c>
      <c r="S37" s="219">
        <f t="shared" si="1"/>
        <v>0</v>
      </c>
      <c r="T37" s="220">
        <f t="shared" si="1"/>
        <v>0</v>
      </c>
      <c r="U37" s="218">
        <f t="shared" si="1"/>
        <v>0</v>
      </c>
      <c r="V37" s="215">
        <f>SUM('１月:１２月'!V37)</f>
        <v>0</v>
      </c>
      <c r="W37" s="215">
        <f>SUM('１月:１２月'!W37)</f>
        <v>0</v>
      </c>
      <c r="X37" s="221">
        <f>SUM('１月:１２月'!X37)</f>
        <v>0</v>
      </c>
      <c r="Y37" s="222">
        <f>SUM('１月:１２月'!Y37)</f>
        <v>0</v>
      </c>
      <c r="Z37" s="215">
        <f>SUM('１月:１２月'!Z37)</f>
        <v>0</v>
      </c>
      <c r="AA37" s="223">
        <f>SUM('１月:１２月'!AA37)</f>
        <v>0</v>
      </c>
      <c r="AB37" s="224">
        <f t="shared" si="2"/>
        <v>0</v>
      </c>
      <c r="AC37" s="217">
        <f t="shared" si="2"/>
        <v>0</v>
      </c>
      <c r="AD37" s="225">
        <f t="shared" si="2"/>
        <v>0</v>
      </c>
      <c r="AE37" s="226" t="s">
        <v>15</v>
      </c>
      <c r="AF37" s="212"/>
      <c r="AG37" s="211" t="s">
        <v>16</v>
      </c>
      <c r="AH37" s="5"/>
    </row>
    <row r="38" spans="1:34" s="1" customFormat="1" ht="25.5" customHeight="1">
      <c r="A38" s="195" t="s">
        <v>18</v>
      </c>
      <c r="B38" s="196" t="s">
        <v>39</v>
      </c>
      <c r="C38" s="197" t="s">
        <v>14</v>
      </c>
      <c r="D38" s="198">
        <f>SUM('１月:１２月'!D38)</f>
        <v>291</v>
      </c>
      <c r="E38" s="199">
        <f>SUM('１月:１２月'!E38)</f>
        <v>40.609199999999994</v>
      </c>
      <c r="F38" s="199">
        <f>SUM('１月:１２月'!F38)</f>
        <v>21107.23224061028</v>
      </c>
      <c r="G38" s="199">
        <f>SUM('１月:１２月'!G38)</f>
        <v>0</v>
      </c>
      <c r="H38" s="199">
        <f>SUM('１月:１２月'!H38)</f>
        <v>0</v>
      </c>
      <c r="I38" s="199">
        <f>SUM('１月:１２月'!I38)</f>
        <v>0</v>
      </c>
      <c r="J38" s="200">
        <f aca="true" t="shared" si="3" ref="J38:L69">+D38+G38</f>
        <v>291</v>
      </c>
      <c r="K38" s="201">
        <f t="shared" si="3"/>
        <v>40.609199999999994</v>
      </c>
      <c r="L38" s="202">
        <f t="shared" si="3"/>
        <v>21107.23224061028</v>
      </c>
      <c r="M38" s="199">
        <f>SUM('１月:１２月'!M38)</f>
        <v>0</v>
      </c>
      <c r="N38" s="199">
        <f>SUM('１月:１２月'!N38)</f>
        <v>0</v>
      </c>
      <c r="O38" s="199">
        <f>SUM('１月:１２月'!O38)</f>
        <v>0</v>
      </c>
      <c r="P38" s="199">
        <f>SUM('１月:１２月'!P38)</f>
        <v>0</v>
      </c>
      <c r="Q38" s="199">
        <f>SUM('１月:１２月'!Q38)</f>
        <v>0</v>
      </c>
      <c r="R38" s="199">
        <f>SUM('１月:１２月'!R38)</f>
        <v>0</v>
      </c>
      <c r="S38" s="203">
        <f aca="true" t="shared" si="4" ref="S38:U69">+M38+P38</f>
        <v>0</v>
      </c>
      <c r="T38" s="204">
        <f t="shared" si="4"/>
        <v>0</v>
      </c>
      <c r="U38" s="202">
        <f t="shared" si="4"/>
        <v>0</v>
      </c>
      <c r="V38" s="199">
        <f>SUM('１月:１２月'!V38)</f>
        <v>359</v>
      </c>
      <c r="W38" s="199">
        <f>SUM('１月:１２月'!W38)</f>
        <v>1813.5</v>
      </c>
      <c r="X38" s="205">
        <f>SUM('１月:１２月'!X38)</f>
        <v>72407.29</v>
      </c>
      <c r="Y38" s="206">
        <f>SUM('１月:１２月'!Y38)</f>
        <v>705</v>
      </c>
      <c r="Z38" s="199">
        <f>SUM('１月:１２月'!Z38)</f>
        <v>3651.8800000000006</v>
      </c>
      <c r="AA38" s="207">
        <f>SUM('１月:１２月'!AA38)</f>
        <v>165432.762</v>
      </c>
      <c r="AB38" s="208">
        <f t="shared" si="2"/>
        <v>1355</v>
      </c>
      <c r="AC38" s="201">
        <f t="shared" si="2"/>
        <v>5505.989200000001</v>
      </c>
      <c r="AD38" s="209">
        <f t="shared" si="2"/>
        <v>258947.28424061026</v>
      </c>
      <c r="AE38" s="210" t="s">
        <v>14</v>
      </c>
      <c r="AF38" s="196" t="s">
        <v>39</v>
      </c>
      <c r="AG38" s="211" t="s">
        <v>18</v>
      </c>
      <c r="AH38" s="5"/>
    </row>
    <row r="39" spans="1:34" s="1" customFormat="1" ht="25.5" customHeight="1">
      <c r="A39" s="227" t="s">
        <v>40</v>
      </c>
      <c r="B39" s="212"/>
      <c r="C39" s="213" t="s">
        <v>15</v>
      </c>
      <c r="D39" s="214">
        <f>SUM('１月:１２月'!D39)</f>
        <v>0</v>
      </c>
      <c r="E39" s="215">
        <f>SUM('１月:１２月'!E39)</f>
        <v>0</v>
      </c>
      <c r="F39" s="215">
        <f>SUM('１月:１２月'!F39)</f>
        <v>0</v>
      </c>
      <c r="G39" s="215">
        <f>SUM('１月:１２月'!G39)</f>
        <v>0</v>
      </c>
      <c r="H39" s="215">
        <f>SUM('１月:１２月'!H39)</f>
        <v>0</v>
      </c>
      <c r="I39" s="215">
        <f>SUM('１月:１２月'!I39)</f>
        <v>0</v>
      </c>
      <c r="J39" s="216">
        <f t="shared" si="3"/>
        <v>0</v>
      </c>
      <c r="K39" s="217">
        <f t="shared" si="3"/>
        <v>0</v>
      </c>
      <c r="L39" s="218">
        <f t="shared" si="3"/>
        <v>0</v>
      </c>
      <c r="M39" s="215">
        <f>SUM('１月:１２月'!M39)</f>
        <v>0</v>
      </c>
      <c r="N39" s="215">
        <f>SUM('１月:１２月'!N39)</f>
        <v>0</v>
      </c>
      <c r="O39" s="215">
        <f>SUM('１月:１２月'!O39)</f>
        <v>0</v>
      </c>
      <c r="P39" s="215">
        <f>SUM('１月:１２月'!P39)</f>
        <v>0</v>
      </c>
      <c r="Q39" s="215">
        <f>SUM('１月:１２月'!Q39)</f>
        <v>0</v>
      </c>
      <c r="R39" s="215">
        <f>SUM('１月:１２月'!R39)</f>
        <v>0</v>
      </c>
      <c r="S39" s="219">
        <f t="shared" si="4"/>
        <v>0</v>
      </c>
      <c r="T39" s="220">
        <f t="shared" si="4"/>
        <v>0</v>
      </c>
      <c r="U39" s="218">
        <f t="shared" si="4"/>
        <v>0</v>
      </c>
      <c r="V39" s="215">
        <f>SUM('１月:１２月'!V39)</f>
        <v>0</v>
      </c>
      <c r="W39" s="215">
        <f>SUM('１月:１２月'!W39)</f>
        <v>0</v>
      </c>
      <c r="X39" s="221">
        <f>SUM('１月:１２月'!X39)</f>
        <v>0</v>
      </c>
      <c r="Y39" s="222">
        <f>SUM('１月:１２月'!Y39)</f>
        <v>0</v>
      </c>
      <c r="Z39" s="215">
        <f>SUM('１月:１２月'!Z39)</f>
        <v>0</v>
      </c>
      <c r="AA39" s="223">
        <f>SUM('１月:１２月'!AA39)</f>
        <v>0</v>
      </c>
      <c r="AB39" s="224">
        <f t="shared" si="2"/>
        <v>0</v>
      </c>
      <c r="AC39" s="217">
        <f t="shared" si="2"/>
        <v>0</v>
      </c>
      <c r="AD39" s="225">
        <f t="shared" si="2"/>
        <v>0</v>
      </c>
      <c r="AE39" s="226" t="s">
        <v>15</v>
      </c>
      <c r="AF39" s="212"/>
      <c r="AG39" s="228" t="s">
        <v>40</v>
      </c>
      <c r="AH39" s="5"/>
    </row>
    <row r="40" spans="1:34" s="1" customFormat="1" ht="25.5" customHeight="1">
      <c r="A40" s="195"/>
      <c r="B40" s="196" t="s">
        <v>41</v>
      </c>
      <c r="C40" s="197" t="s">
        <v>14</v>
      </c>
      <c r="D40" s="198">
        <f>SUM('１月:１２月'!D40)</f>
        <v>0</v>
      </c>
      <c r="E40" s="199">
        <f>SUM('１月:１２月'!E40)</f>
        <v>0</v>
      </c>
      <c r="F40" s="199">
        <f>SUM('１月:１２月'!F40)</f>
        <v>0</v>
      </c>
      <c r="G40" s="199">
        <f>SUM('１月:１２月'!G40)</f>
        <v>0</v>
      </c>
      <c r="H40" s="199">
        <f>SUM('１月:１２月'!H40)</f>
        <v>0</v>
      </c>
      <c r="I40" s="199">
        <f>SUM('１月:１２月'!I40)</f>
        <v>0</v>
      </c>
      <c r="J40" s="200">
        <f t="shared" si="3"/>
        <v>0</v>
      </c>
      <c r="K40" s="201">
        <f t="shared" si="3"/>
        <v>0</v>
      </c>
      <c r="L40" s="202">
        <f t="shared" si="3"/>
        <v>0</v>
      </c>
      <c r="M40" s="199">
        <f>SUM('１月:１２月'!M40)</f>
        <v>0</v>
      </c>
      <c r="N40" s="199">
        <f>SUM('１月:１２月'!N40)</f>
        <v>0</v>
      </c>
      <c r="O40" s="199">
        <f>SUM('１月:１２月'!O40)</f>
        <v>0</v>
      </c>
      <c r="P40" s="199">
        <f>SUM('１月:１２月'!P40)</f>
        <v>0</v>
      </c>
      <c r="Q40" s="199">
        <f>SUM('１月:１２月'!Q40)</f>
        <v>0</v>
      </c>
      <c r="R40" s="199">
        <f>SUM('１月:１２月'!R40)</f>
        <v>0</v>
      </c>
      <c r="S40" s="203">
        <f t="shared" si="4"/>
        <v>0</v>
      </c>
      <c r="T40" s="204">
        <f t="shared" si="4"/>
        <v>0</v>
      </c>
      <c r="U40" s="202">
        <f t="shared" si="4"/>
        <v>0</v>
      </c>
      <c r="V40" s="199">
        <f>SUM('１月:１２月'!V40)</f>
        <v>4</v>
      </c>
      <c r="W40" s="199">
        <f>SUM('１月:１２月'!W40)</f>
        <v>49.791000000000004</v>
      </c>
      <c r="X40" s="205">
        <f>SUM('１月:１２月'!X40)</f>
        <v>28732.828999999998</v>
      </c>
      <c r="Y40" s="206">
        <f>SUM('１月:１２月'!Y40)</f>
        <v>0</v>
      </c>
      <c r="Z40" s="199">
        <f>SUM('１月:１２月'!Z40)</f>
        <v>0</v>
      </c>
      <c r="AA40" s="207">
        <f>SUM('１月:１２月'!AA40)</f>
        <v>0</v>
      </c>
      <c r="AB40" s="208">
        <f t="shared" si="2"/>
        <v>4</v>
      </c>
      <c r="AC40" s="201">
        <f t="shared" si="2"/>
        <v>49.791000000000004</v>
      </c>
      <c r="AD40" s="209">
        <f t="shared" si="2"/>
        <v>28732.828999999998</v>
      </c>
      <c r="AE40" s="210" t="s">
        <v>14</v>
      </c>
      <c r="AF40" s="196" t="s">
        <v>41</v>
      </c>
      <c r="AG40" s="211"/>
      <c r="AH40" s="5"/>
    </row>
    <row r="41" spans="1:34" s="1" customFormat="1" ht="25.5" customHeight="1">
      <c r="A41" s="195" t="s">
        <v>42</v>
      </c>
      <c r="B41" s="212"/>
      <c r="C41" s="213" t="s">
        <v>15</v>
      </c>
      <c r="D41" s="214">
        <f>SUM('１月:１２月'!D41)</f>
        <v>0</v>
      </c>
      <c r="E41" s="215">
        <f>SUM('１月:１２月'!E41)</f>
        <v>0</v>
      </c>
      <c r="F41" s="215">
        <f>SUM('１月:１２月'!F41)</f>
        <v>0</v>
      </c>
      <c r="G41" s="215">
        <f>SUM('１月:１２月'!G41)</f>
        <v>0</v>
      </c>
      <c r="H41" s="215">
        <f>SUM('１月:１２月'!H41)</f>
        <v>0</v>
      </c>
      <c r="I41" s="215">
        <f>SUM('１月:１２月'!I41)</f>
        <v>0</v>
      </c>
      <c r="J41" s="216">
        <f t="shared" si="3"/>
        <v>0</v>
      </c>
      <c r="K41" s="217">
        <f t="shared" si="3"/>
        <v>0</v>
      </c>
      <c r="L41" s="218">
        <f t="shared" si="3"/>
        <v>0</v>
      </c>
      <c r="M41" s="215">
        <f>SUM('１月:１２月'!M41)</f>
        <v>0</v>
      </c>
      <c r="N41" s="215">
        <f>SUM('１月:１２月'!N41)</f>
        <v>0</v>
      </c>
      <c r="O41" s="215">
        <f>SUM('１月:１２月'!O41)</f>
        <v>0</v>
      </c>
      <c r="P41" s="215">
        <f>SUM('１月:１２月'!P41)</f>
        <v>0</v>
      </c>
      <c r="Q41" s="215">
        <f>SUM('１月:１２月'!Q41)</f>
        <v>0</v>
      </c>
      <c r="R41" s="215">
        <f>SUM('１月:１２月'!R41)</f>
        <v>0</v>
      </c>
      <c r="S41" s="219">
        <f t="shared" si="4"/>
        <v>0</v>
      </c>
      <c r="T41" s="220">
        <f t="shared" si="4"/>
        <v>0</v>
      </c>
      <c r="U41" s="218">
        <f t="shared" si="4"/>
        <v>0</v>
      </c>
      <c r="V41" s="215">
        <f>SUM('１月:１２月'!V41)</f>
        <v>0</v>
      </c>
      <c r="W41" s="215">
        <f>SUM('１月:１２月'!W41)</f>
        <v>0</v>
      </c>
      <c r="X41" s="221">
        <f>SUM('１月:１２月'!X41)</f>
        <v>0</v>
      </c>
      <c r="Y41" s="222">
        <f>SUM('１月:１２月'!Y41)</f>
        <v>0</v>
      </c>
      <c r="Z41" s="215">
        <f>SUM('１月:１２月'!Z41)</f>
        <v>0</v>
      </c>
      <c r="AA41" s="223">
        <f>SUM('１月:１２月'!AA41)</f>
        <v>0</v>
      </c>
      <c r="AB41" s="224">
        <f t="shared" si="2"/>
        <v>0</v>
      </c>
      <c r="AC41" s="217">
        <f t="shared" si="2"/>
        <v>0</v>
      </c>
      <c r="AD41" s="225">
        <f t="shared" si="2"/>
        <v>0</v>
      </c>
      <c r="AE41" s="226" t="s">
        <v>15</v>
      </c>
      <c r="AF41" s="212"/>
      <c r="AG41" s="211" t="s">
        <v>42</v>
      </c>
      <c r="AH41" s="5"/>
    </row>
    <row r="42" spans="1:34" s="1" customFormat="1" ht="25.5" customHeight="1">
      <c r="A42" s="195"/>
      <c r="B42" s="196" t="s">
        <v>43</v>
      </c>
      <c r="C42" s="197" t="s">
        <v>14</v>
      </c>
      <c r="D42" s="198">
        <f>SUM('１月:１２月'!D42)</f>
        <v>5</v>
      </c>
      <c r="E42" s="199">
        <f>SUM('１月:１２月'!E42)</f>
        <v>37.35080000000001</v>
      </c>
      <c r="F42" s="199">
        <f>SUM('１月:１２月'!F42)</f>
        <v>31526.95190756441</v>
      </c>
      <c r="G42" s="199">
        <f>SUM('１月:１２月'!G42)</f>
        <v>15</v>
      </c>
      <c r="H42" s="199">
        <f>SUM('１月:１２月'!H42)</f>
        <v>214.52179999999998</v>
      </c>
      <c r="I42" s="199">
        <f>SUM('１月:１２月'!I42)</f>
        <v>115884.152</v>
      </c>
      <c r="J42" s="200">
        <f t="shared" si="3"/>
        <v>20</v>
      </c>
      <c r="K42" s="201">
        <f t="shared" si="3"/>
        <v>251.87259999999998</v>
      </c>
      <c r="L42" s="202">
        <f t="shared" si="3"/>
        <v>147411.10390756442</v>
      </c>
      <c r="M42" s="199">
        <f>SUM('１月:１２月'!M42)</f>
        <v>0</v>
      </c>
      <c r="N42" s="199">
        <f>SUM('１月:１２月'!N42)</f>
        <v>0</v>
      </c>
      <c r="O42" s="199">
        <f>SUM('１月:１２月'!O42)</f>
        <v>0</v>
      </c>
      <c r="P42" s="199">
        <f>SUM('１月:１２月'!P42)</f>
        <v>0</v>
      </c>
      <c r="Q42" s="199">
        <f>SUM('１月:１２月'!Q42)</f>
        <v>0</v>
      </c>
      <c r="R42" s="199">
        <f>SUM('１月:１２月'!R42)</f>
        <v>0</v>
      </c>
      <c r="S42" s="203">
        <f t="shared" si="4"/>
        <v>0</v>
      </c>
      <c r="T42" s="204">
        <f t="shared" si="4"/>
        <v>0</v>
      </c>
      <c r="U42" s="202">
        <f t="shared" si="4"/>
        <v>0</v>
      </c>
      <c r="V42" s="199">
        <f>SUM('１月:１２月'!V42)</f>
        <v>173</v>
      </c>
      <c r="W42" s="199">
        <f>SUM('１月:１２月'!W42)</f>
        <v>7011.1511</v>
      </c>
      <c r="X42" s="205">
        <f>SUM('１月:１２月'!X42)</f>
        <v>2093527.079</v>
      </c>
      <c r="Y42" s="206">
        <f>SUM('１月:１２月'!Y42)</f>
        <v>0</v>
      </c>
      <c r="Z42" s="199">
        <f>SUM('１月:１２月'!Z42)</f>
        <v>0</v>
      </c>
      <c r="AA42" s="207">
        <f>SUM('１月:１２月'!AA42)</f>
        <v>0</v>
      </c>
      <c r="AB42" s="208">
        <f t="shared" si="2"/>
        <v>193</v>
      </c>
      <c r="AC42" s="201">
        <f t="shared" si="2"/>
        <v>7263.0237</v>
      </c>
      <c r="AD42" s="209">
        <f t="shared" si="2"/>
        <v>2240938.1829075646</v>
      </c>
      <c r="AE42" s="210" t="s">
        <v>14</v>
      </c>
      <c r="AF42" s="196" t="s">
        <v>43</v>
      </c>
      <c r="AG42" s="211"/>
      <c r="AH42" s="5"/>
    </row>
    <row r="43" spans="1:34" s="1" customFormat="1" ht="25.5" customHeight="1">
      <c r="A43" s="195" t="s">
        <v>44</v>
      </c>
      <c r="B43" s="212"/>
      <c r="C43" s="213" t="s">
        <v>15</v>
      </c>
      <c r="D43" s="214">
        <f>SUM('１月:１２月'!D43)</f>
        <v>242</v>
      </c>
      <c r="E43" s="215">
        <f>SUM('１月:１２月'!E43)</f>
        <v>2800.9057</v>
      </c>
      <c r="F43" s="215">
        <f>SUM('１月:１２月'!F43)</f>
        <v>2086204.9958736922</v>
      </c>
      <c r="G43" s="215">
        <f>SUM('１月:１２月'!G43)</f>
        <v>204</v>
      </c>
      <c r="H43" s="215">
        <f>SUM('１月:１２月'!H43)</f>
        <v>2623.2904</v>
      </c>
      <c r="I43" s="215">
        <f>SUM('１月:１２月'!I43)</f>
        <v>1806981.155</v>
      </c>
      <c r="J43" s="216">
        <f t="shared" si="3"/>
        <v>446</v>
      </c>
      <c r="K43" s="217">
        <f t="shared" si="3"/>
        <v>5424.196099999999</v>
      </c>
      <c r="L43" s="218">
        <f t="shared" si="3"/>
        <v>3893186.1508736922</v>
      </c>
      <c r="M43" s="215">
        <f>SUM('１月:１２月'!M43)</f>
        <v>0</v>
      </c>
      <c r="N43" s="215">
        <f>SUM('１月:１２月'!N43)</f>
        <v>0</v>
      </c>
      <c r="O43" s="215">
        <f>SUM('１月:１２月'!O43)</f>
        <v>0</v>
      </c>
      <c r="P43" s="215">
        <f>SUM('１月:１２月'!P43)</f>
        <v>0</v>
      </c>
      <c r="Q43" s="215">
        <f>SUM('１月:１２月'!Q43)</f>
        <v>0</v>
      </c>
      <c r="R43" s="215">
        <f>SUM('１月:１２月'!R43)</f>
        <v>0</v>
      </c>
      <c r="S43" s="219">
        <f t="shared" si="4"/>
        <v>0</v>
      </c>
      <c r="T43" s="220">
        <f t="shared" si="4"/>
        <v>0</v>
      </c>
      <c r="U43" s="218">
        <f t="shared" si="4"/>
        <v>0</v>
      </c>
      <c r="V43" s="215">
        <f>SUM('１月:１２月'!V43)</f>
        <v>99</v>
      </c>
      <c r="W43" s="215">
        <f>SUM('１月:１２月'!W43)</f>
        <v>1408.4967</v>
      </c>
      <c r="X43" s="221">
        <f>SUM('１月:１２月'!X43)</f>
        <v>486838.66300000006</v>
      </c>
      <c r="Y43" s="222">
        <f>SUM('１月:１２月'!Y43)</f>
        <v>0</v>
      </c>
      <c r="Z43" s="215">
        <f>SUM('１月:１２月'!Z43)</f>
        <v>0</v>
      </c>
      <c r="AA43" s="223">
        <f>SUM('１月:１２月'!AA43)</f>
        <v>0</v>
      </c>
      <c r="AB43" s="224">
        <f t="shared" si="2"/>
        <v>545</v>
      </c>
      <c r="AC43" s="217">
        <f t="shared" si="2"/>
        <v>6832.692799999999</v>
      </c>
      <c r="AD43" s="225">
        <f t="shared" si="2"/>
        <v>4380024.813873692</v>
      </c>
      <c r="AE43" s="226" t="s">
        <v>15</v>
      </c>
      <c r="AF43" s="212"/>
      <c r="AG43" s="211" t="s">
        <v>44</v>
      </c>
      <c r="AH43" s="5"/>
    </row>
    <row r="44" spans="1:34" s="1" customFormat="1" ht="25.5" customHeight="1">
      <c r="A44" s="195"/>
      <c r="B44" s="196" t="s">
        <v>45</v>
      </c>
      <c r="C44" s="197" t="s">
        <v>14</v>
      </c>
      <c r="D44" s="198">
        <f>SUM('１月:１２月'!D44)</f>
        <v>0</v>
      </c>
      <c r="E44" s="199">
        <f>SUM('１月:１２月'!E44)</f>
        <v>0</v>
      </c>
      <c r="F44" s="199">
        <f>SUM('１月:１２月'!F44)</f>
        <v>0</v>
      </c>
      <c r="G44" s="199">
        <f>SUM('１月:１２月'!G44)</f>
        <v>0</v>
      </c>
      <c r="H44" s="199">
        <f>SUM('１月:１２月'!H44)</f>
        <v>0</v>
      </c>
      <c r="I44" s="199">
        <f>SUM('１月:１２月'!I44)</f>
        <v>0</v>
      </c>
      <c r="J44" s="200">
        <f t="shared" si="3"/>
        <v>0</v>
      </c>
      <c r="K44" s="201">
        <f t="shared" si="3"/>
        <v>0</v>
      </c>
      <c r="L44" s="202">
        <f t="shared" si="3"/>
        <v>0</v>
      </c>
      <c r="M44" s="199">
        <f>SUM('１月:１２月'!M44)</f>
        <v>0</v>
      </c>
      <c r="N44" s="199">
        <f>SUM('１月:１２月'!N44)</f>
        <v>0</v>
      </c>
      <c r="O44" s="199">
        <f>SUM('１月:１２月'!O44)</f>
        <v>0</v>
      </c>
      <c r="P44" s="199">
        <f>SUM('１月:１２月'!P44)</f>
        <v>0</v>
      </c>
      <c r="Q44" s="199">
        <f>SUM('１月:１２月'!Q44)</f>
        <v>0</v>
      </c>
      <c r="R44" s="199">
        <f>SUM('１月:１２月'!R44)</f>
        <v>0</v>
      </c>
      <c r="S44" s="203">
        <f t="shared" si="4"/>
        <v>0</v>
      </c>
      <c r="T44" s="204">
        <f t="shared" si="4"/>
        <v>0</v>
      </c>
      <c r="U44" s="202">
        <f t="shared" si="4"/>
        <v>0</v>
      </c>
      <c r="V44" s="199">
        <f>SUM('１月:１２月'!V44)</f>
        <v>96</v>
      </c>
      <c r="W44" s="199">
        <f>SUM('１月:１２月'!W44)</f>
        <v>8.775900000000002</v>
      </c>
      <c r="X44" s="205">
        <f>SUM('１月:１２月'!X44)</f>
        <v>3791.6220000000003</v>
      </c>
      <c r="Y44" s="206">
        <f>SUM('１月:１２月'!Y44)</f>
        <v>0</v>
      </c>
      <c r="Z44" s="199">
        <f>SUM('１月:１２月'!Z44)</f>
        <v>0</v>
      </c>
      <c r="AA44" s="207">
        <f>SUM('１月:１２月'!AA44)</f>
        <v>0</v>
      </c>
      <c r="AB44" s="208">
        <f t="shared" si="2"/>
        <v>96</v>
      </c>
      <c r="AC44" s="201">
        <f t="shared" si="2"/>
        <v>8.775900000000002</v>
      </c>
      <c r="AD44" s="209">
        <f t="shared" si="2"/>
        <v>3791.6220000000003</v>
      </c>
      <c r="AE44" s="210" t="s">
        <v>14</v>
      </c>
      <c r="AF44" s="196" t="s">
        <v>45</v>
      </c>
      <c r="AG44" s="211"/>
      <c r="AH44" s="5"/>
    </row>
    <row r="45" spans="1:34" s="1" customFormat="1" ht="25.5" customHeight="1">
      <c r="A45" s="195" t="s">
        <v>18</v>
      </c>
      <c r="B45" s="212"/>
      <c r="C45" s="213" t="s">
        <v>15</v>
      </c>
      <c r="D45" s="214">
        <f>SUM('１月:１２月'!D45)</f>
        <v>0</v>
      </c>
      <c r="E45" s="215">
        <f>SUM('１月:１２月'!E45)</f>
        <v>0</v>
      </c>
      <c r="F45" s="215">
        <f>SUM('１月:１２月'!F45)</f>
        <v>0</v>
      </c>
      <c r="G45" s="215">
        <f>SUM('１月:１２月'!G45)</f>
        <v>0</v>
      </c>
      <c r="H45" s="215">
        <f>SUM('１月:１２月'!H45)</f>
        <v>0</v>
      </c>
      <c r="I45" s="215">
        <f>SUM('１月:１２月'!I45)</f>
        <v>0</v>
      </c>
      <c r="J45" s="216">
        <f t="shared" si="3"/>
        <v>0</v>
      </c>
      <c r="K45" s="217">
        <f t="shared" si="3"/>
        <v>0</v>
      </c>
      <c r="L45" s="218">
        <f t="shared" si="3"/>
        <v>0</v>
      </c>
      <c r="M45" s="215">
        <f>SUM('１月:１２月'!M45)</f>
        <v>0</v>
      </c>
      <c r="N45" s="215">
        <f>SUM('１月:１２月'!N45)</f>
        <v>0</v>
      </c>
      <c r="O45" s="215">
        <f>SUM('１月:１２月'!O45)</f>
        <v>0</v>
      </c>
      <c r="P45" s="215">
        <f>SUM('１月:１２月'!P45)</f>
        <v>0</v>
      </c>
      <c r="Q45" s="215">
        <f>SUM('１月:１２月'!Q45)</f>
        <v>0</v>
      </c>
      <c r="R45" s="215">
        <f>SUM('１月:１２月'!R45)</f>
        <v>0</v>
      </c>
      <c r="S45" s="219">
        <f t="shared" si="4"/>
        <v>0</v>
      </c>
      <c r="T45" s="220">
        <f t="shared" si="4"/>
        <v>0</v>
      </c>
      <c r="U45" s="218">
        <f t="shared" si="4"/>
        <v>0</v>
      </c>
      <c r="V45" s="215">
        <f>SUM('１月:１２月'!V45)</f>
        <v>32</v>
      </c>
      <c r="W45" s="215">
        <f>SUM('１月:１２月'!W45)</f>
        <v>3.3691999999999998</v>
      </c>
      <c r="X45" s="221">
        <f>SUM('１月:１２月'!X45)</f>
        <v>1050.526</v>
      </c>
      <c r="Y45" s="222">
        <f>SUM('１月:１２月'!Y45)</f>
        <v>0</v>
      </c>
      <c r="Z45" s="215">
        <f>SUM('１月:１２月'!Z45)</f>
        <v>0</v>
      </c>
      <c r="AA45" s="223">
        <f>SUM('１月:１２月'!AA45)</f>
        <v>0</v>
      </c>
      <c r="AB45" s="224">
        <f t="shared" si="2"/>
        <v>32</v>
      </c>
      <c r="AC45" s="217">
        <f t="shared" si="2"/>
        <v>3.3691999999999998</v>
      </c>
      <c r="AD45" s="225">
        <f t="shared" si="2"/>
        <v>1050.526</v>
      </c>
      <c r="AE45" s="226" t="s">
        <v>15</v>
      </c>
      <c r="AF45" s="212"/>
      <c r="AG45" s="211" t="s">
        <v>18</v>
      </c>
      <c r="AH45" s="5"/>
    </row>
    <row r="46" spans="1:34" s="1" customFormat="1" ht="25.5" customHeight="1">
      <c r="A46" s="195"/>
      <c r="B46" s="196" t="s">
        <v>46</v>
      </c>
      <c r="C46" s="197" t="s">
        <v>14</v>
      </c>
      <c r="D46" s="198">
        <f>SUM('１月:１２月'!D46)</f>
        <v>0</v>
      </c>
      <c r="E46" s="199">
        <f>SUM('１月:１２月'!E46)</f>
        <v>0</v>
      </c>
      <c r="F46" s="199">
        <f>SUM('１月:１２月'!F46)</f>
        <v>0</v>
      </c>
      <c r="G46" s="199">
        <f>SUM('１月:１２月'!G46)</f>
        <v>0</v>
      </c>
      <c r="H46" s="199">
        <f>SUM('１月:１２月'!H46)</f>
        <v>0</v>
      </c>
      <c r="I46" s="199">
        <f>SUM('１月:１２月'!I46)</f>
        <v>0</v>
      </c>
      <c r="J46" s="200">
        <f t="shared" si="3"/>
        <v>0</v>
      </c>
      <c r="K46" s="201">
        <f t="shared" si="3"/>
        <v>0</v>
      </c>
      <c r="L46" s="202">
        <f t="shared" si="3"/>
        <v>0</v>
      </c>
      <c r="M46" s="199">
        <f>SUM('１月:１２月'!M46)</f>
        <v>0</v>
      </c>
      <c r="N46" s="199">
        <f>SUM('１月:１２月'!N46)</f>
        <v>0</v>
      </c>
      <c r="O46" s="199">
        <f>SUM('１月:１２月'!O46)</f>
        <v>0</v>
      </c>
      <c r="P46" s="199">
        <f>SUM('１月:１２月'!P46)</f>
        <v>0</v>
      </c>
      <c r="Q46" s="199">
        <f>SUM('１月:１２月'!Q46)</f>
        <v>0</v>
      </c>
      <c r="R46" s="199">
        <f>SUM('１月:１２月'!R46)</f>
        <v>0</v>
      </c>
      <c r="S46" s="203">
        <f t="shared" si="4"/>
        <v>0</v>
      </c>
      <c r="T46" s="204">
        <f t="shared" si="4"/>
        <v>0</v>
      </c>
      <c r="U46" s="202">
        <f t="shared" si="4"/>
        <v>0</v>
      </c>
      <c r="V46" s="199">
        <f>SUM('１月:１２月'!V46)</f>
        <v>0</v>
      </c>
      <c r="W46" s="199">
        <f>SUM('１月:１２月'!W46)</f>
        <v>0</v>
      </c>
      <c r="X46" s="205">
        <f>SUM('１月:１２月'!X46)</f>
        <v>0</v>
      </c>
      <c r="Y46" s="206">
        <f>SUM('１月:１２月'!Y46)</f>
        <v>0</v>
      </c>
      <c r="Z46" s="199">
        <f>SUM('１月:１２月'!Z46)</f>
        <v>0</v>
      </c>
      <c r="AA46" s="207">
        <f>SUM('１月:１２月'!AA46)</f>
        <v>0</v>
      </c>
      <c r="AB46" s="208">
        <f t="shared" si="2"/>
        <v>0</v>
      </c>
      <c r="AC46" s="201">
        <f t="shared" si="2"/>
        <v>0</v>
      </c>
      <c r="AD46" s="209">
        <f t="shared" si="2"/>
        <v>0</v>
      </c>
      <c r="AE46" s="210" t="s">
        <v>14</v>
      </c>
      <c r="AF46" s="196" t="s">
        <v>46</v>
      </c>
      <c r="AG46" s="211"/>
      <c r="AH46" s="5"/>
    </row>
    <row r="47" spans="1:34" s="1" customFormat="1" ht="25.5" customHeight="1">
      <c r="A47" s="227"/>
      <c r="B47" s="212"/>
      <c r="C47" s="213" t="s">
        <v>15</v>
      </c>
      <c r="D47" s="214">
        <f>SUM('１月:１２月'!D47)</f>
        <v>0</v>
      </c>
      <c r="E47" s="215">
        <f>SUM('１月:１２月'!E47)</f>
        <v>0</v>
      </c>
      <c r="F47" s="215">
        <f>SUM('１月:１２月'!F47)</f>
        <v>0</v>
      </c>
      <c r="G47" s="215">
        <f>SUM('１月:１２月'!G47)</f>
        <v>0</v>
      </c>
      <c r="H47" s="215">
        <f>SUM('１月:１２月'!H47)</f>
        <v>0</v>
      </c>
      <c r="I47" s="215">
        <f>SUM('１月:１２月'!I47)</f>
        <v>0</v>
      </c>
      <c r="J47" s="216">
        <f t="shared" si="3"/>
        <v>0</v>
      </c>
      <c r="K47" s="217">
        <f t="shared" si="3"/>
        <v>0</v>
      </c>
      <c r="L47" s="218">
        <f t="shared" si="3"/>
        <v>0</v>
      </c>
      <c r="M47" s="215">
        <f>SUM('１月:１２月'!M47)</f>
        <v>0</v>
      </c>
      <c r="N47" s="215">
        <f>SUM('１月:１２月'!N47)</f>
        <v>0</v>
      </c>
      <c r="O47" s="215">
        <f>SUM('１月:１２月'!O47)</f>
        <v>0</v>
      </c>
      <c r="P47" s="215">
        <f>SUM('１月:１２月'!P47)</f>
        <v>0</v>
      </c>
      <c r="Q47" s="215">
        <f>SUM('１月:１２月'!Q47)</f>
        <v>0</v>
      </c>
      <c r="R47" s="215">
        <f>SUM('１月:１２月'!R47)</f>
        <v>0</v>
      </c>
      <c r="S47" s="219">
        <f t="shared" si="4"/>
        <v>0</v>
      </c>
      <c r="T47" s="220">
        <f t="shared" si="4"/>
        <v>0</v>
      </c>
      <c r="U47" s="218">
        <f t="shared" si="4"/>
        <v>0</v>
      </c>
      <c r="V47" s="215">
        <f>SUM('１月:１２月'!V47)</f>
        <v>0</v>
      </c>
      <c r="W47" s="215">
        <f>SUM('１月:１２月'!W47)</f>
        <v>0</v>
      </c>
      <c r="X47" s="221">
        <f>SUM('１月:１２月'!X47)</f>
        <v>0</v>
      </c>
      <c r="Y47" s="222">
        <f>SUM('１月:１２月'!Y47)</f>
        <v>0</v>
      </c>
      <c r="Z47" s="215">
        <f>SUM('１月:１２月'!Z47)</f>
        <v>0</v>
      </c>
      <c r="AA47" s="223">
        <f>SUM('１月:１２月'!AA47)</f>
        <v>0</v>
      </c>
      <c r="AB47" s="224">
        <f t="shared" si="2"/>
        <v>0</v>
      </c>
      <c r="AC47" s="217">
        <f t="shared" si="2"/>
        <v>0</v>
      </c>
      <c r="AD47" s="225">
        <f t="shared" si="2"/>
        <v>0</v>
      </c>
      <c r="AE47" s="226" t="s">
        <v>15</v>
      </c>
      <c r="AF47" s="212"/>
      <c r="AG47" s="228"/>
      <c r="AH47" s="5"/>
    </row>
    <row r="48" spans="1:34" s="1" customFormat="1" ht="25.5" customHeight="1">
      <c r="A48" s="195"/>
      <c r="B48" s="196" t="s">
        <v>47</v>
      </c>
      <c r="C48" s="197" t="s">
        <v>14</v>
      </c>
      <c r="D48" s="198">
        <f>SUM('１月:１２月'!D48)</f>
        <v>0</v>
      </c>
      <c r="E48" s="199">
        <f>SUM('１月:１２月'!E48)</f>
        <v>0</v>
      </c>
      <c r="F48" s="199">
        <f>SUM('１月:１２月'!F48)</f>
        <v>0</v>
      </c>
      <c r="G48" s="199">
        <f>SUM('１月:１２月'!G48)</f>
        <v>0</v>
      </c>
      <c r="H48" s="199">
        <f>SUM('１月:１２月'!H48)</f>
        <v>0</v>
      </c>
      <c r="I48" s="199">
        <f>SUM('１月:１２月'!I48)</f>
        <v>0</v>
      </c>
      <c r="J48" s="200">
        <f t="shared" si="3"/>
        <v>0</v>
      </c>
      <c r="K48" s="201">
        <f t="shared" si="3"/>
        <v>0</v>
      </c>
      <c r="L48" s="202">
        <f t="shared" si="3"/>
        <v>0</v>
      </c>
      <c r="M48" s="199">
        <f>SUM('１月:１２月'!M48)</f>
        <v>243</v>
      </c>
      <c r="N48" s="199">
        <f>SUM('１月:１２月'!N48)</f>
        <v>88.30099999999999</v>
      </c>
      <c r="O48" s="199">
        <f>SUM('１月:１２月'!O48)</f>
        <v>26476.415999999997</v>
      </c>
      <c r="P48" s="199">
        <f>SUM('１月:１２月'!P48)</f>
        <v>0</v>
      </c>
      <c r="Q48" s="199">
        <f>SUM('１月:１２月'!Q48)</f>
        <v>0</v>
      </c>
      <c r="R48" s="199">
        <f>SUM('１月:１２月'!R48)</f>
        <v>0</v>
      </c>
      <c r="S48" s="203">
        <f t="shared" si="4"/>
        <v>243</v>
      </c>
      <c r="T48" s="204">
        <f t="shared" si="4"/>
        <v>88.30099999999999</v>
      </c>
      <c r="U48" s="202">
        <f t="shared" si="4"/>
        <v>26476.415999999997</v>
      </c>
      <c r="V48" s="199">
        <f>SUM('１月:１２月'!V48)</f>
        <v>247</v>
      </c>
      <c r="W48" s="199">
        <f>SUM('１月:１２月'!W48)</f>
        <v>103.09039999999999</v>
      </c>
      <c r="X48" s="205">
        <f>SUM('１月:１２月'!X48)</f>
        <v>45881.149999999994</v>
      </c>
      <c r="Y48" s="206">
        <f>SUM('１月:１２月'!Y48)</f>
        <v>163</v>
      </c>
      <c r="Z48" s="199">
        <f>SUM('１月:１２月'!Z48)</f>
        <v>44.59499999999999</v>
      </c>
      <c r="AA48" s="207">
        <f>SUM('１月:１２月'!AA48)</f>
        <v>13458.438</v>
      </c>
      <c r="AB48" s="208">
        <f t="shared" si="2"/>
        <v>653</v>
      </c>
      <c r="AC48" s="201">
        <f t="shared" si="2"/>
        <v>235.98639999999997</v>
      </c>
      <c r="AD48" s="209">
        <f t="shared" si="2"/>
        <v>85816.00399999999</v>
      </c>
      <c r="AE48" s="210" t="s">
        <v>14</v>
      </c>
      <c r="AF48" s="196" t="s">
        <v>47</v>
      </c>
      <c r="AG48" s="211"/>
      <c r="AH48" s="5"/>
    </row>
    <row r="49" spans="1:34" s="1" customFormat="1" ht="25.5" customHeight="1">
      <c r="A49" s="195" t="s">
        <v>48</v>
      </c>
      <c r="B49" s="212"/>
      <c r="C49" s="213" t="s">
        <v>15</v>
      </c>
      <c r="D49" s="214">
        <f>SUM('１月:１２月'!D49)</f>
        <v>0</v>
      </c>
      <c r="E49" s="215">
        <f>SUM('１月:１２月'!E49)</f>
        <v>0</v>
      </c>
      <c r="F49" s="215">
        <f>SUM('１月:１２月'!F49)</f>
        <v>0</v>
      </c>
      <c r="G49" s="215">
        <f>SUM('１月:１２月'!G49)</f>
        <v>0</v>
      </c>
      <c r="H49" s="215">
        <f>SUM('１月:１２月'!H49)</f>
        <v>0</v>
      </c>
      <c r="I49" s="215">
        <f>SUM('１月:１２月'!I49)</f>
        <v>0</v>
      </c>
      <c r="J49" s="216">
        <f t="shared" si="3"/>
        <v>0</v>
      </c>
      <c r="K49" s="217">
        <f t="shared" si="3"/>
        <v>0</v>
      </c>
      <c r="L49" s="218">
        <f t="shared" si="3"/>
        <v>0</v>
      </c>
      <c r="M49" s="215">
        <f>SUM('１月:１２月'!M49)</f>
        <v>0</v>
      </c>
      <c r="N49" s="215">
        <f>SUM('１月:１２月'!N49)</f>
        <v>0</v>
      </c>
      <c r="O49" s="215">
        <f>SUM('１月:１２月'!O49)</f>
        <v>0</v>
      </c>
      <c r="P49" s="215">
        <f>SUM('１月:１２月'!P49)</f>
        <v>0</v>
      </c>
      <c r="Q49" s="215">
        <f>SUM('１月:１２月'!Q49)</f>
        <v>0</v>
      </c>
      <c r="R49" s="215">
        <f>SUM('１月:１２月'!R49)</f>
        <v>0</v>
      </c>
      <c r="S49" s="219">
        <f t="shared" si="4"/>
        <v>0</v>
      </c>
      <c r="T49" s="220">
        <f t="shared" si="4"/>
        <v>0</v>
      </c>
      <c r="U49" s="218">
        <f t="shared" si="4"/>
        <v>0</v>
      </c>
      <c r="V49" s="215">
        <f>SUM('１月:１２月'!V49)</f>
        <v>3</v>
      </c>
      <c r="W49" s="215">
        <f>SUM('１月:１２月'!W49)</f>
        <v>0.48500000000000004</v>
      </c>
      <c r="X49" s="221">
        <f>SUM('１月:１２月'!X49)</f>
        <v>148.309</v>
      </c>
      <c r="Y49" s="222">
        <f>SUM('１月:１２月'!Y49)</f>
        <v>0</v>
      </c>
      <c r="Z49" s="215">
        <f>SUM('１月:１２月'!Z49)</f>
        <v>0</v>
      </c>
      <c r="AA49" s="223">
        <f>SUM('１月:１２月'!AA49)</f>
        <v>0</v>
      </c>
      <c r="AB49" s="224">
        <f t="shared" si="2"/>
        <v>3</v>
      </c>
      <c r="AC49" s="217">
        <f t="shared" si="2"/>
        <v>0.48500000000000004</v>
      </c>
      <c r="AD49" s="225">
        <f t="shared" si="2"/>
        <v>148.309</v>
      </c>
      <c r="AE49" s="226" t="s">
        <v>15</v>
      </c>
      <c r="AF49" s="212"/>
      <c r="AG49" s="211" t="s">
        <v>48</v>
      </c>
      <c r="AH49" s="5"/>
    </row>
    <row r="50" spans="1:34" s="1" customFormat="1" ht="25.5" customHeight="1">
      <c r="A50" s="195"/>
      <c r="B50" s="196" t="s">
        <v>49</v>
      </c>
      <c r="C50" s="197" t="s">
        <v>14</v>
      </c>
      <c r="D50" s="198">
        <f>SUM('１月:１２月'!D50)</f>
        <v>0</v>
      </c>
      <c r="E50" s="199">
        <f>SUM('１月:１２月'!E50)</f>
        <v>0</v>
      </c>
      <c r="F50" s="199">
        <f>SUM('１月:１２月'!F50)</f>
        <v>0</v>
      </c>
      <c r="G50" s="199">
        <f>SUM('１月:１２月'!G50)</f>
        <v>0</v>
      </c>
      <c r="H50" s="199">
        <f>SUM('１月:１２月'!H50)</f>
        <v>0</v>
      </c>
      <c r="I50" s="199">
        <f>SUM('１月:１２月'!I50)</f>
        <v>0</v>
      </c>
      <c r="J50" s="200">
        <f t="shared" si="3"/>
        <v>0</v>
      </c>
      <c r="K50" s="201">
        <f t="shared" si="3"/>
        <v>0</v>
      </c>
      <c r="L50" s="202">
        <f t="shared" si="3"/>
        <v>0</v>
      </c>
      <c r="M50" s="199">
        <f>SUM('１月:１２月'!M50)</f>
        <v>0</v>
      </c>
      <c r="N50" s="199">
        <f>SUM('１月:１２月'!N50)</f>
        <v>0</v>
      </c>
      <c r="O50" s="199">
        <f>SUM('１月:１２月'!O50)</f>
        <v>0</v>
      </c>
      <c r="P50" s="199">
        <f>SUM('１月:１２月'!P50)</f>
        <v>0</v>
      </c>
      <c r="Q50" s="199">
        <f>SUM('１月:１２月'!Q50)</f>
        <v>0</v>
      </c>
      <c r="R50" s="199">
        <f>SUM('１月:１２月'!R50)</f>
        <v>0</v>
      </c>
      <c r="S50" s="203">
        <f t="shared" si="4"/>
        <v>0</v>
      </c>
      <c r="T50" s="204">
        <f t="shared" si="4"/>
        <v>0</v>
      </c>
      <c r="U50" s="202">
        <f t="shared" si="4"/>
        <v>0</v>
      </c>
      <c r="V50" s="199">
        <f>SUM('１月:１２月'!V50)</f>
        <v>4</v>
      </c>
      <c r="W50" s="199">
        <f>SUM('１月:１２月'!W50)</f>
        <v>845.6811</v>
      </c>
      <c r="X50" s="205">
        <f>SUM('１月:１２月'!X50)</f>
        <v>248910.59600000002</v>
      </c>
      <c r="Y50" s="206">
        <f>SUM('１月:１２月'!Y50)</f>
        <v>0</v>
      </c>
      <c r="Z50" s="199">
        <f>SUM('１月:１２月'!Z50)</f>
        <v>0</v>
      </c>
      <c r="AA50" s="207">
        <f>SUM('１月:１２月'!AA50)</f>
        <v>0</v>
      </c>
      <c r="AB50" s="208">
        <f t="shared" si="2"/>
        <v>4</v>
      </c>
      <c r="AC50" s="201">
        <f t="shared" si="2"/>
        <v>845.6811</v>
      </c>
      <c r="AD50" s="209">
        <f t="shared" si="2"/>
        <v>248910.59600000002</v>
      </c>
      <c r="AE50" s="210" t="s">
        <v>14</v>
      </c>
      <c r="AF50" s="196" t="s">
        <v>49</v>
      </c>
      <c r="AG50" s="211"/>
      <c r="AH50" s="5"/>
    </row>
    <row r="51" spans="1:34" s="1" customFormat="1" ht="25.5" customHeight="1">
      <c r="A51" s="195"/>
      <c r="B51" s="212"/>
      <c r="C51" s="213" t="s">
        <v>15</v>
      </c>
      <c r="D51" s="214">
        <f>SUM('１月:１２月'!D51)</f>
        <v>1</v>
      </c>
      <c r="E51" s="215">
        <f>SUM('１月:１２月'!E51)</f>
        <v>281.712</v>
      </c>
      <c r="F51" s="215">
        <f>SUM('１月:１２月'!F51)</f>
        <v>66277.68371814916</v>
      </c>
      <c r="G51" s="215">
        <f>SUM('１月:１２月'!G51)</f>
        <v>0</v>
      </c>
      <c r="H51" s="215">
        <f>SUM('１月:１２月'!H51)</f>
        <v>0</v>
      </c>
      <c r="I51" s="215">
        <f>SUM('１月:１２月'!I51)</f>
        <v>0</v>
      </c>
      <c r="J51" s="216">
        <f t="shared" si="3"/>
        <v>1</v>
      </c>
      <c r="K51" s="217">
        <f t="shared" si="3"/>
        <v>281.712</v>
      </c>
      <c r="L51" s="218">
        <f t="shared" si="3"/>
        <v>66277.68371814916</v>
      </c>
      <c r="M51" s="215">
        <f>SUM('１月:１２月'!M51)</f>
        <v>1</v>
      </c>
      <c r="N51" s="215">
        <f>SUM('１月:１２月'!N51)</f>
        <v>5.369</v>
      </c>
      <c r="O51" s="215">
        <f>SUM('１月:１２月'!O51)</f>
        <v>1480.431</v>
      </c>
      <c r="P51" s="215">
        <f>SUM('１月:１２月'!P51)</f>
        <v>0</v>
      </c>
      <c r="Q51" s="215">
        <f>SUM('１月:１２月'!Q51)</f>
        <v>0</v>
      </c>
      <c r="R51" s="215">
        <f>SUM('１月:１２月'!R51)</f>
        <v>0</v>
      </c>
      <c r="S51" s="219">
        <f t="shared" si="4"/>
        <v>1</v>
      </c>
      <c r="T51" s="220">
        <f t="shared" si="4"/>
        <v>5.369</v>
      </c>
      <c r="U51" s="218">
        <f t="shared" si="4"/>
        <v>1480.431</v>
      </c>
      <c r="V51" s="215">
        <f>SUM('１月:１２月'!V51)</f>
        <v>0</v>
      </c>
      <c r="W51" s="215">
        <f>SUM('１月:１２月'!W51)</f>
        <v>0</v>
      </c>
      <c r="X51" s="221">
        <f>SUM('１月:１２月'!X51)</f>
        <v>0</v>
      </c>
      <c r="Y51" s="222">
        <f>SUM('１月:１２月'!Y51)</f>
        <v>0</v>
      </c>
      <c r="Z51" s="215">
        <f>SUM('１月:１２月'!Z51)</f>
        <v>0</v>
      </c>
      <c r="AA51" s="223">
        <f>SUM('１月:１２月'!AA51)</f>
        <v>0</v>
      </c>
      <c r="AB51" s="224">
        <f t="shared" si="2"/>
        <v>2</v>
      </c>
      <c r="AC51" s="217">
        <f t="shared" si="2"/>
        <v>287.081</v>
      </c>
      <c r="AD51" s="225">
        <f t="shared" si="2"/>
        <v>67758.11471814915</v>
      </c>
      <c r="AE51" s="226" t="s">
        <v>15</v>
      </c>
      <c r="AF51" s="212"/>
      <c r="AG51" s="211"/>
      <c r="AH51" s="5"/>
    </row>
    <row r="52" spans="1:34" s="1" customFormat="1" ht="25.5" customHeight="1">
      <c r="A52" s="195"/>
      <c r="B52" s="196" t="s">
        <v>50</v>
      </c>
      <c r="C52" s="197" t="s">
        <v>14</v>
      </c>
      <c r="D52" s="198">
        <f>SUM('１月:１２月'!D52)</f>
        <v>0</v>
      </c>
      <c r="E52" s="199">
        <f>SUM('１月:１２月'!E52)</f>
        <v>0</v>
      </c>
      <c r="F52" s="199">
        <f>SUM('１月:１２月'!F52)</f>
        <v>0</v>
      </c>
      <c r="G52" s="199">
        <f>SUM('１月:１２月'!G52)</f>
        <v>0</v>
      </c>
      <c r="H52" s="199">
        <f>SUM('１月:１２月'!H52)</f>
        <v>0</v>
      </c>
      <c r="I52" s="199">
        <f>SUM('１月:１２月'!I52)</f>
        <v>0</v>
      </c>
      <c r="J52" s="200">
        <f t="shared" si="3"/>
        <v>0</v>
      </c>
      <c r="K52" s="201">
        <f t="shared" si="3"/>
        <v>0</v>
      </c>
      <c r="L52" s="202">
        <f t="shared" si="3"/>
        <v>0</v>
      </c>
      <c r="M52" s="199">
        <f>SUM('１月:１２月'!M52)</f>
        <v>0</v>
      </c>
      <c r="N52" s="199">
        <f>SUM('１月:１２月'!N52)</f>
        <v>0</v>
      </c>
      <c r="O52" s="199">
        <f>SUM('１月:１２月'!O52)</f>
        <v>0</v>
      </c>
      <c r="P52" s="199">
        <f>SUM('１月:１２月'!P52)</f>
        <v>0</v>
      </c>
      <c r="Q52" s="199">
        <f>SUM('１月:１２月'!Q52)</f>
        <v>0</v>
      </c>
      <c r="R52" s="199">
        <f>SUM('１月:１２月'!R52)</f>
        <v>0</v>
      </c>
      <c r="S52" s="203">
        <f t="shared" si="4"/>
        <v>0</v>
      </c>
      <c r="T52" s="204">
        <f t="shared" si="4"/>
        <v>0</v>
      </c>
      <c r="U52" s="202">
        <f t="shared" si="4"/>
        <v>0</v>
      </c>
      <c r="V52" s="199">
        <f>SUM('１月:１２月'!V52)</f>
        <v>0</v>
      </c>
      <c r="W52" s="199">
        <f>SUM('１月:１２月'!W52)</f>
        <v>0</v>
      </c>
      <c r="X52" s="205">
        <f>SUM('１月:１２月'!X52)</f>
        <v>0</v>
      </c>
      <c r="Y52" s="206">
        <f>SUM('１月:１２月'!Y52)</f>
        <v>0</v>
      </c>
      <c r="Z52" s="199">
        <f>SUM('１月:１２月'!Z52)</f>
        <v>0</v>
      </c>
      <c r="AA52" s="207">
        <f>SUM('１月:１２月'!AA52)</f>
        <v>0</v>
      </c>
      <c r="AB52" s="208">
        <f t="shared" si="2"/>
        <v>0</v>
      </c>
      <c r="AC52" s="201">
        <f t="shared" si="2"/>
        <v>0</v>
      </c>
      <c r="AD52" s="209">
        <f t="shared" si="2"/>
        <v>0</v>
      </c>
      <c r="AE52" s="210" t="s">
        <v>14</v>
      </c>
      <c r="AF52" s="196" t="s">
        <v>50</v>
      </c>
      <c r="AG52" s="211"/>
      <c r="AH52" s="5"/>
    </row>
    <row r="53" spans="1:34" s="1" customFormat="1" ht="25.5" customHeight="1">
      <c r="A53" s="195" t="s">
        <v>18</v>
      </c>
      <c r="B53" s="212"/>
      <c r="C53" s="213" t="s">
        <v>15</v>
      </c>
      <c r="D53" s="214">
        <f>SUM('１月:１２月'!D53)</f>
        <v>2</v>
      </c>
      <c r="E53" s="215">
        <f>SUM('１月:１２月'!E53)</f>
        <v>21.702</v>
      </c>
      <c r="F53" s="215">
        <f>SUM('１月:１２月'!F53)</f>
        <v>3287.4566859723586</v>
      </c>
      <c r="G53" s="215">
        <f>SUM('１月:１２月'!G53)</f>
        <v>1</v>
      </c>
      <c r="H53" s="215">
        <f>SUM('１月:１２月'!H53)</f>
        <v>54.324</v>
      </c>
      <c r="I53" s="215">
        <f>SUM('１月:１２月'!I53)</f>
        <v>12357.194</v>
      </c>
      <c r="J53" s="216">
        <f t="shared" si="3"/>
        <v>3</v>
      </c>
      <c r="K53" s="217">
        <f t="shared" si="3"/>
        <v>76.026</v>
      </c>
      <c r="L53" s="218">
        <f t="shared" si="3"/>
        <v>15644.650685972358</v>
      </c>
      <c r="M53" s="215">
        <f>SUM('１月:１２月'!M53)</f>
        <v>1</v>
      </c>
      <c r="N53" s="215">
        <f>SUM('１月:１２月'!N53)</f>
        <v>106.025</v>
      </c>
      <c r="O53" s="215">
        <f>SUM('１月:１２月'!O53)</f>
        <v>25118.898</v>
      </c>
      <c r="P53" s="215">
        <f>SUM('１月:１２月'!P53)</f>
        <v>0</v>
      </c>
      <c r="Q53" s="215">
        <f>SUM('１月:１２月'!Q53)</f>
        <v>0</v>
      </c>
      <c r="R53" s="215">
        <f>SUM('１月:１２月'!R53)</f>
        <v>0</v>
      </c>
      <c r="S53" s="219">
        <f t="shared" si="4"/>
        <v>1</v>
      </c>
      <c r="T53" s="220">
        <f t="shared" si="4"/>
        <v>106.025</v>
      </c>
      <c r="U53" s="218">
        <f t="shared" si="4"/>
        <v>25118.898</v>
      </c>
      <c r="V53" s="215">
        <f>SUM('１月:１２月'!V53)</f>
        <v>1041</v>
      </c>
      <c r="W53" s="215">
        <f>SUM('１月:１２月'!W53)</f>
        <v>20757.792800000003</v>
      </c>
      <c r="X53" s="221">
        <f>SUM('１月:１２月'!X53)</f>
        <v>6523183.671</v>
      </c>
      <c r="Y53" s="222">
        <f>SUM('１月:１２月'!Y53)</f>
        <v>0</v>
      </c>
      <c r="Z53" s="215">
        <f>SUM('１月:１２月'!Z53)</f>
        <v>0</v>
      </c>
      <c r="AA53" s="223">
        <f>SUM('１月:１２月'!AA53)</f>
        <v>0</v>
      </c>
      <c r="AB53" s="224">
        <f t="shared" si="2"/>
        <v>1045</v>
      </c>
      <c r="AC53" s="217">
        <f t="shared" si="2"/>
        <v>20939.843800000002</v>
      </c>
      <c r="AD53" s="225">
        <f t="shared" si="2"/>
        <v>6563947.219685973</v>
      </c>
      <c r="AE53" s="226" t="s">
        <v>15</v>
      </c>
      <c r="AF53" s="212"/>
      <c r="AG53" s="211" t="s">
        <v>18</v>
      </c>
      <c r="AH53" s="5"/>
    </row>
    <row r="54" spans="1:34" s="1" customFormat="1" ht="25.5" customHeight="1">
      <c r="A54" s="195"/>
      <c r="B54" s="196" t="s">
        <v>51</v>
      </c>
      <c r="C54" s="197" t="s">
        <v>14</v>
      </c>
      <c r="D54" s="198">
        <f>SUM('１月:１２月'!D54)</f>
        <v>0</v>
      </c>
      <c r="E54" s="199">
        <f>SUM('１月:１２月'!E54)</f>
        <v>0</v>
      </c>
      <c r="F54" s="199">
        <f>SUM('１月:１２月'!F54)</f>
        <v>0</v>
      </c>
      <c r="G54" s="199">
        <f>SUM('１月:１２月'!G54)</f>
        <v>0</v>
      </c>
      <c r="H54" s="199">
        <f>SUM('１月:１２月'!H54)</f>
        <v>0</v>
      </c>
      <c r="I54" s="199">
        <f>SUM('１月:１２月'!I54)</f>
        <v>0</v>
      </c>
      <c r="J54" s="200">
        <f t="shared" si="3"/>
        <v>0</v>
      </c>
      <c r="K54" s="201">
        <f t="shared" si="3"/>
        <v>0</v>
      </c>
      <c r="L54" s="202">
        <f t="shared" si="3"/>
        <v>0</v>
      </c>
      <c r="M54" s="199">
        <f>SUM('１月:１２月'!M54)</f>
        <v>0</v>
      </c>
      <c r="N54" s="199">
        <f>SUM('１月:１２月'!N54)</f>
        <v>0</v>
      </c>
      <c r="O54" s="199">
        <f>SUM('１月:１２月'!O54)</f>
        <v>0</v>
      </c>
      <c r="P54" s="199">
        <f>SUM('１月:１２月'!P54)</f>
        <v>0</v>
      </c>
      <c r="Q54" s="199">
        <f>SUM('１月:１２月'!Q54)</f>
        <v>0</v>
      </c>
      <c r="R54" s="199">
        <f>SUM('１月:１２月'!R54)</f>
        <v>0</v>
      </c>
      <c r="S54" s="203">
        <f t="shared" si="4"/>
        <v>0</v>
      </c>
      <c r="T54" s="204">
        <f t="shared" si="4"/>
        <v>0</v>
      </c>
      <c r="U54" s="202">
        <f t="shared" si="4"/>
        <v>0</v>
      </c>
      <c r="V54" s="199">
        <f>SUM('１月:１２月'!V54)</f>
        <v>0</v>
      </c>
      <c r="W54" s="199">
        <f>SUM('１月:１２月'!W54)</f>
        <v>0</v>
      </c>
      <c r="X54" s="205">
        <f>SUM('１月:１２月'!X54)</f>
        <v>0</v>
      </c>
      <c r="Y54" s="206">
        <f>SUM('１月:１２月'!Y54)</f>
        <v>0</v>
      </c>
      <c r="Z54" s="199">
        <f>SUM('１月:１２月'!Z54)</f>
        <v>0</v>
      </c>
      <c r="AA54" s="207">
        <f>SUM('１月:１２月'!AA54)</f>
        <v>0</v>
      </c>
      <c r="AB54" s="208">
        <f t="shared" si="2"/>
        <v>0</v>
      </c>
      <c r="AC54" s="201">
        <f t="shared" si="2"/>
        <v>0</v>
      </c>
      <c r="AD54" s="209">
        <f t="shared" si="2"/>
        <v>0</v>
      </c>
      <c r="AE54" s="210" t="s">
        <v>14</v>
      </c>
      <c r="AF54" s="196" t="s">
        <v>51</v>
      </c>
      <c r="AG54" s="211"/>
      <c r="AH54" s="5"/>
    </row>
    <row r="55" spans="1:34" s="1" customFormat="1" ht="25.5" customHeight="1">
      <c r="A55" s="227"/>
      <c r="B55" s="212"/>
      <c r="C55" s="213" t="s">
        <v>15</v>
      </c>
      <c r="D55" s="214">
        <f>SUM('１月:１２月'!D55)</f>
        <v>0</v>
      </c>
      <c r="E55" s="215">
        <f>SUM('１月:１２月'!E55)</f>
        <v>0</v>
      </c>
      <c r="F55" s="215">
        <f>SUM('１月:１２月'!F55)</f>
        <v>0</v>
      </c>
      <c r="G55" s="215">
        <f>SUM('１月:１２月'!G55)</f>
        <v>0</v>
      </c>
      <c r="H55" s="215">
        <f>SUM('１月:１２月'!H55)</f>
        <v>0</v>
      </c>
      <c r="I55" s="215">
        <f>SUM('１月:１２月'!I55)</f>
        <v>0</v>
      </c>
      <c r="J55" s="216">
        <f t="shared" si="3"/>
        <v>0</v>
      </c>
      <c r="K55" s="217">
        <f t="shared" si="3"/>
        <v>0</v>
      </c>
      <c r="L55" s="218">
        <f t="shared" si="3"/>
        <v>0</v>
      </c>
      <c r="M55" s="215">
        <f>SUM('１月:１２月'!M55)</f>
        <v>0</v>
      </c>
      <c r="N55" s="215">
        <f>SUM('１月:１２月'!N55)</f>
        <v>0</v>
      </c>
      <c r="O55" s="215">
        <f>SUM('１月:１２月'!O55)</f>
        <v>0</v>
      </c>
      <c r="P55" s="215">
        <f>SUM('１月:１２月'!P55)</f>
        <v>0</v>
      </c>
      <c r="Q55" s="215">
        <f>SUM('１月:１２月'!Q55)</f>
        <v>0</v>
      </c>
      <c r="R55" s="215">
        <f>SUM('１月:１２月'!R55)</f>
        <v>0</v>
      </c>
      <c r="S55" s="219">
        <f t="shared" si="4"/>
        <v>0</v>
      </c>
      <c r="T55" s="220">
        <f t="shared" si="4"/>
        <v>0</v>
      </c>
      <c r="U55" s="218">
        <f t="shared" si="4"/>
        <v>0</v>
      </c>
      <c r="V55" s="215">
        <f>SUM('１月:１２月'!V55)</f>
        <v>0</v>
      </c>
      <c r="W55" s="215">
        <f>SUM('１月:１２月'!W55)</f>
        <v>0</v>
      </c>
      <c r="X55" s="221">
        <f>SUM('１月:１２月'!X55)</f>
        <v>0</v>
      </c>
      <c r="Y55" s="222">
        <f>SUM('１月:１２月'!Y55)</f>
        <v>0</v>
      </c>
      <c r="Z55" s="215">
        <f>SUM('１月:１２月'!Z55)</f>
        <v>0</v>
      </c>
      <c r="AA55" s="223">
        <f>SUM('１月:１２月'!AA55)</f>
        <v>0</v>
      </c>
      <c r="AB55" s="224">
        <f t="shared" si="2"/>
        <v>0</v>
      </c>
      <c r="AC55" s="217">
        <f t="shared" si="2"/>
        <v>0</v>
      </c>
      <c r="AD55" s="225">
        <f t="shared" si="2"/>
        <v>0</v>
      </c>
      <c r="AE55" s="226" t="s">
        <v>15</v>
      </c>
      <c r="AF55" s="212"/>
      <c r="AG55" s="228"/>
      <c r="AH55" s="5"/>
    </row>
    <row r="56" spans="1:34" s="1" customFormat="1" ht="25.5" customHeight="1">
      <c r="A56" s="195" t="s">
        <v>52</v>
      </c>
      <c r="B56" s="229" t="s">
        <v>53</v>
      </c>
      <c r="C56" s="197" t="s">
        <v>14</v>
      </c>
      <c r="D56" s="198">
        <f>SUM('１月:１２月'!D56)</f>
        <v>0</v>
      </c>
      <c r="E56" s="199">
        <f>SUM('１月:１２月'!E56)</f>
        <v>0</v>
      </c>
      <c r="F56" s="199">
        <f>SUM('１月:１２月'!F56)</f>
        <v>0</v>
      </c>
      <c r="G56" s="199">
        <f>SUM('１月:１２月'!G56)</f>
        <v>0</v>
      </c>
      <c r="H56" s="199">
        <f>SUM('１月:１２月'!H56)</f>
        <v>0</v>
      </c>
      <c r="I56" s="199">
        <f>SUM('１月:１２月'!I56)</f>
        <v>0</v>
      </c>
      <c r="J56" s="200">
        <f t="shared" si="3"/>
        <v>0</v>
      </c>
      <c r="K56" s="201">
        <f t="shared" si="3"/>
        <v>0</v>
      </c>
      <c r="L56" s="202">
        <f t="shared" si="3"/>
        <v>0</v>
      </c>
      <c r="M56" s="199">
        <f>SUM('１月:１２月'!M56)</f>
        <v>0</v>
      </c>
      <c r="N56" s="199">
        <f>SUM('１月:１２月'!N56)</f>
        <v>0</v>
      </c>
      <c r="O56" s="199">
        <f>SUM('１月:１２月'!O56)</f>
        <v>0</v>
      </c>
      <c r="P56" s="199">
        <f>SUM('１月:１２月'!P56)</f>
        <v>0</v>
      </c>
      <c r="Q56" s="199">
        <f>SUM('１月:１２月'!Q56)</f>
        <v>0</v>
      </c>
      <c r="R56" s="199">
        <f>SUM('１月:１２月'!R56)</f>
        <v>0</v>
      </c>
      <c r="S56" s="203">
        <f t="shared" si="4"/>
        <v>0</v>
      </c>
      <c r="T56" s="204">
        <f t="shared" si="4"/>
        <v>0</v>
      </c>
      <c r="U56" s="202">
        <f t="shared" si="4"/>
        <v>0</v>
      </c>
      <c r="V56" s="199">
        <f>SUM('１月:１２月'!V56)</f>
        <v>121</v>
      </c>
      <c r="W56" s="199">
        <f>SUM('１月:１２月'!W56)</f>
        <v>41.57919999999999</v>
      </c>
      <c r="X56" s="205">
        <f>SUM('１月:１２月'!X56)</f>
        <v>32723.627</v>
      </c>
      <c r="Y56" s="206">
        <f>SUM('１月:１２月'!Y56)</f>
        <v>0</v>
      </c>
      <c r="Z56" s="199">
        <f>SUM('１月:１２月'!Z56)</f>
        <v>0</v>
      </c>
      <c r="AA56" s="207">
        <f>SUM('１月:１２月'!AA56)</f>
        <v>0</v>
      </c>
      <c r="AB56" s="208">
        <f t="shared" si="2"/>
        <v>121</v>
      </c>
      <c r="AC56" s="201">
        <f t="shared" si="2"/>
        <v>41.57919999999999</v>
      </c>
      <c r="AD56" s="209">
        <f t="shared" si="2"/>
        <v>32723.627</v>
      </c>
      <c r="AE56" s="210" t="s">
        <v>14</v>
      </c>
      <c r="AF56" s="196" t="s">
        <v>53</v>
      </c>
      <c r="AG56" s="230" t="s">
        <v>52</v>
      </c>
      <c r="AH56" s="5"/>
    </row>
    <row r="57" spans="1:34" s="1" customFormat="1" ht="25.5" customHeight="1">
      <c r="A57" s="227"/>
      <c r="B57" s="231"/>
      <c r="C57" s="213" t="s">
        <v>15</v>
      </c>
      <c r="D57" s="214">
        <f>SUM('１月:１２月'!D57)</f>
        <v>0</v>
      </c>
      <c r="E57" s="215">
        <f>SUM('１月:１２月'!E57)</f>
        <v>0</v>
      </c>
      <c r="F57" s="215">
        <f>SUM('１月:１２月'!F57)</f>
        <v>0</v>
      </c>
      <c r="G57" s="215">
        <f>SUM('１月:１２月'!G57)</f>
        <v>0</v>
      </c>
      <c r="H57" s="215">
        <f>SUM('１月:１２月'!H57)</f>
        <v>0</v>
      </c>
      <c r="I57" s="215">
        <f>SUM('１月:１２月'!I57)</f>
        <v>0</v>
      </c>
      <c r="J57" s="216">
        <f t="shared" si="3"/>
        <v>0</v>
      </c>
      <c r="K57" s="217">
        <f t="shared" si="3"/>
        <v>0</v>
      </c>
      <c r="L57" s="218">
        <f t="shared" si="3"/>
        <v>0</v>
      </c>
      <c r="M57" s="215">
        <f>SUM('１月:１２月'!M57)</f>
        <v>0</v>
      </c>
      <c r="N57" s="215">
        <f>SUM('１月:１２月'!N57)</f>
        <v>0</v>
      </c>
      <c r="O57" s="215">
        <f>SUM('１月:１２月'!O57)</f>
        <v>0</v>
      </c>
      <c r="P57" s="215">
        <f>SUM('１月:１２月'!P57)</f>
        <v>0</v>
      </c>
      <c r="Q57" s="215">
        <f>SUM('１月:１２月'!Q57)</f>
        <v>0</v>
      </c>
      <c r="R57" s="215">
        <f>SUM('１月:１２月'!R57)</f>
        <v>0</v>
      </c>
      <c r="S57" s="219">
        <f t="shared" si="4"/>
        <v>0</v>
      </c>
      <c r="T57" s="220">
        <f t="shared" si="4"/>
        <v>0</v>
      </c>
      <c r="U57" s="218">
        <f t="shared" si="4"/>
        <v>0</v>
      </c>
      <c r="V57" s="215">
        <f>SUM('１月:１２月'!V57)</f>
        <v>20</v>
      </c>
      <c r="W57" s="215">
        <f>SUM('１月:１２月'!W57)</f>
        <v>12.1282</v>
      </c>
      <c r="X57" s="221">
        <f>SUM('１月:１２月'!X57)</f>
        <v>9641.156</v>
      </c>
      <c r="Y57" s="222">
        <f>SUM('１月:１２月'!Y57)</f>
        <v>0</v>
      </c>
      <c r="Z57" s="215">
        <f>SUM('１月:１２月'!Z57)</f>
        <v>0</v>
      </c>
      <c r="AA57" s="223">
        <f>SUM('１月:１２月'!AA57)</f>
        <v>0</v>
      </c>
      <c r="AB57" s="224">
        <f t="shared" si="2"/>
        <v>20</v>
      </c>
      <c r="AC57" s="217">
        <f t="shared" si="2"/>
        <v>12.1282</v>
      </c>
      <c r="AD57" s="225">
        <f t="shared" si="2"/>
        <v>9641.156</v>
      </c>
      <c r="AE57" s="226" t="s">
        <v>15</v>
      </c>
      <c r="AF57" s="212"/>
      <c r="AG57" s="232"/>
      <c r="AH57" s="5"/>
    </row>
    <row r="58" spans="1:34" s="1" customFormat="1" ht="25.5" customHeight="1">
      <c r="A58" s="195" t="s">
        <v>52</v>
      </c>
      <c r="B58" s="229"/>
      <c r="C58" s="233" t="s">
        <v>14</v>
      </c>
      <c r="D58" s="198">
        <f>SUM('１月:１２月'!D58)</f>
        <v>0</v>
      </c>
      <c r="E58" s="199">
        <f>SUM('１月:１２月'!E58)</f>
        <v>0</v>
      </c>
      <c r="F58" s="199">
        <f>SUM('１月:１２月'!F58)</f>
        <v>0</v>
      </c>
      <c r="G58" s="199">
        <f>SUM('１月:１２月'!G58)</f>
        <v>0</v>
      </c>
      <c r="H58" s="199">
        <f>SUM('１月:１２月'!H58)</f>
        <v>0</v>
      </c>
      <c r="I58" s="199">
        <f>SUM('１月:１２月'!I58)</f>
        <v>0</v>
      </c>
      <c r="J58" s="200">
        <f t="shared" si="3"/>
        <v>0</v>
      </c>
      <c r="K58" s="201">
        <f t="shared" si="3"/>
        <v>0</v>
      </c>
      <c r="L58" s="202">
        <f t="shared" si="3"/>
        <v>0</v>
      </c>
      <c r="M58" s="199">
        <f>SUM('１月:１２月'!M58)</f>
        <v>4</v>
      </c>
      <c r="N58" s="199">
        <f>SUM('１月:１２月'!N58)</f>
        <v>1.262</v>
      </c>
      <c r="O58" s="199">
        <f>SUM('１月:１２月'!O58)</f>
        <v>301.025</v>
      </c>
      <c r="P58" s="199">
        <f>SUM('１月:１２月'!P58)</f>
        <v>0</v>
      </c>
      <c r="Q58" s="199">
        <f>SUM('１月:１２月'!Q58)</f>
        <v>0</v>
      </c>
      <c r="R58" s="199">
        <f>SUM('１月:１２月'!R58)</f>
        <v>0</v>
      </c>
      <c r="S58" s="203">
        <f t="shared" si="4"/>
        <v>4</v>
      </c>
      <c r="T58" s="204">
        <f t="shared" si="4"/>
        <v>1.262</v>
      </c>
      <c r="U58" s="202">
        <f t="shared" si="4"/>
        <v>301.025</v>
      </c>
      <c r="V58" s="199">
        <f>SUM('１月:１２月'!V58)</f>
        <v>11294</v>
      </c>
      <c r="W58" s="199">
        <f>SUM('１月:１２月'!W58)</f>
        <v>423.6987</v>
      </c>
      <c r="X58" s="205">
        <f>SUM('１月:１２月'!X58)</f>
        <v>208475.1</v>
      </c>
      <c r="Y58" s="206">
        <f>SUM('１月:１２月'!Y58)</f>
        <v>2176</v>
      </c>
      <c r="Z58" s="199">
        <f>SUM('１月:１２月'!Z58)</f>
        <v>4360.1826</v>
      </c>
      <c r="AA58" s="207">
        <f>SUM('１月:１２月'!AA58)</f>
        <v>1149130.7330000002</v>
      </c>
      <c r="AB58" s="208">
        <f t="shared" si="2"/>
        <v>13474</v>
      </c>
      <c r="AC58" s="201">
        <f t="shared" si="2"/>
        <v>4785.1433</v>
      </c>
      <c r="AD58" s="209">
        <f t="shared" si="2"/>
        <v>1357906.8580000002</v>
      </c>
      <c r="AE58" s="234" t="s">
        <v>14</v>
      </c>
      <c r="AF58" s="196"/>
      <c r="AG58" s="230" t="s">
        <v>52</v>
      </c>
      <c r="AH58" s="5"/>
    </row>
    <row r="59" spans="1:34" s="1" customFormat="1" ht="25.5" customHeight="1">
      <c r="A59" s="235" t="s">
        <v>54</v>
      </c>
      <c r="B59" s="236"/>
      <c r="C59" s="197" t="s">
        <v>55</v>
      </c>
      <c r="D59" s="198">
        <f>SUM('１月:１２月'!D59)</f>
        <v>0</v>
      </c>
      <c r="E59" s="199">
        <f>SUM('１月:１２月'!E59)</f>
        <v>0</v>
      </c>
      <c r="F59" s="199">
        <f>SUM('１月:１２月'!F59)</f>
        <v>0</v>
      </c>
      <c r="G59" s="199">
        <f>SUM('１月:１２月'!G59)</f>
        <v>0</v>
      </c>
      <c r="H59" s="199">
        <f>SUM('１月:１２月'!H59)</f>
        <v>0</v>
      </c>
      <c r="I59" s="199">
        <f>SUM('１月:１２月'!I59)</f>
        <v>0</v>
      </c>
      <c r="J59" s="200">
        <f t="shared" si="3"/>
        <v>0</v>
      </c>
      <c r="K59" s="201">
        <f t="shared" si="3"/>
        <v>0</v>
      </c>
      <c r="L59" s="202">
        <f t="shared" si="3"/>
        <v>0</v>
      </c>
      <c r="M59" s="199">
        <f>SUM('１月:１２月'!M59)</f>
        <v>0</v>
      </c>
      <c r="N59" s="199">
        <f>SUM('１月:１２月'!N59)</f>
        <v>0</v>
      </c>
      <c r="O59" s="199">
        <f>SUM('１月:１２月'!O59)</f>
        <v>0</v>
      </c>
      <c r="P59" s="199">
        <f>SUM('１月:１２月'!P59)</f>
        <v>0</v>
      </c>
      <c r="Q59" s="199">
        <f>SUM('１月:１２月'!Q59)</f>
        <v>0</v>
      </c>
      <c r="R59" s="199">
        <f>SUM('１月:１２月'!R59)</f>
        <v>0</v>
      </c>
      <c r="S59" s="203">
        <f t="shared" si="4"/>
        <v>0</v>
      </c>
      <c r="T59" s="204">
        <f t="shared" si="4"/>
        <v>0</v>
      </c>
      <c r="U59" s="202">
        <f t="shared" si="4"/>
        <v>0</v>
      </c>
      <c r="V59" s="199">
        <f>SUM('１月:１２月'!V59)</f>
        <v>0</v>
      </c>
      <c r="W59" s="199">
        <f>SUM('１月:１２月'!W59)</f>
        <v>0</v>
      </c>
      <c r="X59" s="205">
        <f>SUM('１月:１２月'!X59)</f>
        <v>0</v>
      </c>
      <c r="Y59" s="206">
        <f>SUM('１月:１２月'!Y59)</f>
        <v>0</v>
      </c>
      <c r="Z59" s="199">
        <f>SUM('１月:１２月'!Z59)</f>
        <v>0</v>
      </c>
      <c r="AA59" s="207">
        <f>SUM('１月:１２月'!AA59)</f>
        <v>0</v>
      </c>
      <c r="AB59" s="208">
        <f t="shared" si="2"/>
        <v>0</v>
      </c>
      <c r="AC59" s="201">
        <f t="shared" si="2"/>
        <v>0</v>
      </c>
      <c r="AD59" s="209">
        <f t="shared" si="2"/>
        <v>0</v>
      </c>
      <c r="AE59" s="237" t="s">
        <v>55</v>
      </c>
      <c r="AF59" s="196" t="s">
        <v>54</v>
      </c>
      <c r="AG59" s="230"/>
      <c r="AH59" s="5"/>
    </row>
    <row r="60" spans="1:34" s="1" customFormat="1" ht="25.5" customHeight="1">
      <c r="A60" s="227"/>
      <c r="B60" s="231"/>
      <c r="C60" s="213" t="s">
        <v>15</v>
      </c>
      <c r="D60" s="214">
        <f>SUM('１月:１２月'!D60)</f>
        <v>0</v>
      </c>
      <c r="E60" s="215">
        <f>SUM('１月:１２月'!E60)</f>
        <v>0</v>
      </c>
      <c r="F60" s="215">
        <f>SUM('１月:１２月'!F60)</f>
        <v>0</v>
      </c>
      <c r="G60" s="215">
        <f>SUM('１月:１２月'!G60)</f>
        <v>0</v>
      </c>
      <c r="H60" s="215">
        <f>SUM('１月:１２月'!H60)</f>
        <v>0</v>
      </c>
      <c r="I60" s="215">
        <f>SUM('１月:１２月'!I60)</f>
        <v>0</v>
      </c>
      <c r="J60" s="216">
        <f t="shared" si="3"/>
        <v>0</v>
      </c>
      <c r="K60" s="217">
        <f t="shared" si="3"/>
        <v>0</v>
      </c>
      <c r="L60" s="218">
        <f t="shared" si="3"/>
        <v>0</v>
      </c>
      <c r="M60" s="215">
        <f>SUM('１月:１２月'!M60)</f>
        <v>49</v>
      </c>
      <c r="N60" s="215">
        <f>SUM('１月:１２月'!N60)</f>
        <v>216.71620000000001</v>
      </c>
      <c r="O60" s="215">
        <f>SUM('１月:１２月'!O60)</f>
        <v>49746.265999999996</v>
      </c>
      <c r="P60" s="215">
        <f>SUM('１月:１２月'!P60)</f>
        <v>0</v>
      </c>
      <c r="Q60" s="215">
        <f>SUM('１月:１２月'!Q60)</f>
        <v>0</v>
      </c>
      <c r="R60" s="215">
        <f>SUM('１月:１２月'!R60)</f>
        <v>0</v>
      </c>
      <c r="S60" s="219">
        <f t="shared" si="4"/>
        <v>49</v>
      </c>
      <c r="T60" s="220">
        <f t="shared" si="4"/>
        <v>216.71620000000001</v>
      </c>
      <c r="U60" s="218">
        <f t="shared" si="4"/>
        <v>49746.265999999996</v>
      </c>
      <c r="V60" s="215">
        <f>SUM('１月:１２月'!V60)</f>
        <v>176</v>
      </c>
      <c r="W60" s="215">
        <f>SUM('１月:１２月'!W60)</f>
        <v>10.596</v>
      </c>
      <c r="X60" s="221">
        <f>SUM('１月:１２月'!X60)</f>
        <v>3809.705</v>
      </c>
      <c r="Y60" s="222">
        <f>SUM('１月:１２月'!Y60)</f>
        <v>0</v>
      </c>
      <c r="Z60" s="215">
        <f>SUM('１月:１２月'!Z60)</f>
        <v>0</v>
      </c>
      <c r="AA60" s="223">
        <f>SUM('１月:１２月'!AA60)</f>
        <v>0</v>
      </c>
      <c r="AB60" s="224">
        <f t="shared" si="2"/>
        <v>225</v>
      </c>
      <c r="AC60" s="217">
        <f t="shared" si="2"/>
        <v>227.31220000000002</v>
      </c>
      <c r="AD60" s="225">
        <f t="shared" si="2"/>
        <v>53555.971</v>
      </c>
      <c r="AE60" s="226" t="s">
        <v>15</v>
      </c>
      <c r="AF60" s="212"/>
      <c r="AG60" s="232"/>
      <c r="AH60" s="5"/>
    </row>
    <row r="61" spans="1:34" s="1" customFormat="1" ht="25.5" customHeight="1">
      <c r="A61" s="195" t="s">
        <v>52</v>
      </c>
      <c r="B61" s="229"/>
      <c r="C61" s="233" t="s">
        <v>14</v>
      </c>
      <c r="D61" s="198">
        <f>SUM('１月:１２月'!D61)</f>
        <v>692</v>
      </c>
      <c r="E61" s="199">
        <f>SUM('１月:１２月'!E61)</f>
        <v>171.19129999999998</v>
      </c>
      <c r="F61" s="199">
        <f>SUM('１月:１２月'!F61)</f>
        <v>110881.53081278437</v>
      </c>
      <c r="G61" s="199">
        <f>SUM('１月:１２月'!G61)</f>
        <v>489</v>
      </c>
      <c r="H61" s="199">
        <f>SUM('１月:１２月'!H61)</f>
        <v>379.5796000000001</v>
      </c>
      <c r="I61" s="199">
        <f>SUM('１月:１２月'!I61)</f>
        <v>200279.51499999996</v>
      </c>
      <c r="J61" s="200">
        <f t="shared" si="3"/>
        <v>1181</v>
      </c>
      <c r="K61" s="201">
        <f t="shared" si="3"/>
        <v>550.7709000000001</v>
      </c>
      <c r="L61" s="202">
        <f t="shared" si="3"/>
        <v>311161.04581278434</v>
      </c>
      <c r="M61" s="199">
        <f>SUM('１月:１２月'!M61)</f>
        <v>4656</v>
      </c>
      <c r="N61" s="199">
        <f>SUM('１月:１２月'!N61)</f>
        <v>26107.8298</v>
      </c>
      <c r="O61" s="199">
        <f>SUM('１月:１２月'!O61)</f>
        <v>4031279.7920000004</v>
      </c>
      <c r="P61" s="199">
        <f>SUM('１月:１２月'!P61)</f>
        <v>0</v>
      </c>
      <c r="Q61" s="199">
        <f>SUM('１月:１２月'!Q61)</f>
        <v>0</v>
      </c>
      <c r="R61" s="199">
        <f>SUM('１月:１２月'!R61)</f>
        <v>0</v>
      </c>
      <c r="S61" s="203">
        <f t="shared" si="4"/>
        <v>4656</v>
      </c>
      <c r="T61" s="204">
        <f t="shared" si="4"/>
        <v>26107.8298</v>
      </c>
      <c r="U61" s="202">
        <f t="shared" si="4"/>
        <v>4031279.7920000004</v>
      </c>
      <c r="V61" s="199">
        <f>SUM('１月:１２月'!V61)</f>
        <v>14046</v>
      </c>
      <c r="W61" s="199">
        <f>SUM('１月:１２月'!W61)</f>
        <v>15642.565399999998</v>
      </c>
      <c r="X61" s="205">
        <f>SUM('１月:１２月'!X61)</f>
        <v>3652161.26</v>
      </c>
      <c r="Y61" s="206">
        <f>SUM('１月:１２月'!Y61)</f>
        <v>5946</v>
      </c>
      <c r="Z61" s="199">
        <f>SUM('１月:１２月'!Z61)</f>
        <v>21407.227000000003</v>
      </c>
      <c r="AA61" s="207">
        <f>SUM('１月:１２月'!AA61)</f>
        <v>2565163.8779999996</v>
      </c>
      <c r="AB61" s="238">
        <f t="shared" si="2"/>
        <v>25829</v>
      </c>
      <c r="AC61" s="239">
        <f t="shared" si="2"/>
        <v>63708.3931</v>
      </c>
      <c r="AD61" s="240">
        <f t="shared" si="2"/>
        <v>10559765.975812785</v>
      </c>
      <c r="AE61" s="234" t="s">
        <v>14</v>
      </c>
      <c r="AF61" s="196"/>
      <c r="AG61" s="230" t="s">
        <v>52</v>
      </c>
      <c r="AH61" s="5"/>
    </row>
    <row r="62" spans="1:34" s="1" customFormat="1" ht="25.5" customHeight="1">
      <c r="A62" s="195"/>
      <c r="B62" s="229" t="s">
        <v>56</v>
      </c>
      <c r="C62" s="197" t="s">
        <v>55</v>
      </c>
      <c r="D62" s="198">
        <f>SUM('１月:１２月'!D62)</f>
        <v>0</v>
      </c>
      <c r="E62" s="199">
        <f>SUM('１月:１２月'!E62)</f>
        <v>0</v>
      </c>
      <c r="F62" s="199">
        <f>SUM('１月:１２月'!F62)</f>
        <v>0</v>
      </c>
      <c r="G62" s="199">
        <f>SUM('１月:１２月'!G62)</f>
        <v>0</v>
      </c>
      <c r="H62" s="199">
        <f>SUM('１月:１２月'!H62)</f>
        <v>0</v>
      </c>
      <c r="I62" s="199">
        <f>SUM('１月:１２月'!I62)</f>
        <v>0</v>
      </c>
      <c r="J62" s="200">
        <f t="shared" si="3"/>
        <v>0</v>
      </c>
      <c r="K62" s="201">
        <f t="shared" si="3"/>
        <v>0</v>
      </c>
      <c r="L62" s="202">
        <f t="shared" si="3"/>
        <v>0</v>
      </c>
      <c r="M62" s="199">
        <f>SUM('１月:１２月'!M62)</f>
        <v>0</v>
      </c>
      <c r="N62" s="199">
        <f>SUM('１月:１２月'!N62)</f>
        <v>0</v>
      </c>
      <c r="O62" s="199">
        <f>SUM('１月:１２月'!O62)</f>
        <v>0</v>
      </c>
      <c r="P62" s="199">
        <f>SUM('１月:１２月'!P62)</f>
        <v>0</v>
      </c>
      <c r="Q62" s="199">
        <f>SUM('１月:１２月'!Q62)</f>
        <v>0</v>
      </c>
      <c r="R62" s="199">
        <f>SUM('１月:１２月'!R62)</f>
        <v>0</v>
      </c>
      <c r="S62" s="203">
        <f t="shared" si="4"/>
        <v>0</v>
      </c>
      <c r="T62" s="204">
        <f t="shared" si="4"/>
        <v>0</v>
      </c>
      <c r="U62" s="202">
        <f t="shared" si="4"/>
        <v>0</v>
      </c>
      <c r="V62" s="199">
        <f>SUM('１月:１２月'!V62)</f>
        <v>0</v>
      </c>
      <c r="W62" s="199">
        <f>SUM('１月:１２月'!W62)</f>
        <v>0</v>
      </c>
      <c r="X62" s="205">
        <f>SUM('１月:１２月'!X62)</f>
        <v>0</v>
      </c>
      <c r="Y62" s="206">
        <f>SUM('１月:１２月'!Y62)</f>
        <v>0</v>
      </c>
      <c r="Z62" s="199">
        <f>SUM('１月:１２月'!Z62)</f>
        <v>0</v>
      </c>
      <c r="AA62" s="207">
        <f>SUM('１月:１２月'!AA62)</f>
        <v>0</v>
      </c>
      <c r="AB62" s="208">
        <f t="shared" si="2"/>
        <v>0</v>
      </c>
      <c r="AC62" s="201">
        <f t="shared" si="2"/>
        <v>0</v>
      </c>
      <c r="AD62" s="209">
        <f t="shared" si="2"/>
        <v>0</v>
      </c>
      <c r="AE62" s="210" t="s">
        <v>55</v>
      </c>
      <c r="AF62" s="196" t="s">
        <v>56</v>
      </c>
      <c r="AG62" s="230"/>
      <c r="AH62" s="5"/>
    </row>
    <row r="63" spans="1:34" s="1" customFormat="1" ht="25.5" customHeight="1">
      <c r="A63" s="227"/>
      <c r="B63" s="231"/>
      <c r="C63" s="213" t="s">
        <v>15</v>
      </c>
      <c r="D63" s="214">
        <f>SUM('１月:１２月'!D63)</f>
        <v>299</v>
      </c>
      <c r="E63" s="215">
        <f>SUM('１月:１２月'!E63)</f>
        <v>4072.8397</v>
      </c>
      <c r="F63" s="215">
        <f>SUM('１月:１２月'!F63)</f>
        <v>2991504.383262976</v>
      </c>
      <c r="G63" s="215">
        <f>SUM('１月:１２月'!G63)</f>
        <v>223</v>
      </c>
      <c r="H63" s="215">
        <f>SUM('１月:１２月'!H63)</f>
        <v>2959.4984</v>
      </c>
      <c r="I63" s="215">
        <f>SUM('１月:１２月'!I63)</f>
        <v>2044013.04</v>
      </c>
      <c r="J63" s="216">
        <f t="shared" si="3"/>
        <v>522</v>
      </c>
      <c r="K63" s="217">
        <f t="shared" si="3"/>
        <v>7032.3381</v>
      </c>
      <c r="L63" s="218">
        <f t="shared" si="3"/>
        <v>5035517.423262976</v>
      </c>
      <c r="M63" s="215">
        <f>SUM('１月:１２月'!M63)</f>
        <v>538</v>
      </c>
      <c r="N63" s="215">
        <f>SUM('１月:１２月'!N63)</f>
        <v>22338.5598</v>
      </c>
      <c r="O63" s="215">
        <f>SUM('１月:１２月'!O63)</f>
        <v>3773399.9780000006</v>
      </c>
      <c r="P63" s="215">
        <f>SUM('１月:１２月'!P63)</f>
        <v>0</v>
      </c>
      <c r="Q63" s="215">
        <f>SUM('１月:１２月'!Q63)</f>
        <v>0</v>
      </c>
      <c r="R63" s="215">
        <f>SUM('１月:１２月'!R63)</f>
        <v>0</v>
      </c>
      <c r="S63" s="219">
        <f t="shared" si="4"/>
        <v>538</v>
      </c>
      <c r="T63" s="220">
        <f t="shared" si="4"/>
        <v>22338.5598</v>
      </c>
      <c r="U63" s="218">
        <f t="shared" si="4"/>
        <v>3773399.9780000006</v>
      </c>
      <c r="V63" s="215">
        <f>SUM('１月:１２月'!V63)</f>
        <v>1961</v>
      </c>
      <c r="W63" s="215">
        <f>SUM('１月:１２月'!W63)</f>
        <v>41113.818400000004</v>
      </c>
      <c r="X63" s="221">
        <f>SUM('１月:１２月'!X63)</f>
        <v>9771127.208</v>
      </c>
      <c r="Y63" s="222">
        <f>SUM('１月:１２月'!Y63)</f>
        <v>156</v>
      </c>
      <c r="Z63" s="215">
        <f>SUM('１月:１２月'!Z63)</f>
        <v>14058.487000000001</v>
      </c>
      <c r="AA63" s="223">
        <f>SUM('１月:１２月'!AA63)</f>
        <v>1287291.387</v>
      </c>
      <c r="AB63" s="224">
        <f t="shared" si="2"/>
        <v>3177</v>
      </c>
      <c r="AC63" s="217">
        <f t="shared" si="2"/>
        <v>84543.2033</v>
      </c>
      <c r="AD63" s="225">
        <f t="shared" si="2"/>
        <v>19867335.996262975</v>
      </c>
      <c r="AE63" s="226" t="s">
        <v>15</v>
      </c>
      <c r="AF63" s="212"/>
      <c r="AG63" s="232"/>
      <c r="AH63" s="5"/>
    </row>
    <row r="64" spans="1:34" s="1" customFormat="1" ht="25.5" customHeight="1">
      <c r="A64" s="195" t="s">
        <v>57</v>
      </c>
      <c r="B64" s="196" t="s">
        <v>58</v>
      </c>
      <c r="C64" s="197" t="s">
        <v>14</v>
      </c>
      <c r="D64" s="198">
        <f>SUM('１月:１２月'!D64)</f>
        <v>0</v>
      </c>
      <c r="E64" s="199">
        <f>SUM('１月:１２月'!E64)</f>
        <v>0</v>
      </c>
      <c r="F64" s="199">
        <f>SUM('１月:１２月'!F64)</f>
        <v>0</v>
      </c>
      <c r="G64" s="199">
        <f>SUM('１月:１２月'!G64)</f>
        <v>2912</v>
      </c>
      <c r="H64" s="199">
        <f>SUM('１月:１２月'!H64)</f>
        <v>7607.3491</v>
      </c>
      <c r="I64" s="199">
        <f>SUM('１月:１２月'!I64)</f>
        <v>3540754.3780000005</v>
      </c>
      <c r="J64" s="200">
        <f t="shared" si="3"/>
        <v>2912</v>
      </c>
      <c r="K64" s="201">
        <f t="shared" si="3"/>
        <v>7607.3491</v>
      </c>
      <c r="L64" s="202">
        <f t="shared" si="3"/>
        <v>3540754.3780000005</v>
      </c>
      <c r="M64" s="199">
        <f>SUM('１月:１２月'!M64)</f>
        <v>17442</v>
      </c>
      <c r="N64" s="199">
        <f>SUM('１月:１２月'!N64)</f>
        <v>4807.7569</v>
      </c>
      <c r="O64" s="199">
        <f>SUM('１月:１２月'!O64)</f>
        <v>1570723.9340000001</v>
      </c>
      <c r="P64" s="199">
        <f>SUM('１月:１２月'!P64)</f>
        <v>0</v>
      </c>
      <c r="Q64" s="199">
        <f>SUM('１月:１２月'!Q64)</f>
        <v>0</v>
      </c>
      <c r="R64" s="199">
        <f>SUM('１月:１２月'!R64)</f>
        <v>0</v>
      </c>
      <c r="S64" s="203">
        <f t="shared" si="4"/>
        <v>17442</v>
      </c>
      <c r="T64" s="204">
        <f t="shared" si="4"/>
        <v>4807.7569</v>
      </c>
      <c r="U64" s="202">
        <f t="shared" si="4"/>
        <v>1570723.9340000001</v>
      </c>
      <c r="V64" s="199">
        <f>SUM('１月:１２月'!V64)</f>
        <v>7207</v>
      </c>
      <c r="W64" s="199">
        <f>SUM('１月:１２月'!W64)</f>
        <v>854.2817</v>
      </c>
      <c r="X64" s="205">
        <f>SUM('１月:１２月'!X64)</f>
        <v>851472.4520000002</v>
      </c>
      <c r="Y64" s="206">
        <f>SUM('１月:１２月'!Y64)</f>
        <v>1331</v>
      </c>
      <c r="Z64" s="199">
        <f>SUM('１月:１２月'!Z64)</f>
        <v>8320.036</v>
      </c>
      <c r="AA64" s="207">
        <f>SUM('１月:１２月'!AA64)</f>
        <v>502911.72899999993</v>
      </c>
      <c r="AB64" s="208">
        <f t="shared" si="2"/>
        <v>28892</v>
      </c>
      <c r="AC64" s="201">
        <f t="shared" si="2"/>
        <v>21589.4237</v>
      </c>
      <c r="AD64" s="209">
        <f t="shared" si="2"/>
        <v>6465862.493000002</v>
      </c>
      <c r="AE64" s="210" t="s">
        <v>14</v>
      </c>
      <c r="AF64" s="196" t="s">
        <v>58</v>
      </c>
      <c r="AG64" s="211" t="s">
        <v>57</v>
      </c>
      <c r="AH64" s="5"/>
    </row>
    <row r="65" spans="1:34" s="1" customFormat="1" ht="25.5" customHeight="1">
      <c r="A65" s="195"/>
      <c r="B65" s="212"/>
      <c r="C65" s="213" t="s">
        <v>15</v>
      </c>
      <c r="D65" s="214">
        <f>SUM('１月:１２月'!D65)</f>
        <v>4193</v>
      </c>
      <c r="E65" s="215">
        <f>SUM('１月:１２月'!E65)</f>
        <v>625.4249100000001</v>
      </c>
      <c r="F65" s="215">
        <f>SUM('１月:１２月'!F65)</f>
        <v>797639.9029242399</v>
      </c>
      <c r="G65" s="215">
        <f>SUM('１月:１２月'!G65)</f>
        <v>892</v>
      </c>
      <c r="H65" s="215">
        <f>SUM('１月:１２月'!H65)</f>
        <v>9656.9497</v>
      </c>
      <c r="I65" s="215">
        <f>SUM('１月:１２月'!I65)</f>
        <v>4457750.630999999</v>
      </c>
      <c r="J65" s="216">
        <f t="shared" si="3"/>
        <v>5085</v>
      </c>
      <c r="K65" s="217">
        <f t="shared" si="3"/>
        <v>10282.374609999999</v>
      </c>
      <c r="L65" s="218">
        <f t="shared" si="3"/>
        <v>5255390.533924239</v>
      </c>
      <c r="M65" s="215">
        <f>SUM('１月:１２月'!M65)</f>
        <v>536</v>
      </c>
      <c r="N65" s="215">
        <f>SUM('１月:１２月'!N65)</f>
        <v>904.3995999999999</v>
      </c>
      <c r="O65" s="215">
        <f>SUM('１月:１２月'!O65)</f>
        <v>109836.854</v>
      </c>
      <c r="P65" s="215">
        <f>SUM('１月:１２月'!P65)</f>
        <v>0</v>
      </c>
      <c r="Q65" s="215">
        <f>SUM('１月:１２月'!Q65)</f>
        <v>0</v>
      </c>
      <c r="R65" s="215">
        <f>SUM('１月:１２月'!R65)</f>
        <v>0</v>
      </c>
      <c r="S65" s="219">
        <f t="shared" si="4"/>
        <v>536</v>
      </c>
      <c r="T65" s="220">
        <f t="shared" si="4"/>
        <v>904.3995999999999</v>
      </c>
      <c r="U65" s="218">
        <f t="shared" si="4"/>
        <v>109836.854</v>
      </c>
      <c r="V65" s="215">
        <f>SUM('１月:１２月'!V65)</f>
        <v>336</v>
      </c>
      <c r="W65" s="215">
        <f>SUM('１月:１２月'!W65)</f>
        <v>65.69669999999999</v>
      </c>
      <c r="X65" s="221">
        <f>SUM('１月:１２月'!X65)</f>
        <v>20748.084</v>
      </c>
      <c r="Y65" s="222">
        <f>SUM('１月:１２月'!Y65)</f>
        <v>23</v>
      </c>
      <c r="Z65" s="215">
        <f>SUM('１月:１２月'!Z65)</f>
        <v>358.923</v>
      </c>
      <c r="AA65" s="223">
        <f>SUM('１月:１２月'!AA65)</f>
        <v>27676.712</v>
      </c>
      <c r="AB65" s="224">
        <f t="shared" si="2"/>
        <v>5980</v>
      </c>
      <c r="AC65" s="217">
        <f t="shared" si="2"/>
        <v>11611.39391</v>
      </c>
      <c r="AD65" s="225">
        <f t="shared" si="2"/>
        <v>5413652.183924239</v>
      </c>
      <c r="AE65" s="226" t="s">
        <v>15</v>
      </c>
      <c r="AF65" s="212"/>
      <c r="AG65" s="211"/>
      <c r="AH65" s="5"/>
    </row>
    <row r="66" spans="1:34" s="1" customFormat="1" ht="25.5" customHeight="1">
      <c r="A66" s="195" t="s">
        <v>59</v>
      </c>
      <c r="B66" s="196" t="s">
        <v>60</v>
      </c>
      <c r="C66" s="197" t="s">
        <v>14</v>
      </c>
      <c r="D66" s="198">
        <f>SUM('１月:１２月'!D66)</f>
        <v>0</v>
      </c>
      <c r="E66" s="199">
        <f>SUM('１月:１２月'!E66)</f>
        <v>0</v>
      </c>
      <c r="F66" s="199">
        <f>SUM('１月:１２月'!F66)</f>
        <v>0</v>
      </c>
      <c r="G66" s="199">
        <f>SUM('１月:１２月'!G66)</f>
        <v>0</v>
      </c>
      <c r="H66" s="199">
        <f>SUM('１月:１２月'!H66)</f>
        <v>0</v>
      </c>
      <c r="I66" s="199">
        <f>SUM('１月:１２月'!I66)</f>
        <v>0</v>
      </c>
      <c r="J66" s="200">
        <f t="shared" si="3"/>
        <v>0</v>
      </c>
      <c r="K66" s="201">
        <f t="shared" si="3"/>
        <v>0</v>
      </c>
      <c r="L66" s="202">
        <f t="shared" si="3"/>
        <v>0</v>
      </c>
      <c r="M66" s="199">
        <f>SUM('１月:１２月'!M66)</f>
        <v>0</v>
      </c>
      <c r="N66" s="199">
        <f>SUM('１月:１２月'!N66)</f>
        <v>0</v>
      </c>
      <c r="O66" s="199">
        <f>SUM('１月:１２月'!O66)</f>
        <v>0</v>
      </c>
      <c r="P66" s="199">
        <f>SUM('１月:１２月'!P66)</f>
        <v>0</v>
      </c>
      <c r="Q66" s="199">
        <f>SUM('１月:１２月'!Q66)</f>
        <v>0</v>
      </c>
      <c r="R66" s="199">
        <f>SUM('１月:１２月'!R66)</f>
        <v>0</v>
      </c>
      <c r="S66" s="203">
        <f t="shared" si="4"/>
        <v>0</v>
      </c>
      <c r="T66" s="204">
        <f t="shared" si="4"/>
        <v>0</v>
      </c>
      <c r="U66" s="202">
        <f t="shared" si="4"/>
        <v>0</v>
      </c>
      <c r="V66" s="199">
        <f>SUM('１月:１２月'!V66)</f>
        <v>0</v>
      </c>
      <c r="W66" s="199">
        <f>SUM('１月:１２月'!W66)</f>
        <v>0</v>
      </c>
      <c r="X66" s="205">
        <f>SUM('１月:１２月'!X66)</f>
        <v>0</v>
      </c>
      <c r="Y66" s="206">
        <f>SUM('１月:１２月'!Y66)</f>
        <v>0</v>
      </c>
      <c r="Z66" s="199">
        <f>SUM('１月:１２月'!Z66)</f>
        <v>0</v>
      </c>
      <c r="AA66" s="207">
        <f>SUM('１月:１２月'!AA66)</f>
        <v>0</v>
      </c>
      <c r="AB66" s="208">
        <f t="shared" si="2"/>
        <v>0</v>
      </c>
      <c r="AC66" s="201">
        <f t="shared" si="2"/>
        <v>0</v>
      </c>
      <c r="AD66" s="209">
        <f t="shared" si="2"/>
        <v>0</v>
      </c>
      <c r="AE66" s="210" t="s">
        <v>14</v>
      </c>
      <c r="AF66" s="196" t="s">
        <v>60</v>
      </c>
      <c r="AG66" s="211" t="s">
        <v>59</v>
      </c>
      <c r="AH66" s="5"/>
    </row>
    <row r="67" spans="1:34" s="1" customFormat="1" ht="25.5" customHeight="1">
      <c r="A67" s="227" t="s">
        <v>40</v>
      </c>
      <c r="B67" s="212"/>
      <c r="C67" s="213" t="s">
        <v>15</v>
      </c>
      <c r="D67" s="214">
        <f>SUM('１月:１２月'!D67)</f>
        <v>0</v>
      </c>
      <c r="E67" s="215">
        <f>SUM('１月:１２月'!E67)</f>
        <v>0</v>
      </c>
      <c r="F67" s="215">
        <f>SUM('１月:１２月'!F67)</f>
        <v>0</v>
      </c>
      <c r="G67" s="215">
        <f>SUM('１月:１２月'!G67)</f>
        <v>0</v>
      </c>
      <c r="H67" s="215">
        <f>SUM('１月:１２月'!H67)</f>
        <v>0</v>
      </c>
      <c r="I67" s="215">
        <f>SUM('１月:１２月'!I67)</f>
        <v>0</v>
      </c>
      <c r="J67" s="216">
        <f t="shared" si="3"/>
        <v>0</v>
      </c>
      <c r="K67" s="217">
        <f t="shared" si="3"/>
        <v>0</v>
      </c>
      <c r="L67" s="218">
        <f t="shared" si="3"/>
        <v>0</v>
      </c>
      <c r="M67" s="215">
        <f>SUM('１月:１２月'!M67)</f>
        <v>0</v>
      </c>
      <c r="N67" s="215">
        <f>SUM('１月:１２月'!N67)</f>
        <v>0</v>
      </c>
      <c r="O67" s="215">
        <f>SUM('１月:１２月'!O67)</f>
        <v>0</v>
      </c>
      <c r="P67" s="215">
        <f>SUM('１月:１２月'!P67)</f>
        <v>0</v>
      </c>
      <c r="Q67" s="215">
        <f>SUM('１月:１２月'!Q67)</f>
        <v>0</v>
      </c>
      <c r="R67" s="215">
        <f>SUM('１月:１２月'!R67)</f>
        <v>0</v>
      </c>
      <c r="S67" s="219">
        <f t="shared" si="4"/>
        <v>0</v>
      </c>
      <c r="T67" s="220">
        <f t="shared" si="4"/>
        <v>0</v>
      </c>
      <c r="U67" s="218">
        <f t="shared" si="4"/>
        <v>0</v>
      </c>
      <c r="V67" s="215">
        <f>SUM('１月:１２月'!V67)</f>
        <v>0</v>
      </c>
      <c r="W67" s="215">
        <f>SUM('１月:１２月'!W67)</f>
        <v>0</v>
      </c>
      <c r="X67" s="221">
        <f>SUM('１月:１２月'!X67)</f>
        <v>0</v>
      </c>
      <c r="Y67" s="222">
        <f>SUM('１月:１２月'!Y67)</f>
        <v>0</v>
      </c>
      <c r="Z67" s="215">
        <f>SUM('１月:１２月'!Z67)</f>
        <v>0</v>
      </c>
      <c r="AA67" s="223">
        <f>SUM('１月:１２月'!AA67)</f>
        <v>0</v>
      </c>
      <c r="AB67" s="224">
        <f t="shared" si="2"/>
        <v>0</v>
      </c>
      <c r="AC67" s="217">
        <f t="shared" si="2"/>
        <v>0</v>
      </c>
      <c r="AD67" s="225">
        <f t="shared" si="2"/>
        <v>0</v>
      </c>
      <c r="AE67" s="226" t="s">
        <v>15</v>
      </c>
      <c r="AF67" s="212"/>
      <c r="AG67" s="228" t="s">
        <v>40</v>
      </c>
      <c r="AH67" s="5"/>
    </row>
    <row r="68" spans="1:34" s="1" customFormat="1" ht="25.5" customHeight="1">
      <c r="A68" s="195"/>
      <c r="B68" s="229" t="s">
        <v>61</v>
      </c>
      <c r="C68" s="197" t="s">
        <v>14</v>
      </c>
      <c r="D68" s="198">
        <f>SUM('１月:１２月'!D68)</f>
        <v>692</v>
      </c>
      <c r="E68" s="199">
        <f>SUM('１月:１２月'!E68)</f>
        <v>171.19129999999998</v>
      </c>
      <c r="F68" s="199">
        <f>SUM('１月:１２月'!F68)</f>
        <v>110881.53081278437</v>
      </c>
      <c r="G68" s="199">
        <f>SUM('１月:１２月'!G68)</f>
        <v>3401</v>
      </c>
      <c r="H68" s="199">
        <f>SUM('１月:１２月'!H68)</f>
        <v>7986.928700000001</v>
      </c>
      <c r="I68" s="199">
        <f>SUM('１月:１２月'!I68)</f>
        <v>3741033.8929999997</v>
      </c>
      <c r="J68" s="200">
        <f t="shared" si="3"/>
        <v>4093</v>
      </c>
      <c r="K68" s="201">
        <f t="shared" si="3"/>
        <v>8158.120000000002</v>
      </c>
      <c r="L68" s="202">
        <f t="shared" si="3"/>
        <v>3851915.4238127843</v>
      </c>
      <c r="M68" s="199">
        <f>SUM('１月:１２月'!M68)</f>
        <v>22098</v>
      </c>
      <c r="N68" s="199">
        <f>SUM('１月:１２月'!N68)</f>
        <v>30915.586700000003</v>
      </c>
      <c r="O68" s="199">
        <f>SUM('１月:１２月'!O68)</f>
        <v>5602003.726</v>
      </c>
      <c r="P68" s="199">
        <f>SUM('１月:１２月'!P68)</f>
        <v>0</v>
      </c>
      <c r="Q68" s="199">
        <f>SUM('１月:１２月'!Q68)</f>
        <v>0</v>
      </c>
      <c r="R68" s="199">
        <f>SUM('１月:１２月'!R68)</f>
        <v>0</v>
      </c>
      <c r="S68" s="203">
        <f t="shared" si="4"/>
        <v>22098</v>
      </c>
      <c r="T68" s="204">
        <f t="shared" si="4"/>
        <v>30915.586700000003</v>
      </c>
      <c r="U68" s="202">
        <f t="shared" si="4"/>
        <v>5602003.726</v>
      </c>
      <c r="V68" s="199">
        <f>SUM('１月:１２月'!V68)</f>
        <v>21253</v>
      </c>
      <c r="W68" s="199">
        <f>SUM('１月:１２月'!W68)</f>
        <v>16496.847100000003</v>
      </c>
      <c r="X68" s="205">
        <f>SUM('１月:１２月'!X68)</f>
        <v>4503633.712</v>
      </c>
      <c r="Y68" s="206">
        <f>SUM('１月:１２月'!Y68)</f>
        <v>7277</v>
      </c>
      <c r="Z68" s="199">
        <f>SUM('１月:１２月'!Z68)</f>
        <v>29727.263000000006</v>
      </c>
      <c r="AA68" s="207">
        <f>SUM('１月:１２月'!AA68)</f>
        <v>3068075.607</v>
      </c>
      <c r="AB68" s="208">
        <f t="shared" si="2"/>
        <v>54721</v>
      </c>
      <c r="AC68" s="201">
        <f t="shared" si="2"/>
        <v>85297.81680000002</v>
      </c>
      <c r="AD68" s="209">
        <f t="shared" si="2"/>
        <v>17025628.468812786</v>
      </c>
      <c r="AE68" s="210" t="s">
        <v>14</v>
      </c>
      <c r="AF68" s="196" t="s">
        <v>61</v>
      </c>
      <c r="AG68" s="230"/>
      <c r="AH68" s="5"/>
    </row>
    <row r="69" spans="1:34" s="1" customFormat="1" ht="25.5" customHeight="1">
      <c r="A69" s="227"/>
      <c r="B69" s="231"/>
      <c r="C69" s="213" t="s">
        <v>15</v>
      </c>
      <c r="D69" s="214">
        <f>SUM('１月:１２月'!D69)</f>
        <v>4492</v>
      </c>
      <c r="E69" s="215">
        <f>SUM('１月:１２月'!E69)</f>
        <v>4698.26461</v>
      </c>
      <c r="F69" s="215">
        <f>SUM('１月:１２月'!F69)</f>
        <v>3789144.2861872157</v>
      </c>
      <c r="G69" s="215">
        <f>SUM('１月:１２月'!G69)</f>
        <v>1115</v>
      </c>
      <c r="H69" s="215">
        <f>SUM('１月:１２月'!H69)</f>
        <v>12616.448100000001</v>
      </c>
      <c r="I69" s="215">
        <f>SUM('１月:１２月'!I69)</f>
        <v>6501763.671</v>
      </c>
      <c r="J69" s="216">
        <f t="shared" si="3"/>
        <v>5607</v>
      </c>
      <c r="K69" s="217">
        <f t="shared" si="3"/>
        <v>17314.71271</v>
      </c>
      <c r="L69" s="218">
        <f t="shared" si="3"/>
        <v>10290907.957187217</v>
      </c>
      <c r="M69" s="215">
        <f>SUM('１月:１２月'!M69)</f>
        <v>1074</v>
      </c>
      <c r="N69" s="215">
        <f>SUM('１月:１２月'!N69)</f>
        <v>23242.9594</v>
      </c>
      <c r="O69" s="215">
        <f>SUM('１月:１２月'!O69)</f>
        <v>3883236.832</v>
      </c>
      <c r="P69" s="215">
        <f>SUM('１月:１２月'!P69)</f>
        <v>0</v>
      </c>
      <c r="Q69" s="215">
        <f>SUM('１月:１２月'!Q69)</f>
        <v>0</v>
      </c>
      <c r="R69" s="215">
        <f>SUM('１月:１２月'!R69)</f>
        <v>0</v>
      </c>
      <c r="S69" s="219">
        <f t="shared" si="4"/>
        <v>1074</v>
      </c>
      <c r="T69" s="220">
        <f t="shared" si="4"/>
        <v>23242.9594</v>
      </c>
      <c r="U69" s="218">
        <f t="shared" si="4"/>
        <v>3883236.832</v>
      </c>
      <c r="V69" s="215">
        <f>SUM('１月:１２月'!V69)</f>
        <v>2297</v>
      </c>
      <c r="W69" s="215">
        <f>SUM('１月:１２月'!W69)</f>
        <v>41179.515100000004</v>
      </c>
      <c r="X69" s="221">
        <f>SUM('１月:１２月'!X69)</f>
        <v>9791875.292000001</v>
      </c>
      <c r="Y69" s="222">
        <f>SUM('１月:１２月'!Y69)</f>
        <v>179</v>
      </c>
      <c r="Z69" s="215">
        <f>SUM('１月:１２月'!Z69)</f>
        <v>14417.41</v>
      </c>
      <c r="AA69" s="223">
        <f>SUM('１月:１２月'!AA69)</f>
        <v>1314968.099</v>
      </c>
      <c r="AB69" s="224">
        <f t="shared" si="2"/>
        <v>9157</v>
      </c>
      <c r="AC69" s="217">
        <f t="shared" si="2"/>
        <v>96154.59721</v>
      </c>
      <c r="AD69" s="225">
        <f t="shared" si="2"/>
        <v>25280988.180187218</v>
      </c>
      <c r="AE69" s="226" t="s">
        <v>15</v>
      </c>
      <c r="AF69" s="212"/>
      <c r="AG69" s="232"/>
      <c r="AH69" s="5"/>
    </row>
    <row r="70" spans="1:34" s="1" customFormat="1" ht="25.5" customHeight="1" thickBot="1">
      <c r="A70" s="241"/>
      <c r="B70" s="242" t="s">
        <v>62</v>
      </c>
      <c r="C70" s="243"/>
      <c r="D70" s="244">
        <f>SUM('１月:１２月'!D70)</f>
        <v>0</v>
      </c>
      <c r="E70" s="245">
        <f>SUM('１月:１２月'!E70)</f>
        <v>0</v>
      </c>
      <c r="F70" s="245">
        <f>SUM('１月:１２月'!F70)</f>
        <v>0</v>
      </c>
      <c r="G70" s="245">
        <f>SUM('１月:１２月'!G70)</f>
        <v>0</v>
      </c>
      <c r="H70" s="245">
        <f>SUM('１月:１２月'!H70)</f>
        <v>0</v>
      </c>
      <c r="I70" s="246">
        <f>SUM('１月:１２月'!I70)</f>
        <v>0</v>
      </c>
      <c r="J70" s="247">
        <f>+D70+G70</f>
        <v>0</v>
      </c>
      <c r="K70" s="248">
        <f>+E70+H70</f>
        <v>0</v>
      </c>
      <c r="L70" s="249">
        <f>+F70+I70</f>
        <v>0</v>
      </c>
      <c r="M70" s="244">
        <f>SUM('１月:１２月'!M70)</f>
        <v>0</v>
      </c>
      <c r="N70" s="245">
        <f>SUM('１月:１２月'!N70)</f>
        <v>0</v>
      </c>
      <c r="O70" s="245">
        <f>SUM('１月:１２月'!O70)</f>
        <v>0</v>
      </c>
      <c r="P70" s="245">
        <f>SUM('１月:１２月'!P70)</f>
        <v>0</v>
      </c>
      <c r="Q70" s="245">
        <f>SUM('１月:１２月'!Q70)</f>
        <v>0</v>
      </c>
      <c r="R70" s="246">
        <f>SUM('１月:１２月'!R70)</f>
        <v>0</v>
      </c>
      <c r="S70" s="250">
        <f>+M70+P70</f>
        <v>0</v>
      </c>
      <c r="T70" s="248">
        <f>+N70+Q70</f>
        <v>0</v>
      </c>
      <c r="U70" s="251">
        <f>+O70+R70</f>
        <v>0</v>
      </c>
      <c r="V70" s="244">
        <f>SUM('１月:１２月'!V70)</f>
        <v>0</v>
      </c>
      <c r="W70" s="245">
        <f>SUM('１月:１２月'!W70)</f>
        <v>0</v>
      </c>
      <c r="X70" s="252">
        <f>SUM('１月:１２月'!X70)</f>
        <v>0</v>
      </c>
      <c r="Y70" s="253">
        <f>SUM('１月:１２月'!Y70)</f>
        <v>0</v>
      </c>
      <c r="Z70" s="245">
        <f>SUM('１月:１２月'!Z70)</f>
        <v>0</v>
      </c>
      <c r="AA70" s="254">
        <f>SUM('１月:１２月'!AA70)</f>
        <v>0</v>
      </c>
      <c r="AB70" s="238">
        <f>+J70+S70+V70+Y70</f>
        <v>0</v>
      </c>
      <c r="AC70" s="239">
        <f>+K70+T70+W70+Z70</f>
        <v>0</v>
      </c>
      <c r="AD70" s="240">
        <f>+L70+U70+X70+AA70</f>
        <v>0</v>
      </c>
      <c r="AE70" s="255"/>
      <c r="AF70" s="242" t="s">
        <v>62</v>
      </c>
      <c r="AG70" s="256"/>
      <c r="AH70" s="5"/>
    </row>
    <row r="71" spans="1:34" s="1" customFormat="1" ht="25.5" customHeight="1">
      <c r="A71" s="257"/>
      <c r="B71" s="258" t="s">
        <v>63</v>
      </c>
      <c r="C71" s="259" t="s">
        <v>52</v>
      </c>
      <c r="D71" s="260">
        <f>SUM('１月:１２月'!D71)</f>
        <v>5184</v>
      </c>
      <c r="E71" s="261">
        <f>SUM('１月:１２月'!E71)</f>
        <v>4869.45591</v>
      </c>
      <c r="F71" s="261">
        <f>SUM('１月:１２月'!F71)</f>
        <v>3900025.8170000007</v>
      </c>
      <c r="G71" s="261">
        <f>SUM('１月:１２月'!G71)</f>
        <v>4516</v>
      </c>
      <c r="H71" s="261">
        <f>SUM('１月:１２月'!H71)</f>
        <v>20603.376800000002</v>
      </c>
      <c r="I71" s="262">
        <f>SUM('１月:１２月'!I71)</f>
        <v>10242797.564</v>
      </c>
      <c r="J71" s="300">
        <f>SUM('１月:１２月'!J71)</f>
        <v>9700</v>
      </c>
      <c r="K71" s="261">
        <f>SUM('１月:１２月'!K71)</f>
        <v>25472.832710000002</v>
      </c>
      <c r="L71" s="263">
        <f>SUM('１月:１２月'!L71)</f>
        <v>14142823.381000001</v>
      </c>
      <c r="M71" s="299">
        <f>SUM('１月:１２月'!M71)</f>
        <v>23172</v>
      </c>
      <c r="N71" s="261">
        <f>SUM('１月:１２月'!N71)</f>
        <v>54158.5461</v>
      </c>
      <c r="O71" s="261">
        <f>SUM('１月:１２月'!O71)</f>
        <v>9485240.558</v>
      </c>
      <c r="P71" s="261">
        <f>SUM('１月:１２月'!P71)</f>
        <v>0</v>
      </c>
      <c r="Q71" s="261">
        <f>SUM('１月:１２月'!Q71)</f>
        <v>0</v>
      </c>
      <c r="R71" s="262">
        <f>SUM('１月:１２月'!R71)</f>
        <v>0</v>
      </c>
      <c r="S71" s="300">
        <f>SUM('１月:１２月'!S71)</f>
        <v>23172</v>
      </c>
      <c r="T71" s="261">
        <f>SUM('１月:１２月'!T71)</f>
        <v>54158.5461</v>
      </c>
      <c r="U71" s="263">
        <f>SUM('１月:１２月'!U71)</f>
        <v>9485240.558</v>
      </c>
      <c r="V71" s="299">
        <f>SUM('１月:１２月'!V71)</f>
        <v>23550</v>
      </c>
      <c r="W71" s="261">
        <f>SUM('１月:１２月'!W71)</f>
        <v>57676.3622</v>
      </c>
      <c r="X71" s="262">
        <f>SUM('１月:１２月'!X71)</f>
        <v>14295509.004000003</v>
      </c>
      <c r="Y71" s="300">
        <f>SUM('１月:１２月'!Y71)</f>
        <v>7456</v>
      </c>
      <c r="Z71" s="261">
        <f>SUM('１月:１２月'!Z71)</f>
        <v>44144.672999999995</v>
      </c>
      <c r="AA71" s="263">
        <f>SUM('１月:１２月'!AA71)</f>
        <v>4383043.706</v>
      </c>
      <c r="AB71" s="299">
        <f>SUM('１月:１２月'!AB71)</f>
        <v>63878</v>
      </c>
      <c r="AC71" s="261">
        <f>SUM('１月:１２月'!AC71)</f>
        <v>181452.41401</v>
      </c>
      <c r="AD71" s="263">
        <f>SUM('１月:１２月'!AD71)</f>
        <v>42306616.649000004</v>
      </c>
      <c r="AE71" s="257"/>
      <c r="AF71" s="258" t="s">
        <v>63</v>
      </c>
      <c r="AG71" s="259" t="s">
        <v>52</v>
      </c>
      <c r="AH71" s="5"/>
    </row>
    <row r="72" spans="1:33" ht="18.75">
      <c r="A72" s="264"/>
      <c r="B72" s="359" t="s">
        <v>76</v>
      </c>
      <c r="C72" s="265"/>
      <c r="D72" s="266">
        <v>5615</v>
      </c>
      <c r="E72" s="266">
        <v>6215.12134</v>
      </c>
      <c r="F72" s="266">
        <v>4116489.295</v>
      </c>
      <c r="G72" s="266">
        <v>4239</v>
      </c>
      <c r="H72" s="266">
        <v>16445.73139</v>
      </c>
      <c r="I72" s="267">
        <v>6313809.207</v>
      </c>
      <c r="J72" s="301">
        <v>9854</v>
      </c>
      <c r="K72" s="268">
        <v>22660.85273</v>
      </c>
      <c r="L72" s="302">
        <v>10430298.502</v>
      </c>
      <c r="M72" s="269">
        <v>12806</v>
      </c>
      <c r="N72" s="266">
        <v>26682.9901</v>
      </c>
      <c r="O72" s="266">
        <v>4153285.313</v>
      </c>
      <c r="P72" s="266">
        <v>348</v>
      </c>
      <c r="Q72" s="266">
        <v>9.137</v>
      </c>
      <c r="R72" s="267">
        <v>9583.284</v>
      </c>
      <c r="S72" s="301">
        <v>13154</v>
      </c>
      <c r="T72" s="268">
        <v>26692.127099999998</v>
      </c>
      <c r="U72" s="302">
        <v>4162868.597</v>
      </c>
      <c r="V72" s="269">
        <v>13047</v>
      </c>
      <c r="W72" s="266">
        <v>27709.0884</v>
      </c>
      <c r="X72" s="267">
        <v>8335113.521</v>
      </c>
      <c r="Y72" s="301">
        <v>3182</v>
      </c>
      <c r="Z72" s="268">
        <v>19740.188000000002</v>
      </c>
      <c r="AA72" s="302">
        <v>1681076.4270000001</v>
      </c>
      <c r="AB72" s="269">
        <v>39237</v>
      </c>
      <c r="AC72" s="266">
        <v>96802.25623</v>
      </c>
      <c r="AD72" s="266">
        <v>24609357.047</v>
      </c>
      <c r="AE72" s="264"/>
      <c r="AF72" s="359" t="s">
        <v>76</v>
      </c>
      <c r="AG72" s="265"/>
    </row>
    <row r="73" spans="1:33" ht="19.5" thickBot="1">
      <c r="A73" s="270"/>
      <c r="B73" s="360"/>
      <c r="C73" s="271"/>
      <c r="D73" s="272">
        <f>D71/D72</f>
        <v>0.9232413178984862</v>
      </c>
      <c r="E73" s="273">
        <f aca="true" t="shared" si="5" ref="E73:AD73">E71/E72</f>
        <v>0.7834852521157696</v>
      </c>
      <c r="F73" s="273">
        <f t="shared" si="5"/>
        <v>0.9474155129559254</v>
      </c>
      <c r="G73" s="274">
        <f t="shared" si="5"/>
        <v>1.0653456003774475</v>
      </c>
      <c r="H73" s="273">
        <f t="shared" si="5"/>
        <v>1.252810003483828</v>
      </c>
      <c r="I73" s="274">
        <f t="shared" si="5"/>
        <v>1.6222849357950195</v>
      </c>
      <c r="J73" s="272">
        <f t="shared" si="5"/>
        <v>0.9843718286990055</v>
      </c>
      <c r="K73" s="273">
        <f t="shared" si="5"/>
        <v>1.124089768973138</v>
      </c>
      <c r="L73" s="275">
        <f t="shared" si="5"/>
        <v>1.355936589761849</v>
      </c>
      <c r="M73" s="277">
        <f t="shared" si="5"/>
        <v>1.8094643136029986</v>
      </c>
      <c r="N73" s="274">
        <f t="shared" si="5"/>
        <v>2.0297030391657644</v>
      </c>
      <c r="O73" s="273">
        <f t="shared" si="5"/>
        <v>2.2837921893568693</v>
      </c>
      <c r="P73" s="274">
        <f t="shared" si="5"/>
        <v>0</v>
      </c>
      <c r="Q73" s="273">
        <f t="shared" si="5"/>
        <v>0</v>
      </c>
      <c r="R73" s="274">
        <f t="shared" si="5"/>
        <v>0</v>
      </c>
      <c r="S73" s="272">
        <f t="shared" si="5"/>
        <v>1.7615934316557702</v>
      </c>
      <c r="T73" s="273">
        <f t="shared" si="5"/>
        <v>2.029008250151784</v>
      </c>
      <c r="U73" s="276">
        <f t="shared" si="5"/>
        <v>2.278534701968639</v>
      </c>
      <c r="V73" s="277">
        <f t="shared" si="5"/>
        <v>1.805012646585422</v>
      </c>
      <c r="W73" s="273">
        <f t="shared" si="5"/>
        <v>2.081496199636795</v>
      </c>
      <c r="X73" s="277">
        <f t="shared" si="5"/>
        <v>1.7150946976286543</v>
      </c>
      <c r="Y73" s="272">
        <f t="shared" si="5"/>
        <v>2.3431803896920176</v>
      </c>
      <c r="Z73" s="273">
        <f t="shared" si="5"/>
        <v>2.2362843251543496</v>
      </c>
      <c r="AA73" s="276">
        <f t="shared" si="5"/>
        <v>2.6072840208828887</v>
      </c>
      <c r="AB73" s="277">
        <f t="shared" si="5"/>
        <v>1.6280041797283176</v>
      </c>
      <c r="AC73" s="273">
        <f t="shared" si="5"/>
        <v>1.8744647188684644</v>
      </c>
      <c r="AD73" s="276">
        <f t="shared" si="5"/>
        <v>1.719127263999666</v>
      </c>
      <c r="AE73" s="270"/>
      <c r="AF73" s="360"/>
      <c r="AG73" s="271"/>
    </row>
    <row r="74" spans="29:31" ht="18.75">
      <c r="AC74" s="278"/>
      <c r="AD74" s="278"/>
      <c r="AE74" s="279"/>
    </row>
  </sheetData>
  <sheetProtection/>
  <mergeCells count="12">
    <mergeCell ref="B72:B73"/>
    <mergeCell ref="AF72:AF73"/>
    <mergeCell ref="AB3:AD3"/>
    <mergeCell ref="A1:AG1"/>
    <mergeCell ref="P3:R3"/>
    <mergeCell ref="S3:U3"/>
    <mergeCell ref="V3:X3"/>
    <mergeCell ref="Y3:AA3"/>
    <mergeCell ref="D3:F3"/>
    <mergeCell ref="G3:I3"/>
    <mergeCell ref="J3:L3"/>
    <mergeCell ref="M3:O3"/>
  </mergeCells>
  <printOptions horizontalCentered="1"/>
  <pageMargins left="0.97" right="0.1968503937007874" top="0.984251968503937" bottom="0.31496062992125984" header="0.5118110236220472" footer="0.2362204724409449"/>
  <pageSetup horizontalDpi="600" verticalDpi="6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M69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14.59765625" style="48" customWidth="1"/>
    <col min="9" max="9" width="18.5" style="48" customWidth="1"/>
    <col min="10" max="11" width="14.59765625" style="48" customWidth="1"/>
    <col min="12" max="12" width="18.59765625" style="48" customWidth="1"/>
    <col min="13" max="14" width="14.59765625" style="48" customWidth="1"/>
    <col min="15" max="15" width="20.09765625" style="48" customWidth="1"/>
    <col min="16" max="16" width="13.59765625" style="48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48" customWidth="1"/>
    <col min="23" max="23" width="14.59765625" style="48" customWidth="1"/>
    <col min="24" max="24" width="20.5" style="54" customWidth="1"/>
    <col min="25" max="25" width="14.8984375" style="48" customWidth="1"/>
    <col min="26" max="26" width="14.59765625" style="48" customWidth="1"/>
    <col min="27" max="27" width="18.59765625" style="48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80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9"/>
      <c r="Z2" s="9"/>
      <c r="AA2" s="9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32" t="s">
        <v>66</v>
      </c>
      <c r="Z3" s="333"/>
      <c r="AA3" s="33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20" t="s">
        <v>1</v>
      </c>
      <c r="X4" s="23" t="s">
        <v>2</v>
      </c>
      <c r="Y4" s="21" t="s">
        <v>0</v>
      </c>
      <c r="Z4" s="20" t="s">
        <v>1</v>
      </c>
      <c r="AA4" s="22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28" t="s">
        <v>7</v>
      </c>
      <c r="X5" s="31" t="s">
        <v>8</v>
      </c>
      <c r="Y5" s="29" t="s">
        <v>6</v>
      </c>
      <c r="Z5" s="28" t="s">
        <v>7</v>
      </c>
      <c r="AA5" s="30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08"/>
      <c r="N6" s="108"/>
      <c r="O6" s="108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08"/>
      <c r="W6" s="108"/>
      <c r="X6" s="109"/>
      <c r="Y6" s="110">
        <v>45</v>
      </c>
      <c r="Z6" s="108">
        <v>312.8675</v>
      </c>
      <c r="AA6" s="111">
        <v>19517.956</v>
      </c>
      <c r="AB6" s="38">
        <f aca="true" t="shared" si="2" ref="AB6:AD21">+J6+S6+V6+Y6</f>
        <v>45</v>
      </c>
      <c r="AC6" s="37">
        <f t="shared" si="2"/>
        <v>312.8675</v>
      </c>
      <c r="AD6" s="35">
        <f>+L6+U6+X6+AA6</f>
        <v>19517.956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13"/>
      <c r="H7" s="113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13"/>
      <c r="N7" s="113"/>
      <c r="O7" s="113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13"/>
      <c r="W7" s="113"/>
      <c r="X7" s="115"/>
      <c r="Y7" s="116"/>
      <c r="Z7" s="113"/>
      <c r="AA7" s="114"/>
      <c r="AB7" s="25">
        <f t="shared" si="2"/>
        <v>0</v>
      </c>
      <c r="AC7" s="40">
        <f t="shared" si="2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08"/>
      <c r="N8" s="108"/>
      <c r="O8" s="108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08"/>
      <c r="W8" s="108"/>
      <c r="X8" s="109"/>
      <c r="Y8" s="110"/>
      <c r="Z8" s="108"/>
      <c r="AA8" s="111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13"/>
      <c r="N9" s="113"/>
      <c r="O9" s="113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13"/>
      <c r="W9" s="113"/>
      <c r="X9" s="115"/>
      <c r="Y9" s="116"/>
      <c r="Z9" s="113"/>
      <c r="AA9" s="114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08"/>
      <c r="N10" s="108"/>
      <c r="O10" s="108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08"/>
      <c r="W10" s="108"/>
      <c r="X10" s="109"/>
      <c r="Y10" s="110"/>
      <c r="Z10" s="108"/>
      <c r="AA10" s="111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13"/>
      <c r="N11" s="113"/>
      <c r="O11" s="113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13"/>
      <c r="W11" s="113"/>
      <c r="X11" s="115"/>
      <c r="Y11" s="116"/>
      <c r="Z11" s="113"/>
      <c r="AA11" s="114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08"/>
      <c r="N12" s="108"/>
      <c r="O12" s="108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08"/>
      <c r="W12" s="108"/>
      <c r="X12" s="109"/>
      <c r="Y12" s="110"/>
      <c r="Z12" s="108"/>
      <c r="AA12" s="111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13"/>
      <c r="N13" s="113"/>
      <c r="O13" s="113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13"/>
      <c r="W13" s="113"/>
      <c r="X13" s="115"/>
      <c r="Y13" s="116"/>
      <c r="Z13" s="113"/>
      <c r="AA13" s="114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08">
        <v>212</v>
      </c>
      <c r="N14" s="108">
        <v>2120.4643</v>
      </c>
      <c r="O14" s="108">
        <v>222699.875</v>
      </c>
      <c r="P14" s="108"/>
      <c r="Q14" s="108"/>
      <c r="R14" s="108"/>
      <c r="S14" s="36">
        <f t="shared" si="1"/>
        <v>212</v>
      </c>
      <c r="T14" s="37">
        <f t="shared" si="1"/>
        <v>2120.4643</v>
      </c>
      <c r="U14" s="35">
        <f t="shared" si="1"/>
        <v>222699.875</v>
      </c>
      <c r="V14" s="108"/>
      <c r="W14" s="108"/>
      <c r="X14" s="109"/>
      <c r="Y14" s="110"/>
      <c r="Z14" s="108"/>
      <c r="AA14" s="111"/>
      <c r="AB14" s="38">
        <f t="shared" si="2"/>
        <v>212</v>
      </c>
      <c r="AC14" s="37">
        <f t="shared" si="2"/>
        <v>2120.4643</v>
      </c>
      <c r="AD14" s="35">
        <f t="shared" si="2"/>
        <v>222699.875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13"/>
      <c r="N15" s="113"/>
      <c r="O15" s="113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13"/>
      <c r="W15" s="113"/>
      <c r="X15" s="115"/>
      <c r="Y15" s="116"/>
      <c r="Z15" s="113"/>
      <c r="AA15" s="114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>
        <v>3</v>
      </c>
      <c r="H16" s="108">
        <v>1.4771</v>
      </c>
      <c r="I16" s="108">
        <v>396.859</v>
      </c>
      <c r="J16" s="36">
        <f t="shared" si="0"/>
        <v>3</v>
      </c>
      <c r="K16" s="37">
        <f t="shared" si="0"/>
        <v>1.4771</v>
      </c>
      <c r="L16" s="35">
        <f t="shared" si="0"/>
        <v>396.859</v>
      </c>
      <c r="M16" s="108">
        <v>128</v>
      </c>
      <c r="N16" s="108">
        <v>372.4446</v>
      </c>
      <c r="O16" s="108">
        <v>69358.541</v>
      </c>
      <c r="P16" s="108"/>
      <c r="Q16" s="108"/>
      <c r="R16" s="108"/>
      <c r="S16" s="36">
        <f t="shared" si="1"/>
        <v>128</v>
      </c>
      <c r="T16" s="37">
        <f t="shared" si="1"/>
        <v>372.4446</v>
      </c>
      <c r="U16" s="35">
        <f t="shared" si="1"/>
        <v>69358.541</v>
      </c>
      <c r="V16" s="108"/>
      <c r="W16" s="108"/>
      <c r="X16" s="109"/>
      <c r="Y16" s="110"/>
      <c r="Z16" s="108"/>
      <c r="AA16" s="111"/>
      <c r="AB16" s="38">
        <f t="shared" si="2"/>
        <v>131</v>
      </c>
      <c r="AC16" s="37">
        <f t="shared" si="2"/>
        <v>373.9217</v>
      </c>
      <c r="AD16" s="35">
        <f t="shared" si="2"/>
        <v>69755.4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13"/>
      <c r="N17" s="113"/>
      <c r="O17" s="113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13"/>
      <c r="W17" s="113"/>
      <c r="X17" s="115"/>
      <c r="Y17" s="116"/>
      <c r="Z17" s="113"/>
      <c r="AA17" s="114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08">
        <v>72</v>
      </c>
      <c r="N18" s="108">
        <v>155.188</v>
      </c>
      <c r="O18" s="108">
        <v>27660.43</v>
      </c>
      <c r="P18" s="108"/>
      <c r="Q18" s="108"/>
      <c r="R18" s="108"/>
      <c r="S18" s="36">
        <f t="shared" si="1"/>
        <v>72</v>
      </c>
      <c r="T18" s="37">
        <f t="shared" si="1"/>
        <v>155.188</v>
      </c>
      <c r="U18" s="35">
        <f t="shared" si="1"/>
        <v>27660.43</v>
      </c>
      <c r="V18" s="108"/>
      <c r="W18" s="108"/>
      <c r="X18" s="109"/>
      <c r="Y18" s="110"/>
      <c r="Z18" s="108"/>
      <c r="AA18" s="111"/>
      <c r="AB18" s="38">
        <f t="shared" si="2"/>
        <v>72</v>
      </c>
      <c r="AC18" s="37">
        <f t="shared" si="2"/>
        <v>155.188</v>
      </c>
      <c r="AD18" s="35">
        <f t="shared" si="2"/>
        <v>27660.43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13"/>
      <c r="N19" s="113"/>
      <c r="O19" s="113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13"/>
      <c r="W19" s="113"/>
      <c r="X19" s="115"/>
      <c r="Y19" s="116"/>
      <c r="Z19" s="113"/>
      <c r="AA19" s="114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08"/>
      <c r="N20" s="108"/>
      <c r="O20" s="108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08"/>
      <c r="W20" s="108"/>
      <c r="X20" s="109"/>
      <c r="Y20" s="110"/>
      <c r="Z20" s="108"/>
      <c r="AA20" s="111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13"/>
      <c r="N21" s="113"/>
      <c r="O21" s="113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13"/>
      <c r="W21" s="113"/>
      <c r="X21" s="115"/>
      <c r="Y21" s="116"/>
      <c r="Z21" s="113"/>
      <c r="AA21" s="114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08"/>
      <c r="N22" s="108"/>
      <c r="O22" s="108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08"/>
      <c r="W22" s="108"/>
      <c r="X22" s="109"/>
      <c r="Y22" s="110">
        <v>1</v>
      </c>
      <c r="Z22" s="108">
        <v>0.037</v>
      </c>
      <c r="AA22" s="111">
        <v>15.437</v>
      </c>
      <c r="AB22" s="38">
        <f aca="true" t="shared" si="3" ref="AB22:AD62">+J22+S22+V22+Y22</f>
        <v>1</v>
      </c>
      <c r="AC22" s="37">
        <f t="shared" si="3"/>
        <v>0.037</v>
      </c>
      <c r="AD22" s="35">
        <f t="shared" si="3"/>
        <v>15.437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13"/>
      <c r="N23" s="113"/>
      <c r="O23" s="113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13"/>
      <c r="W23" s="113"/>
      <c r="X23" s="115"/>
      <c r="Y23" s="116"/>
      <c r="Z23" s="113"/>
      <c r="AA23" s="114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08"/>
      <c r="N24" s="108"/>
      <c r="O24" s="108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08">
        <v>14</v>
      </c>
      <c r="W24" s="108">
        <v>39.6339</v>
      </c>
      <c r="X24" s="109">
        <v>11198.945</v>
      </c>
      <c r="Y24" s="110"/>
      <c r="Z24" s="108"/>
      <c r="AA24" s="111"/>
      <c r="AB24" s="38">
        <f t="shared" si="3"/>
        <v>14</v>
      </c>
      <c r="AC24" s="37">
        <f t="shared" si="3"/>
        <v>39.6339</v>
      </c>
      <c r="AD24" s="35">
        <f t="shared" si="3"/>
        <v>11198.945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13"/>
      <c r="N25" s="113"/>
      <c r="O25" s="113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13">
        <v>6</v>
      </c>
      <c r="W25" s="113">
        <v>34.7668</v>
      </c>
      <c r="X25" s="115">
        <v>9070.994</v>
      </c>
      <c r="Y25" s="116"/>
      <c r="Z25" s="113"/>
      <c r="AA25" s="114"/>
      <c r="AB25" s="25">
        <f t="shared" si="3"/>
        <v>6</v>
      </c>
      <c r="AC25" s="40">
        <f t="shared" si="3"/>
        <v>34.7668</v>
      </c>
      <c r="AD25" s="39">
        <f t="shared" si="3"/>
        <v>9070.994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08"/>
      <c r="N26" s="108"/>
      <c r="O26" s="108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08"/>
      <c r="W26" s="108"/>
      <c r="X26" s="109"/>
      <c r="Y26" s="110"/>
      <c r="Z26" s="108"/>
      <c r="AA26" s="111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13"/>
      <c r="N27" s="113"/>
      <c r="O27" s="113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13"/>
      <c r="W27" s="113"/>
      <c r="X27" s="115"/>
      <c r="Y27" s="116"/>
      <c r="Z27" s="113"/>
      <c r="AA27" s="114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08"/>
      <c r="N28" s="108"/>
      <c r="O28" s="108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08"/>
      <c r="W28" s="108"/>
      <c r="X28" s="109"/>
      <c r="Y28" s="110"/>
      <c r="Z28" s="108"/>
      <c r="AA28" s="111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13"/>
      <c r="N29" s="113"/>
      <c r="O29" s="113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13"/>
      <c r="W29" s="113"/>
      <c r="X29" s="115"/>
      <c r="Y29" s="116"/>
      <c r="Z29" s="113"/>
      <c r="AA29" s="114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30</v>
      </c>
      <c r="E30" s="108">
        <v>9.2131</v>
      </c>
      <c r="F30" s="108">
        <v>3170.7055776896805</v>
      </c>
      <c r="G30" s="108">
        <v>30</v>
      </c>
      <c r="H30" s="108">
        <v>7.9652</v>
      </c>
      <c r="I30" s="108">
        <v>2962.061</v>
      </c>
      <c r="J30" s="36">
        <f t="shared" si="0"/>
        <v>60</v>
      </c>
      <c r="K30" s="37">
        <f t="shared" si="0"/>
        <v>17.1783</v>
      </c>
      <c r="L30" s="35">
        <f t="shared" si="0"/>
        <v>6132.766577689681</v>
      </c>
      <c r="M30" s="108"/>
      <c r="N30" s="108"/>
      <c r="O30" s="108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08"/>
      <c r="W30" s="108"/>
      <c r="X30" s="109"/>
      <c r="Y30" s="110">
        <v>116</v>
      </c>
      <c r="Z30" s="108">
        <v>9.3938</v>
      </c>
      <c r="AA30" s="111">
        <v>3290.007</v>
      </c>
      <c r="AB30" s="38">
        <f t="shared" si="3"/>
        <v>176</v>
      </c>
      <c r="AC30" s="37">
        <f t="shared" si="3"/>
        <v>26.5721</v>
      </c>
      <c r="AD30" s="35">
        <f t="shared" si="3"/>
        <v>9422.77357768968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13"/>
      <c r="N31" s="113"/>
      <c r="O31" s="113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13"/>
      <c r="W31" s="113"/>
      <c r="X31" s="115"/>
      <c r="Y31" s="116"/>
      <c r="Z31" s="113"/>
      <c r="AA31" s="114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08">
        <v>21</v>
      </c>
      <c r="N32" s="108">
        <v>180.9892</v>
      </c>
      <c r="O32" s="108">
        <v>12475.894</v>
      </c>
      <c r="P32" s="108"/>
      <c r="Q32" s="108"/>
      <c r="R32" s="108"/>
      <c r="S32" s="36">
        <f t="shared" si="1"/>
        <v>21</v>
      </c>
      <c r="T32" s="37">
        <f t="shared" si="1"/>
        <v>180.9892</v>
      </c>
      <c r="U32" s="35">
        <f t="shared" si="1"/>
        <v>12475.894</v>
      </c>
      <c r="V32" s="108"/>
      <c r="W32" s="108"/>
      <c r="X32" s="109"/>
      <c r="Y32" s="110">
        <v>9</v>
      </c>
      <c r="Z32" s="108">
        <v>164.6505</v>
      </c>
      <c r="AA32" s="111">
        <v>11519.307</v>
      </c>
      <c r="AB32" s="38">
        <f t="shared" si="3"/>
        <v>30</v>
      </c>
      <c r="AC32" s="37">
        <f t="shared" si="3"/>
        <v>345.6397</v>
      </c>
      <c r="AD32" s="35">
        <f t="shared" si="3"/>
        <v>23995.201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13"/>
      <c r="N33" s="113"/>
      <c r="O33" s="113"/>
      <c r="P33" s="113"/>
      <c r="Q33" s="113"/>
      <c r="R33" s="114"/>
      <c r="S33" s="24">
        <f t="shared" si="1"/>
        <v>0</v>
      </c>
      <c r="T33" s="40">
        <f t="shared" si="1"/>
        <v>0</v>
      </c>
      <c r="U33" s="39">
        <f t="shared" si="1"/>
        <v>0</v>
      </c>
      <c r="V33" s="113">
        <v>1</v>
      </c>
      <c r="W33" s="113">
        <v>0.1519</v>
      </c>
      <c r="X33" s="115">
        <v>97.075</v>
      </c>
      <c r="Y33" s="116"/>
      <c r="Z33" s="113"/>
      <c r="AA33" s="114"/>
      <c r="AB33" s="25">
        <f t="shared" si="3"/>
        <v>1</v>
      </c>
      <c r="AC33" s="40">
        <f t="shared" si="3"/>
        <v>0.1519</v>
      </c>
      <c r="AD33" s="39">
        <f t="shared" si="3"/>
        <v>97.075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08"/>
      <c r="N34" s="108"/>
      <c r="O34" s="108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08"/>
      <c r="W34" s="108"/>
      <c r="X34" s="109"/>
      <c r="Y34" s="110"/>
      <c r="Z34" s="108"/>
      <c r="AA34" s="111"/>
      <c r="AB34" s="38">
        <f t="shared" si="3"/>
        <v>0</v>
      </c>
      <c r="AC34" s="37">
        <f t="shared" si="3"/>
        <v>0</v>
      </c>
      <c r="AD34" s="35">
        <f t="shared" si="3"/>
        <v>0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13"/>
      <c r="N35" s="113"/>
      <c r="O35" s="113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13"/>
      <c r="W35" s="113"/>
      <c r="X35" s="115"/>
      <c r="Y35" s="116"/>
      <c r="Z35" s="113"/>
      <c r="AA35" s="114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08"/>
      <c r="N36" s="108"/>
      <c r="O36" s="108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08"/>
      <c r="W36" s="108"/>
      <c r="X36" s="109"/>
      <c r="Y36" s="110"/>
      <c r="Z36" s="108"/>
      <c r="AA36" s="111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13"/>
      <c r="N37" s="113"/>
      <c r="O37" s="113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13"/>
      <c r="W37" s="113"/>
      <c r="X37" s="115"/>
      <c r="Y37" s="116"/>
      <c r="Z37" s="113"/>
      <c r="AA37" s="114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27</v>
      </c>
      <c r="E38" s="108">
        <v>5.5617</v>
      </c>
      <c r="F38" s="108">
        <v>1987.551693466267</v>
      </c>
      <c r="G38" s="108"/>
      <c r="H38" s="108"/>
      <c r="I38" s="108"/>
      <c r="J38" s="36">
        <f t="shared" si="0"/>
        <v>27</v>
      </c>
      <c r="K38" s="37">
        <f t="shared" si="0"/>
        <v>5.5617</v>
      </c>
      <c r="L38" s="35">
        <f t="shared" si="0"/>
        <v>1987.551693466267</v>
      </c>
      <c r="M38" s="108"/>
      <c r="N38" s="108"/>
      <c r="O38" s="108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08"/>
      <c r="W38" s="108"/>
      <c r="X38" s="109"/>
      <c r="Y38" s="110"/>
      <c r="Z38" s="108"/>
      <c r="AA38" s="111"/>
      <c r="AB38" s="38">
        <f t="shared" si="3"/>
        <v>27</v>
      </c>
      <c r="AC38" s="37">
        <f t="shared" si="3"/>
        <v>5.5617</v>
      </c>
      <c r="AD38" s="35">
        <f t="shared" si="3"/>
        <v>1987.551693466267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13"/>
      <c r="N39" s="113"/>
      <c r="O39" s="113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13"/>
      <c r="W39" s="113"/>
      <c r="X39" s="115"/>
      <c r="Y39" s="116"/>
      <c r="Z39" s="113"/>
      <c r="AA39" s="114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08"/>
      <c r="N40" s="108"/>
      <c r="O40" s="108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08"/>
      <c r="W40" s="108"/>
      <c r="X40" s="109"/>
      <c r="Y40" s="110"/>
      <c r="Z40" s="108"/>
      <c r="AA40" s="111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13"/>
      <c r="N41" s="113"/>
      <c r="O41" s="113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13"/>
      <c r="W41" s="113"/>
      <c r="X41" s="115"/>
      <c r="Y41" s="116"/>
      <c r="Z41" s="113"/>
      <c r="AA41" s="114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08">
        <v>1</v>
      </c>
      <c r="H42" s="108">
        <v>20.0972</v>
      </c>
      <c r="I42" s="108">
        <v>9727.78</v>
      </c>
      <c r="J42" s="36">
        <f t="shared" si="0"/>
        <v>1</v>
      </c>
      <c r="K42" s="37">
        <f t="shared" si="0"/>
        <v>20.0972</v>
      </c>
      <c r="L42" s="35">
        <f t="shared" si="0"/>
        <v>9727.78</v>
      </c>
      <c r="M42" s="108"/>
      <c r="N42" s="108"/>
      <c r="O42" s="108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08">
        <v>14</v>
      </c>
      <c r="W42" s="108">
        <v>442.859</v>
      </c>
      <c r="X42" s="109">
        <v>240516.309</v>
      </c>
      <c r="Y42" s="110"/>
      <c r="Z42" s="108"/>
      <c r="AA42" s="111"/>
      <c r="AB42" s="38">
        <f t="shared" si="3"/>
        <v>15</v>
      </c>
      <c r="AC42" s="37">
        <f t="shared" si="3"/>
        <v>462.95619999999997</v>
      </c>
      <c r="AD42" s="35">
        <f t="shared" si="3"/>
        <v>250244.089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8</v>
      </c>
      <c r="E43" s="113">
        <v>203.6806</v>
      </c>
      <c r="F43" s="113">
        <v>81833.10600011537</v>
      </c>
      <c r="G43" s="113">
        <v>8</v>
      </c>
      <c r="H43" s="113">
        <v>214.7672</v>
      </c>
      <c r="I43" s="113">
        <v>116323.117</v>
      </c>
      <c r="J43" s="24">
        <f t="shared" si="0"/>
        <v>16</v>
      </c>
      <c r="K43" s="40">
        <f t="shared" si="0"/>
        <v>418.44780000000003</v>
      </c>
      <c r="L43" s="39">
        <f t="shared" si="0"/>
        <v>198156.22300011537</v>
      </c>
      <c r="M43" s="113"/>
      <c r="N43" s="113"/>
      <c r="O43" s="113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13">
        <v>3</v>
      </c>
      <c r="W43" s="113">
        <v>33.8954</v>
      </c>
      <c r="X43" s="115">
        <v>8972.456</v>
      </c>
      <c r="Y43" s="116"/>
      <c r="Z43" s="113"/>
      <c r="AA43" s="114"/>
      <c r="AB43" s="25">
        <f t="shared" si="3"/>
        <v>19</v>
      </c>
      <c r="AC43" s="40">
        <f t="shared" si="3"/>
        <v>452.3432</v>
      </c>
      <c r="AD43" s="39">
        <f t="shared" si="3"/>
        <v>207128.67900011537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08"/>
      <c r="N44" s="108"/>
      <c r="O44" s="108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08">
        <v>29</v>
      </c>
      <c r="W44" s="108">
        <v>1.4618</v>
      </c>
      <c r="X44" s="109">
        <v>764.554</v>
      </c>
      <c r="Y44" s="110"/>
      <c r="Z44" s="108"/>
      <c r="AA44" s="111"/>
      <c r="AB44" s="38">
        <f t="shared" si="3"/>
        <v>29</v>
      </c>
      <c r="AC44" s="37">
        <f t="shared" si="3"/>
        <v>1.4618</v>
      </c>
      <c r="AD44" s="35">
        <f t="shared" si="3"/>
        <v>764.554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13"/>
      <c r="N45" s="113"/>
      <c r="O45" s="113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13">
        <v>14</v>
      </c>
      <c r="W45" s="113">
        <v>0.5719</v>
      </c>
      <c r="X45" s="115">
        <v>216.105</v>
      </c>
      <c r="Y45" s="116"/>
      <c r="Z45" s="113"/>
      <c r="AA45" s="114"/>
      <c r="AB45" s="25">
        <f t="shared" si="3"/>
        <v>14</v>
      </c>
      <c r="AC45" s="40">
        <f t="shared" si="3"/>
        <v>0.5719</v>
      </c>
      <c r="AD45" s="39">
        <f t="shared" si="3"/>
        <v>216.105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08"/>
      <c r="N46" s="108"/>
      <c r="O46" s="108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08"/>
      <c r="W46" s="108"/>
      <c r="X46" s="109"/>
      <c r="Y46" s="110"/>
      <c r="Z46" s="108"/>
      <c r="AA46" s="111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13"/>
      <c r="N47" s="113"/>
      <c r="O47" s="113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13"/>
      <c r="W47" s="113"/>
      <c r="X47" s="115"/>
      <c r="Y47" s="116"/>
      <c r="Z47" s="113"/>
      <c r="AA47" s="114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08"/>
      <c r="N48" s="108"/>
      <c r="O48" s="108"/>
      <c r="P48" s="108"/>
      <c r="Q48" s="108"/>
      <c r="R48" s="108"/>
      <c r="S48" s="36">
        <f t="shared" si="1"/>
        <v>0</v>
      </c>
      <c r="T48" s="37">
        <f t="shared" si="1"/>
        <v>0</v>
      </c>
      <c r="U48" s="35">
        <f t="shared" si="1"/>
        <v>0</v>
      </c>
      <c r="V48" s="108"/>
      <c r="W48" s="108"/>
      <c r="X48" s="109"/>
      <c r="Y48" s="110"/>
      <c r="Z48" s="108"/>
      <c r="AA48" s="111"/>
      <c r="AB48" s="38">
        <f t="shared" si="3"/>
        <v>0</v>
      </c>
      <c r="AC48" s="37">
        <f t="shared" si="3"/>
        <v>0</v>
      </c>
      <c r="AD48" s="35">
        <f t="shared" si="3"/>
        <v>0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13"/>
      <c r="N49" s="113"/>
      <c r="O49" s="113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13"/>
      <c r="W49" s="113"/>
      <c r="X49" s="115"/>
      <c r="Y49" s="116"/>
      <c r="Z49" s="113"/>
      <c r="AA49" s="114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08"/>
      <c r="N50" s="108"/>
      <c r="O50" s="108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08"/>
      <c r="W50" s="108"/>
      <c r="X50" s="109"/>
      <c r="Y50" s="110"/>
      <c r="Z50" s="108"/>
      <c r="AA50" s="111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13"/>
      <c r="N51" s="113"/>
      <c r="O51" s="113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13"/>
      <c r="W51" s="113"/>
      <c r="X51" s="115"/>
      <c r="Y51" s="116"/>
      <c r="Z51" s="113"/>
      <c r="AA51" s="114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08"/>
      <c r="N52" s="108"/>
      <c r="O52" s="108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08"/>
      <c r="W52" s="108"/>
      <c r="X52" s="109"/>
      <c r="Y52" s="110"/>
      <c r="Z52" s="108"/>
      <c r="AA52" s="111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13"/>
      <c r="N53" s="113"/>
      <c r="O53" s="113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13"/>
      <c r="W53" s="113"/>
      <c r="X53" s="115"/>
      <c r="Y53" s="116"/>
      <c r="Z53" s="113"/>
      <c r="AA53" s="114"/>
      <c r="AB53" s="25">
        <f t="shared" si="3"/>
        <v>0</v>
      </c>
      <c r="AC53" s="40">
        <f t="shared" si="3"/>
        <v>0</v>
      </c>
      <c r="AD53" s="39">
        <f t="shared" si="3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08"/>
      <c r="N54" s="108"/>
      <c r="O54" s="108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08"/>
      <c r="W54" s="108"/>
      <c r="X54" s="109"/>
      <c r="Y54" s="110"/>
      <c r="Z54" s="108"/>
      <c r="AA54" s="111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13"/>
      <c r="N55" s="113"/>
      <c r="O55" s="113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13"/>
      <c r="W55" s="113"/>
      <c r="X55" s="115"/>
      <c r="Y55" s="116"/>
      <c r="Z55" s="113"/>
      <c r="AA55" s="114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08"/>
      <c r="N56" s="108"/>
      <c r="O56" s="108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08"/>
      <c r="W56" s="108"/>
      <c r="X56" s="109"/>
      <c r="Y56" s="110"/>
      <c r="Z56" s="108"/>
      <c r="AA56" s="111"/>
      <c r="AB56" s="38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13"/>
      <c r="N57" s="113"/>
      <c r="O57" s="113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13"/>
      <c r="W57" s="113"/>
      <c r="X57" s="115"/>
      <c r="Y57" s="116"/>
      <c r="Z57" s="113"/>
      <c r="AA57" s="114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18"/>
      <c r="N58" s="118"/>
      <c r="O58" s="118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18">
        <v>641</v>
      </c>
      <c r="W58" s="118">
        <v>23.7014</v>
      </c>
      <c r="X58" s="34">
        <v>13667.464</v>
      </c>
      <c r="Y58" s="119">
        <v>50</v>
      </c>
      <c r="Z58" s="118">
        <v>2.4204</v>
      </c>
      <c r="AA58" s="120">
        <v>1044.227</v>
      </c>
      <c r="AB58" s="47">
        <f t="shared" si="3"/>
        <v>691</v>
      </c>
      <c r="AC58" s="43">
        <f t="shared" si="3"/>
        <v>26.1218</v>
      </c>
      <c r="AD58" s="96">
        <f t="shared" si="3"/>
        <v>14711.691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110"/>
      <c r="N59" s="108"/>
      <c r="O59" s="108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110"/>
      <c r="W59" s="108"/>
      <c r="X59" s="121"/>
      <c r="Y59" s="110"/>
      <c r="Z59" s="108"/>
      <c r="AA59" s="111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13"/>
      <c r="N60" s="113"/>
      <c r="O60" s="113"/>
      <c r="P60" s="113"/>
      <c r="Q60" s="113"/>
      <c r="R60" s="114"/>
      <c r="S60" s="24">
        <f t="shared" si="1"/>
        <v>0</v>
      </c>
      <c r="T60" s="40">
        <f t="shared" si="1"/>
        <v>0</v>
      </c>
      <c r="U60" s="39">
        <f t="shared" si="1"/>
        <v>0</v>
      </c>
      <c r="V60" s="113">
        <v>32</v>
      </c>
      <c r="W60" s="113">
        <v>0.9937</v>
      </c>
      <c r="X60" s="115">
        <v>436.577</v>
      </c>
      <c r="Y60" s="116"/>
      <c r="Z60" s="113"/>
      <c r="AA60" s="114"/>
      <c r="AB60" s="25">
        <f t="shared" si="3"/>
        <v>32</v>
      </c>
      <c r="AC60" s="40">
        <f t="shared" si="3"/>
        <v>0.9937</v>
      </c>
      <c r="AD60" s="98">
        <f t="shared" si="3"/>
        <v>436.577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f aca="true" t="shared" si="4" ref="D61:I61">+D6+D8+D10+D12+D14+D16+D18+D20+D22+D24+D26+D28+D30+D32+D34+D36+D38+D40+D42+D44+D46+D48+D50+D52+D54+D56+D58</f>
        <v>57</v>
      </c>
      <c r="E61" s="118">
        <f t="shared" si="4"/>
        <v>14.7748</v>
      </c>
      <c r="F61" s="118">
        <f t="shared" si="4"/>
        <v>5158.257271155948</v>
      </c>
      <c r="G61" s="150">
        <f t="shared" si="4"/>
        <v>34</v>
      </c>
      <c r="H61" s="118">
        <f t="shared" si="4"/>
        <v>29.5395</v>
      </c>
      <c r="I61" s="118">
        <f t="shared" si="4"/>
        <v>13086.7</v>
      </c>
      <c r="J61" s="14">
        <f aca="true" t="shared" si="5" ref="J61:L70">+D61+G61</f>
        <v>91</v>
      </c>
      <c r="K61" s="43">
        <f t="shared" si="5"/>
        <v>44.3143</v>
      </c>
      <c r="L61" s="42">
        <f t="shared" si="5"/>
        <v>18244.95727115595</v>
      </c>
      <c r="M61" s="118">
        <f aca="true" t="shared" si="6" ref="M61:R61">+M6+M8+M10+M12+M14+M16+M18+M20+M22+M24+M26+M28+M30+M32+M34+M36+M38+M40+M42+M44+M46+M48+M50+M52+M54+M56+M58</f>
        <v>433</v>
      </c>
      <c r="N61" s="118">
        <f t="shared" si="6"/>
        <v>2829.0861</v>
      </c>
      <c r="O61" s="118">
        <f t="shared" si="6"/>
        <v>332194.74</v>
      </c>
      <c r="P61" s="118">
        <f t="shared" si="6"/>
        <v>0</v>
      </c>
      <c r="Q61" s="118">
        <f t="shared" si="6"/>
        <v>0</v>
      </c>
      <c r="R61" s="118">
        <f t="shared" si="6"/>
        <v>0</v>
      </c>
      <c r="S61" s="44">
        <f aca="true" t="shared" si="7" ref="S61:U70">+M61+P61</f>
        <v>433</v>
      </c>
      <c r="T61" s="45">
        <f t="shared" si="7"/>
        <v>2829.0861</v>
      </c>
      <c r="U61" s="46">
        <f t="shared" si="7"/>
        <v>332194.74</v>
      </c>
      <c r="V61" s="118">
        <f aca="true" t="shared" si="8" ref="V61:AA61">+V6+V8+V10+V12+V14+V16+V18+V20+V22+V24+V26+V28+V30+V32+V34+V36+V38+V40+V42+V44+V46+V48+V50+V52+V54+V56+V58</f>
        <v>698</v>
      </c>
      <c r="W61" s="118">
        <f t="shared" si="8"/>
        <v>507.6560999999999</v>
      </c>
      <c r="X61" s="34">
        <f>+X6+X8+X10+X12+X14+X16+X18+X20+X22+X24+X26+X28+X30+X32+X34+X36+X38+X40+X42+X44+X46+X48+X50+X52+X54+X56+X58</f>
        <v>266147.272</v>
      </c>
      <c r="Y61" s="119">
        <f t="shared" si="8"/>
        <v>221</v>
      </c>
      <c r="Z61" s="118">
        <f t="shared" si="8"/>
        <v>489.3692</v>
      </c>
      <c r="AA61" s="120">
        <f t="shared" si="8"/>
        <v>35386.934</v>
      </c>
      <c r="AB61" s="47">
        <f t="shared" si="3"/>
        <v>1443</v>
      </c>
      <c r="AC61" s="43">
        <f t="shared" si="3"/>
        <v>3870.4257</v>
      </c>
      <c r="AD61" s="96">
        <f t="shared" si="3"/>
        <v>651973.903271156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f aca="true" t="shared" si="9" ref="D62:I62">D59</f>
        <v>0</v>
      </c>
      <c r="E62" s="108">
        <f t="shared" si="9"/>
        <v>0</v>
      </c>
      <c r="F62" s="108">
        <f t="shared" si="9"/>
        <v>0</v>
      </c>
      <c r="G62" s="108">
        <f t="shared" si="9"/>
        <v>0</v>
      </c>
      <c r="H62" s="108">
        <f t="shared" si="9"/>
        <v>0</v>
      </c>
      <c r="I62" s="111">
        <f t="shared" si="9"/>
        <v>0</v>
      </c>
      <c r="J62" s="36">
        <f t="shared" si="5"/>
        <v>0</v>
      </c>
      <c r="K62" s="37">
        <f t="shared" si="5"/>
        <v>0</v>
      </c>
      <c r="L62" s="35">
        <f t="shared" si="5"/>
        <v>0</v>
      </c>
      <c r="M62" s="110">
        <f aca="true" t="shared" si="10" ref="M62:R62">M59</f>
        <v>0</v>
      </c>
      <c r="N62" s="108">
        <f t="shared" si="10"/>
        <v>0</v>
      </c>
      <c r="O62" s="108">
        <f t="shared" si="10"/>
        <v>0</v>
      </c>
      <c r="P62" s="108">
        <f t="shared" si="10"/>
        <v>0</v>
      </c>
      <c r="Q62" s="108">
        <f t="shared" si="10"/>
        <v>0</v>
      </c>
      <c r="R62" s="111">
        <f t="shared" si="10"/>
        <v>0</v>
      </c>
      <c r="S62" s="36">
        <f t="shared" si="7"/>
        <v>0</v>
      </c>
      <c r="T62" s="37">
        <f t="shared" si="7"/>
        <v>0</v>
      </c>
      <c r="U62" s="35">
        <f t="shared" si="7"/>
        <v>0</v>
      </c>
      <c r="V62" s="110">
        <f aca="true" t="shared" si="11" ref="V62:AA62">V59</f>
        <v>0</v>
      </c>
      <c r="W62" s="108">
        <f t="shared" si="11"/>
        <v>0</v>
      </c>
      <c r="X62" s="121">
        <f t="shared" si="11"/>
        <v>0</v>
      </c>
      <c r="Y62" s="110">
        <f t="shared" si="11"/>
        <v>0</v>
      </c>
      <c r="Z62" s="108">
        <f t="shared" si="11"/>
        <v>0</v>
      </c>
      <c r="AA62" s="111">
        <f t="shared" si="11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f aca="true" t="shared" si="12" ref="D63:I63">+D7+D9+D11+D13+D15+D17+D19+D21+D23+D25+D27+D29+D31+D33+D35+D37+D39+D41+D43+D45+D47+D49+D51+D53+D55+D57+D60</f>
        <v>8</v>
      </c>
      <c r="E63" s="113">
        <f t="shared" si="12"/>
        <v>203.6806</v>
      </c>
      <c r="F63" s="113">
        <f>+F7+F9+F11+F13+F15+F17+F19+F21+F23+F25+F27+F29+F31+F33+F35+F37+F39+F41+F43+F45+F47+F49+F51+F53+F55+F57+F60</f>
        <v>81833.10600011537</v>
      </c>
      <c r="G63" s="113">
        <f t="shared" si="12"/>
        <v>8</v>
      </c>
      <c r="H63" s="113">
        <f t="shared" si="12"/>
        <v>214.7672</v>
      </c>
      <c r="I63" s="113">
        <f t="shared" si="12"/>
        <v>116323.117</v>
      </c>
      <c r="J63" s="24">
        <f t="shared" si="5"/>
        <v>16</v>
      </c>
      <c r="K63" s="40">
        <f t="shared" si="5"/>
        <v>418.44780000000003</v>
      </c>
      <c r="L63" s="39">
        <f t="shared" si="5"/>
        <v>198156.22300011537</v>
      </c>
      <c r="M63" s="113">
        <f aca="true" t="shared" si="13" ref="M63:R63">+M7+M9+M11+M13+M15+M17+M19+M21+M23+M25+M27+M29+M31+M33+M35+M37+M39+M41+M43+M45+M47+M49+M51+M53+M55+M57+M60</f>
        <v>0</v>
      </c>
      <c r="N63" s="113">
        <f t="shared" si="13"/>
        <v>0</v>
      </c>
      <c r="O63" s="113">
        <f t="shared" si="13"/>
        <v>0</v>
      </c>
      <c r="P63" s="113">
        <f t="shared" si="13"/>
        <v>0</v>
      </c>
      <c r="Q63" s="113">
        <f t="shared" si="13"/>
        <v>0</v>
      </c>
      <c r="R63" s="114">
        <f t="shared" si="13"/>
        <v>0</v>
      </c>
      <c r="S63" s="24">
        <f t="shared" si="7"/>
        <v>0</v>
      </c>
      <c r="T63" s="40">
        <f t="shared" si="7"/>
        <v>0</v>
      </c>
      <c r="U63" s="39">
        <f t="shared" si="7"/>
        <v>0</v>
      </c>
      <c r="V63" s="113">
        <f aca="true" t="shared" si="14" ref="V63:AA63">+V7+V9+V11+V13+V15+V17+V19+V21+V23+V25+V27+V29+V31+V33+V35+V37+V39+V41+V43+V45+V47+V49+V51+V53+V55+V57+V60</f>
        <v>56</v>
      </c>
      <c r="W63" s="113">
        <f t="shared" si="14"/>
        <v>70.3797</v>
      </c>
      <c r="X63" s="115">
        <f t="shared" si="14"/>
        <v>18793.207000000002</v>
      </c>
      <c r="Y63" s="116">
        <f t="shared" si="14"/>
        <v>0</v>
      </c>
      <c r="Z63" s="113">
        <f t="shared" si="14"/>
        <v>0</v>
      </c>
      <c r="AA63" s="114">
        <f t="shared" si="14"/>
        <v>0</v>
      </c>
      <c r="AB63" s="25">
        <f aca="true" t="shared" si="15" ref="AB63:AD70">+J63+S63+V63+Y63</f>
        <v>72</v>
      </c>
      <c r="AC63" s="40">
        <f t="shared" si="15"/>
        <v>488.82750000000004</v>
      </c>
      <c r="AD63" s="99">
        <f>+L63+U63+X63+AA63</f>
        <v>216949.43000011536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200</v>
      </c>
      <c r="H64" s="108">
        <v>180.8314</v>
      </c>
      <c r="I64" s="108">
        <v>101431.513</v>
      </c>
      <c r="J64" s="36">
        <f t="shared" si="5"/>
        <v>200</v>
      </c>
      <c r="K64" s="37">
        <f t="shared" si="5"/>
        <v>180.8314</v>
      </c>
      <c r="L64" s="35">
        <f t="shared" si="5"/>
        <v>101431.513</v>
      </c>
      <c r="M64" s="108">
        <v>762</v>
      </c>
      <c r="N64" s="108">
        <v>90.1282</v>
      </c>
      <c r="O64" s="108">
        <v>34063.032</v>
      </c>
      <c r="P64" s="108"/>
      <c r="Q64" s="108"/>
      <c r="R64" s="108"/>
      <c r="S64" s="36">
        <f t="shared" si="7"/>
        <v>762</v>
      </c>
      <c r="T64" s="37">
        <f t="shared" si="7"/>
        <v>90.1282</v>
      </c>
      <c r="U64" s="35">
        <f t="shared" si="7"/>
        <v>34063.032</v>
      </c>
      <c r="V64" s="108">
        <v>595</v>
      </c>
      <c r="W64" s="108">
        <v>56.3181</v>
      </c>
      <c r="X64" s="109">
        <v>50020.639</v>
      </c>
      <c r="Y64" s="110">
        <v>15</v>
      </c>
      <c r="Z64" s="108">
        <v>485.059</v>
      </c>
      <c r="AA64" s="111">
        <v>20422.578</v>
      </c>
      <c r="AB64" s="38">
        <f t="shared" si="15"/>
        <v>1572</v>
      </c>
      <c r="AC64" s="37">
        <f t="shared" si="15"/>
        <v>812.3367000000001</v>
      </c>
      <c r="AD64" s="97">
        <f t="shared" si="15"/>
        <v>205937.76200000002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419</v>
      </c>
      <c r="E65" s="113">
        <v>63.8944</v>
      </c>
      <c r="F65" s="113">
        <v>77431.39172872869</v>
      </c>
      <c r="G65" s="113">
        <v>31</v>
      </c>
      <c r="H65" s="113">
        <v>52.7252</v>
      </c>
      <c r="I65" s="113">
        <v>33637.18</v>
      </c>
      <c r="J65" s="24">
        <f t="shared" si="5"/>
        <v>450</v>
      </c>
      <c r="K65" s="40">
        <f t="shared" si="5"/>
        <v>116.61959999999999</v>
      </c>
      <c r="L65" s="39">
        <f t="shared" si="5"/>
        <v>111068.57172872868</v>
      </c>
      <c r="M65" s="113">
        <v>22</v>
      </c>
      <c r="N65" s="113">
        <v>18.4296</v>
      </c>
      <c r="O65" s="113">
        <v>3623.583</v>
      </c>
      <c r="P65" s="113"/>
      <c r="Q65" s="113"/>
      <c r="R65" s="114"/>
      <c r="S65" s="24">
        <f t="shared" si="7"/>
        <v>22</v>
      </c>
      <c r="T65" s="40">
        <f t="shared" si="7"/>
        <v>18.4296</v>
      </c>
      <c r="U65" s="39">
        <f t="shared" si="7"/>
        <v>3623.583</v>
      </c>
      <c r="V65" s="113">
        <v>5</v>
      </c>
      <c r="W65" s="113">
        <v>0.101</v>
      </c>
      <c r="X65" s="115">
        <v>227.484</v>
      </c>
      <c r="Y65" s="116"/>
      <c r="Z65" s="113"/>
      <c r="AA65" s="114"/>
      <c r="AB65" s="25">
        <f t="shared" si="15"/>
        <v>477</v>
      </c>
      <c r="AC65" s="40">
        <f t="shared" si="15"/>
        <v>135.15019999999998</v>
      </c>
      <c r="AD65" s="99">
        <f t="shared" si="15"/>
        <v>114919.63872872868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5"/>
        <v>0</v>
      </c>
      <c r="K66" s="37">
        <f t="shared" si="5"/>
        <v>0</v>
      </c>
      <c r="L66" s="35">
        <f t="shared" si="5"/>
        <v>0</v>
      </c>
      <c r="M66" s="108"/>
      <c r="N66" s="108"/>
      <c r="O66" s="108"/>
      <c r="P66" s="108"/>
      <c r="Q66" s="108"/>
      <c r="R66" s="108"/>
      <c r="S66" s="36">
        <f t="shared" si="7"/>
        <v>0</v>
      </c>
      <c r="T66" s="37">
        <f t="shared" si="7"/>
        <v>0</v>
      </c>
      <c r="U66" s="35">
        <f t="shared" si="7"/>
        <v>0</v>
      </c>
      <c r="V66" s="108"/>
      <c r="W66" s="108"/>
      <c r="X66" s="109"/>
      <c r="Y66" s="110"/>
      <c r="Z66" s="108"/>
      <c r="AA66" s="111"/>
      <c r="AB66" s="38">
        <f t="shared" si="15"/>
        <v>0</v>
      </c>
      <c r="AC66" s="37">
        <f t="shared" si="15"/>
        <v>0</v>
      </c>
      <c r="AD66" s="97">
        <f t="shared" si="15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5"/>
        <v>0</v>
      </c>
      <c r="K67" s="40">
        <f t="shared" si="5"/>
        <v>0</v>
      </c>
      <c r="L67" s="39">
        <f t="shared" si="5"/>
        <v>0</v>
      </c>
      <c r="M67" s="113"/>
      <c r="N67" s="113"/>
      <c r="O67" s="113"/>
      <c r="P67" s="113"/>
      <c r="Q67" s="113"/>
      <c r="R67" s="114"/>
      <c r="S67" s="24">
        <f t="shared" si="7"/>
        <v>0</v>
      </c>
      <c r="T67" s="40">
        <f t="shared" si="7"/>
        <v>0</v>
      </c>
      <c r="U67" s="39">
        <f t="shared" si="7"/>
        <v>0</v>
      </c>
      <c r="V67" s="113"/>
      <c r="W67" s="113"/>
      <c r="X67" s="115"/>
      <c r="Y67" s="116"/>
      <c r="Z67" s="113"/>
      <c r="AA67" s="114"/>
      <c r="AB67" s="25">
        <f t="shared" si="15"/>
        <v>0</v>
      </c>
      <c r="AC67" s="40">
        <f t="shared" si="15"/>
        <v>0</v>
      </c>
      <c r="AD67" s="99">
        <f t="shared" si="15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f aca="true" t="shared" si="16" ref="D68:I68">+D61+D64+D66</f>
        <v>57</v>
      </c>
      <c r="E68" s="108">
        <f t="shared" si="16"/>
        <v>14.7748</v>
      </c>
      <c r="F68" s="108">
        <f t="shared" si="16"/>
        <v>5158.257271155948</v>
      </c>
      <c r="G68" s="108">
        <f t="shared" si="16"/>
        <v>234</v>
      </c>
      <c r="H68" s="108">
        <f t="shared" si="16"/>
        <v>210.3709</v>
      </c>
      <c r="I68" s="108">
        <f t="shared" si="16"/>
        <v>114518.213</v>
      </c>
      <c r="J68" s="36">
        <f t="shared" si="5"/>
        <v>291</v>
      </c>
      <c r="K68" s="37">
        <f t="shared" si="5"/>
        <v>225.1457</v>
      </c>
      <c r="L68" s="35">
        <f t="shared" si="5"/>
        <v>119676.47027115595</v>
      </c>
      <c r="M68" s="108">
        <f aca="true" t="shared" si="17" ref="M68:R68">+M61+M64+M66</f>
        <v>1195</v>
      </c>
      <c r="N68" s="108">
        <f t="shared" si="17"/>
        <v>2919.2143</v>
      </c>
      <c r="O68" s="108">
        <f t="shared" si="17"/>
        <v>366257.772</v>
      </c>
      <c r="P68" s="108">
        <f t="shared" si="17"/>
        <v>0</v>
      </c>
      <c r="Q68" s="108">
        <f t="shared" si="17"/>
        <v>0</v>
      </c>
      <c r="R68" s="108">
        <f t="shared" si="17"/>
        <v>0</v>
      </c>
      <c r="S68" s="36">
        <f t="shared" si="7"/>
        <v>1195</v>
      </c>
      <c r="T68" s="37">
        <f t="shared" si="7"/>
        <v>2919.2143</v>
      </c>
      <c r="U68" s="35">
        <f t="shared" si="7"/>
        <v>366257.772</v>
      </c>
      <c r="V68" s="108">
        <f aca="true" t="shared" si="18" ref="V68:AA68">+V61+V64+V66</f>
        <v>1293</v>
      </c>
      <c r="W68" s="108">
        <f t="shared" si="18"/>
        <v>563.9741999999999</v>
      </c>
      <c r="X68" s="122">
        <f t="shared" si="18"/>
        <v>316167.911</v>
      </c>
      <c r="Y68" s="110">
        <f t="shared" si="18"/>
        <v>236</v>
      </c>
      <c r="Z68" s="108">
        <f t="shared" si="18"/>
        <v>974.4282000000001</v>
      </c>
      <c r="AA68" s="111">
        <f t="shared" si="18"/>
        <v>55809.512</v>
      </c>
      <c r="AB68" s="38">
        <f t="shared" si="15"/>
        <v>3015</v>
      </c>
      <c r="AC68" s="37">
        <f t="shared" si="15"/>
        <v>4682.7624000000005</v>
      </c>
      <c r="AD68" s="97">
        <f t="shared" si="15"/>
        <v>857911.6652711559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f aca="true" t="shared" si="19" ref="D69:I69">+D63+D65+D67</f>
        <v>427</v>
      </c>
      <c r="E69" s="113">
        <f t="shared" si="19"/>
        <v>267.575</v>
      </c>
      <c r="F69" s="113">
        <f t="shared" si="19"/>
        <v>159264.49772884406</v>
      </c>
      <c r="G69" s="113">
        <f t="shared" si="19"/>
        <v>39</v>
      </c>
      <c r="H69" s="113">
        <f t="shared" si="19"/>
        <v>267.4924</v>
      </c>
      <c r="I69" s="113">
        <f t="shared" si="19"/>
        <v>149960.297</v>
      </c>
      <c r="J69" s="24">
        <f t="shared" si="5"/>
        <v>466</v>
      </c>
      <c r="K69" s="40">
        <f t="shared" si="5"/>
        <v>535.0673999999999</v>
      </c>
      <c r="L69" s="39">
        <f t="shared" si="5"/>
        <v>309224.7947288441</v>
      </c>
      <c r="M69" s="113">
        <f aca="true" t="shared" si="20" ref="M69:R69">+M63+M65+M67</f>
        <v>22</v>
      </c>
      <c r="N69" s="113">
        <f t="shared" si="20"/>
        <v>18.4296</v>
      </c>
      <c r="O69" s="113">
        <f t="shared" si="20"/>
        <v>3623.583</v>
      </c>
      <c r="P69" s="113">
        <f t="shared" si="20"/>
        <v>0</v>
      </c>
      <c r="Q69" s="113">
        <f t="shared" si="20"/>
        <v>0</v>
      </c>
      <c r="R69" s="114">
        <f t="shared" si="20"/>
        <v>0</v>
      </c>
      <c r="S69" s="24">
        <f t="shared" si="7"/>
        <v>22</v>
      </c>
      <c r="T69" s="40">
        <f t="shared" si="7"/>
        <v>18.4296</v>
      </c>
      <c r="U69" s="39">
        <f t="shared" si="7"/>
        <v>3623.583</v>
      </c>
      <c r="V69" s="113">
        <f aca="true" t="shared" si="21" ref="V69:AA69">+V63+V65+V67</f>
        <v>61</v>
      </c>
      <c r="W69" s="113">
        <f t="shared" si="21"/>
        <v>70.4807</v>
      </c>
      <c r="X69" s="123">
        <f t="shared" si="21"/>
        <v>19020.691000000003</v>
      </c>
      <c r="Y69" s="116">
        <f t="shared" si="21"/>
        <v>0</v>
      </c>
      <c r="Z69" s="113">
        <f t="shared" si="21"/>
        <v>0</v>
      </c>
      <c r="AA69" s="114">
        <f t="shared" si="21"/>
        <v>0</v>
      </c>
      <c r="AB69" s="25">
        <f t="shared" si="15"/>
        <v>549</v>
      </c>
      <c r="AC69" s="40">
        <f t="shared" si="15"/>
        <v>623.9776999999999</v>
      </c>
      <c r="AD69" s="98">
        <f t="shared" si="15"/>
        <v>331869.06872884405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5"/>
        <v>0</v>
      </c>
      <c r="K70" s="43">
        <f t="shared" si="5"/>
        <v>0</v>
      </c>
      <c r="L70" s="42">
        <f t="shared" si="5"/>
        <v>0</v>
      </c>
      <c r="M70" s="118"/>
      <c r="N70" s="118"/>
      <c r="O70" s="118"/>
      <c r="P70" s="118"/>
      <c r="Q70" s="118"/>
      <c r="R70" s="118"/>
      <c r="S70" s="14">
        <f t="shared" si="7"/>
        <v>0</v>
      </c>
      <c r="T70" s="43">
        <f t="shared" si="7"/>
        <v>0</v>
      </c>
      <c r="U70" s="42">
        <f t="shared" si="7"/>
        <v>0</v>
      </c>
      <c r="V70" s="118"/>
      <c r="W70" s="118"/>
      <c r="X70" s="34"/>
      <c r="Y70" s="119"/>
      <c r="Z70" s="118"/>
      <c r="AA70" s="120"/>
      <c r="AB70" s="9">
        <f t="shared" si="15"/>
        <v>0</v>
      </c>
      <c r="AC70" s="51">
        <f t="shared" si="15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22" ref="D71:I71">+D68+D69+D70</f>
        <v>484</v>
      </c>
      <c r="E71" s="125">
        <f t="shared" si="22"/>
        <v>282.3498</v>
      </c>
      <c r="F71" s="125">
        <f t="shared" si="22"/>
        <v>164422.755</v>
      </c>
      <c r="G71" s="125">
        <f t="shared" si="22"/>
        <v>273</v>
      </c>
      <c r="H71" s="126">
        <f t="shared" si="22"/>
        <v>477.8633</v>
      </c>
      <c r="I71" s="127">
        <f t="shared" si="22"/>
        <v>264478.51</v>
      </c>
      <c r="J71" s="88">
        <f aca="true" t="shared" si="23" ref="J71:L72">+D71+G71</f>
        <v>757</v>
      </c>
      <c r="K71" s="83">
        <f t="shared" si="23"/>
        <v>760.2130999999999</v>
      </c>
      <c r="L71" s="80">
        <f t="shared" si="23"/>
        <v>428901.265</v>
      </c>
      <c r="M71" s="128">
        <f aca="true" t="shared" si="24" ref="M71:R71">+M68+M69+M70</f>
        <v>1217</v>
      </c>
      <c r="N71" s="126">
        <f t="shared" si="24"/>
        <v>2937.6439</v>
      </c>
      <c r="O71" s="129">
        <f t="shared" si="24"/>
        <v>369881.355</v>
      </c>
      <c r="P71" s="126">
        <f t="shared" si="24"/>
        <v>0</v>
      </c>
      <c r="Q71" s="125">
        <f t="shared" si="24"/>
        <v>0</v>
      </c>
      <c r="R71" s="130">
        <f t="shared" si="24"/>
        <v>0</v>
      </c>
      <c r="S71" s="79">
        <f aca="true" t="shared" si="25" ref="S71:U72">+M71+P71</f>
        <v>1217</v>
      </c>
      <c r="T71" s="125">
        <f t="shared" si="25"/>
        <v>2937.6439</v>
      </c>
      <c r="U71" s="131">
        <f t="shared" si="25"/>
        <v>369881.355</v>
      </c>
      <c r="V71" s="126">
        <f aca="true" t="shared" si="26" ref="V71:AA71">+V68+V69+V70</f>
        <v>1354</v>
      </c>
      <c r="W71" s="125">
        <f t="shared" si="26"/>
        <v>634.4548999999998</v>
      </c>
      <c r="X71" s="132">
        <f t="shared" si="26"/>
        <v>335188.602</v>
      </c>
      <c r="Y71" s="128">
        <f t="shared" si="26"/>
        <v>236</v>
      </c>
      <c r="Z71" s="126">
        <f t="shared" si="26"/>
        <v>974.4282000000001</v>
      </c>
      <c r="AA71" s="133">
        <f t="shared" si="26"/>
        <v>55809.512</v>
      </c>
      <c r="AB71" s="83">
        <f>+J71+S71+V71+Y71</f>
        <v>3564</v>
      </c>
      <c r="AC71" s="84">
        <f>+K71+T71+W71+Z71</f>
        <v>5306.7401</v>
      </c>
      <c r="AD71" s="101">
        <f>+L71+U71+X71+AA71</f>
        <v>1189780.7340000002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504</v>
      </c>
      <c r="E72" s="135">
        <v>282.4033</v>
      </c>
      <c r="F72" s="135">
        <v>173129.489</v>
      </c>
      <c r="G72" s="135">
        <v>352</v>
      </c>
      <c r="H72" s="135">
        <v>632.5781999999999</v>
      </c>
      <c r="I72" s="135">
        <v>266528.07700000005</v>
      </c>
      <c r="J72" s="102">
        <v>856</v>
      </c>
      <c r="K72" s="103">
        <v>914.9814999999999</v>
      </c>
      <c r="L72" s="104">
        <v>439657.56600000005</v>
      </c>
      <c r="M72" s="135">
        <v>2821</v>
      </c>
      <c r="N72" s="135">
        <v>4554.023</v>
      </c>
      <c r="O72" s="135">
        <v>638859.931</v>
      </c>
      <c r="P72" s="135">
        <v>175</v>
      </c>
      <c r="Q72" s="135">
        <v>4.256</v>
      </c>
      <c r="R72" s="135">
        <v>4482.616</v>
      </c>
      <c r="S72" s="136">
        <v>2996</v>
      </c>
      <c r="T72" s="137">
        <v>4558.279</v>
      </c>
      <c r="U72" s="138">
        <v>643342.547</v>
      </c>
      <c r="V72" s="135">
        <v>3601</v>
      </c>
      <c r="W72" s="135">
        <v>1243.6612</v>
      </c>
      <c r="X72" s="139">
        <v>554796.712</v>
      </c>
      <c r="Y72" s="134">
        <v>425</v>
      </c>
      <c r="Z72" s="135">
        <v>224.0979</v>
      </c>
      <c r="AA72" s="140">
        <v>24640.220999999998</v>
      </c>
      <c r="AB72" s="103">
        <v>7878</v>
      </c>
      <c r="AC72" s="105">
        <v>6941.0196000000005</v>
      </c>
      <c r="AD72" s="106">
        <v>1662437.046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0.9603174603174603</v>
      </c>
      <c r="E73" s="142">
        <f aca="true" t="shared" si="27" ref="E73:AD73">E71/E72</f>
        <v>0.999810554621706</v>
      </c>
      <c r="F73" s="141">
        <f t="shared" si="27"/>
        <v>0.9497096996572317</v>
      </c>
      <c r="G73" s="142">
        <f t="shared" si="27"/>
        <v>0.7755681818181818</v>
      </c>
      <c r="H73" s="141">
        <f t="shared" si="27"/>
        <v>0.7554217012220782</v>
      </c>
      <c r="I73" s="143">
        <f t="shared" si="27"/>
        <v>0.9923101272366136</v>
      </c>
      <c r="J73" s="144">
        <f t="shared" si="27"/>
        <v>0.8843457943925234</v>
      </c>
      <c r="K73" s="141">
        <f t="shared" si="27"/>
        <v>0.8308507876935217</v>
      </c>
      <c r="L73" s="145">
        <f t="shared" si="27"/>
        <v>0.975534821115759</v>
      </c>
      <c r="M73" s="144">
        <f t="shared" si="27"/>
        <v>0.4314073023750443</v>
      </c>
      <c r="N73" s="141">
        <f t="shared" si="27"/>
        <v>0.6450656705071538</v>
      </c>
      <c r="O73" s="142">
        <f t="shared" si="27"/>
        <v>0.5789709716510614</v>
      </c>
      <c r="P73" s="141">
        <f t="shared" si="27"/>
        <v>0</v>
      </c>
      <c r="Q73" s="142">
        <f t="shared" si="27"/>
        <v>0</v>
      </c>
      <c r="R73" s="146">
        <f t="shared" si="27"/>
        <v>0</v>
      </c>
      <c r="S73" s="147">
        <f t="shared" si="27"/>
        <v>0.4062082777036048</v>
      </c>
      <c r="T73" s="142">
        <f t="shared" si="27"/>
        <v>0.6444633819035649</v>
      </c>
      <c r="U73" s="146">
        <f t="shared" si="27"/>
        <v>0.5749368772900387</v>
      </c>
      <c r="V73" s="141">
        <f t="shared" si="27"/>
        <v>0.3760066648153291</v>
      </c>
      <c r="W73" s="142">
        <f t="shared" si="27"/>
        <v>0.510150915699549</v>
      </c>
      <c r="X73" s="141">
        <f t="shared" si="27"/>
        <v>0.6041647233122031</v>
      </c>
      <c r="Y73" s="144">
        <f t="shared" si="27"/>
        <v>0.5552941176470588</v>
      </c>
      <c r="Z73" s="141">
        <f t="shared" si="27"/>
        <v>4.348225485379381</v>
      </c>
      <c r="AA73" s="145">
        <f t="shared" si="27"/>
        <v>2.2649761136476823</v>
      </c>
      <c r="AB73" s="141">
        <f t="shared" si="27"/>
        <v>0.4523990860624524</v>
      </c>
      <c r="AC73" s="142">
        <f t="shared" si="27"/>
        <v>0.7645476321663174</v>
      </c>
      <c r="AD73" s="148">
        <f t="shared" si="27"/>
        <v>0.7156846852413081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6" ht="25.5">
      <c r="M76" s="53"/>
    </row>
    <row r="77" ht="25.5">
      <c r="M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102"/>
  <sheetViews>
    <sheetView defaultGridColor="0" zoomScale="40" zoomScaleNormal="40" zoomScaleSheetLayoutView="40" zoomScalePageLayoutView="0" colorId="22" workbookViewId="0" topLeftCell="A1">
      <pane xSplit="3" ySplit="5" topLeftCell="Q63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20.69921875" style="160" bestFit="1" customWidth="1"/>
    <col min="9" max="9" width="18.5" style="48" customWidth="1"/>
    <col min="10" max="10" width="14.59765625" style="48" customWidth="1"/>
    <col min="11" max="11" width="20.69921875" style="48" bestFit="1" customWidth="1"/>
    <col min="12" max="12" width="18.59765625" style="48" customWidth="1"/>
    <col min="13" max="13" width="14.59765625" style="48" customWidth="1"/>
    <col min="14" max="14" width="24.5" style="48" bestFit="1" customWidth="1"/>
    <col min="15" max="15" width="20.09765625" style="48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24.5" style="48" bestFit="1" customWidth="1"/>
    <col min="21" max="21" width="20.09765625" style="48" customWidth="1"/>
    <col min="22" max="22" width="14.69921875" style="48" customWidth="1"/>
    <col min="23" max="23" width="24.5" style="160" bestFit="1" customWidth="1"/>
    <col min="24" max="24" width="20.5" style="54" customWidth="1"/>
    <col min="25" max="25" width="14.8984375" style="48" customWidth="1"/>
    <col min="26" max="26" width="24.5" style="48" bestFit="1" customWidth="1"/>
    <col min="27" max="27" width="18.59765625" style="48" customWidth="1"/>
    <col min="28" max="28" width="14.59765625" style="48" customWidth="1"/>
    <col min="29" max="29" width="24.5" style="48" bestFit="1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81</v>
      </c>
      <c r="C2" s="9"/>
      <c r="D2" s="9"/>
      <c r="E2" s="9"/>
      <c r="F2" s="9"/>
      <c r="G2" s="9"/>
      <c r="H2" s="15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52"/>
      <c r="X2" s="11"/>
      <c r="Y2" s="9"/>
      <c r="Z2" s="9"/>
      <c r="AA2" s="9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32" t="s">
        <v>66</v>
      </c>
      <c r="Z3" s="333"/>
      <c r="AA3" s="33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153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153" t="s">
        <v>1</v>
      </c>
      <c r="X4" s="23" t="s">
        <v>2</v>
      </c>
      <c r="Y4" s="21" t="s">
        <v>0</v>
      </c>
      <c r="Z4" s="20" t="s">
        <v>1</v>
      </c>
      <c r="AA4" s="22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154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154" t="s">
        <v>7</v>
      </c>
      <c r="X5" s="31" t="s">
        <v>8</v>
      </c>
      <c r="Y5" s="29" t="s">
        <v>6</v>
      </c>
      <c r="Z5" s="28" t="s">
        <v>7</v>
      </c>
      <c r="AA5" s="30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55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08"/>
      <c r="N6" s="108"/>
      <c r="O6" s="108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08"/>
      <c r="W6" s="155"/>
      <c r="X6" s="109"/>
      <c r="Y6" s="110"/>
      <c r="Z6" s="108"/>
      <c r="AA6" s="111"/>
      <c r="AB6" s="38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13"/>
      <c r="H7" s="156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13"/>
      <c r="N7" s="113"/>
      <c r="O7" s="113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13"/>
      <c r="W7" s="156"/>
      <c r="X7" s="115"/>
      <c r="Y7" s="116"/>
      <c r="Z7" s="113"/>
      <c r="AA7" s="114"/>
      <c r="AB7" s="25">
        <f t="shared" si="2"/>
        <v>0</v>
      </c>
      <c r="AC7" s="40">
        <f t="shared" si="2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55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08"/>
      <c r="N8" s="108"/>
      <c r="O8" s="108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08"/>
      <c r="W8" s="155"/>
      <c r="X8" s="109"/>
      <c r="Y8" s="110"/>
      <c r="Z8" s="108"/>
      <c r="AA8" s="111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56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13"/>
      <c r="N9" s="113"/>
      <c r="O9" s="113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13"/>
      <c r="W9" s="156"/>
      <c r="X9" s="115"/>
      <c r="Y9" s="116"/>
      <c r="Z9" s="113"/>
      <c r="AA9" s="114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55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08"/>
      <c r="N10" s="108"/>
      <c r="O10" s="108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08"/>
      <c r="W10" s="155"/>
      <c r="X10" s="109"/>
      <c r="Y10" s="110"/>
      <c r="Z10" s="108"/>
      <c r="AA10" s="111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56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13"/>
      <c r="N11" s="113"/>
      <c r="O11" s="113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13"/>
      <c r="W11" s="156"/>
      <c r="X11" s="115"/>
      <c r="Y11" s="116"/>
      <c r="Z11" s="113"/>
      <c r="AA11" s="114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55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08"/>
      <c r="N12" s="108"/>
      <c r="O12" s="108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08"/>
      <c r="W12" s="155"/>
      <c r="X12" s="109"/>
      <c r="Y12" s="110"/>
      <c r="Z12" s="108"/>
      <c r="AA12" s="111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56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13"/>
      <c r="N13" s="113"/>
      <c r="O13" s="113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13"/>
      <c r="W13" s="156"/>
      <c r="X13" s="115"/>
      <c r="Y13" s="116"/>
      <c r="Z13" s="113"/>
      <c r="AA13" s="114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55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08">
        <v>168</v>
      </c>
      <c r="N14" s="108">
        <v>2436.747</v>
      </c>
      <c r="O14" s="108">
        <v>189157.992</v>
      </c>
      <c r="P14" s="108"/>
      <c r="Q14" s="108"/>
      <c r="R14" s="108"/>
      <c r="S14" s="36">
        <f t="shared" si="1"/>
        <v>168</v>
      </c>
      <c r="T14" s="37">
        <f t="shared" si="1"/>
        <v>2436.747</v>
      </c>
      <c r="U14" s="35">
        <f t="shared" si="1"/>
        <v>189157.992</v>
      </c>
      <c r="V14" s="108"/>
      <c r="W14" s="155"/>
      <c r="X14" s="109"/>
      <c r="Y14" s="110">
        <v>36</v>
      </c>
      <c r="Z14" s="108">
        <v>422.59</v>
      </c>
      <c r="AA14" s="111">
        <v>22527.436</v>
      </c>
      <c r="AB14" s="38">
        <f t="shared" si="2"/>
        <v>204</v>
      </c>
      <c r="AC14" s="37">
        <f t="shared" si="2"/>
        <v>2859.337</v>
      </c>
      <c r="AD14" s="35">
        <f t="shared" si="2"/>
        <v>211685.428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56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13"/>
      <c r="N15" s="113"/>
      <c r="O15" s="113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13"/>
      <c r="W15" s="156"/>
      <c r="X15" s="115"/>
      <c r="Y15" s="116"/>
      <c r="Z15" s="113"/>
      <c r="AA15" s="114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>
        <v>8</v>
      </c>
      <c r="H16" s="155">
        <v>8.8611</v>
      </c>
      <c r="I16" s="108">
        <v>1754.191</v>
      </c>
      <c r="J16" s="36">
        <f t="shared" si="0"/>
        <v>8</v>
      </c>
      <c r="K16" s="37">
        <f t="shared" si="0"/>
        <v>8.8611</v>
      </c>
      <c r="L16" s="35">
        <f t="shared" si="0"/>
        <v>1754.191</v>
      </c>
      <c r="M16" s="108">
        <v>209</v>
      </c>
      <c r="N16" s="108">
        <v>707.7767</v>
      </c>
      <c r="O16" s="108">
        <v>145640.286</v>
      </c>
      <c r="P16" s="108"/>
      <c r="Q16" s="108"/>
      <c r="R16" s="108"/>
      <c r="S16" s="36">
        <f t="shared" si="1"/>
        <v>209</v>
      </c>
      <c r="T16" s="37">
        <f t="shared" si="1"/>
        <v>707.7767</v>
      </c>
      <c r="U16" s="35">
        <f t="shared" si="1"/>
        <v>145640.286</v>
      </c>
      <c r="V16" s="108"/>
      <c r="W16" s="155"/>
      <c r="X16" s="109"/>
      <c r="Y16" s="110"/>
      <c r="Z16" s="108"/>
      <c r="AA16" s="111"/>
      <c r="AB16" s="38">
        <f t="shared" si="2"/>
        <v>217</v>
      </c>
      <c r="AC16" s="37">
        <f t="shared" si="2"/>
        <v>716.6378</v>
      </c>
      <c r="AD16" s="35">
        <f t="shared" si="2"/>
        <v>147394.47699999998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56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13"/>
      <c r="N17" s="113"/>
      <c r="O17" s="113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13"/>
      <c r="W17" s="156"/>
      <c r="X17" s="115"/>
      <c r="Y17" s="116"/>
      <c r="Z17" s="113"/>
      <c r="AA17" s="114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55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08">
        <v>39</v>
      </c>
      <c r="N18" s="108">
        <v>92.0022</v>
      </c>
      <c r="O18" s="108">
        <v>16348.611</v>
      </c>
      <c r="P18" s="108"/>
      <c r="Q18" s="108"/>
      <c r="R18" s="108"/>
      <c r="S18" s="36">
        <f t="shared" si="1"/>
        <v>39</v>
      </c>
      <c r="T18" s="37">
        <f t="shared" si="1"/>
        <v>92.0022</v>
      </c>
      <c r="U18" s="35">
        <f t="shared" si="1"/>
        <v>16348.611</v>
      </c>
      <c r="V18" s="108"/>
      <c r="W18" s="155"/>
      <c r="X18" s="109"/>
      <c r="Y18" s="110"/>
      <c r="Z18" s="108"/>
      <c r="AA18" s="111"/>
      <c r="AB18" s="38">
        <f t="shared" si="2"/>
        <v>39</v>
      </c>
      <c r="AC18" s="37">
        <f t="shared" si="2"/>
        <v>92.0022</v>
      </c>
      <c r="AD18" s="35">
        <f t="shared" si="2"/>
        <v>16348.611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56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13"/>
      <c r="N19" s="113"/>
      <c r="O19" s="113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13"/>
      <c r="W19" s="156"/>
      <c r="X19" s="115"/>
      <c r="Y19" s="116"/>
      <c r="Z19" s="113"/>
      <c r="AA19" s="114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55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08"/>
      <c r="N20" s="108"/>
      <c r="O20" s="108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08"/>
      <c r="W20" s="155"/>
      <c r="X20" s="109"/>
      <c r="Y20" s="110"/>
      <c r="Z20" s="108"/>
      <c r="AA20" s="111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56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13"/>
      <c r="N21" s="113"/>
      <c r="O21" s="113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13"/>
      <c r="W21" s="156"/>
      <c r="X21" s="115"/>
      <c r="Y21" s="116"/>
      <c r="Z21" s="113"/>
      <c r="AA21" s="114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>
        <v>28</v>
      </c>
      <c r="H22" s="155">
        <v>5.2102</v>
      </c>
      <c r="I22" s="108">
        <v>3039.606</v>
      </c>
      <c r="J22" s="36">
        <f t="shared" si="0"/>
        <v>28</v>
      </c>
      <c r="K22" s="37">
        <f t="shared" si="0"/>
        <v>5.2102</v>
      </c>
      <c r="L22" s="35">
        <f t="shared" si="0"/>
        <v>3039.606</v>
      </c>
      <c r="M22" s="108"/>
      <c r="N22" s="108"/>
      <c r="O22" s="108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08"/>
      <c r="W22" s="155"/>
      <c r="X22" s="109"/>
      <c r="Y22" s="110"/>
      <c r="Z22" s="108"/>
      <c r="AA22" s="111"/>
      <c r="AB22" s="38">
        <f aca="true" t="shared" si="3" ref="AB22:AD62">+J22+S22+V22+Y22</f>
        <v>28</v>
      </c>
      <c r="AC22" s="37">
        <f t="shared" si="3"/>
        <v>5.2102</v>
      </c>
      <c r="AD22" s="35">
        <f t="shared" si="3"/>
        <v>3039.606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56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13"/>
      <c r="N23" s="113"/>
      <c r="O23" s="113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13"/>
      <c r="W23" s="156"/>
      <c r="X23" s="115"/>
      <c r="Y23" s="116"/>
      <c r="Z23" s="113"/>
      <c r="AA23" s="114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55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08"/>
      <c r="N24" s="108"/>
      <c r="O24" s="108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08">
        <v>19</v>
      </c>
      <c r="W24" s="155">
        <v>119.3466</v>
      </c>
      <c r="X24" s="109">
        <v>24433.268</v>
      </c>
      <c r="Y24" s="110"/>
      <c r="Z24" s="108"/>
      <c r="AA24" s="111"/>
      <c r="AB24" s="38">
        <f t="shared" si="3"/>
        <v>19</v>
      </c>
      <c r="AC24" s="37">
        <f t="shared" si="3"/>
        <v>119.3466</v>
      </c>
      <c r="AD24" s="35">
        <f t="shared" si="3"/>
        <v>24433.268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56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13"/>
      <c r="N25" s="113"/>
      <c r="O25" s="113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13">
        <v>6</v>
      </c>
      <c r="W25" s="156">
        <v>29.221</v>
      </c>
      <c r="X25" s="115">
        <v>6548.106</v>
      </c>
      <c r="Y25" s="116"/>
      <c r="Z25" s="113"/>
      <c r="AA25" s="114"/>
      <c r="AB25" s="25">
        <f t="shared" si="3"/>
        <v>6</v>
      </c>
      <c r="AC25" s="40">
        <f t="shared" si="3"/>
        <v>29.221</v>
      </c>
      <c r="AD25" s="39">
        <f t="shared" si="3"/>
        <v>6548.106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55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08"/>
      <c r="N26" s="108"/>
      <c r="O26" s="108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08"/>
      <c r="W26" s="155"/>
      <c r="X26" s="109"/>
      <c r="Y26" s="110"/>
      <c r="Z26" s="108"/>
      <c r="AA26" s="111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56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13"/>
      <c r="N27" s="113"/>
      <c r="O27" s="113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13"/>
      <c r="W27" s="156"/>
      <c r="X27" s="115"/>
      <c r="Y27" s="116"/>
      <c r="Z27" s="113"/>
      <c r="AA27" s="114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55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08"/>
      <c r="N28" s="108"/>
      <c r="O28" s="108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08"/>
      <c r="W28" s="155"/>
      <c r="X28" s="109"/>
      <c r="Y28" s="110"/>
      <c r="Z28" s="108"/>
      <c r="AA28" s="111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56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13"/>
      <c r="N29" s="113"/>
      <c r="O29" s="113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13"/>
      <c r="W29" s="156"/>
      <c r="X29" s="115"/>
      <c r="Y29" s="116"/>
      <c r="Z29" s="113"/>
      <c r="AA29" s="114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38</v>
      </c>
      <c r="E30" s="108">
        <v>7.5316</v>
      </c>
      <c r="F30" s="108">
        <v>4571.787055060217</v>
      </c>
      <c r="G30" s="108"/>
      <c r="H30" s="155"/>
      <c r="I30" s="108"/>
      <c r="J30" s="36">
        <f t="shared" si="0"/>
        <v>38</v>
      </c>
      <c r="K30" s="37">
        <f t="shared" si="0"/>
        <v>7.5316</v>
      </c>
      <c r="L30" s="35">
        <f t="shared" si="0"/>
        <v>4571.787055060217</v>
      </c>
      <c r="M30" s="108"/>
      <c r="N30" s="108"/>
      <c r="O30" s="108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08"/>
      <c r="W30" s="155"/>
      <c r="X30" s="109"/>
      <c r="Y30" s="110">
        <v>78</v>
      </c>
      <c r="Z30" s="108">
        <v>4.2425</v>
      </c>
      <c r="AA30" s="111">
        <v>2053.827</v>
      </c>
      <c r="AB30" s="38">
        <f t="shared" si="3"/>
        <v>116</v>
      </c>
      <c r="AC30" s="37">
        <f t="shared" si="3"/>
        <v>11.7741</v>
      </c>
      <c r="AD30" s="35">
        <f t="shared" si="3"/>
        <v>6625.614055060218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56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13"/>
      <c r="N31" s="113"/>
      <c r="O31" s="113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13"/>
      <c r="W31" s="156"/>
      <c r="X31" s="115"/>
      <c r="Y31" s="116"/>
      <c r="Z31" s="113"/>
      <c r="AA31" s="114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55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08">
        <v>8</v>
      </c>
      <c r="N32" s="108">
        <v>0.8456</v>
      </c>
      <c r="O32" s="108">
        <v>353.391</v>
      </c>
      <c r="P32" s="108"/>
      <c r="Q32" s="108"/>
      <c r="R32" s="108"/>
      <c r="S32" s="36">
        <f t="shared" si="1"/>
        <v>8</v>
      </c>
      <c r="T32" s="37">
        <f t="shared" si="1"/>
        <v>0.8456</v>
      </c>
      <c r="U32" s="35">
        <f t="shared" si="1"/>
        <v>353.391</v>
      </c>
      <c r="V32" s="108"/>
      <c r="W32" s="155"/>
      <c r="X32" s="109"/>
      <c r="Y32" s="110"/>
      <c r="Z32" s="108"/>
      <c r="AA32" s="111"/>
      <c r="AB32" s="38">
        <f t="shared" si="3"/>
        <v>8</v>
      </c>
      <c r="AC32" s="37">
        <f t="shared" si="3"/>
        <v>0.8456</v>
      </c>
      <c r="AD32" s="35">
        <f t="shared" si="3"/>
        <v>353.391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56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13"/>
      <c r="N33" s="113"/>
      <c r="O33" s="113"/>
      <c r="P33" s="113"/>
      <c r="Q33" s="113"/>
      <c r="R33" s="114"/>
      <c r="S33" s="24">
        <f t="shared" si="1"/>
        <v>0</v>
      </c>
      <c r="T33" s="40">
        <f t="shared" si="1"/>
        <v>0</v>
      </c>
      <c r="U33" s="39">
        <f t="shared" si="1"/>
        <v>0</v>
      </c>
      <c r="V33" s="113"/>
      <c r="W33" s="156"/>
      <c r="X33" s="115"/>
      <c r="Y33" s="116"/>
      <c r="Z33" s="113"/>
      <c r="AA33" s="114"/>
      <c r="AB33" s="25">
        <f t="shared" si="3"/>
        <v>0</v>
      </c>
      <c r="AC33" s="40">
        <f t="shared" si="3"/>
        <v>0</v>
      </c>
      <c r="AD33" s="39">
        <f t="shared" si="3"/>
        <v>0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55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08"/>
      <c r="N34" s="108"/>
      <c r="O34" s="108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08"/>
      <c r="W34" s="155"/>
      <c r="X34" s="109"/>
      <c r="Y34" s="110"/>
      <c r="Z34" s="108"/>
      <c r="AA34" s="111"/>
      <c r="AB34" s="38">
        <f t="shared" si="3"/>
        <v>0</v>
      </c>
      <c r="AC34" s="37">
        <f t="shared" si="3"/>
        <v>0</v>
      </c>
      <c r="AD34" s="35">
        <f t="shared" si="3"/>
        <v>0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56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13"/>
      <c r="N35" s="113"/>
      <c r="O35" s="113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13"/>
      <c r="W35" s="156"/>
      <c r="X35" s="115"/>
      <c r="Y35" s="116"/>
      <c r="Z35" s="113"/>
      <c r="AA35" s="114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55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08"/>
      <c r="N36" s="108"/>
      <c r="O36" s="108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08"/>
      <c r="W36" s="155"/>
      <c r="X36" s="109"/>
      <c r="Y36" s="110"/>
      <c r="Z36" s="108"/>
      <c r="AA36" s="111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56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13"/>
      <c r="N37" s="113"/>
      <c r="O37" s="113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13"/>
      <c r="W37" s="156"/>
      <c r="X37" s="115"/>
      <c r="Y37" s="116"/>
      <c r="Z37" s="113"/>
      <c r="AA37" s="114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30</v>
      </c>
      <c r="E38" s="108">
        <v>4.1761</v>
      </c>
      <c r="F38" s="108">
        <v>2439.5411096275557</v>
      </c>
      <c r="G38" s="108"/>
      <c r="H38" s="155"/>
      <c r="I38" s="108"/>
      <c r="J38" s="36">
        <f t="shared" si="0"/>
        <v>30</v>
      </c>
      <c r="K38" s="37">
        <f t="shared" si="0"/>
        <v>4.1761</v>
      </c>
      <c r="L38" s="35">
        <f t="shared" si="0"/>
        <v>2439.5411096275557</v>
      </c>
      <c r="M38" s="108"/>
      <c r="N38" s="108"/>
      <c r="O38" s="108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08">
        <v>189</v>
      </c>
      <c r="W38" s="155">
        <v>947.61</v>
      </c>
      <c r="X38" s="109">
        <v>37877.518</v>
      </c>
      <c r="Y38" s="110">
        <v>264</v>
      </c>
      <c r="Z38" s="108">
        <v>1243.03</v>
      </c>
      <c r="AA38" s="111">
        <v>54664.683</v>
      </c>
      <c r="AB38" s="38">
        <f t="shared" si="3"/>
        <v>483</v>
      </c>
      <c r="AC38" s="37">
        <f t="shared" si="3"/>
        <v>2194.8161</v>
      </c>
      <c r="AD38" s="35">
        <f t="shared" si="3"/>
        <v>94981.74210962755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56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13"/>
      <c r="N39" s="113"/>
      <c r="O39" s="113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13"/>
      <c r="W39" s="156"/>
      <c r="X39" s="115"/>
      <c r="Y39" s="116"/>
      <c r="Z39" s="113"/>
      <c r="AA39" s="114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55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08"/>
      <c r="N40" s="108"/>
      <c r="O40" s="108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08">
        <v>1</v>
      </c>
      <c r="W40" s="155">
        <v>22.3498</v>
      </c>
      <c r="X40" s="109">
        <v>11313.782</v>
      </c>
      <c r="Y40" s="110"/>
      <c r="Z40" s="108"/>
      <c r="AA40" s="111"/>
      <c r="AB40" s="38">
        <f t="shared" si="3"/>
        <v>1</v>
      </c>
      <c r="AC40" s="37">
        <f t="shared" si="3"/>
        <v>22.3498</v>
      </c>
      <c r="AD40" s="35">
        <f t="shared" si="3"/>
        <v>11313.782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56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13"/>
      <c r="N41" s="113"/>
      <c r="O41" s="113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13"/>
      <c r="W41" s="156"/>
      <c r="X41" s="115"/>
      <c r="Y41" s="116"/>
      <c r="Z41" s="113"/>
      <c r="AA41" s="114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08">
        <v>1</v>
      </c>
      <c r="H42" s="155">
        <v>24.5826</v>
      </c>
      <c r="I42" s="108">
        <v>14601.913</v>
      </c>
      <c r="J42" s="36">
        <f t="shared" si="0"/>
        <v>1</v>
      </c>
      <c r="K42" s="37">
        <f t="shared" si="0"/>
        <v>24.5826</v>
      </c>
      <c r="L42" s="35">
        <f t="shared" si="0"/>
        <v>14601.913</v>
      </c>
      <c r="M42" s="108"/>
      <c r="N42" s="108"/>
      <c r="O42" s="108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08">
        <v>13</v>
      </c>
      <c r="W42" s="155">
        <v>559.8606</v>
      </c>
      <c r="X42" s="109">
        <v>206836.008</v>
      </c>
      <c r="Y42" s="110"/>
      <c r="Z42" s="108"/>
      <c r="AA42" s="111"/>
      <c r="AB42" s="38">
        <f t="shared" si="3"/>
        <v>14</v>
      </c>
      <c r="AC42" s="37">
        <f t="shared" si="3"/>
        <v>584.4431999999999</v>
      </c>
      <c r="AD42" s="35">
        <f t="shared" si="3"/>
        <v>221437.921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9</v>
      </c>
      <c r="E43" s="113">
        <v>198.3234</v>
      </c>
      <c r="F43" s="113">
        <v>117112.34146512423</v>
      </c>
      <c r="G43" s="113">
        <v>5</v>
      </c>
      <c r="H43" s="156">
        <v>114.5246</v>
      </c>
      <c r="I43" s="113">
        <v>70891.504</v>
      </c>
      <c r="J43" s="24">
        <f t="shared" si="0"/>
        <v>14</v>
      </c>
      <c r="K43" s="40">
        <f t="shared" si="0"/>
        <v>312.848</v>
      </c>
      <c r="L43" s="39">
        <f t="shared" si="0"/>
        <v>188003.84546512424</v>
      </c>
      <c r="M43" s="113"/>
      <c r="N43" s="113"/>
      <c r="O43" s="113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13">
        <v>6</v>
      </c>
      <c r="W43" s="156">
        <v>179.4963</v>
      </c>
      <c r="X43" s="115">
        <v>61230.394</v>
      </c>
      <c r="Y43" s="116"/>
      <c r="Z43" s="113"/>
      <c r="AA43" s="114"/>
      <c r="AB43" s="25">
        <f t="shared" si="3"/>
        <v>20</v>
      </c>
      <c r="AC43" s="40">
        <f t="shared" si="3"/>
        <v>492.3443</v>
      </c>
      <c r="AD43" s="39">
        <f t="shared" si="3"/>
        <v>249234.23946512424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55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08"/>
      <c r="N44" s="108"/>
      <c r="O44" s="108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08">
        <v>3</v>
      </c>
      <c r="W44" s="155">
        <v>0.1205</v>
      </c>
      <c r="X44" s="109">
        <v>66.895</v>
      </c>
      <c r="Y44" s="110"/>
      <c r="Z44" s="108"/>
      <c r="AA44" s="111"/>
      <c r="AB44" s="38">
        <f t="shared" si="3"/>
        <v>3</v>
      </c>
      <c r="AC44" s="37">
        <f t="shared" si="3"/>
        <v>0.1205</v>
      </c>
      <c r="AD44" s="35">
        <f t="shared" si="3"/>
        <v>66.895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56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13"/>
      <c r="N45" s="113"/>
      <c r="O45" s="113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13">
        <v>13</v>
      </c>
      <c r="W45" s="156">
        <v>0.6035</v>
      </c>
      <c r="X45" s="115">
        <v>158.869</v>
      </c>
      <c r="Y45" s="116"/>
      <c r="Z45" s="113"/>
      <c r="AA45" s="114"/>
      <c r="AB45" s="25">
        <f t="shared" si="3"/>
        <v>13</v>
      </c>
      <c r="AC45" s="40">
        <f t="shared" si="3"/>
        <v>0.6035</v>
      </c>
      <c r="AD45" s="39">
        <f t="shared" si="3"/>
        <v>158.869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55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08"/>
      <c r="N46" s="108"/>
      <c r="O46" s="108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08"/>
      <c r="W46" s="155"/>
      <c r="X46" s="109"/>
      <c r="Y46" s="110"/>
      <c r="Z46" s="108"/>
      <c r="AA46" s="111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56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13"/>
      <c r="N47" s="113"/>
      <c r="O47" s="113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13"/>
      <c r="W47" s="156"/>
      <c r="X47" s="115"/>
      <c r="Y47" s="116"/>
      <c r="Z47" s="113"/>
      <c r="AA47" s="114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55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08"/>
      <c r="N48" s="108"/>
      <c r="O48" s="108"/>
      <c r="P48" s="108"/>
      <c r="Q48" s="108"/>
      <c r="R48" s="108"/>
      <c r="S48" s="36">
        <f t="shared" si="1"/>
        <v>0</v>
      </c>
      <c r="T48" s="37">
        <f t="shared" si="1"/>
        <v>0</v>
      </c>
      <c r="U48" s="35">
        <f t="shared" si="1"/>
        <v>0</v>
      </c>
      <c r="V48" s="108"/>
      <c r="W48" s="155"/>
      <c r="X48" s="109"/>
      <c r="Y48" s="110"/>
      <c r="Z48" s="108"/>
      <c r="AA48" s="111"/>
      <c r="AB48" s="38">
        <f t="shared" si="3"/>
        <v>0</v>
      </c>
      <c r="AC48" s="37">
        <f t="shared" si="3"/>
        <v>0</v>
      </c>
      <c r="AD48" s="35">
        <f t="shared" si="3"/>
        <v>0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56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13"/>
      <c r="N49" s="113"/>
      <c r="O49" s="113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13"/>
      <c r="W49" s="156"/>
      <c r="X49" s="115"/>
      <c r="Y49" s="116"/>
      <c r="Z49" s="113"/>
      <c r="AA49" s="114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55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08"/>
      <c r="N50" s="108"/>
      <c r="O50" s="108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08"/>
      <c r="W50" s="155"/>
      <c r="X50" s="109"/>
      <c r="Y50" s="110"/>
      <c r="Z50" s="108"/>
      <c r="AA50" s="111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56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13"/>
      <c r="N51" s="113"/>
      <c r="O51" s="113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13"/>
      <c r="W51" s="156"/>
      <c r="X51" s="115"/>
      <c r="Y51" s="116"/>
      <c r="Z51" s="113"/>
      <c r="AA51" s="114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55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08"/>
      <c r="N52" s="108"/>
      <c r="O52" s="108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08"/>
      <c r="W52" s="155"/>
      <c r="X52" s="109"/>
      <c r="Y52" s="110"/>
      <c r="Z52" s="108"/>
      <c r="AA52" s="111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56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13"/>
      <c r="N53" s="113"/>
      <c r="O53" s="113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13"/>
      <c r="W53" s="156"/>
      <c r="X53" s="115"/>
      <c r="Y53" s="116"/>
      <c r="Z53" s="113"/>
      <c r="AA53" s="114"/>
      <c r="AB53" s="25">
        <f t="shared" si="3"/>
        <v>0</v>
      </c>
      <c r="AC53" s="40">
        <f t="shared" si="3"/>
        <v>0</v>
      </c>
      <c r="AD53" s="39">
        <f t="shared" si="3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55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08"/>
      <c r="N54" s="108"/>
      <c r="O54" s="108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08"/>
      <c r="W54" s="155"/>
      <c r="X54" s="109"/>
      <c r="Y54" s="110"/>
      <c r="Z54" s="108"/>
      <c r="AA54" s="111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56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13"/>
      <c r="N55" s="113"/>
      <c r="O55" s="113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13"/>
      <c r="W55" s="156"/>
      <c r="X55" s="115"/>
      <c r="Y55" s="116"/>
      <c r="Z55" s="113"/>
      <c r="AA55" s="114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55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08"/>
      <c r="N56" s="108"/>
      <c r="O56" s="108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08"/>
      <c r="W56" s="155"/>
      <c r="X56" s="109"/>
      <c r="Y56" s="110"/>
      <c r="Z56" s="108"/>
      <c r="AA56" s="111"/>
      <c r="AB56" s="38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56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13"/>
      <c r="N57" s="113"/>
      <c r="O57" s="113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13"/>
      <c r="W57" s="156"/>
      <c r="X57" s="115"/>
      <c r="Y57" s="116"/>
      <c r="Z57" s="113"/>
      <c r="AA57" s="114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50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18"/>
      <c r="N58" s="118"/>
      <c r="O58" s="118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18">
        <v>723</v>
      </c>
      <c r="W58" s="150">
        <v>19.927</v>
      </c>
      <c r="X58" s="34">
        <v>11900.913</v>
      </c>
      <c r="Y58" s="119">
        <v>59</v>
      </c>
      <c r="Z58" s="118">
        <v>2.376</v>
      </c>
      <c r="AA58" s="120">
        <v>1086.641</v>
      </c>
      <c r="AB58" s="47">
        <f t="shared" si="3"/>
        <v>782</v>
      </c>
      <c r="AC58" s="43">
        <f t="shared" si="3"/>
        <v>22.303</v>
      </c>
      <c r="AD58" s="96">
        <f t="shared" si="3"/>
        <v>12987.554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55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110"/>
      <c r="N59" s="108"/>
      <c r="O59" s="108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110"/>
      <c r="W59" s="155"/>
      <c r="X59" s="121"/>
      <c r="Y59" s="110"/>
      <c r="Z59" s="108"/>
      <c r="AA59" s="111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56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13"/>
      <c r="N60" s="113"/>
      <c r="O60" s="113"/>
      <c r="P60" s="113"/>
      <c r="Q60" s="113"/>
      <c r="R60" s="114"/>
      <c r="S60" s="24">
        <f t="shared" si="1"/>
        <v>0</v>
      </c>
      <c r="T60" s="40">
        <f t="shared" si="1"/>
        <v>0</v>
      </c>
      <c r="U60" s="39">
        <f t="shared" si="1"/>
        <v>0</v>
      </c>
      <c r="V60" s="113"/>
      <c r="W60" s="156"/>
      <c r="X60" s="115"/>
      <c r="Y60" s="116"/>
      <c r="Z60" s="113"/>
      <c r="AA60" s="114"/>
      <c r="AB60" s="25">
        <f t="shared" si="3"/>
        <v>0</v>
      </c>
      <c r="AC60" s="40">
        <f t="shared" si="3"/>
        <v>0</v>
      </c>
      <c r="AD60" s="98">
        <f t="shared" si="3"/>
        <v>0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f aca="true" t="shared" si="4" ref="D61:I61">+D6+D8+D10+D12+D14+D16+D18+D20+D22+D24+D26+D28+D30+D32+D34+D36+D38+D40+D42+D44+D46+D48+D50+D52+D54+D56+D58</f>
        <v>68</v>
      </c>
      <c r="E61" s="118">
        <f t="shared" si="4"/>
        <v>11.707699999999999</v>
      </c>
      <c r="F61" s="118">
        <f t="shared" si="4"/>
        <v>7011.328164687773</v>
      </c>
      <c r="G61" s="118">
        <f t="shared" si="4"/>
        <v>37</v>
      </c>
      <c r="H61" s="150">
        <f t="shared" si="4"/>
        <v>38.6539</v>
      </c>
      <c r="I61" s="118">
        <f t="shared" si="4"/>
        <v>19395.71</v>
      </c>
      <c r="J61" s="14">
        <f aca="true" t="shared" si="5" ref="J61:L71">+D61+G61</f>
        <v>105</v>
      </c>
      <c r="K61" s="43">
        <f t="shared" si="5"/>
        <v>50.361599999999996</v>
      </c>
      <c r="L61" s="42">
        <f t="shared" si="5"/>
        <v>26407.038164687772</v>
      </c>
      <c r="M61" s="119">
        <f aca="true" t="shared" si="6" ref="M61:R61">+M6+M8+M10+M12+M14+M16+M18+M20+M22+M24+M26+M28+M30+M32+M34+M36+M38+M40+M42+M44+M46+M48+M50+M52+M54+M56+M58</f>
        <v>424</v>
      </c>
      <c r="N61" s="118">
        <f t="shared" si="6"/>
        <v>3237.3714999999997</v>
      </c>
      <c r="O61" s="151">
        <f t="shared" si="6"/>
        <v>351500.27999999997</v>
      </c>
      <c r="P61" s="117">
        <f t="shared" si="6"/>
        <v>0</v>
      </c>
      <c r="Q61" s="118">
        <f t="shared" si="6"/>
        <v>0</v>
      </c>
      <c r="R61" s="118">
        <f t="shared" si="6"/>
        <v>0</v>
      </c>
      <c r="S61" s="44">
        <f aca="true" t="shared" si="7" ref="S61:U71">+M61+P61</f>
        <v>424</v>
      </c>
      <c r="T61" s="45">
        <f t="shared" si="7"/>
        <v>3237.3714999999997</v>
      </c>
      <c r="U61" s="46">
        <f t="shared" si="7"/>
        <v>351500.27999999997</v>
      </c>
      <c r="V61" s="118">
        <f aca="true" t="shared" si="8" ref="V61:AA61">+V6+V8+V10+V12+V14+V16+V18+V20+V22+V24+V26+V28+V30+V32+V34+V36+V38+V40+V42+V44+V46+V48+V50+V52+V54+V56+V58</f>
        <v>948</v>
      </c>
      <c r="W61" s="150">
        <f>+W6+W8+W10+W12+W14+W16+W18+W20+W22+W24+W26+W28+W30+W32+W34+W36+W38+W40+W42+W44+W46+W48+W50+W52+W54+W56+W58</f>
        <v>1669.2144999999998</v>
      </c>
      <c r="X61" s="34">
        <f>+X6+X8+X10+X12+X14+X16+X18+X20+X22+X24+X26+X28+X30+X32+X34+X36+X38+X40+X42+X44+X46+X48+X50+X52+X54+X56+X58</f>
        <v>292428.384</v>
      </c>
      <c r="Y61" s="119">
        <f t="shared" si="8"/>
        <v>437</v>
      </c>
      <c r="Z61" s="118">
        <f t="shared" si="8"/>
        <v>1672.2385</v>
      </c>
      <c r="AA61" s="120">
        <f t="shared" si="8"/>
        <v>80332.587</v>
      </c>
      <c r="AB61" s="47">
        <f t="shared" si="3"/>
        <v>1914</v>
      </c>
      <c r="AC61" s="43">
        <f t="shared" si="3"/>
        <v>6629.186099999999</v>
      </c>
      <c r="AD61" s="96">
        <f t="shared" si="3"/>
        <v>750668.2891646877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f aca="true" t="shared" si="9" ref="D62:I62">D59</f>
        <v>0</v>
      </c>
      <c r="E62" s="108">
        <f t="shared" si="9"/>
        <v>0</v>
      </c>
      <c r="F62" s="108">
        <f t="shared" si="9"/>
        <v>0</v>
      </c>
      <c r="G62" s="108">
        <f t="shared" si="9"/>
        <v>0</v>
      </c>
      <c r="H62" s="155">
        <f t="shared" si="9"/>
        <v>0</v>
      </c>
      <c r="I62" s="111">
        <f t="shared" si="9"/>
        <v>0</v>
      </c>
      <c r="J62" s="36">
        <f t="shared" si="5"/>
        <v>0</v>
      </c>
      <c r="K62" s="37">
        <f t="shared" si="5"/>
        <v>0</v>
      </c>
      <c r="L62" s="35">
        <f t="shared" si="5"/>
        <v>0</v>
      </c>
      <c r="M62" s="110">
        <f aca="true" t="shared" si="10" ref="M62:R62">M59</f>
        <v>0</v>
      </c>
      <c r="N62" s="108">
        <f t="shared" si="10"/>
        <v>0</v>
      </c>
      <c r="O62" s="108">
        <f t="shared" si="10"/>
        <v>0</v>
      </c>
      <c r="P62" s="108">
        <f t="shared" si="10"/>
        <v>0</v>
      </c>
      <c r="Q62" s="108">
        <f t="shared" si="10"/>
        <v>0</v>
      </c>
      <c r="R62" s="111">
        <f t="shared" si="10"/>
        <v>0</v>
      </c>
      <c r="S62" s="36">
        <f t="shared" si="7"/>
        <v>0</v>
      </c>
      <c r="T62" s="37">
        <f t="shared" si="7"/>
        <v>0</v>
      </c>
      <c r="U62" s="35">
        <f t="shared" si="7"/>
        <v>0</v>
      </c>
      <c r="V62" s="110">
        <f aca="true" t="shared" si="11" ref="V62:AA62">V59</f>
        <v>0</v>
      </c>
      <c r="W62" s="155">
        <f t="shared" si="11"/>
        <v>0</v>
      </c>
      <c r="X62" s="121">
        <f t="shared" si="11"/>
        <v>0</v>
      </c>
      <c r="Y62" s="110">
        <f t="shared" si="11"/>
        <v>0</v>
      </c>
      <c r="Z62" s="108">
        <f t="shared" si="11"/>
        <v>0</v>
      </c>
      <c r="AA62" s="111">
        <f t="shared" si="11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f aca="true" t="shared" si="12" ref="D63:I63">+D7+D9+D11+D13+D15+D17+D19+D21+D23+D25+D27+D29+D31+D33+D35+D37+D39+D41+D43+D45+D47+D49+D51+D53+D55+D57+D60</f>
        <v>9</v>
      </c>
      <c r="E63" s="113">
        <f t="shared" si="12"/>
        <v>198.3234</v>
      </c>
      <c r="F63" s="113">
        <f t="shared" si="12"/>
        <v>117112.34146512423</v>
      </c>
      <c r="G63" s="113">
        <f t="shared" si="12"/>
        <v>5</v>
      </c>
      <c r="H63" s="156">
        <f t="shared" si="12"/>
        <v>114.5246</v>
      </c>
      <c r="I63" s="113">
        <f t="shared" si="12"/>
        <v>70891.504</v>
      </c>
      <c r="J63" s="24">
        <f t="shared" si="5"/>
        <v>14</v>
      </c>
      <c r="K63" s="40">
        <f t="shared" si="5"/>
        <v>312.848</v>
      </c>
      <c r="L63" s="39">
        <f t="shared" si="5"/>
        <v>188003.84546512424</v>
      </c>
      <c r="M63" s="113">
        <f aca="true" t="shared" si="13" ref="M63:R63">+M7+M9+M11+M13+M15+M17+M19+M21+M23+M25+M27+M29+M31+M33+M35+M37+M39+M41+M43+M45+M47+M49+M51+M53+M55+M57+M60</f>
        <v>0</v>
      </c>
      <c r="N63" s="113">
        <f t="shared" si="13"/>
        <v>0</v>
      </c>
      <c r="O63" s="113">
        <f t="shared" si="13"/>
        <v>0</v>
      </c>
      <c r="P63" s="113">
        <f t="shared" si="13"/>
        <v>0</v>
      </c>
      <c r="Q63" s="113">
        <f t="shared" si="13"/>
        <v>0</v>
      </c>
      <c r="R63" s="114">
        <f t="shared" si="13"/>
        <v>0</v>
      </c>
      <c r="S63" s="24">
        <f t="shared" si="7"/>
        <v>0</v>
      </c>
      <c r="T63" s="40">
        <f t="shared" si="7"/>
        <v>0</v>
      </c>
      <c r="U63" s="39">
        <f t="shared" si="7"/>
        <v>0</v>
      </c>
      <c r="V63" s="113">
        <f aca="true" t="shared" si="14" ref="V63:AA63">+V7+V9+V11+V13+V15+V17+V19+V21+V23+V25+V27+V29+V31+V33+V35+V37+V39+V41+V43+V45+V47+V49+V51+V53+V55+V57+V60</f>
        <v>25</v>
      </c>
      <c r="W63" s="156">
        <f>+W7+W9+W11+W13+W15+W17+W19+W21+W23+W25+W27+W29+W31+W33+W35+W37+W39+W41+W43+W45+W47+W49+W51+W53+W55+W57+W60</f>
        <v>209.3208</v>
      </c>
      <c r="X63" s="115">
        <f t="shared" si="14"/>
        <v>67937.369</v>
      </c>
      <c r="Y63" s="116">
        <f t="shared" si="14"/>
        <v>0</v>
      </c>
      <c r="Z63" s="113">
        <f t="shared" si="14"/>
        <v>0</v>
      </c>
      <c r="AA63" s="114">
        <f t="shared" si="14"/>
        <v>0</v>
      </c>
      <c r="AB63" s="25">
        <f aca="true" t="shared" si="15" ref="AB63:AD71">+J63+S63+V63+Y63</f>
        <v>39</v>
      </c>
      <c r="AC63" s="40">
        <f t="shared" si="15"/>
        <v>522.1688</v>
      </c>
      <c r="AD63" s="99">
        <f>+L63+U63+X63+AA63</f>
        <v>255941.21446512424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269</v>
      </c>
      <c r="H64" s="155">
        <v>522.3428</v>
      </c>
      <c r="I64" s="108">
        <v>300113.744</v>
      </c>
      <c r="J64" s="36">
        <f t="shared" si="5"/>
        <v>269</v>
      </c>
      <c r="K64" s="37">
        <f t="shared" si="5"/>
        <v>522.3428</v>
      </c>
      <c r="L64" s="35">
        <f t="shared" si="5"/>
        <v>300113.744</v>
      </c>
      <c r="M64" s="108">
        <v>776</v>
      </c>
      <c r="N64" s="108">
        <v>38.7638</v>
      </c>
      <c r="O64" s="108">
        <v>22856.886</v>
      </c>
      <c r="P64" s="108"/>
      <c r="Q64" s="108"/>
      <c r="R64" s="108"/>
      <c r="S64" s="36">
        <f t="shared" si="7"/>
        <v>776</v>
      </c>
      <c r="T64" s="37">
        <f t="shared" si="7"/>
        <v>38.7638</v>
      </c>
      <c r="U64" s="35">
        <f t="shared" si="7"/>
        <v>22856.886</v>
      </c>
      <c r="V64" s="108">
        <v>873</v>
      </c>
      <c r="W64" s="155">
        <v>88.2153</v>
      </c>
      <c r="X64" s="109">
        <v>96204.464</v>
      </c>
      <c r="Y64" s="110">
        <v>13</v>
      </c>
      <c r="Z64" s="108">
        <v>206.636</v>
      </c>
      <c r="AA64" s="111">
        <v>9563.373</v>
      </c>
      <c r="AB64" s="38">
        <f t="shared" si="15"/>
        <v>1931</v>
      </c>
      <c r="AC64" s="37">
        <f t="shared" si="15"/>
        <v>855.9579</v>
      </c>
      <c r="AD64" s="97">
        <f t="shared" si="15"/>
        <v>428738.46700000006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480</v>
      </c>
      <c r="E65" s="113">
        <v>61.35168</v>
      </c>
      <c r="F65" s="113">
        <v>86739.704370188</v>
      </c>
      <c r="G65" s="113">
        <v>53</v>
      </c>
      <c r="H65" s="156">
        <v>334.0073</v>
      </c>
      <c r="I65" s="113">
        <v>127064.354</v>
      </c>
      <c r="J65" s="24">
        <f t="shared" si="5"/>
        <v>533</v>
      </c>
      <c r="K65" s="40">
        <f t="shared" si="5"/>
        <v>395.35898</v>
      </c>
      <c r="L65" s="39">
        <f t="shared" si="5"/>
        <v>213804.058370188</v>
      </c>
      <c r="M65" s="113">
        <v>22</v>
      </c>
      <c r="N65" s="113">
        <v>3.217</v>
      </c>
      <c r="O65" s="113">
        <v>905.785</v>
      </c>
      <c r="P65" s="113"/>
      <c r="Q65" s="113"/>
      <c r="R65" s="114"/>
      <c r="S65" s="24">
        <f t="shared" si="7"/>
        <v>22</v>
      </c>
      <c r="T65" s="40">
        <f t="shared" si="7"/>
        <v>3.217</v>
      </c>
      <c r="U65" s="39">
        <f t="shared" si="7"/>
        <v>905.785</v>
      </c>
      <c r="V65" s="113">
        <v>26</v>
      </c>
      <c r="W65" s="156">
        <v>1.104</v>
      </c>
      <c r="X65" s="115">
        <v>2558.745</v>
      </c>
      <c r="Y65" s="116">
        <v>14</v>
      </c>
      <c r="Z65" s="113">
        <v>261</v>
      </c>
      <c r="AA65" s="114">
        <v>13751.955</v>
      </c>
      <c r="AB65" s="25">
        <f t="shared" si="15"/>
        <v>595</v>
      </c>
      <c r="AC65" s="40">
        <f t="shared" si="15"/>
        <v>660.6799799999999</v>
      </c>
      <c r="AD65" s="99">
        <f t="shared" si="15"/>
        <v>231020.54337018798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55"/>
      <c r="I66" s="108"/>
      <c r="J66" s="36">
        <f t="shared" si="5"/>
        <v>0</v>
      </c>
      <c r="K66" s="37">
        <f t="shared" si="5"/>
        <v>0</v>
      </c>
      <c r="L66" s="35">
        <f t="shared" si="5"/>
        <v>0</v>
      </c>
      <c r="M66" s="108"/>
      <c r="N66" s="108"/>
      <c r="O66" s="108"/>
      <c r="P66" s="108"/>
      <c r="Q66" s="108"/>
      <c r="R66" s="108"/>
      <c r="S66" s="36">
        <f t="shared" si="7"/>
        <v>0</v>
      </c>
      <c r="T66" s="37">
        <f t="shared" si="7"/>
        <v>0</v>
      </c>
      <c r="U66" s="35">
        <f t="shared" si="7"/>
        <v>0</v>
      </c>
      <c r="V66" s="108"/>
      <c r="W66" s="155"/>
      <c r="X66" s="109"/>
      <c r="Y66" s="110"/>
      <c r="Z66" s="108"/>
      <c r="AA66" s="111"/>
      <c r="AB66" s="38">
        <f t="shared" si="15"/>
        <v>0</v>
      </c>
      <c r="AC66" s="37">
        <f t="shared" si="15"/>
        <v>0</v>
      </c>
      <c r="AD66" s="97">
        <f t="shared" si="15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56"/>
      <c r="I67" s="113"/>
      <c r="J67" s="24">
        <f t="shared" si="5"/>
        <v>0</v>
      </c>
      <c r="K67" s="40">
        <f t="shared" si="5"/>
        <v>0</v>
      </c>
      <c r="L67" s="39">
        <f t="shared" si="5"/>
        <v>0</v>
      </c>
      <c r="M67" s="113"/>
      <c r="N67" s="113"/>
      <c r="O67" s="113"/>
      <c r="P67" s="113"/>
      <c r="Q67" s="113"/>
      <c r="R67" s="114"/>
      <c r="S67" s="24">
        <f t="shared" si="7"/>
        <v>0</v>
      </c>
      <c r="T67" s="40">
        <f t="shared" si="7"/>
        <v>0</v>
      </c>
      <c r="U67" s="39">
        <f t="shared" si="7"/>
        <v>0</v>
      </c>
      <c r="V67" s="113"/>
      <c r="W67" s="156"/>
      <c r="X67" s="115"/>
      <c r="Y67" s="116"/>
      <c r="Z67" s="113"/>
      <c r="AA67" s="114"/>
      <c r="AB67" s="25">
        <f t="shared" si="15"/>
        <v>0</v>
      </c>
      <c r="AC67" s="40">
        <f t="shared" si="15"/>
        <v>0</v>
      </c>
      <c r="AD67" s="99">
        <f t="shared" si="15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f aca="true" t="shared" si="16" ref="D68:I68">+D61+D64+D66</f>
        <v>68</v>
      </c>
      <c r="E68" s="108">
        <f t="shared" si="16"/>
        <v>11.707699999999999</v>
      </c>
      <c r="F68" s="108">
        <f t="shared" si="16"/>
        <v>7011.328164687773</v>
      </c>
      <c r="G68" s="108">
        <f t="shared" si="16"/>
        <v>306</v>
      </c>
      <c r="H68" s="155">
        <f t="shared" si="16"/>
        <v>560.9967</v>
      </c>
      <c r="I68" s="108">
        <f t="shared" si="16"/>
        <v>319509.454</v>
      </c>
      <c r="J68" s="36">
        <f t="shared" si="5"/>
        <v>374</v>
      </c>
      <c r="K68" s="37">
        <f t="shared" si="5"/>
        <v>572.7044000000001</v>
      </c>
      <c r="L68" s="35">
        <f t="shared" si="5"/>
        <v>326520.7821646878</v>
      </c>
      <c r="M68" s="108">
        <f aca="true" t="shared" si="17" ref="M68:R68">+M61+M64+M66</f>
        <v>1200</v>
      </c>
      <c r="N68" s="108">
        <f t="shared" si="17"/>
        <v>3276.1353</v>
      </c>
      <c r="O68" s="108">
        <f t="shared" si="17"/>
        <v>374357.16599999997</v>
      </c>
      <c r="P68" s="108">
        <f t="shared" si="17"/>
        <v>0</v>
      </c>
      <c r="Q68" s="108">
        <f t="shared" si="17"/>
        <v>0</v>
      </c>
      <c r="R68" s="108">
        <f t="shared" si="17"/>
        <v>0</v>
      </c>
      <c r="S68" s="36">
        <f t="shared" si="7"/>
        <v>1200</v>
      </c>
      <c r="T68" s="37">
        <f t="shared" si="7"/>
        <v>3276.1353</v>
      </c>
      <c r="U68" s="35">
        <f t="shared" si="7"/>
        <v>374357.16599999997</v>
      </c>
      <c r="V68" s="108">
        <f aca="true" t="shared" si="18" ref="V68:AA68">+V61+V64+V66</f>
        <v>1821</v>
      </c>
      <c r="W68" s="155">
        <f t="shared" si="18"/>
        <v>1757.4298</v>
      </c>
      <c r="X68" s="122">
        <f t="shared" si="18"/>
        <v>388632.848</v>
      </c>
      <c r="Y68" s="110">
        <f t="shared" si="18"/>
        <v>450</v>
      </c>
      <c r="Z68" s="108">
        <f t="shared" si="18"/>
        <v>1878.8745</v>
      </c>
      <c r="AA68" s="111">
        <f t="shared" si="18"/>
        <v>89895.95999999999</v>
      </c>
      <c r="AB68" s="38">
        <f t="shared" si="15"/>
        <v>3845</v>
      </c>
      <c r="AC68" s="37">
        <f t="shared" si="15"/>
        <v>7485.144</v>
      </c>
      <c r="AD68" s="97">
        <f t="shared" si="15"/>
        <v>1179406.7561646877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f aca="true" t="shared" si="19" ref="D69:I69">+D63+D65+D67</f>
        <v>489</v>
      </c>
      <c r="E69" s="113">
        <f t="shared" si="19"/>
        <v>259.67508</v>
      </c>
      <c r="F69" s="113">
        <f t="shared" si="19"/>
        <v>203852.04583531222</v>
      </c>
      <c r="G69" s="113">
        <f t="shared" si="19"/>
        <v>58</v>
      </c>
      <c r="H69" s="156">
        <f t="shared" si="19"/>
        <v>448.5319</v>
      </c>
      <c r="I69" s="113">
        <f t="shared" si="19"/>
        <v>197955.858</v>
      </c>
      <c r="J69" s="24">
        <f t="shared" si="5"/>
        <v>547</v>
      </c>
      <c r="K69" s="40">
        <f t="shared" si="5"/>
        <v>708.2069799999999</v>
      </c>
      <c r="L69" s="39">
        <f t="shared" si="5"/>
        <v>401807.90383531223</v>
      </c>
      <c r="M69" s="113">
        <f aca="true" t="shared" si="20" ref="M69:R69">+M63+M65+M67</f>
        <v>22</v>
      </c>
      <c r="N69" s="113">
        <f t="shared" si="20"/>
        <v>3.217</v>
      </c>
      <c r="O69" s="113">
        <f t="shared" si="20"/>
        <v>905.785</v>
      </c>
      <c r="P69" s="113">
        <f t="shared" si="20"/>
        <v>0</v>
      </c>
      <c r="Q69" s="113">
        <f t="shared" si="20"/>
        <v>0</v>
      </c>
      <c r="R69" s="114">
        <f t="shared" si="20"/>
        <v>0</v>
      </c>
      <c r="S69" s="24">
        <f t="shared" si="7"/>
        <v>22</v>
      </c>
      <c r="T69" s="40">
        <f t="shared" si="7"/>
        <v>3.217</v>
      </c>
      <c r="U69" s="39">
        <f t="shared" si="7"/>
        <v>905.785</v>
      </c>
      <c r="V69" s="113">
        <f aca="true" t="shared" si="21" ref="V69:AA69">+V63+V65+V67</f>
        <v>51</v>
      </c>
      <c r="W69" s="156">
        <f t="shared" si="21"/>
        <v>210.4248</v>
      </c>
      <c r="X69" s="123">
        <f t="shared" si="21"/>
        <v>70496.114</v>
      </c>
      <c r="Y69" s="116">
        <f t="shared" si="21"/>
        <v>14</v>
      </c>
      <c r="Z69" s="113">
        <f t="shared" si="21"/>
        <v>261</v>
      </c>
      <c r="AA69" s="114">
        <f t="shared" si="21"/>
        <v>13751.955</v>
      </c>
      <c r="AB69" s="25">
        <f t="shared" si="15"/>
        <v>634</v>
      </c>
      <c r="AC69" s="40">
        <f t="shared" si="15"/>
        <v>1182.8487799999998</v>
      </c>
      <c r="AD69" s="98">
        <f t="shared" si="15"/>
        <v>486961.7578353122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50"/>
      <c r="I70" s="118"/>
      <c r="J70" s="14">
        <f t="shared" si="5"/>
        <v>0</v>
      </c>
      <c r="K70" s="43">
        <f t="shared" si="5"/>
        <v>0</v>
      </c>
      <c r="L70" s="42">
        <f t="shared" si="5"/>
        <v>0</v>
      </c>
      <c r="M70" s="118"/>
      <c r="N70" s="118"/>
      <c r="O70" s="118"/>
      <c r="P70" s="118"/>
      <c r="Q70" s="118"/>
      <c r="R70" s="118"/>
      <c r="S70" s="14">
        <f t="shared" si="7"/>
        <v>0</v>
      </c>
      <c r="T70" s="43">
        <f t="shared" si="7"/>
        <v>0</v>
      </c>
      <c r="U70" s="42">
        <f t="shared" si="7"/>
        <v>0</v>
      </c>
      <c r="V70" s="118"/>
      <c r="W70" s="150"/>
      <c r="X70" s="34"/>
      <c r="Y70" s="119"/>
      <c r="Z70" s="118"/>
      <c r="AA70" s="120"/>
      <c r="AB70" s="9">
        <f t="shared" si="15"/>
        <v>0</v>
      </c>
      <c r="AC70" s="51">
        <f t="shared" si="15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22" ref="D71:I71">+D68+D69+D70</f>
        <v>557</v>
      </c>
      <c r="E71" s="125">
        <f t="shared" si="22"/>
        <v>271.38277999999997</v>
      </c>
      <c r="F71" s="125">
        <f t="shared" si="22"/>
        <v>210863.374</v>
      </c>
      <c r="G71" s="125">
        <f t="shared" si="22"/>
        <v>364</v>
      </c>
      <c r="H71" s="157">
        <f t="shared" si="22"/>
        <v>1009.5286000000001</v>
      </c>
      <c r="I71" s="127">
        <f t="shared" si="22"/>
        <v>517465.31200000003</v>
      </c>
      <c r="J71" s="88">
        <f t="shared" si="5"/>
        <v>921</v>
      </c>
      <c r="K71" s="83">
        <f t="shared" si="5"/>
        <v>1280.91138</v>
      </c>
      <c r="L71" s="80">
        <f t="shared" si="5"/>
        <v>728328.686</v>
      </c>
      <c r="M71" s="128">
        <f aca="true" t="shared" si="23" ref="M71:R71">+M68+M69+M70</f>
        <v>1222</v>
      </c>
      <c r="N71" s="126">
        <f t="shared" si="23"/>
        <v>3279.3523</v>
      </c>
      <c r="O71" s="129">
        <f t="shared" si="23"/>
        <v>375262.95099999994</v>
      </c>
      <c r="P71" s="126">
        <f t="shared" si="23"/>
        <v>0</v>
      </c>
      <c r="Q71" s="125">
        <f t="shared" si="23"/>
        <v>0</v>
      </c>
      <c r="R71" s="130">
        <f t="shared" si="23"/>
        <v>0</v>
      </c>
      <c r="S71" s="79">
        <f t="shared" si="7"/>
        <v>1222</v>
      </c>
      <c r="T71" s="125">
        <f t="shared" si="7"/>
        <v>3279.3523</v>
      </c>
      <c r="U71" s="131">
        <f t="shared" si="7"/>
        <v>375262.95099999994</v>
      </c>
      <c r="V71" s="126">
        <f aca="true" t="shared" si="24" ref="V71:AA71">+V68+V69+V70</f>
        <v>1872</v>
      </c>
      <c r="W71" s="161">
        <f t="shared" si="24"/>
        <v>1967.8546</v>
      </c>
      <c r="X71" s="132">
        <f t="shared" si="24"/>
        <v>459128.962</v>
      </c>
      <c r="Y71" s="128">
        <f t="shared" si="24"/>
        <v>464</v>
      </c>
      <c r="Z71" s="126">
        <f t="shared" si="24"/>
        <v>2139.8745</v>
      </c>
      <c r="AA71" s="133">
        <f t="shared" si="24"/>
        <v>103647.915</v>
      </c>
      <c r="AB71" s="83">
        <f t="shared" si="15"/>
        <v>4479</v>
      </c>
      <c r="AC71" s="84">
        <f t="shared" si="15"/>
        <v>8667.99278</v>
      </c>
      <c r="AD71" s="101">
        <f>+L71+U71+X71+AA71</f>
        <v>1666368.514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235</v>
      </c>
      <c r="E72" s="135">
        <v>60.81060000000001</v>
      </c>
      <c r="F72" s="135">
        <v>48457.937</v>
      </c>
      <c r="G72" s="135">
        <v>136</v>
      </c>
      <c r="H72" s="158">
        <v>185.6814</v>
      </c>
      <c r="I72" s="135">
        <v>105179.934</v>
      </c>
      <c r="J72" s="102">
        <v>371</v>
      </c>
      <c r="K72" s="103">
        <v>246.49200000000002</v>
      </c>
      <c r="L72" s="104">
        <v>153637.87099999998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6">
        <v>0</v>
      </c>
      <c r="T72" s="137">
        <v>0</v>
      </c>
      <c r="U72" s="138">
        <v>0</v>
      </c>
      <c r="V72" s="135">
        <v>0</v>
      </c>
      <c r="W72" s="158">
        <v>0</v>
      </c>
      <c r="X72" s="139">
        <v>0</v>
      </c>
      <c r="Y72" s="134">
        <v>0</v>
      </c>
      <c r="Z72" s="135">
        <v>0</v>
      </c>
      <c r="AA72" s="140">
        <v>0</v>
      </c>
      <c r="AB72" s="103">
        <v>371</v>
      </c>
      <c r="AC72" s="105">
        <v>246.49200000000002</v>
      </c>
      <c r="AD72" s="106">
        <v>153637.87099999998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2.370212765957447</v>
      </c>
      <c r="E73" s="142">
        <f aca="true" t="shared" si="25" ref="E73:AD73">E71/E72</f>
        <v>4.462754519771223</v>
      </c>
      <c r="F73" s="141">
        <f t="shared" si="25"/>
        <v>4.351472370769726</v>
      </c>
      <c r="G73" s="142">
        <f t="shared" si="25"/>
        <v>2.676470588235294</v>
      </c>
      <c r="H73" s="159">
        <f t="shared" si="25"/>
        <v>5.436885977809302</v>
      </c>
      <c r="I73" s="143">
        <f t="shared" si="25"/>
        <v>4.91981019877803</v>
      </c>
      <c r="J73" s="144">
        <f t="shared" si="25"/>
        <v>2.4824797843665767</v>
      </c>
      <c r="K73" s="141">
        <f t="shared" si="25"/>
        <v>5.196563701864563</v>
      </c>
      <c r="L73" s="145">
        <f t="shared" si="25"/>
        <v>4.740554404063566</v>
      </c>
      <c r="M73" s="144" t="e">
        <f t="shared" si="25"/>
        <v>#DIV/0!</v>
      </c>
      <c r="N73" s="141" t="e">
        <f t="shared" si="25"/>
        <v>#DIV/0!</v>
      </c>
      <c r="O73" s="142" t="e">
        <f t="shared" si="25"/>
        <v>#DIV/0!</v>
      </c>
      <c r="P73" s="141" t="e">
        <f t="shared" si="25"/>
        <v>#DIV/0!</v>
      </c>
      <c r="Q73" s="142" t="e">
        <f t="shared" si="25"/>
        <v>#DIV/0!</v>
      </c>
      <c r="R73" s="146" t="e">
        <f t="shared" si="25"/>
        <v>#DIV/0!</v>
      </c>
      <c r="S73" s="147" t="e">
        <f t="shared" si="25"/>
        <v>#DIV/0!</v>
      </c>
      <c r="T73" s="142" t="e">
        <f t="shared" si="25"/>
        <v>#DIV/0!</v>
      </c>
      <c r="U73" s="146" t="e">
        <f t="shared" si="25"/>
        <v>#DIV/0!</v>
      </c>
      <c r="V73" s="141" t="e">
        <f t="shared" si="25"/>
        <v>#DIV/0!</v>
      </c>
      <c r="W73" s="162" t="e">
        <f t="shared" si="25"/>
        <v>#DIV/0!</v>
      </c>
      <c r="X73" s="141" t="e">
        <f t="shared" si="25"/>
        <v>#DIV/0!</v>
      </c>
      <c r="Y73" s="144" t="e">
        <f t="shared" si="25"/>
        <v>#DIV/0!</v>
      </c>
      <c r="Z73" s="141" t="e">
        <f t="shared" si="25"/>
        <v>#DIV/0!</v>
      </c>
      <c r="AA73" s="145" t="e">
        <f t="shared" si="25"/>
        <v>#DIV/0!</v>
      </c>
      <c r="AB73" s="141">
        <f t="shared" si="25"/>
        <v>12.07277628032345</v>
      </c>
      <c r="AC73" s="142">
        <f t="shared" si="25"/>
        <v>35.165412183762555</v>
      </c>
      <c r="AD73" s="148">
        <f t="shared" si="25"/>
        <v>10.846079180568703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6" ht="25.5">
      <c r="M76" s="53"/>
    </row>
    <row r="77" ht="25.5">
      <c r="M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fitToHeight="1" fitToWidth="1" horizontalDpi="400" verticalDpi="4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R63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14.59765625" style="48" customWidth="1"/>
    <col min="9" max="9" width="24.5" style="48" bestFit="1" customWidth="1"/>
    <col min="10" max="11" width="14.59765625" style="48" customWidth="1"/>
    <col min="12" max="12" width="24.5" style="48" bestFit="1" customWidth="1"/>
    <col min="13" max="14" width="14.59765625" style="48" customWidth="1"/>
    <col min="15" max="15" width="20.09765625" style="48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48" customWidth="1"/>
    <col min="23" max="23" width="14.59765625" style="48" customWidth="1"/>
    <col min="24" max="24" width="20.5" style="54" customWidth="1"/>
    <col min="25" max="25" width="14.8984375" style="48" customWidth="1"/>
    <col min="26" max="26" width="14.59765625" style="48" customWidth="1"/>
    <col min="27" max="27" width="18.59765625" style="48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82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9"/>
      <c r="Z2" s="9"/>
      <c r="AA2" s="9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32" t="s">
        <v>66</v>
      </c>
      <c r="Z3" s="333"/>
      <c r="AA3" s="33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20" t="s">
        <v>1</v>
      </c>
      <c r="X4" s="23" t="s">
        <v>2</v>
      </c>
      <c r="Y4" s="21" t="s">
        <v>0</v>
      </c>
      <c r="Z4" s="20" t="s">
        <v>1</v>
      </c>
      <c r="AA4" s="22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28" t="s">
        <v>7</v>
      </c>
      <c r="X5" s="31" t="s">
        <v>8</v>
      </c>
      <c r="Y5" s="29" t="s">
        <v>6</v>
      </c>
      <c r="Z5" s="28" t="s">
        <v>7</v>
      </c>
      <c r="AA5" s="30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08"/>
      <c r="N6" s="108"/>
      <c r="O6" s="108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08"/>
      <c r="W6" s="108"/>
      <c r="X6" s="109"/>
      <c r="Y6" s="110"/>
      <c r="Z6" s="108"/>
      <c r="AA6" s="111"/>
      <c r="AB6" s="38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13"/>
      <c r="H7" s="113"/>
      <c r="I7" s="113"/>
      <c r="J7" s="24">
        <f t="shared" si="0"/>
        <v>0</v>
      </c>
      <c r="K7" s="40">
        <f t="shared" si="0"/>
        <v>0</v>
      </c>
      <c r="L7" s="39">
        <f t="shared" si="0"/>
        <v>0</v>
      </c>
      <c r="M7" s="113"/>
      <c r="N7" s="113"/>
      <c r="O7" s="113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13"/>
      <c r="W7" s="113"/>
      <c r="X7" s="115"/>
      <c r="Y7" s="116"/>
      <c r="Z7" s="113"/>
      <c r="AA7" s="114"/>
      <c r="AB7" s="25">
        <f t="shared" si="2"/>
        <v>0</v>
      </c>
      <c r="AC7" s="40">
        <f t="shared" si="2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08"/>
      <c r="N8" s="108"/>
      <c r="O8" s="108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08"/>
      <c r="W8" s="108"/>
      <c r="X8" s="109"/>
      <c r="Y8" s="110"/>
      <c r="Z8" s="108"/>
      <c r="AA8" s="111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13"/>
      <c r="N9" s="113"/>
      <c r="O9" s="113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13"/>
      <c r="W9" s="113"/>
      <c r="X9" s="115"/>
      <c r="Y9" s="116"/>
      <c r="Z9" s="113"/>
      <c r="AA9" s="114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08"/>
      <c r="N10" s="108"/>
      <c r="O10" s="108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08"/>
      <c r="W10" s="108"/>
      <c r="X10" s="109"/>
      <c r="Y10" s="110"/>
      <c r="Z10" s="108"/>
      <c r="AA10" s="111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13"/>
      <c r="N11" s="113"/>
      <c r="O11" s="113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13"/>
      <c r="W11" s="113"/>
      <c r="X11" s="115"/>
      <c r="Y11" s="116"/>
      <c r="Z11" s="113"/>
      <c r="AA11" s="114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08"/>
      <c r="N12" s="108"/>
      <c r="O12" s="108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08"/>
      <c r="W12" s="108"/>
      <c r="X12" s="109"/>
      <c r="Y12" s="110"/>
      <c r="Z12" s="108"/>
      <c r="AA12" s="111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13"/>
      <c r="N13" s="113"/>
      <c r="O13" s="113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13"/>
      <c r="W13" s="113"/>
      <c r="X13" s="115"/>
      <c r="Y13" s="116"/>
      <c r="Z13" s="113"/>
      <c r="AA13" s="114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>
        <v>2</v>
      </c>
      <c r="H14" s="108">
        <v>3.5561</v>
      </c>
      <c r="I14" s="108">
        <v>1873.186</v>
      </c>
      <c r="J14" s="36">
        <f t="shared" si="0"/>
        <v>2</v>
      </c>
      <c r="K14" s="37">
        <f t="shared" si="0"/>
        <v>3.5561</v>
      </c>
      <c r="L14" s="35">
        <f t="shared" si="0"/>
        <v>1873.186</v>
      </c>
      <c r="M14" s="108">
        <v>98</v>
      </c>
      <c r="N14" s="108">
        <v>721.6338</v>
      </c>
      <c r="O14" s="108">
        <v>171965.671</v>
      </c>
      <c r="P14" s="108"/>
      <c r="Q14" s="108"/>
      <c r="R14" s="108"/>
      <c r="S14" s="36">
        <f t="shared" si="1"/>
        <v>98</v>
      </c>
      <c r="T14" s="37">
        <f t="shared" si="1"/>
        <v>721.6338</v>
      </c>
      <c r="U14" s="35">
        <f t="shared" si="1"/>
        <v>171965.671</v>
      </c>
      <c r="V14" s="108"/>
      <c r="W14" s="108"/>
      <c r="X14" s="109"/>
      <c r="Y14" s="110">
        <v>24</v>
      </c>
      <c r="Z14" s="108">
        <v>143.9827</v>
      </c>
      <c r="AA14" s="111">
        <v>12196.379</v>
      </c>
      <c r="AB14" s="38">
        <f t="shared" si="2"/>
        <v>124</v>
      </c>
      <c r="AC14" s="37">
        <f t="shared" si="2"/>
        <v>869.1726</v>
      </c>
      <c r="AD14" s="35">
        <f t="shared" si="2"/>
        <v>186035.23599999998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13"/>
      <c r="N15" s="113"/>
      <c r="O15" s="113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13"/>
      <c r="W15" s="113"/>
      <c r="X15" s="115"/>
      <c r="Y15" s="116"/>
      <c r="Z15" s="113"/>
      <c r="AA15" s="114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>
        <v>10</v>
      </c>
      <c r="H16" s="108">
        <v>3.6562</v>
      </c>
      <c r="I16" s="108">
        <v>1660.294</v>
      </c>
      <c r="J16" s="36">
        <f t="shared" si="0"/>
        <v>10</v>
      </c>
      <c r="K16" s="37">
        <f t="shared" si="0"/>
        <v>3.6562</v>
      </c>
      <c r="L16" s="35">
        <f t="shared" si="0"/>
        <v>1660.294</v>
      </c>
      <c r="M16" s="108">
        <v>186</v>
      </c>
      <c r="N16" s="108">
        <v>587.4144</v>
      </c>
      <c r="O16" s="108">
        <v>107319.098</v>
      </c>
      <c r="P16" s="108"/>
      <c r="Q16" s="108"/>
      <c r="R16" s="108"/>
      <c r="S16" s="36">
        <f t="shared" si="1"/>
        <v>186</v>
      </c>
      <c r="T16" s="37">
        <f t="shared" si="1"/>
        <v>587.4144</v>
      </c>
      <c r="U16" s="35">
        <f t="shared" si="1"/>
        <v>107319.098</v>
      </c>
      <c r="V16" s="108"/>
      <c r="W16" s="108"/>
      <c r="X16" s="109"/>
      <c r="Y16" s="110"/>
      <c r="Z16" s="108"/>
      <c r="AA16" s="111"/>
      <c r="AB16" s="38">
        <f t="shared" si="2"/>
        <v>196</v>
      </c>
      <c r="AC16" s="37">
        <f t="shared" si="2"/>
        <v>591.0706</v>
      </c>
      <c r="AD16" s="35">
        <f t="shared" si="2"/>
        <v>108979.39199999999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13"/>
      <c r="N17" s="113"/>
      <c r="O17" s="113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13"/>
      <c r="W17" s="113"/>
      <c r="X17" s="115"/>
      <c r="Y17" s="116"/>
      <c r="Z17" s="113"/>
      <c r="AA17" s="114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08">
        <v>26</v>
      </c>
      <c r="N18" s="108">
        <v>50.1902</v>
      </c>
      <c r="O18" s="108">
        <v>7319.997</v>
      </c>
      <c r="P18" s="108"/>
      <c r="Q18" s="108"/>
      <c r="R18" s="108"/>
      <c r="S18" s="36">
        <f t="shared" si="1"/>
        <v>26</v>
      </c>
      <c r="T18" s="37">
        <f t="shared" si="1"/>
        <v>50.1902</v>
      </c>
      <c r="U18" s="35">
        <f t="shared" si="1"/>
        <v>7319.997</v>
      </c>
      <c r="V18" s="108"/>
      <c r="W18" s="108"/>
      <c r="X18" s="109"/>
      <c r="Y18" s="110"/>
      <c r="Z18" s="108"/>
      <c r="AA18" s="111"/>
      <c r="AB18" s="38">
        <f t="shared" si="2"/>
        <v>26</v>
      </c>
      <c r="AC18" s="37">
        <f t="shared" si="2"/>
        <v>50.1902</v>
      </c>
      <c r="AD18" s="35">
        <f t="shared" si="2"/>
        <v>7319.997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13"/>
      <c r="N19" s="113"/>
      <c r="O19" s="113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13"/>
      <c r="W19" s="113"/>
      <c r="X19" s="115"/>
      <c r="Y19" s="116"/>
      <c r="Z19" s="113"/>
      <c r="AA19" s="114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08"/>
      <c r="N20" s="108"/>
      <c r="O20" s="108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08"/>
      <c r="W20" s="108"/>
      <c r="X20" s="109"/>
      <c r="Y20" s="110"/>
      <c r="Z20" s="108"/>
      <c r="AA20" s="111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13"/>
      <c r="N21" s="113"/>
      <c r="O21" s="113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13"/>
      <c r="W21" s="113"/>
      <c r="X21" s="115"/>
      <c r="Y21" s="116"/>
      <c r="Z21" s="113"/>
      <c r="AA21" s="114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08">
        <v>159</v>
      </c>
      <c r="N22" s="108">
        <v>270.435</v>
      </c>
      <c r="O22" s="108">
        <v>42961.416</v>
      </c>
      <c r="P22" s="108"/>
      <c r="Q22" s="108"/>
      <c r="R22" s="108"/>
      <c r="S22" s="36">
        <f t="shared" si="1"/>
        <v>159</v>
      </c>
      <c r="T22" s="37">
        <f t="shared" si="1"/>
        <v>270.435</v>
      </c>
      <c r="U22" s="35">
        <f t="shared" si="1"/>
        <v>42961.416</v>
      </c>
      <c r="V22" s="108"/>
      <c r="W22" s="108"/>
      <c r="X22" s="109"/>
      <c r="Y22" s="110"/>
      <c r="Z22" s="108"/>
      <c r="AA22" s="111"/>
      <c r="AB22" s="38">
        <f aca="true" t="shared" si="3" ref="AB22:AD62">+J22+S22+V22+Y22</f>
        <v>159</v>
      </c>
      <c r="AC22" s="37">
        <f t="shared" si="3"/>
        <v>270.435</v>
      </c>
      <c r="AD22" s="35">
        <f t="shared" si="3"/>
        <v>42961.416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13"/>
      <c r="N23" s="113"/>
      <c r="O23" s="113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13"/>
      <c r="W23" s="113"/>
      <c r="X23" s="115"/>
      <c r="Y23" s="116"/>
      <c r="Z23" s="113"/>
      <c r="AA23" s="114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08"/>
      <c r="N24" s="108"/>
      <c r="O24" s="108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08">
        <v>21</v>
      </c>
      <c r="W24" s="108">
        <v>186.5525</v>
      </c>
      <c r="X24" s="109">
        <v>27777.454</v>
      </c>
      <c r="Y24" s="110"/>
      <c r="Z24" s="108"/>
      <c r="AA24" s="111"/>
      <c r="AB24" s="38">
        <f t="shared" si="3"/>
        <v>21</v>
      </c>
      <c r="AC24" s="37">
        <f t="shared" si="3"/>
        <v>186.5525</v>
      </c>
      <c r="AD24" s="35">
        <f t="shared" si="3"/>
        <v>27777.454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13"/>
      <c r="N25" s="113"/>
      <c r="O25" s="113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13">
        <v>11</v>
      </c>
      <c r="W25" s="113">
        <v>130.6546</v>
      </c>
      <c r="X25" s="115">
        <v>16582.82</v>
      </c>
      <c r="Y25" s="116"/>
      <c r="Z25" s="113"/>
      <c r="AA25" s="114"/>
      <c r="AB25" s="25">
        <f t="shared" si="3"/>
        <v>11</v>
      </c>
      <c r="AC25" s="40">
        <f t="shared" si="3"/>
        <v>130.6546</v>
      </c>
      <c r="AD25" s="39">
        <f t="shared" si="3"/>
        <v>16582.82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08"/>
      <c r="N26" s="108"/>
      <c r="O26" s="108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08"/>
      <c r="W26" s="108"/>
      <c r="X26" s="109"/>
      <c r="Y26" s="110"/>
      <c r="Z26" s="108"/>
      <c r="AA26" s="111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13"/>
      <c r="N27" s="113"/>
      <c r="O27" s="113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13"/>
      <c r="W27" s="113"/>
      <c r="X27" s="115"/>
      <c r="Y27" s="116"/>
      <c r="Z27" s="113"/>
      <c r="AA27" s="114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08"/>
      <c r="N28" s="108"/>
      <c r="O28" s="108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08"/>
      <c r="W28" s="108"/>
      <c r="X28" s="109"/>
      <c r="Y28" s="110"/>
      <c r="Z28" s="108"/>
      <c r="AA28" s="111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13"/>
      <c r="N29" s="113"/>
      <c r="O29" s="113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13"/>
      <c r="W29" s="113"/>
      <c r="X29" s="115"/>
      <c r="Y29" s="116"/>
      <c r="Z29" s="113"/>
      <c r="AA29" s="114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33</v>
      </c>
      <c r="E30" s="108">
        <v>6.1185</v>
      </c>
      <c r="F30" s="108">
        <v>4007.010936683173</v>
      </c>
      <c r="G30" s="108">
        <v>43</v>
      </c>
      <c r="H30" s="108">
        <v>6.6877</v>
      </c>
      <c r="I30" s="108">
        <v>4417.36</v>
      </c>
      <c r="J30" s="36">
        <f t="shared" si="0"/>
        <v>76</v>
      </c>
      <c r="K30" s="37">
        <f t="shared" si="0"/>
        <v>12.8062</v>
      </c>
      <c r="L30" s="35">
        <f t="shared" si="0"/>
        <v>8424.370936683172</v>
      </c>
      <c r="M30" s="108"/>
      <c r="N30" s="108"/>
      <c r="O30" s="108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08"/>
      <c r="W30" s="108"/>
      <c r="X30" s="109"/>
      <c r="Y30" s="110">
        <v>141</v>
      </c>
      <c r="Z30" s="108">
        <v>4.1501</v>
      </c>
      <c r="AA30" s="111">
        <v>2019.461</v>
      </c>
      <c r="AB30" s="38">
        <f t="shared" si="3"/>
        <v>217</v>
      </c>
      <c r="AC30" s="37">
        <f t="shared" si="3"/>
        <v>16.9563</v>
      </c>
      <c r="AD30" s="35">
        <f t="shared" si="3"/>
        <v>10443.831936683171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13"/>
      <c r="N31" s="113"/>
      <c r="O31" s="113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13"/>
      <c r="W31" s="113"/>
      <c r="X31" s="115"/>
      <c r="Y31" s="116"/>
      <c r="Z31" s="113"/>
      <c r="AA31" s="114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08">
        <v>8</v>
      </c>
      <c r="N32" s="108">
        <v>0.7476</v>
      </c>
      <c r="O32" s="108">
        <v>343.666</v>
      </c>
      <c r="P32" s="108"/>
      <c r="Q32" s="108"/>
      <c r="R32" s="108"/>
      <c r="S32" s="36">
        <f t="shared" si="1"/>
        <v>8</v>
      </c>
      <c r="T32" s="37">
        <f t="shared" si="1"/>
        <v>0.7476</v>
      </c>
      <c r="U32" s="35">
        <f t="shared" si="1"/>
        <v>343.666</v>
      </c>
      <c r="V32" s="108"/>
      <c r="W32" s="108"/>
      <c r="X32" s="109"/>
      <c r="Y32" s="110"/>
      <c r="Z32" s="108"/>
      <c r="AA32" s="111"/>
      <c r="AB32" s="38">
        <f t="shared" si="3"/>
        <v>8</v>
      </c>
      <c r="AC32" s="37">
        <f t="shared" si="3"/>
        <v>0.7476</v>
      </c>
      <c r="AD32" s="35">
        <f t="shared" si="3"/>
        <v>343.666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13">
        <v>8</v>
      </c>
      <c r="N33" s="113">
        <v>9.2036</v>
      </c>
      <c r="O33" s="113">
        <v>11052.467</v>
      </c>
      <c r="P33" s="113"/>
      <c r="Q33" s="113"/>
      <c r="R33" s="114"/>
      <c r="S33" s="24">
        <f t="shared" si="1"/>
        <v>8</v>
      </c>
      <c r="T33" s="40">
        <f t="shared" si="1"/>
        <v>9.2036</v>
      </c>
      <c r="U33" s="39">
        <f t="shared" si="1"/>
        <v>11052.467</v>
      </c>
      <c r="V33" s="113"/>
      <c r="W33" s="113"/>
      <c r="X33" s="115"/>
      <c r="Y33" s="116"/>
      <c r="Z33" s="113"/>
      <c r="AA33" s="114"/>
      <c r="AB33" s="25">
        <f t="shared" si="3"/>
        <v>8</v>
      </c>
      <c r="AC33" s="40">
        <f t="shared" si="3"/>
        <v>9.2036</v>
      </c>
      <c r="AD33" s="39">
        <f t="shared" si="3"/>
        <v>11052.467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08"/>
      <c r="N34" s="108"/>
      <c r="O34" s="108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08"/>
      <c r="W34" s="108"/>
      <c r="X34" s="109"/>
      <c r="Y34" s="110"/>
      <c r="Z34" s="108"/>
      <c r="AA34" s="111"/>
      <c r="AB34" s="38">
        <f t="shared" si="3"/>
        <v>0</v>
      </c>
      <c r="AC34" s="37">
        <f t="shared" si="3"/>
        <v>0</v>
      </c>
      <c r="AD34" s="35">
        <f t="shared" si="3"/>
        <v>0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13"/>
      <c r="N35" s="113"/>
      <c r="O35" s="113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13"/>
      <c r="W35" s="113"/>
      <c r="X35" s="115"/>
      <c r="Y35" s="116"/>
      <c r="Z35" s="113"/>
      <c r="AA35" s="114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08"/>
      <c r="N36" s="108"/>
      <c r="O36" s="108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08"/>
      <c r="W36" s="108"/>
      <c r="X36" s="109"/>
      <c r="Y36" s="110"/>
      <c r="Z36" s="108"/>
      <c r="AA36" s="111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13"/>
      <c r="N37" s="113"/>
      <c r="O37" s="113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13"/>
      <c r="W37" s="113"/>
      <c r="X37" s="115"/>
      <c r="Y37" s="116"/>
      <c r="Z37" s="113"/>
      <c r="AA37" s="114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30</v>
      </c>
      <c r="E38" s="108">
        <v>4.0198</v>
      </c>
      <c r="F38" s="108">
        <v>2143.6028010908894</v>
      </c>
      <c r="G38" s="108"/>
      <c r="H38" s="108"/>
      <c r="I38" s="108"/>
      <c r="J38" s="36">
        <f t="shared" si="0"/>
        <v>30</v>
      </c>
      <c r="K38" s="37">
        <f t="shared" si="0"/>
        <v>4.0198</v>
      </c>
      <c r="L38" s="35">
        <f t="shared" si="0"/>
        <v>2143.6028010908894</v>
      </c>
      <c r="M38" s="108"/>
      <c r="N38" s="108"/>
      <c r="O38" s="108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08">
        <v>170</v>
      </c>
      <c r="W38" s="108">
        <v>865.89</v>
      </c>
      <c r="X38" s="109">
        <v>34529.772</v>
      </c>
      <c r="Y38" s="110">
        <v>384</v>
      </c>
      <c r="Z38" s="108">
        <v>2124.78</v>
      </c>
      <c r="AA38" s="111">
        <v>96235.065</v>
      </c>
      <c r="AB38" s="38">
        <f t="shared" si="3"/>
        <v>584</v>
      </c>
      <c r="AC38" s="37">
        <f t="shared" si="3"/>
        <v>2994.6898</v>
      </c>
      <c r="AD38" s="35">
        <f t="shared" si="3"/>
        <v>132908.4398010909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13"/>
      <c r="N39" s="113"/>
      <c r="O39" s="113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13"/>
      <c r="W39" s="113"/>
      <c r="X39" s="115"/>
      <c r="Y39" s="116"/>
      <c r="Z39" s="113"/>
      <c r="AA39" s="114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08"/>
      <c r="N40" s="108"/>
      <c r="O40" s="108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08"/>
      <c r="W40" s="108"/>
      <c r="X40" s="109"/>
      <c r="Y40" s="110"/>
      <c r="Z40" s="108"/>
      <c r="AA40" s="111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13"/>
      <c r="N41" s="113"/>
      <c r="O41" s="113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13"/>
      <c r="W41" s="113"/>
      <c r="X41" s="115"/>
      <c r="Y41" s="116"/>
      <c r="Z41" s="113"/>
      <c r="AA41" s="114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08">
        <v>1</v>
      </c>
      <c r="H42" s="108">
        <v>18.8542</v>
      </c>
      <c r="I42" s="108">
        <v>10758.017</v>
      </c>
      <c r="J42" s="36">
        <f t="shared" si="0"/>
        <v>1</v>
      </c>
      <c r="K42" s="37">
        <f t="shared" si="0"/>
        <v>18.8542</v>
      </c>
      <c r="L42" s="35">
        <f t="shared" si="0"/>
        <v>10758.017</v>
      </c>
      <c r="M42" s="108"/>
      <c r="N42" s="108"/>
      <c r="O42" s="108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08">
        <v>10</v>
      </c>
      <c r="W42" s="108">
        <v>398.1532</v>
      </c>
      <c r="X42" s="109">
        <v>154695.762</v>
      </c>
      <c r="Y42" s="110"/>
      <c r="Z42" s="108"/>
      <c r="AA42" s="111"/>
      <c r="AB42" s="38">
        <f t="shared" si="3"/>
        <v>11</v>
      </c>
      <c r="AC42" s="37">
        <f t="shared" si="3"/>
        <v>417.0074</v>
      </c>
      <c r="AD42" s="35">
        <f t="shared" si="3"/>
        <v>165453.77899999998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7</v>
      </c>
      <c r="E43" s="113">
        <v>130.3082</v>
      </c>
      <c r="F43" s="113">
        <v>67838.26885794647</v>
      </c>
      <c r="G43" s="113">
        <v>6</v>
      </c>
      <c r="H43" s="113">
        <v>118.043</v>
      </c>
      <c r="I43" s="113">
        <v>75854.857</v>
      </c>
      <c r="J43" s="24">
        <f t="shared" si="0"/>
        <v>13</v>
      </c>
      <c r="K43" s="40">
        <f t="shared" si="0"/>
        <v>248.3512</v>
      </c>
      <c r="L43" s="39">
        <f t="shared" si="0"/>
        <v>143693.12585794646</v>
      </c>
      <c r="M43" s="113"/>
      <c r="N43" s="113"/>
      <c r="O43" s="113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13">
        <v>4</v>
      </c>
      <c r="W43" s="113">
        <v>95.1806</v>
      </c>
      <c r="X43" s="115">
        <v>32952.702</v>
      </c>
      <c r="Y43" s="116"/>
      <c r="Z43" s="113"/>
      <c r="AA43" s="114"/>
      <c r="AB43" s="25">
        <f t="shared" si="3"/>
        <v>17</v>
      </c>
      <c r="AC43" s="40">
        <f t="shared" si="3"/>
        <v>343.5318</v>
      </c>
      <c r="AD43" s="39">
        <f t="shared" si="3"/>
        <v>176645.82785794645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08"/>
      <c r="N44" s="108"/>
      <c r="O44" s="108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08"/>
      <c r="W44" s="108"/>
      <c r="X44" s="109"/>
      <c r="Y44" s="110"/>
      <c r="Z44" s="108"/>
      <c r="AA44" s="111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13"/>
      <c r="N45" s="113"/>
      <c r="O45" s="113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13"/>
      <c r="W45" s="113"/>
      <c r="X45" s="115"/>
      <c r="Y45" s="116"/>
      <c r="Z45" s="113"/>
      <c r="AA45" s="114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08"/>
      <c r="N46" s="108"/>
      <c r="O46" s="108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08"/>
      <c r="W46" s="108"/>
      <c r="X46" s="109"/>
      <c r="Y46" s="110"/>
      <c r="Z46" s="108"/>
      <c r="AA46" s="111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13"/>
      <c r="N47" s="113"/>
      <c r="O47" s="113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13"/>
      <c r="W47" s="113"/>
      <c r="X47" s="115"/>
      <c r="Y47" s="116"/>
      <c r="Z47" s="113"/>
      <c r="AA47" s="114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08"/>
      <c r="N48" s="108"/>
      <c r="O48" s="108"/>
      <c r="P48" s="108"/>
      <c r="Q48" s="108"/>
      <c r="R48" s="108"/>
      <c r="S48" s="36">
        <f t="shared" si="1"/>
        <v>0</v>
      </c>
      <c r="T48" s="37">
        <f t="shared" si="1"/>
        <v>0</v>
      </c>
      <c r="U48" s="35">
        <f t="shared" si="1"/>
        <v>0</v>
      </c>
      <c r="V48" s="108"/>
      <c r="W48" s="108"/>
      <c r="X48" s="109"/>
      <c r="Y48" s="110"/>
      <c r="Z48" s="108"/>
      <c r="AA48" s="111"/>
      <c r="AB48" s="38">
        <f t="shared" si="3"/>
        <v>0</v>
      </c>
      <c r="AC48" s="37">
        <f t="shared" si="3"/>
        <v>0</v>
      </c>
      <c r="AD48" s="35">
        <f t="shared" si="3"/>
        <v>0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13"/>
      <c r="N49" s="113"/>
      <c r="O49" s="113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13"/>
      <c r="W49" s="113"/>
      <c r="X49" s="115"/>
      <c r="Y49" s="116"/>
      <c r="Z49" s="113"/>
      <c r="AA49" s="114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08"/>
      <c r="N50" s="108"/>
      <c r="O50" s="108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08"/>
      <c r="W50" s="108"/>
      <c r="X50" s="109"/>
      <c r="Y50" s="110"/>
      <c r="Z50" s="108"/>
      <c r="AA50" s="111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13"/>
      <c r="N51" s="113"/>
      <c r="O51" s="113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13"/>
      <c r="W51" s="113"/>
      <c r="X51" s="115"/>
      <c r="Y51" s="116"/>
      <c r="Z51" s="113"/>
      <c r="AA51" s="114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08"/>
      <c r="N52" s="108"/>
      <c r="O52" s="108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08"/>
      <c r="W52" s="108"/>
      <c r="X52" s="109"/>
      <c r="Y52" s="110"/>
      <c r="Z52" s="108"/>
      <c r="AA52" s="111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13"/>
      <c r="N53" s="113"/>
      <c r="O53" s="113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13"/>
      <c r="W53" s="113"/>
      <c r="X53" s="115"/>
      <c r="Y53" s="116"/>
      <c r="Z53" s="113"/>
      <c r="AA53" s="114"/>
      <c r="AB53" s="25">
        <f t="shared" si="3"/>
        <v>0</v>
      </c>
      <c r="AC53" s="40">
        <f t="shared" si="3"/>
        <v>0</v>
      </c>
      <c r="AD53" s="39">
        <f t="shared" si="3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08"/>
      <c r="N54" s="108"/>
      <c r="O54" s="108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08"/>
      <c r="W54" s="108"/>
      <c r="X54" s="109"/>
      <c r="Y54" s="110"/>
      <c r="Z54" s="108"/>
      <c r="AA54" s="111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13"/>
      <c r="N55" s="113"/>
      <c r="O55" s="113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13"/>
      <c r="W55" s="113"/>
      <c r="X55" s="115"/>
      <c r="Y55" s="116"/>
      <c r="Z55" s="113"/>
      <c r="AA55" s="114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08"/>
      <c r="N56" s="108"/>
      <c r="O56" s="108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08"/>
      <c r="W56" s="108"/>
      <c r="X56" s="109"/>
      <c r="Y56" s="110"/>
      <c r="Z56" s="108"/>
      <c r="AA56" s="111"/>
      <c r="AB56" s="38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13"/>
      <c r="N57" s="113"/>
      <c r="O57" s="113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13"/>
      <c r="W57" s="113"/>
      <c r="X57" s="115"/>
      <c r="Y57" s="116"/>
      <c r="Z57" s="113"/>
      <c r="AA57" s="114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18"/>
      <c r="N58" s="118"/>
      <c r="O58" s="118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18">
        <v>641</v>
      </c>
      <c r="W58" s="118">
        <v>12.5355</v>
      </c>
      <c r="X58" s="34">
        <v>8948.805</v>
      </c>
      <c r="Y58" s="119">
        <v>72</v>
      </c>
      <c r="Z58" s="118">
        <v>5.0151</v>
      </c>
      <c r="AA58" s="120">
        <v>3249.865</v>
      </c>
      <c r="AB58" s="47">
        <f t="shared" si="3"/>
        <v>713</v>
      </c>
      <c r="AC58" s="43">
        <f t="shared" si="3"/>
        <v>17.550600000000003</v>
      </c>
      <c r="AD58" s="96">
        <f t="shared" si="3"/>
        <v>12198.67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110"/>
      <c r="N59" s="108"/>
      <c r="O59" s="108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110"/>
      <c r="W59" s="108"/>
      <c r="X59" s="121"/>
      <c r="Y59" s="110"/>
      <c r="Z59" s="108"/>
      <c r="AA59" s="111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13"/>
      <c r="N60" s="113"/>
      <c r="O60" s="113"/>
      <c r="P60" s="113"/>
      <c r="Q60" s="113"/>
      <c r="R60" s="114"/>
      <c r="S60" s="24">
        <f t="shared" si="1"/>
        <v>0</v>
      </c>
      <c r="T60" s="40">
        <f t="shared" si="1"/>
        <v>0</v>
      </c>
      <c r="U60" s="39">
        <f t="shared" si="1"/>
        <v>0</v>
      </c>
      <c r="V60" s="113">
        <v>8</v>
      </c>
      <c r="W60" s="113">
        <v>0.2146</v>
      </c>
      <c r="X60" s="115">
        <v>134.238</v>
      </c>
      <c r="Y60" s="116"/>
      <c r="Z60" s="113"/>
      <c r="AA60" s="114"/>
      <c r="AB60" s="25">
        <f t="shared" si="3"/>
        <v>8</v>
      </c>
      <c r="AC60" s="40">
        <f t="shared" si="3"/>
        <v>0.2146</v>
      </c>
      <c r="AD60" s="98">
        <f t="shared" si="3"/>
        <v>134.238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8">
        <f aca="true" t="shared" si="4" ref="D61:I61">+D6+D8+D10+D12+D14+D16+D18+D20+D22+D24+D26+D28+D30+D32+D34+D36+D38+D40+D42+D44+D46+D48+D50+D52+D54+D56+D58</f>
        <v>63</v>
      </c>
      <c r="E61" s="118">
        <f t="shared" si="4"/>
        <v>10.138300000000001</v>
      </c>
      <c r="F61" s="118">
        <f t="shared" si="4"/>
        <v>6150.613737774062</v>
      </c>
      <c r="G61" s="118">
        <f t="shared" si="4"/>
        <v>56</v>
      </c>
      <c r="H61" s="118">
        <f t="shared" si="4"/>
        <v>32.7542</v>
      </c>
      <c r="I61" s="118">
        <f t="shared" si="4"/>
        <v>18708.857</v>
      </c>
      <c r="J61" s="14">
        <f aca="true" t="shared" si="5" ref="J61:L71">+D61+G61</f>
        <v>119</v>
      </c>
      <c r="K61" s="43">
        <f t="shared" si="5"/>
        <v>42.8925</v>
      </c>
      <c r="L61" s="42">
        <f t="shared" si="5"/>
        <v>24859.470737774063</v>
      </c>
      <c r="M61" s="118">
        <f aca="true" t="shared" si="6" ref="M61:R61">+M6+M8+M10+M12+M14+M16+M18+M20+M22+M24+M26+M28+M30+M32+M34+M36+M38+M40+M42+M44+M46+M48+M50+M52+M54+M56+M58</f>
        <v>477</v>
      </c>
      <c r="N61" s="118">
        <f t="shared" si="6"/>
        <v>1630.4209999999998</v>
      </c>
      <c r="O61" s="118">
        <f t="shared" si="6"/>
        <v>329909.84799999994</v>
      </c>
      <c r="P61" s="118">
        <f t="shared" si="6"/>
        <v>0</v>
      </c>
      <c r="Q61" s="118">
        <f t="shared" si="6"/>
        <v>0</v>
      </c>
      <c r="R61" s="118">
        <f t="shared" si="6"/>
        <v>0</v>
      </c>
      <c r="S61" s="44">
        <f aca="true" t="shared" si="7" ref="S61:U71">+M61+P61</f>
        <v>477</v>
      </c>
      <c r="T61" s="45">
        <f t="shared" si="7"/>
        <v>1630.4209999999998</v>
      </c>
      <c r="U61" s="46">
        <f t="shared" si="7"/>
        <v>329909.84799999994</v>
      </c>
      <c r="V61" s="118">
        <f aca="true" t="shared" si="8" ref="V61:AA61">+V6+V8+V10+V12+V14+V16+V18+V20+V22+V24+V26+V28+V30+V32+V34+V36+V38+V40+V42+V44+V46+V48+V50+V52+V54+V56+V58</f>
        <v>842</v>
      </c>
      <c r="W61" s="118">
        <f t="shared" si="8"/>
        <v>1463.1312</v>
      </c>
      <c r="X61" s="34">
        <f>+X6+X8+X10+X12+X14+X16+X18+X20+X22+X24+X26+X28+X30+X32+X34+X36+X38+X40+X42+X44+X46+X48+X50+X52+X54+X56+X58</f>
        <v>225951.79299999998</v>
      </c>
      <c r="Y61" s="119">
        <f t="shared" si="8"/>
        <v>621</v>
      </c>
      <c r="Z61" s="118">
        <f t="shared" si="8"/>
        <v>2277.9279</v>
      </c>
      <c r="AA61" s="120">
        <f t="shared" si="8"/>
        <v>113700.77</v>
      </c>
      <c r="AB61" s="47">
        <f t="shared" si="3"/>
        <v>2059</v>
      </c>
      <c r="AC61" s="43">
        <f t="shared" si="3"/>
        <v>5414.372600000001</v>
      </c>
      <c r="AD61" s="96">
        <f t="shared" si="3"/>
        <v>694421.881737774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8">
        <f aca="true" t="shared" si="9" ref="D62:I62">D59</f>
        <v>0</v>
      </c>
      <c r="E62" s="108">
        <f t="shared" si="9"/>
        <v>0</v>
      </c>
      <c r="F62" s="108">
        <f t="shared" si="9"/>
        <v>0</v>
      </c>
      <c r="G62" s="107">
        <f t="shared" si="9"/>
        <v>0</v>
      </c>
      <c r="H62" s="108">
        <f t="shared" si="9"/>
        <v>0</v>
      </c>
      <c r="I62" s="111">
        <f t="shared" si="9"/>
        <v>0</v>
      </c>
      <c r="J62" s="36">
        <f t="shared" si="5"/>
        <v>0</v>
      </c>
      <c r="K62" s="37">
        <f t="shared" si="5"/>
        <v>0</v>
      </c>
      <c r="L62" s="35">
        <f t="shared" si="5"/>
        <v>0</v>
      </c>
      <c r="M62" s="110">
        <f aca="true" t="shared" si="10" ref="M62:R62">M59</f>
        <v>0</v>
      </c>
      <c r="N62" s="108">
        <f t="shared" si="10"/>
        <v>0</v>
      </c>
      <c r="O62" s="108">
        <f t="shared" si="10"/>
        <v>0</v>
      </c>
      <c r="P62" s="108">
        <f t="shared" si="10"/>
        <v>0</v>
      </c>
      <c r="Q62" s="108">
        <f t="shared" si="10"/>
        <v>0</v>
      </c>
      <c r="R62" s="111">
        <f t="shared" si="10"/>
        <v>0</v>
      </c>
      <c r="S62" s="36">
        <f t="shared" si="7"/>
        <v>0</v>
      </c>
      <c r="T62" s="37">
        <f t="shared" si="7"/>
        <v>0</v>
      </c>
      <c r="U62" s="35">
        <f t="shared" si="7"/>
        <v>0</v>
      </c>
      <c r="V62" s="110">
        <f aca="true" t="shared" si="11" ref="V62:AA62">V59</f>
        <v>0</v>
      </c>
      <c r="W62" s="108">
        <f t="shared" si="11"/>
        <v>0</v>
      </c>
      <c r="X62" s="121">
        <f t="shared" si="11"/>
        <v>0</v>
      </c>
      <c r="Y62" s="110">
        <f t="shared" si="11"/>
        <v>0</v>
      </c>
      <c r="Z62" s="108">
        <f t="shared" si="11"/>
        <v>0</v>
      </c>
      <c r="AA62" s="111">
        <f t="shared" si="11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3">
        <f aca="true" t="shared" si="12" ref="D63:I63">+D7+D9+D11+D13+D15+D17+D19+D21+D23+D25+D27+D29+D31+D33+D35+D37+D39+D41+D43+D45+D47+D49+D51+D53+D55+D57+D60</f>
        <v>7</v>
      </c>
      <c r="E63" s="113">
        <f t="shared" si="12"/>
        <v>130.3082</v>
      </c>
      <c r="F63" s="113">
        <f t="shared" si="12"/>
        <v>67838.26885794647</v>
      </c>
      <c r="G63" s="113">
        <f t="shared" si="12"/>
        <v>6</v>
      </c>
      <c r="H63" s="113">
        <f t="shared" si="12"/>
        <v>118.043</v>
      </c>
      <c r="I63" s="113">
        <f t="shared" si="12"/>
        <v>75854.857</v>
      </c>
      <c r="J63" s="24">
        <f t="shared" si="5"/>
        <v>13</v>
      </c>
      <c r="K63" s="40">
        <f t="shared" si="5"/>
        <v>248.3512</v>
      </c>
      <c r="L63" s="39">
        <f t="shared" si="5"/>
        <v>143693.12585794646</v>
      </c>
      <c r="M63" s="113">
        <f aca="true" t="shared" si="13" ref="M63:R63">+M7+M9+M11+M13+M15+M17+M19+M21+M23+M25+M27+M29+M31+M33+M35+M37+M39+M41+M43+M45+M47+M49+M51+M53+M55+M57+M60</f>
        <v>8</v>
      </c>
      <c r="N63" s="113">
        <f t="shared" si="13"/>
        <v>9.2036</v>
      </c>
      <c r="O63" s="113">
        <f t="shared" si="13"/>
        <v>11052.467</v>
      </c>
      <c r="P63" s="113">
        <f t="shared" si="13"/>
        <v>0</v>
      </c>
      <c r="Q63" s="113">
        <f t="shared" si="13"/>
        <v>0</v>
      </c>
      <c r="R63" s="114">
        <f t="shared" si="13"/>
        <v>0</v>
      </c>
      <c r="S63" s="24">
        <f t="shared" si="7"/>
        <v>8</v>
      </c>
      <c r="T63" s="40">
        <f t="shared" si="7"/>
        <v>9.2036</v>
      </c>
      <c r="U63" s="39">
        <f t="shared" si="7"/>
        <v>11052.467</v>
      </c>
      <c r="V63" s="113">
        <f aca="true" t="shared" si="14" ref="V63:AA63">+V7+V9+V11+V13+V15+V17+V19+V21+V23+V25+V27+V29+V31+V33+V35+V37+V39+V41+V43+V45+V47+V49+V51+V53+V55+V57+V60</f>
        <v>23</v>
      </c>
      <c r="W63" s="113">
        <f t="shared" si="14"/>
        <v>226.04979999999998</v>
      </c>
      <c r="X63" s="115">
        <f t="shared" si="14"/>
        <v>49669.759999999995</v>
      </c>
      <c r="Y63" s="116">
        <f t="shared" si="14"/>
        <v>0</v>
      </c>
      <c r="Z63" s="113">
        <f t="shared" si="14"/>
        <v>0</v>
      </c>
      <c r="AA63" s="114">
        <f t="shared" si="14"/>
        <v>0</v>
      </c>
      <c r="AB63" s="25">
        <f aca="true" t="shared" si="15" ref="AB63:AD71">+J63+S63+V63+Y63</f>
        <v>44</v>
      </c>
      <c r="AC63" s="40">
        <f t="shared" si="15"/>
        <v>483.6046</v>
      </c>
      <c r="AD63" s="99">
        <f>+L63+U63+X63+AA63</f>
        <v>204415.35285794648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265</v>
      </c>
      <c r="H64" s="108">
        <v>782.26552</v>
      </c>
      <c r="I64" s="108">
        <v>450417.032</v>
      </c>
      <c r="J64" s="36">
        <f t="shared" si="5"/>
        <v>265</v>
      </c>
      <c r="K64" s="37">
        <f t="shared" si="5"/>
        <v>782.26552</v>
      </c>
      <c r="L64" s="35">
        <f t="shared" si="5"/>
        <v>450417.032</v>
      </c>
      <c r="M64" s="108">
        <v>854</v>
      </c>
      <c r="N64" s="108">
        <v>30.473</v>
      </c>
      <c r="O64" s="108">
        <v>23047.827</v>
      </c>
      <c r="P64" s="108"/>
      <c r="Q64" s="108"/>
      <c r="R64" s="108"/>
      <c r="S64" s="36">
        <f t="shared" si="7"/>
        <v>854</v>
      </c>
      <c r="T64" s="37">
        <f t="shared" si="7"/>
        <v>30.473</v>
      </c>
      <c r="U64" s="35">
        <f t="shared" si="7"/>
        <v>23047.827</v>
      </c>
      <c r="V64" s="108">
        <v>886</v>
      </c>
      <c r="W64" s="108">
        <v>83.9198</v>
      </c>
      <c r="X64" s="109">
        <v>93703.448</v>
      </c>
      <c r="Y64" s="110">
        <v>10</v>
      </c>
      <c r="Z64" s="108">
        <v>325.112</v>
      </c>
      <c r="AA64" s="111">
        <v>13525.107</v>
      </c>
      <c r="AB64" s="38">
        <f t="shared" si="15"/>
        <v>2015</v>
      </c>
      <c r="AC64" s="37">
        <f t="shared" si="15"/>
        <v>1221.77032</v>
      </c>
      <c r="AD64" s="97">
        <f t="shared" si="15"/>
        <v>580693.414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0</v>
      </c>
      <c r="E65" s="113">
        <v>58.06661</v>
      </c>
      <c r="F65" s="113">
        <v>80228.41140427947</v>
      </c>
      <c r="G65" s="113">
        <v>84</v>
      </c>
      <c r="H65" s="113">
        <v>1087.281</v>
      </c>
      <c r="I65" s="113">
        <v>483873.701</v>
      </c>
      <c r="J65" s="24">
        <f t="shared" si="5"/>
        <v>84</v>
      </c>
      <c r="K65" s="40">
        <f t="shared" si="5"/>
        <v>1145.34761</v>
      </c>
      <c r="L65" s="39">
        <f t="shared" si="5"/>
        <v>564102.1124042794</v>
      </c>
      <c r="M65" s="113">
        <v>33</v>
      </c>
      <c r="N65" s="113">
        <v>15.7244</v>
      </c>
      <c r="O65" s="113">
        <v>3369.699</v>
      </c>
      <c r="P65" s="113"/>
      <c r="Q65" s="113"/>
      <c r="R65" s="114"/>
      <c r="S65" s="24">
        <f t="shared" si="7"/>
        <v>33</v>
      </c>
      <c r="T65" s="40">
        <f t="shared" si="7"/>
        <v>15.7244</v>
      </c>
      <c r="U65" s="39">
        <f t="shared" si="7"/>
        <v>3369.699</v>
      </c>
      <c r="V65" s="113">
        <v>26</v>
      </c>
      <c r="W65" s="113">
        <v>1.6665</v>
      </c>
      <c r="X65" s="115">
        <v>1633.316</v>
      </c>
      <c r="Y65" s="116">
        <v>4</v>
      </c>
      <c r="Z65" s="113">
        <v>72</v>
      </c>
      <c r="AA65" s="114">
        <v>3729.6</v>
      </c>
      <c r="AB65" s="25">
        <f t="shared" si="15"/>
        <v>147</v>
      </c>
      <c r="AC65" s="40">
        <f t="shared" si="15"/>
        <v>1234.7385100000001</v>
      </c>
      <c r="AD65" s="99">
        <f t="shared" si="15"/>
        <v>572834.7274042794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5"/>
        <v>0</v>
      </c>
      <c r="K66" s="37">
        <f t="shared" si="5"/>
        <v>0</v>
      </c>
      <c r="L66" s="35">
        <f t="shared" si="5"/>
        <v>0</v>
      </c>
      <c r="M66" s="108"/>
      <c r="N66" s="108"/>
      <c r="O66" s="108"/>
      <c r="P66" s="108"/>
      <c r="Q66" s="108"/>
      <c r="R66" s="108"/>
      <c r="S66" s="36">
        <f t="shared" si="7"/>
        <v>0</v>
      </c>
      <c r="T66" s="37">
        <f t="shared" si="7"/>
        <v>0</v>
      </c>
      <c r="U66" s="35">
        <f t="shared" si="7"/>
        <v>0</v>
      </c>
      <c r="V66" s="108"/>
      <c r="W66" s="108"/>
      <c r="X66" s="109"/>
      <c r="Y66" s="110"/>
      <c r="Z66" s="108"/>
      <c r="AA66" s="111"/>
      <c r="AB66" s="38">
        <f t="shared" si="15"/>
        <v>0</v>
      </c>
      <c r="AC66" s="37">
        <f t="shared" si="15"/>
        <v>0</v>
      </c>
      <c r="AD66" s="97">
        <f t="shared" si="15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5"/>
        <v>0</v>
      </c>
      <c r="K67" s="40">
        <f t="shared" si="5"/>
        <v>0</v>
      </c>
      <c r="L67" s="39">
        <f t="shared" si="5"/>
        <v>0</v>
      </c>
      <c r="M67" s="113"/>
      <c r="N67" s="113"/>
      <c r="O67" s="113"/>
      <c r="P67" s="113"/>
      <c r="Q67" s="113"/>
      <c r="R67" s="114"/>
      <c r="S67" s="24">
        <f t="shared" si="7"/>
        <v>0</v>
      </c>
      <c r="T67" s="40">
        <f t="shared" si="7"/>
        <v>0</v>
      </c>
      <c r="U67" s="39">
        <f t="shared" si="7"/>
        <v>0</v>
      </c>
      <c r="V67" s="113"/>
      <c r="W67" s="113"/>
      <c r="X67" s="115"/>
      <c r="Y67" s="116"/>
      <c r="Z67" s="113"/>
      <c r="AA67" s="114"/>
      <c r="AB67" s="25">
        <f t="shared" si="15"/>
        <v>0</v>
      </c>
      <c r="AC67" s="40">
        <f t="shared" si="15"/>
        <v>0</v>
      </c>
      <c r="AD67" s="99">
        <f t="shared" si="15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8">
        <f aca="true" t="shared" si="16" ref="D68:I68">+D61+D64+D66</f>
        <v>63</v>
      </c>
      <c r="E68" s="108">
        <f t="shared" si="16"/>
        <v>10.138300000000001</v>
      </c>
      <c r="F68" s="108">
        <f t="shared" si="16"/>
        <v>6150.613737774062</v>
      </c>
      <c r="G68" s="108">
        <f t="shared" si="16"/>
        <v>321</v>
      </c>
      <c r="H68" s="108">
        <f t="shared" si="16"/>
        <v>815.01972</v>
      </c>
      <c r="I68" s="108">
        <f t="shared" si="16"/>
        <v>469125.889</v>
      </c>
      <c r="J68" s="36">
        <f t="shared" si="5"/>
        <v>384</v>
      </c>
      <c r="K68" s="37">
        <f t="shared" si="5"/>
        <v>825.15802</v>
      </c>
      <c r="L68" s="35">
        <f t="shared" si="5"/>
        <v>475276.5027377741</v>
      </c>
      <c r="M68" s="108">
        <f aca="true" t="shared" si="17" ref="M68:R68">+M61+M64+M66</f>
        <v>1331</v>
      </c>
      <c r="N68" s="108">
        <f t="shared" si="17"/>
        <v>1660.8939999999998</v>
      </c>
      <c r="O68" s="108">
        <f t="shared" si="17"/>
        <v>352957.67499999993</v>
      </c>
      <c r="P68" s="108">
        <f t="shared" si="17"/>
        <v>0</v>
      </c>
      <c r="Q68" s="108">
        <f t="shared" si="17"/>
        <v>0</v>
      </c>
      <c r="R68" s="108">
        <f t="shared" si="17"/>
        <v>0</v>
      </c>
      <c r="S68" s="36">
        <f t="shared" si="7"/>
        <v>1331</v>
      </c>
      <c r="T68" s="37">
        <f t="shared" si="7"/>
        <v>1660.8939999999998</v>
      </c>
      <c r="U68" s="35">
        <f t="shared" si="7"/>
        <v>352957.67499999993</v>
      </c>
      <c r="V68" s="108">
        <f aca="true" t="shared" si="18" ref="V68:AA68">+V61+V64+V66</f>
        <v>1728</v>
      </c>
      <c r="W68" s="108">
        <f t="shared" si="18"/>
        <v>1547.051</v>
      </c>
      <c r="X68" s="122">
        <f t="shared" si="18"/>
        <v>319655.241</v>
      </c>
      <c r="Y68" s="110">
        <f t="shared" si="18"/>
        <v>631</v>
      </c>
      <c r="Z68" s="108">
        <f t="shared" si="18"/>
        <v>2603.0399</v>
      </c>
      <c r="AA68" s="111">
        <f t="shared" si="18"/>
        <v>127225.87700000001</v>
      </c>
      <c r="AB68" s="38">
        <f t="shared" si="15"/>
        <v>4074</v>
      </c>
      <c r="AC68" s="37">
        <f t="shared" si="15"/>
        <v>6636.14292</v>
      </c>
      <c r="AD68" s="97">
        <f t="shared" si="15"/>
        <v>1275115.295737774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3">
        <f aca="true" t="shared" si="19" ref="D69:I69">+D63+D65+D67</f>
        <v>7</v>
      </c>
      <c r="E69" s="113">
        <f t="shared" si="19"/>
        <v>188.37481</v>
      </c>
      <c r="F69" s="113">
        <f t="shared" si="19"/>
        <v>148066.68026222594</v>
      </c>
      <c r="G69" s="113">
        <f t="shared" si="19"/>
        <v>90</v>
      </c>
      <c r="H69" s="113">
        <f t="shared" si="19"/>
        <v>1205.324</v>
      </c>
      <c r="I69" s="113">
        <f t="shared" si="19"/>
        <v>559728.558</v>
      </c>
      <c r="J69" s="24">
        <f t="shared" si="5"/>
        <v>97</v>
      </c>
      <c r="K69" s="40">
        <f t="shared" si="5"/>
        <v>1393.69881</v>
      </c>
      <c r="L69" s="39">
        <f t="shared" si="5"/>
        <v>707795.2382622259</v>
      </c>
      <c r="M69" s="113">
        <f aca="true" t="shared" si="20" ref="M69:R69">+M63+M65+M67</f>
        <v>41</v>
      </c>
      <c r="N69" s="113">
        <f t="shared" si="20"/>
        <v>24.927999999999997</v>
      </c>
      <c r="O69" s="113">
        <f t="shared" si="20"/>
        <v>14422.166000000001</v>
      </c>
      <c r="P69" s="113">
        <f t="shared" si="20"/>
        <v>0</v>
      </c>
      <c r="Q69" s="113">
        <f t="shared" si="20"/>
        <v>0</v>
      </c>
      <c r="R69" s="114">
        <f t="shared" si="20"/>
        <v>0</v>
      </c>
      <c r="S69" s="24">
        <f t="shared" si="7"/>
        <v>41</v>
      </c>
      <c r="T69" s="40">
        <f t="shared" si="7"/>
        <v>24.927999999999997</v>
      </c>
      <c r="U69" s="39">
        <f t="shared" si="7"/>
        <v>14422.166000000001</v>
      </c>
      <c r="V69" s="113">
        <f aca="true" t="shared" si="21" ref="V69:AA69">+V63+V65+V67</f>
        <v>49</v>
      </c>
      <c r="W69" s="113">
        <f t="shared" si="21"/>
        <v>227.7163</v>
      </c>
      <c r="X69" s="123">
        <f t="shared" si="21"/>
        <v>51303.075999999994</v>
      </c>
      <c r="Y69" s="116">
        <f t="shared" si="21"/>
        <v>4</v>
      </c>
      <c r="Z69" s="113">
        <f t="shared" si="21"/>
        <v>72</v>
      </c>
      <c r="AA69" s="114">
        <f t="shared" si="21"/>
        <v>3729.6</v>
      </c>
      <c r="AB69" s="25">
        <f t="shared" si="15"/>
        <v>191</v>
      </c>
      <c r="AC69" s="40">
        <f t="shared" si="15"/>
        <v>1718.3431100000003</v>
      </c>
      <c r="AD69" s="98">
        <f t="shared" si="15"/>
        <v>777250.0802622258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5"/>
        <v>0</v>
      </c>
      <c r="K70" s="43">
        <f t="shared" si="5"/>
        <v>0</v>
      </c>
      <c r="L70" s="42">
        <f t="shared" si="5"/>
        <v>0</v>
      </c>
      <c r="M70" s="118"/>
      <c r="N70" s="118"/>
      <c r="O70" s="118"/>
      <c r="P70" s="118"/>
      <c r="Q70" s="118"/>
      <c r="R70" s="118"/>
      <c r="S70" s="14">
        <f t="shared" si="7"/>
        <v>0</v>
      </c>
      <c r="T70" s="43">
        <f t="shared" si="7"/>
        <v>0</v>
      </c>
      <c r="U70" s="42">
        <f t="shared" si="7"/>
        <v>0</v>
      </c>
      <c r="V70" s="118"/>
      <c r="W70" s="118"/>
      <c r="X70" s="34"/>
      <c r="Y70" s="119"/>
      <c r="Z70" s="118"/>
      <c r="AA70" s="120"/>
      <c r="AB70" s="9">
        <f t="shared" si="15"/>
        <v>0</v>
      </c>
      <c r="AC70" s="51">
        <f t="shared" si="15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8">
        <f aca="true" t="shared" si="22" ref="D71:I71">+D68+D69+D70</f>
        <v>70</v>
      </c>
      <c r="E71" s="126">
        <f t="shared" si="22"/>
        <v>198.51310999999998</v>
      </c>
      <c r="F71" s="129">
        <f t="shared" si="22"/>
        <v>154217.294</v>
      </c>
      <c r="G71" s="125">
        <f t="shared" si="22"/>
        <v>411</v>
      </c>
      <c r="H71" s="126">
        <f t="shared" si="22"/>
        <v>2020.34372</v>
      </c>
      <c r="I71" s="127">
        <f t="shared" si="22"/>
        <v>1028854.4469999999</v>
      </c>
      <c r="J71" s="88">
        <f t="shared" si="5"/>
        <v>481</v>
      </c>
      <c r="K71" s="83">
        <f t="shared" si="5"/>
        <v>2218.85683</v>
      </c>
      <c r="L71" s="80">
        <f t="shared" si="5"/>
        <v>1183071.741</v>
      </c>
      <c r="M71" s="128">
        <f aca="true" t="shared" si="23" ref="M71:R71">+M68+M69+M70</f>
        <v>1372</v>
      </c>
      <c r="N71" s="126">
        <f t="shared" si="23"/>
        <v>1685.8219999999997</v>
      </c>
      <c r="O71" s="129">
        <f t="shared" si="23"/>
        <v>367379.84099999996</v>
      </c>
      <c r="P71" s="126">
        <f t="shared" si="23"/>
        <v>0</v>
      </c>
      <c r="Q71" s="125">
        <f t="shared" si="23"/>
        <v>0</v>
      </c>
      <c r="R71" s="130">
        <f t="shared" si="23"/>
        <v>0</v>
      </c>
      <c r="S71" s="79">
        <f t="shared" si="7"/>
        <v>1372</v>
      </c>
      <c r="T71" s="125">
        <f t="shared" si="7"/>
        <v>1685.8219999999997</v>
      </c>
      <c r="U71" s="131">
        <f t="shared" si="7"/>
        <v>367379.84099999996</v>
      </c>
      <c r="V71" s="126">
        <f aca="true" t="shared" si="24" ref="V71:AA71">+V68+V69+V70</f>
        <v>1777</v>
      </c>
      <c r="W71" s="125">
        <f t="shared" si="24"/>
        <v>1774.7673</v>
      </c>
      <c r="X71" s="132">
        <f t="shared" si="24"/>
        <v>370958.317</v>
      </c>
      <c r="Y71" s="128">
        <f t="shared" si="24"/>
        <v>635</v>
      </c>
      <c r="Z71" s="126">
        <f t="shared" si="24"/>
        <v>2675.0399</v>
      </c>
      <c r="AA71" s="133">
        <f t="shared" si="24"/>
        <v>130955.47700000001</v>
      </c>
      <c r="AB71" s="83">
        <f t="shared" si="15"/>
        <v>4265</v>
      </c>
      <c r="AC71" s="84">
        <f t="shared" si="15"/>
        <v>8354.48603</v>
      </c>
      <c r="AD71" s="101">
        <f t="shared" si="15"/>
        <v>2052365.376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49">
        <v>319</v>
      </c>
      <c r="E72" s="135">
        <v>95.8289</v>
      </c>
      <c r="F72" s="135">
        <v>84692.70300000001</v>
      </c>
      <c r="G72" s="135">
        <v>132</v>
      </c>
      <c r="H72" s="135">
        <v>124.7709</v>
      </c>
      <c r="I72" s="139">
        <v>83816.835</v>
      </c>
      <c r="J72" s="134">
        <v>451</v>
      </c>
      <c r="K72" s="135">
        <v>220.59980000000002</v>
      </c>
      <c r="L72" s="140">
        <v>168509.538</v>
      </c>
      <c r="M72" s="149">
        <v>0</v>
      </c>
      <c r="N72" s="135">
        <v>0</v>
      </c>
      <c r="O72" s="135">
        <v>0</v>
      </c>
      <c r="P72" s="135">
        <v>0</v>
      </c>
      <c r="Q72" s="135">
        <v>0</v>
      </c>
      <c r="R72" s="139">
        <v>0</v>
      </c>
      <c r="S72" s="134">
        <v>0</v>
      </c>
      <c r="T72" s="135">
        <v>0</v>
      </c>
      <c r="U72" s="140">
        <v>0</v>
      </c>
      <c r="V72" s="149">
        <v>0</v>
      </c>
      <c r="W72" s="135">
        <v>0</v>
      </c>
      <c r="X72" s="139">
        <v>0</v>
      </c>
      <c r="Y72" s="134">
        <v>0</v>
      </c>
      <c r="Z72" s="135">
        <v>0</v>
      </c>
      <c r="AA72" s="140">
        <v>0</v>
      </c>
      <c r="AB72" s="149">
        <v>451</v>
      </c>
      <c r="AC72" s="135">
        <v>220.59980000000002</v>
      </c>
      <c r="AD72" s="135">
        <v>168509.538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4">
        <f>D71/D72</f>
        <v>0.219435736677116</v>
      </c>
      <c r="E73" s="141">
        <f>E71/E72</f>
        <v>2.0715369789280684</v>
      </c>
      <c r="F73" s="142">
        <f>F71/F72</f>
        <v>1.8209041456617576</v>
      </c>
      <c r="G73" s="142">
        <f aca="true" t="shared" si="25" ref="G73:AD73">G71/G72</f>
        <v>3.1136363636363638</v>
      </c>
      <c r="H73" s="141">
        <f t="shared" si="25"/>
        <v>16.19242724064666</v>
      </c>
      <c r="I73" s="143">
        <f t="shared" si="25"/>
        <v>12.275033374858403</v>
      </c>
      <c r="J73" s="144">
        <f t="shared" si="25"/>
        <v>1.0665188470066518</v>
      </c>
      <c r="K73" s="141">
        <f t="shared" si="25"/>
        <v>10.058290306700188</v>
      </c>
      <c r="L73" s="145">
        <f t="shared" si="25"/>
        <v>7.020799861192427</v>
      </c>
      <c r="M73" s="144" t="e">
        <f t="shared" si="25"/>
        <v>#DIV/0!</v>
      </c>
      <c r="N73" s="141" t="e">
        <f t="shared" si="25"/>
        <v>#DIV/0!</v>
      </c>
      <c r="O73" s="142" t="e">
        <f t="shared" si="25"/>
        <v>#DIV/0!</v>
      </c>
      <c r="P73" s="141" t="e">
        <f t="shared" si="25"/>
        <v>#DIV/0!</v>
      </c>
      <c r="Q73" s="142" t="e">
        <f t="shared" si="25"/>
        <v>#DIV/0!</v>
      </c>
      <c r="R73" s="146" t="e">
        <f t="shared" si="25"/>
        <v>#DIV/0!</v>
      </c>
      <c r="S73" s="147" t="e">
        <f t="shared" si="25"/>
        <v>#DIV/0!</v>
      </c>
      <c r="T73" s="142" t="e">
        <f t="shared" si="25"/>
        <v>#DIV/0!</v>
      </c>
      <c r="U73" s="146" t="e">
        <f t="shared" si="25"/>
        <v>#DIV/0!</v>
      </c>
      <c r="V73" s="141" t="e">
        <f t="shared" si="25"/>
        <v>#DIV/0!</v>
      </c>
      <c r="W73" s="142" t="e">
        <f t="shared" si="25"/>
        <v>#DIV/0!</v>
      </c>
      <c r="X73" s="141" t="e">
        <f t="shared" si="25"/>
        <v>#DIV/0!</v>
      </c>
      <c r="Y73" s="144" t="e">
        <f t="shared" si="25"/>
        <v>#DIV/0!</v>
      </c>
      <c r="Z73" s="141" t="e">
        <f t="shared" si="25"/>
        <v>#DIV/0!</v>
      </c>
      <c r="AA73" s="145" t="e">
        <f t="shared" si="25"/>
        <v>#DIV/0!</v>
      </c>
      <c r="AB73" s="141">
        <f t="shared" si="25"/>
        <v>9.456762749445677</v>
      </c>
      <c r="AC73" s="142">
        <f t="shared" si="25"/>
        <v>37.87168451648641</v>
      </c>
      <c r="AD73" s="148">
        <f t="shared" si="25"/>
        <v>12.179520520672249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6" ht="25.5">
      <c r="M76" s="53"/>
    </row>
    <row r="77" ht="25.5">
      <c r="M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N69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160" customWidth="1"/>
    <col min="8" max="8" width="14.59765625" style="160" customWidth="1"/>
    <col min="9" max="9" width="24.5" style="160" bestFit="1" customWidth="1"/>
    <col min="10" max="11" width="14.59765625" style="48" customWidth="1"/>
    <col min="12" max="12" width="24.5" style="48" bestFit="1" customWidth="1"/>
    <col min="13" max="14" width="14.59765625" style="48" customWidth="1"/>
    <col min="15" max="15" width="20.09765625" style="48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48" customWidth="1"/>
    <col min="23" max="23" width="14.59765625" style="48" customWidth="1"/>
    <col min="24" max="24" width="20.5" style="54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83</v>
      </c>
      <c r="C2" s="9"/>
      <c r="D2" s="9"/>
      <c r="E2" s="9"/>
      <c r="F2" s="9"/>
      <c r="G2" s="152"/>
      <c r="H2" s="152"/>
      <c r="I2" s="15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3" t="s">
        <v>67</v>
      </c>
      <c r="H3" s="341"/>
      <c r="I3" s="344"/>
      <c r="J3" s="332" t="s">
        <v>72</v>
      </c>
      <c r="K3" s="333"/>
      <c r="L3" s="334"/>
      <c r="M3" s="332" t="s">
        <v>73</v>
      </c>
      <c r="N3" s="333"/>
      <c r="O3" s="345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153" t="s">
        <v>0</v>
      </c>
      <c r="H4" s="153" t="s">
        <v>1</v>
      </c>
      <c r="I4" s="153" t="s">
        <v>2</v>
      </c>
      <c r="J4" s="21" t="s">
        <v>0</v>
      </c>
      <c r="K4" s="20" t="s">
        <v>1</v>
      </c>
      <c r="L4" s="22" t="s">
        <v>2</v>
      </c>
      <c r="M4" s="20" t="s">
        <v>0</v>
      </c>
      <c r="N4" s="20" t="s">
        <v>1</v>
      </c>
      <c r="O4" s="20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20" t="s">
        <v>1</v>
      </c>
      <c r="X4" s="23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154" t="s">
        <v>6</v>
      </c>
      <c r="H5" s="154" t="s">
        <v>7</v>
      </c>
      <c r="I5" s="154" t="s">
        <v>8</v>
      </c>
      <c r="J5" s="29" t="s">
        <v>6</v>
      </c>
      <c r="K5" s="28" t="s">
        <v>7</v>
      </c>
      <c r="L5" s="30" t="s">
        <v>8</v>
      </c>
      <c r="M5" s="28" t="s">
        <v>6</v>
      </c>
      <c r="N5" s="28" t="s">
        <v>7</v>
      </c>
      <c r="O5" s="28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28" t="s">
        <v>7</v>
      </c>
      <c r="X5" s="31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55"/>
      <c r="H6" s="155"/>
      <c r="I6" s="155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08"/>
      <c r="N6" s="108"/>
      <c r="O6" s="108"/>
      <c r="P6" s="108"/>
      <c r="Q6" s="108"/>
      <c r="R6" s="108"/>
      <c r="S6" s="36">
        <f aca="true" t="shared" si="1" ref="S6:U60">+M6+P6</f>
        <v>0</v>
      </c>
      <c r="T6" s="37">
        <f t="shared" si="1"/>
        <v>0</v>
      </c>
      <c r="U6" s="35">
        <f t="shared" si="1"/>
        <v>0</v>
      </c>
      <c r="V6" s="108"/>
      <c r="W6" s="108"/>
      <c r="X6" s="109"/>
      <c r="Y6" s="284"/>
      <c r="Z6" s="155"/>
      <c r="AA6" s="285"/>
      <c r="AB6" s="38">
        <f aca="true" t="shared" si="2" ref="AB6:AD21">+J6+S6+V6+Y6</f>
        <v>0</v>
      </c>
      <c r="AC6" s="37">
        <f t="shared" si="2"/>
        <v>0</v>
      </c>
      <c r="AD6" s="35">
        <f>+L6+U6+X6+AA6</f>
        <v>0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0</v>
      </c>
      <c r="E7" s="113">
        <v>0</v>
      </c>
      <c r="F7" s="113">
        <v>0</v>
      </c>
      <c r="G7" s="156"/>
      <c r="H7" s="156"/>
      <c r="I7" s="156"/>
      <c r="J7" s="24">
        <f t="shared" si="0"/>
        <v>0</v>
      </c>
      <c r="K7" s="40">
        <f t="shared" si="0"/>
        <v>0</v>
      </c>
      <c r="L7" s="39">
        <f t="shared" si="0"/>
        <v>0</v>
      </c>
      <c r="M7" s="113"/>
      <c r="N7" s="113"/>
      <c r="O7" s="113"/>
      <c r="P7" s="113"/>
      <c r="Q7" s="113"/>
      <c r="R7" s="114"/>
      <c r="S7" s="24">
        <f t="shared" si="1"/>
        <v>0</v>
      </c>
      <c r="T7" s="40">
        <f t="shared" si="1"/>
        <v>0</v>
      </c>
      <c r="U7" s="39">
        <f t="shared" si="1"/>
        <v>0</v>
      </c>
      <c r="V7" s="113"/>
      <c r="W7" s="113"/>
      <c r="X7" s="115"/>
      <c r="Y7" s="286"/>
      <c r="Z7" s="156"/>
      <c r="AA7" s="287"/>
      <c r="AB7" s="25">
        <f t="shared" si="2"/>
        <v>0</v>
      </c>
      <c r="AC7" s="40">
        <f t="shared" si="2"/>
        <v>0</v>
      </c>
      <c r="AD7" s="39">
        <f>+L7+U7+X7+AA7</f>
        <v>0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55"/>
      <c r="H8" s="155"/>
      <c r="I8" s="155"/>
      <c r="J8" s="36">
        <f t="shared" si="0"/>
        <v>0</v>
      </c>
      <c r="K8" s="37">
        <f t="shared" si="0"/>
        <v>0</v>
      </c>
      <c r="L8" s="35">
        <f t="shared" si="0"/>
        <v>0</v>
      </c>
      <c r="M8" s="108"/>
      <c r="N8" s="108"/>
      <c r="O8" s="108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08"/>
      <c r="W8" s="108"/>
      <c r="X8" s="109"/>
      <c r="Y8" s="284"/>
      <c r="Z8" s="155"/>
      <c r="AA8" s="285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56"/>
      <c r="H9" s="156"/>
      <c r="I9" s="156"/>
      <c r="J9" s="24">
        <f t="shared" si="0"/>
        <v>0</v>
      </c>
      <c r="K9" s="40">
        <f t="shared" si="0"/>
        <v>0</v>
      </c>
      <c r="L9" s="39">
        <f t="shared" si="0"/>
        <v>0</v>
      </c>
      <c r="M9" s="113"/>
      <c r="N9" s="113"/>
      <c r="O9" s="113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13"/>
      <c r="W9" s="113"/>
      <c r="X9" s="115"/>
      <c r="Y9" s="286"/>
      <c r="Z9" s="156"/>
      <c r="AA9" s="287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55"/>
      <c r="H10" s="155"/>
      <c r="I10" s="155"/>
      <c r="J10" s="36">
        <f t="shared" si="0"/>
        <v>0</v>
      </c>
      <c r="K10" s="37">
        <f t="shared" si="0"/>
        <v>0</v>
      </c>
      <c r="L10" s="35">
        <f t="shared" si="0"/>
        <v>0</v>
      </c>
      <c r="M10" s="108"/>
      <c r="N10" s="108"/>
      <c r="O10" s="108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08"/>
      <c r="W10" s="108"/>
      <c r="X10" s="1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56"/>
      <c r="H11" s="156"/>
      <c r="I11" s="156"/>
      <c r="J11" s="24">
        <f t="shared" si="0"/>
        <v>0</v>
      </c>
      <c r="K11" s="40">
        <f t="shared" si="0"/>
        <v>0</v>
      </c>
      <c r="L11" s="39">
        <f t="shared" si="0"/>
        <v>0</v>
      </c>
      <c r="M11" s="113"/>
      <c r="N11" s="113"/>
      <c r="O11" s="113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13"/>
      <c r="W11" s="113"/>
      <c r="X11" s="115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55"/>
      <c r="H12" s="155"/>
      <c r="I12" s="155"/>
      <c r="J12" s="36">
        <f t="shared" si="0"/>
        <v>0</v>
      </c>
      <c r="K12" s="37">
        <f t="shared" si="0"/>
        <v>0</v>
      </c>
      <c r="L12" s="35">
        <f t="shared" si="0"/>
        <v>0</v>
      </c>
      <c r="M12" s="108"/>
      <c r="N12" s="108"/>
      <c r="O12" s="108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08"/>
      <c r="W12" s="108"/>
      <c r="X12" s="1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56"/>
      <c r="H13" s="156"/>
      <c r="I13" s="156"/>
      <c r="J13" s="24">
        <f t="shared" si="0"/>
        <v>0</v>
      </c>
      <c r="K13" s="40">
        <f t="shared" si="0"/>
        <v>0</v>
      </c>
      <c r="L13" s="39">
        <f t="shared" si="0"/>
        <v>0</v>
      </c>
      <c r="M13" s="113"/>
      <c r="N13" s="113"/>
      <c r="O13" s="113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13"/>
      <c r="W13" s="113"/>
      <c r="X13" s="115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55"/>
      <c r="H14" s="155"/>
      <c r="I14" s="155"/>
      <c r="J14" s="36">
        <f t="shared" si="0"/>
        <v>0</v>
      </c>
      <c r="K14" s="37">
        <f t="shared" si="0"/>
        <v>0</v>
      </c>
      <c r="L14" s="35">
        <f t="shared" si="0"/>
        <v>0</v>
      </c>
      <c r="M14" s="108">
        <v>65</v>
      </c>
      <c r="N14" s="108">
        <v>456.9604</v>
      </c>
      <c r="O14" s="108">
        <v>129006.028</v>
      </c>
      <c r="P14" s="108"/>
      <c r="Q14" s="108"/>
      <c r="R14" s="108"/>
      <c r="S14" s="36">
        <f t="shared" si="1"/>
        <v>65</v>
      </c>
      <c r="T14" s="37">
        <f t="shared" si="1"/>
        <v>456.9604</v>
      </c>
      <c r="U14" s="35">
        <f t="shared" si="1"/>
        <v>129006.028</v>
      </c>
      <c r="V14" s="108"/>
      <c r="W14" s="108"/>
      <c r="X14" s="109"/>
      <c r="Y14" s="284">
        <v>17</v>
      </c>
      <c r="Z14" s="155">
        <v>81.2851</v>
      </c>
      <c r="AA14" s="285">
        <v>14270.475</v>
      </c>
      <c r="AB14" s="38">
        <f t="shared" si="2"/>
        <v>82</v>
      </c>
      <c r="AC14" s="37">
        <f t="shared" si="2"/>
        <v>538.2455</v>
      </c>
      <c r="AD14" s="35">
        <f t="shared" si="2"/>
        <v>143276.503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56"/>
      <c r="H15" s="156"/>
      <c r="I15" s="156"/>
      <c r="J15" s="24">
        <f t="shared" si="0"/>
        <v>0</v>
      </c>
      <c r="K15" s="40">
        <f t="shared" si="0"/>
        <v>0</v>
      </c>
      <c r="L15" s="39">
        <f t="shared" si="0"/>
        <v>0</v>
      </c>
      <c r="M15" s="113"/>
      <c r="N15" s="113"/>
      <c r="O15" s="113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13"/>
      <c r="W15" s="113"/>
      <c r="X15" s="115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55">
        <v>9</v>
      </c>
      <c r="H16" s="155">
        <v>2.8243</v>
      </c>
      <c r="I16" s="155">
        <v>940.216</v>
      </c>
      <c r="J16" s="36">
        <f t="shared" si="0"/>
        <v>9</v>
      </c>
      <c r="K16" s="37">
        <f t="shared" si="0"/>
        <v>2.8243</v>
      </c>
      <c r="L16" s="35">
        <f t="shared" si="0"/>
        <v>940.216</v>
      </c>
      <c r="M16" s="108">
        <v>142</v>
      </c>
      <c r="N16" s="108">
        <v>362.9255</v>
      </c>
      <c r="O16" s="108">
        <v>89288.948</v>
      </c>
      <c r="P16" s="108"/>
      <c r="Q16" s="108"/>
      <c r="R16" s="108"/>
      <c r="S16" s="36">
        <f t="shared" si="1"/>
        <v>142</v>
      </c>
      <c r="T16" s="37">
        <f t="shared" si="1"/>
        <v>362.9255</v>
      </c>
      <c r="U16" s="35">
        <f t="shared" si="1"/>
        <v>89288.948</v>
      </c>
      <c r="V16" s="108"/>
      <c r="W16" s="108"/>
      <c r="X16" s="109"/>
      <c r="Y16" s="284"/>
      <c r="Z16" s="155"/>
      <c r="AA16" s="285"/>
      <c r="AB16" s="38">
        <f t="shared" si="2"/>
        <v>151</v>
      </c>
      <c r="AC16" s="37">
        <f t="shared" si="2"/>
        <v>365.7498</v>
      </c>
      <c r="AD16" s="35">
        <f t="shared" si="2"/>
        <v>90229.164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56"/>
      <c r="H17" s="156"/>
      <c r="I17" s="156"/>
      <c r="J17" s="24">
        <f t="shared" si="0"/>
        <v>0</v>
      </c>
      <c r="K17" s="40">
        <f t="shared" si="0"/>
        <v>0</v>
      </c>
      <c r="L17" s="39">
        <f t="shared" si="0"/>
        <v>0</v>
      </c>
      <c r="M17" s="113"/>
      <c r="N17" s="113"/>
      <c r="O17" s="113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13"/>
      <c r="W17" s="113"/>
      <c r="X17" s="115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55"/>
      <c r="H18" s="155"/>
      <c r="I18" s="155"/>
      <c r="J18" s="36">
        <f t="shared" si="0"/>
        <v>0</v>
      </c>
      <c r="K18" s="37">
        <f t="shared" si="0"/>
        <v>0</v>
      </c>
      <c r="L18" s="35">
        <f t="shared" si="0"/>
        <v>0</v>
      </c>
      <c r="M18" s="108">
        <v>9</v>
      </c>
      <c r="N18" s="108">
        <v>10.2662</v>
      </c>
      <c r="O18" s="108">
        <v>2010.873</v>
      </c>
      <c r="P18" s="108"/>
      <c r="Q18" s="108"/>
      <c r="R18" s="108"/>
      <c r="S18" s="36">
        <f t="shared" si="1"/>
        <v>9</v>
      </c>
      <c r="T18" s="37">
        <f t="shared" si="1"/>
        <v>10.2662</v>
      </c>
      <c r="U18" s="35">
        <f t="shared" si="1"/>
        <v>2010.873</v>
      </c>
      <c r="V18" s="108"/>
      <c r="W18" s="108"/>
      <c r="X18" s="109"/>
      <c r="Y18" s="284"/>
      <c r="Z18" s="155"/>
      <c r="AA18" s="285"/>
      <c r="AB18" s="38">
        <f t="shared" si="2"/>
        <v>9</v>
      </c>
      <c r="AC18" s="37">
        <f t="shared" si="2"/>
        <v>10.2662</v>
      </c>
      <c r="AD18" s="35">
        <f t="shared" si="2"/>
        <v>2010.873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56"/>
      <c r="H19" s="156"/>
      <c r="I19" s="156"/>
      <c r="J19" s="24">
        <f t="shared" si="0"/>
        <v>0</v>
      </c>
      <c r="K19" s="40">
        <f t="shared" si="0"/>
        <v>0</v>
      </c>
      <c r="L19" s="39">
        <f t="shared" si="0"/>
        <v>0</v>
      </c>
      <c r="M19" s="113"/>
      <c r="N19" s="113"/>
      <c r="O19" s="113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13"/>
      <c r="W19" s="113"/>
      <c r="X19" s="115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55"/>
      <c r="H20" s="155"/>
      <c r="I20" s="155"/>
      <c r="J20" s="36">
        <f t="shared" si="0"/>
        <v>0</v>
      </c>
      <c r="K20" s="37">
        <f t="shared" si="0"/>
        <v>0</v>
      </c>
      <c r="L20" s="35">
        <f t="shared" si="0"/>
        <v>0</v>
      </c>
      <c r="M20" s="108"/>
      <c r="N20" s="108"/>
      <c r="O20" s="108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08"/>
      <c r="W20" s="108"/>
      <c r="X20" s="109"/>
      <c r="Y20" s="284"/>
      <c r="Z20" s="155"/>
      <c r="AA20" s="285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56"/>
      <c r="H21" s="156"/>
      <c r="I21" s="156"/>
      <c r="J21" s="24">
        <f t="shared" si="0"/>
        <v>0</v>
      </c>
      <c r="K21" s="40">
        <f t="shared" si="0"/>
        <v>0</v>
      </c>
      <c r="L21" s="39">
        <f t="shared" si="0"/>
        <v>0</v>
      </c>
      <c r="M21" s="113"/>
      <c r="N21" s="113"/>
      <c r="O21" s="113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13"/>
      <c r="W21" s="113"/>
      <c r="X21" s="115"/>
      <c r="Y21" s="286"/>
      <c r="Z21" s="156"/>
      <c r="AA21" s="287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55"/>
      <c r="H22" s="155"/>
      <c r="I22" s="155"/>
      <c r="J22" s="36">
        <f t="shared" si="0"/>
        <v>0</v>
      </c>
      <c r="K22" s="37">
        <f t="shared" si="0"/>
        <v>0</v>
      </c>
      <c r="L22" s="35">
        <f t="shared" si="0"/>
        <v>0</v>
      </c>
      <c r="M22" s="108">
        <v>180</v>
      </c>
      <c r="N22" s="108">
        <v>207.924</v>
      </c>
      <c r="O22" s="108">
        <v>27549.461</v>
      </c>
      <c r="P22" s="108"/>
      <c r="Q22" s="108"/>
      <c r="R22" s="108"/>
      <c r="S22" s="36">
        <f t="shared" si="1"/>
        <v>180</v>
      </c>
      <c r="T22" s="37">
        <f t="shared" si="1"/>
        <v>207.924</v>
      </c>
      <c r="U22" s="35">
        <f t="shared" si="1"/>
        <v>27549.461</v>
      </c>
      <c r="V22" s="108"/>
      <c r="W22" s="108"/>
      <c r="X22" s="109"/>
      <c r="Y22" s="284"/>
      <c r="Z22" s="155"/>
      <c r="AA22" s="285"/>
      <c r="AB22" s="38">
        <f aca="true" t="shared" si="3" ref="AB22:AD62">+J22+S22+V22+Y22</f>
        <v>180</v>
      </c>
      <c r="AC22" s="37">
        <f t="shared" si="3"/>
        <v>207.924</v>
      </c>
      <c r="AD22" s="35">
        <f t="shared" si="3"/>
        <v>27549.461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56"/>
      <c r="H23" s="156"/>
      <c r="I23" s="156"/>
      <c r="J23" s="24">
        <f t="shared" si="0"/>
        <v>0</v>
      </c>
      <c r="K23" s="40">
        <f t="shared" si="0"/>
        <v>0</v>
      </c>
      <c r="L23" s="39">
        <f t="shared" si="0"/>
        <v>0</v>
      </c>
      <c r="M23" s="113"/>
      <c r="N23" s="113"/>
      <c r="O23" s="113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13"/>
      <c r="W23" s="113"/>
      <c r="X23" s="115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55"/>
      <c r="H24" s="155"/>
      <c r="I24" s="155"/>
      <c r="J24" s="36">
        <f t="shared" si="0"/>
        <v>0</v>
      </c>
      <c r="K24" s="37">
        <f t="shared" si="0"/>
        <v>0</v>
      </c>
      <c r="L24" s="35">
        <f t="shared" si="0"/>
        <v>0</v>
      </c>
      <c r="M24" s="108"/>
      <c r="N24" s="108"/>
      <c r="O24" s="108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08">
        <v>17</v>
      </c>
      <c r="W24" s="108">
        <v>180.2631</v>
      </c>
      <c r="X24" s="109">
        <v>18813.746</v>
      </c>
      <c r="Y24" s="284"/>
      <c r="Z24" s="155"/>
      <c r="AA24" s="285"/>
      <c r="AB24" s="38">
        <f t="shared" si="3"/>
        <v>17</v>
      </c>
      <c r="AC24" s="37">
        <f t="shared" si="3"/>
        <v>180.2631</v>
      </c>
      <c r="AD24" s="35">
        <f t="shared" si="3"/>
        <v>18813.746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56"/>
      <c r="H25" s="156"/>
      <c r="I25" s="156"/>
      <c r="J25" s="24">
        <f t="shared" si="0"/>
        <v>0</v>
      </c>
      <c r="K25" s="40">
        <f t="shared" si="0"/>
        <v>0</v>
      </c>
      <c r="L25" s="39">
        <f t="shared" si="0"/>
        <v>0</v>
      </c>
      <c r="M25" s="113"/>
      <c r="N25" s="113"/>
      <c r="O25" s="113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13">
        <v>15</v>
      </c>
      <c r="W25" s="113">
        <v>178.6716</v>
      </c>
      <c r="X25" s="115">
        <v>18282.784</v>
      </c>
      <c r="Y25" s="286"/>
      <c r="Z25" s="156"/>
      <c r="AA25" s="287"/>
      <c r="AB25" s="25">
        <f t="shared" si="3"/>
        <v>15</v>
      </c>
      <c r="AC25" s="40">
        <f t="shared" si="3"/>
        <v>178.6716</v>
      </c>
      <c r="AD25" s="39">
        <f t="shared" si="3"/>
        <v>18282.784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55"/>
      <c r="H26" s="155"/>
      <c r="I26" s="155"/>
      <c r="J26" s="36">
        <f t="shared" si="0"/>
        <v>0</v>
      </c>
      <c r="K26" s="37">
        <f t="shared" si="0"/>
        <v>0</v>
      </c>
      <c r="L26" s="35">
        <f t="shared" si="0"/>
        <v>0</v>
      </c>
      <c r="M26" s="108"/>
      <c r="N26" s="108"/>
      <c r="O26" s="108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08"/>
      <c r="W26" s="108"/>
      <c r="X26" s="1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56"/>
      <c r="H27" s="156"/>
      <c r="I27" s="156"/>
      <c r="J27" s="24">
        <f t="shared" si="0"/>
        <v>0</v>
      </c>
      <c r="K27" s="40">
        <f t="shared" si="0"/>
        <v>0</v>
      </c>
      <c r="L27" s="39">
        <f t="shared" si="0"/>
        <v>0</v>
      </c>
      <c r="M27" s="113"/>
      <c r="N27" s="113"/>
      <c r="O27" s="113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13"/>
      <c r="W27" s="113"/>
      <c r="X27" s="115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55"/>
      <c r="H28" s="155"/>
      <c r="I28" s="155"/>
      <c r="J28" s="36">
        <f t="shared" si="0"/>
        <v>0</v>
      </c>
      <c r="K28" s="37">
        <f t="shared" si="0"/>
        <v>0</v>
      </c>
      <c r="L28" s="35">
        <f t="shared" si="0"/>
        <v>0</v>
      </c>
      <c r="M28" s="108"/>
      <c r="N28" s="108"/>
      <c r="O28" s="108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08"/>
      <c r="W28" s="108"/>
      <c r="X28" s="1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56"/>
      <c r="H29" s="156"/>
      <c r="I29" s="156"/>
      <c r="J29" s="24">
        <f t="shared" si="0"/>
        <v>0</v>
      </c>
      <c r="K29" s="40">
        <f t="shared" si="0"/>
        <v>0</v>
      </c>
      <c r="L29" s="39">
        <f t="shared" si="0"/>
        <v>0</v>
      </c>
      <c r="M29" s="113"/>
      <c r="N29" s="113"/>
      <c r="O29" s="113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13"/>
      <c r="W29" s="113"/>
      <c r="X29" s="115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53</v>
      </c>
      <c r="E30" s="108">
        <v>9.8053</v>
      </c>
      <c r="F30" s="108">
        <v>6712.3146998413895</v>
      </c>
      <c r="G30" s="155">
        <v>44</v>
      </c>
      <c r="H30" s="155">
        <v>8.9586</v>
      </c>
      <c r="I30" s="155">
        <v>5843.395</v>
      </c>
      <c r="J30" s="36">
        <f t="shared" si="0"/>
        <v>97</v>
      </c>
      <c r="K30" s="37">
        <f t="shared" si="0"/>
        <v>18.7639</v>
      </c>
      <c r="L30" s="35">
        <f t="shared" si="0"/>
        <v>12555.70969984139</v>
      </c>
      <c r="M30" s="108"/>
      <c r="N30" s="108"/>
      <c r="O30" s="108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08"/>
      <c r="W30" s="108"/>
      <c r="X30" s="109"/>
      <c r="Y30" s="284">
        <v>189</v>
      </c>
      <c r="Z30" s="155">
        <v>4.658</v>
      </c>
      <c r="AA30" s="285">
        <v>2292.998</v>
      </c>
      <c r="AB30" s="38">
        <f t="shared" si="3"/>
        <v>286</v>
      </c>
      <c r="AC30" s="37">
        <f t="shared" si="3"/>
        <v>23.4219</v>
      </c>
      <c r="AD30" s="35">
        <f t="shared" si="3"/>
        <v>14848.70769984139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56"/>
      <c r="H31" s="156"/>
      <c r="I31" s="156"/>
      <c r="J31" s="24">
        <f t="shared" si="0"/>
        <v>0</v>
      </c>
      <c r="K31" s="40">
        <f t="shared" si="0"/>
        <v>0</v>
      </c>
      <c r="L31" s="39">
        <f t="shared" si="0"/>
        <v>0</v>
      </c>
      <c r="M31" s="113"/>
      <c r="N31" s="113"/>
      <c r="O31" s="113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13"/>
      <c r="W31" s="113"/>
      <c r="X31" s="115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55"/>
      <c r="H32" s="155"/>
      <c r="I32" s="155"/>
      <c r="J32" s="36">
        <f t="shared" si="0"/>
        <v>0</v>
      </c>
      <c r="K32" s="37">
        <f t="shared" si="0"/>
        <v>0</v>
      </c>
      <c r="L32" s="35">
        <f t="shared" si="0"/>
        <v>0</v>
      </c>
      <c r="M32" s="108">
        <v>35</v>
      </c>
      <c r="N32" s="108">
        <v>466.9822</v>
      </c>
      <c r="O32" s="108">
        <v>27855.627</v>
      </c>
      <c r="P32" s="108"/>
      <c r="Q32" s="108"/>
      <c r="R32" s="108"/>
      <c r="S32" s="36">
        <f t="shared" si="1"/>
        <v>35</v>
      </c>
      <c r="T32" s="37">
        <f t="shared" si="1"/>
        <v>466.9822</v>
      </c>
      <c r="U32" s="35">
        <f t="shared" si="1"/>
        <v>27855.627</v>
      </c>
      <c r="V32" s="108">
        <v>45</v>
      </c>
      <c r="W32" s="108">
        <v>6.6997</v>
      </c>
      <c r="X32" s="109">
        <v>4497.599</v>
      </c>
      <c r="Y32" s="284">
        <v>54</v>
      </c>
      <c r="Z32" s="155">
        <v>463.9364</v>
      </c>
      <c r="AA32" s="285">
        <v>25784.9</v>
      </c>
      <c r="AB32" s="38">
        <f t="shared" si="3"/>
        <v>134</v>
      </c>
      <c r="AC32" s="37">
        <f t="shared" si="3"/>
        <v>937.6183</v>
      </c>
      <c r="AD32" s="35">
        <f t="shared" si="3"/>
        <v>58138.126000000004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56"/>
      <c r="H33" s="156"/>
      <c r="I33" s="156"/>
      <c r="J33" s="24">
        <f t="shared" si="0"/>
        <v>0</v>
      </c>
      <c r="K33" s="40">
        <f t="shared" si="0"/>
        <v>0</v>
      </c>
      <c r="L33" s="39">
        <f t="shared" si="0"/>
        <v>0</v>
      </c>
      <c r="M33" s="113">
        <v>36</v>
      </c>
      <c r="N33" s="113">
        <v>432.9066</v>
      </c>
      <c r="O33" s="113">
        <v>52639.513</v>
      </c>
      <c r="P33" s="113"/>
      <c r="Q33" s="113"/>
      <c r="R33" s="114"/>
      <c r="S33" s="24">
        <f t="shared" si="1"/>
        <v>36</v>
      </c>
      <c r="T33" s="40">
        <f t="shared" si="1"/>
        <v>432.9066</v>
      </c>
      <c r="U33" s="39">
        <f t="shared" si="1"/>
        <v>52639.513</v>
      </c>
      <c r="V33" s="113">
        <v>4</v>
      </c>
      <c r="W33" s="113">
        <v>3.6285</v>
      </c>
      <c r="X33" s="115">
        <v>2773.81</v>
      </c>
      <c r="Y33" s="286"/>
      <c r="Z33" s="156"/>
      <c r="AA33" s="287"/>
      <c r="AB33" s="25">
        <f t="shared" si="3"/>
        <v>40</v>
      </c>
      <c r="AC33" s="40">
        <f t="shared" si="3"/>
        <v>436.5351</v>
      </c>
      <c r="AD33" s="39">
        <f t="shared" si="3"/>
        <v>55413.323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55"/>
      <c r="H34" s="155"/>
      <c r="I34" s="155"/>
      <c r="J34" s="36">
        <f t="shared" si="0"/>
        <v>0</v>
      </c>
      <c r="K34" s="37">
        <f t="shared" si="0"/>
        <v>0</v>
      </c>
      <c r="L34" s="35">
        <f t="shared" si="0"/>
        <v>0</v>
      </c>
      <c r="M34" s="108"/>
      <c r="N34" s="108"/>
      <c r="O34" s="108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08">
        <v>49</v>
      </c>
      <c r="W34" s="108">
        <v>4.9336</v>
      </c>
      <c r="X34" s="109">
        <v>2195.419</v>
      </c>
      <c r="Y34" s="284"/>
      <c r="Z34" s="155"/>
      <c r="AA34" s="285"/>
      <c r="AB34" s="38">
        <f t="shared" si="3"/>
        <v>49</v>
      </c>
      <c r="AC34" s="37">
        <f t="shared" si="3"/>
        <v>4.9336</v>
      </c>
      <c r="AD34" s="35">
        <f t="shared" si="3"/>
        <v>2195.419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56"/>
      <c r="H35" s="156"/>
      <c r="I35" s="156"/>
      <c r="J35" s="24">
        <f t="shared" si="0"/>
        <v>0</v>
      </c>
      <c r="K35" s="40">
        <f t="shared" si="0"/>
        <v>0</v>
      </c>
      <c r="L35" s="39">
        <f t="shared" si="0"/>
        <v>0</v>
      </c>
      <c r="M35" s="113"/>
      <c r="N35" s="113"/>
      <c r="O35" s="113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13">
        <v>1</v>
      </c>
      <c r="W35" s="113">
        <v>0.0486</v>
      </c>
      <c r="X35" s="115">
        <v>25.975</v>
      </c>
      <c r="Y35" s="286"/>
      <c r="Z35" s="156"/>
      <c r="AA35" s="287"/>
      <c r="AB35" s="25">
        <f t="shared" si="3"/>
        <v>1</v>
      </c>
      <c r="AC35" s="40">
        <f t="shared" si="3"/>
        <v>0.0486</v>
      </c>
      <c r="AD35" s="39">
        <f t="shared" si="3"/>
        <v>25.975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55"/>
      <c r="H36" s="155"/>
      <c r="I36" s="155"/>
      <c r="J36" s="36">
        <f t="shared" si="0"/>
        <v>0</v>
      </c>
      <c r="K36" s="37">
        <f t="shared" si="0"/>
        <v>0</v>
      </c>
      <c r="L36" s="35">
        <f t="shared" si="0"/>
        <v>0</v>
      </c>
      <c r="M36" s="108"/>
      <c r="N36" s="108"/>
      <c r="O36" s="108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08"/>
      <c r="W36" s="108"/>
      <c r="X36" s="109"/>
      <c r="Y36" s="284"/>
      <c r="Z36" s="155"/>
      <c r="AA36" s="285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56"/>
      <c r="H37" s="156"/>
      <c r="I37" s="156"/>
      <c r="J37" s="24">
        <f t="shared" si="0"/>
        <v>0</v>
      </c>
      <c r="K37" s="40">
        <f t="shared" si="0"/>
        <v>0</v>
      </c>
      <c r="L37" s="39">
        <f t="shared" si="0"/>
        <v>0</v>
      </c>
      <c r="M37" s="113"/>
      <c r="N37" s="113"/>
      <c r="O37" s="113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13"/>
      <c r="W37" s="113"/>
      <c r="X37" s="115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28</v>
      </c>
      <c r="E38" s="108">
        <v>2.8377</v>
      </c>
      <c r="F38" s="108">
        <v>1616.881771506853</v>
      </c>
      <c r="G38" s="155"/>
      <c r="H38" s="155"/>
      <c r="I38" s="155"/>
      <c r="J38" s="36">
        <f t="shared" si="0"/>
        <v>28</v>
      </c>
      <c r="K38" s="37">
        <f t="shared" si="0"/>
        <v>2.8377</v>
      </c>
      <c r="L38" s="35">
        <f t="shared" si="0"/>
        <v>1616.881771506853</v>
      </c>
      <c r="M38" s="108"/>
      <c r="N38" s="108"/>
      <c r="O38" s="108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08"/>
      <c r="W38" s="108"/>
      <c r="X38" s="109"/>
      <c r="Y38" s="284">
        <v>57</v>
      </c>
      <c r="Z38" s="155">
        <v>284.07</v>
      </c>
      <c r="AA38" s="285">
        <v>14533.014</v>
      </c>
      <c r="AB38" s="38">
        <f t="shared" si="3"/>
        <v>85</v>
      </c>
      <c r="AC38" s="37">
        <f t="shared" si="3"/>
        <v>286.9077</v>
      </c>
      <c r="AD38" s="35">
        <f t="shared" si="3"/>
        <v>16149.895771506852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56"/>
      <c r="H39" s="156"/>
      <c r="I39" s="156"/>
      <c r="J39" s="24">
        <f t="shared" si="0"/>
        <v>0</v>
      </c>
      <c r="K39" s="40">
        <f t="shared" si="0"/>
        <v>0</v>
      </c>
      <c r="L39" s="39">
        <f t="shared" si="0"/>
        <v>0</v>
      </c>
      <c r="M39" s="113"/>
      <c r="N39" s="113"/>
      <c r="O39" s="113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13"/>
      <c r="W39" s="113"/>
      <c r="X39" s="115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55"/>
      <c r="H40" s="155"/>
      <c r="I40" s="155"/>
      <c r="J40" s="36">
        <f t="shared" si="0"/>
        <v>0</v>
      </c>
      <c r="K40" s="37">
        <f t="shared" si="0"/>
        <v>0</v>
      </c>
      <c r="L40" s="35">
        <f t="shared" si="0"/>
        <v>0</v>
      </c>
      <c r="M40" s="108"/>
      <c r="N40" s="108"/>
      <c r="O40" s="108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08"/>
      <c r="W40" s="108"/>
      <c r="X40" s="109"/>
      <c r="Y40" s="284"/>
      <c r="Z40" s="155"/>
      <c r="AA40" s="285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56"/>
      <c r="H41" s="156"/>
      <c r="I41" s="156"/>
      <c r="J41" s="24">
        <f t="shared" si="0"/>
        <v>0</v>
      </c>
      <c r="K41" s="40">
        <f t="shared" si="0"/>
        <v>0</v>
      </c>
      <c r="L41" s="39">
        <f t="shared" si="0"/>
        <v>0</v>
      </c>
      <c r="M41" s="113"/>
      <c r="N41" s="113"/>
      <c r="O41" s="113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13"/>
      <c r="W41" s="113"/>
      <c r="X41" s="115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55">
        <v>2</v>
      </c>
      <c r="H42" s="155">
        <v>28.8164</v>
      </c>
      <c r="I42" s="155">
        <v>8894.593</v>
      </c>
      <c r="J42" s="36">
        <f t="shared" si="0"/>
        <v>2</v>
      </c>
      <c r="K42" s="37">
        <f t="shared" si="0"/>
        <v>28.8164</v>
      </c>
      <c r="L42" s="35">
        <f t="shared" si="0"/>
        <v>8894.593</v>
      </c>
      <c r="M42" s="108"/>
      <c r="N42" s="108"/>
      <c r="O42" s="108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08">
        <v>19</v>
      </c>
      <c r="W42" s="108">
        <v>707.9464</v>
      </c>
      <c r="X42" s="109">
        <v>176108.056</v>
      </c>
      <c r="Y42" s="284"/>
      <c r="Z42" s="155"/>
      <c r="AA42" s="285"/>
      <c r="AB42" s="38">
        <f t="shared" si="3"/>
        <v>21</v>
      </c>
      <c r="AC42" s="37">
        <f t="shared" si="3"/>
        <v>736.7628000000001</v>
      </c>
      <c r="AD42" s="35">
        <f t="shared" si="3"/>
        <v>185002.649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4</v>
      </c>
      <c r="E43" s="113">
        <v>67.3086</v>
      </c>
      <c r="F43" s="113">
        <v>25409.563524049667</v>
      </c>
      <c r="G43" s="156">
        <v>11</v>
      </c>
      <c r="H43" s="156">
        <v>164.534</v>
      </c>
      <c r="I43" s="156">
        <v>71739.382</v>
      </c>
      <c r="J43" s="24">
        <f t="shared" si="0"/>
        <v>15</v>
      </c>
      <c r="K43" s="40">
        <f t="shared" si="0"/>
        <v>231.8426</v>
      </c>
      <c r="L43" s="39">
        <f t="shared" si="0"/>
        <v>97148.94552404966</v>
      </c>
      <c r="M43" s="113"/>
      <c r="N43" s="113"/>
      <c r="O43" s="113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13">
        <v>2</v>
      </c>
      <c r="W43" s="113">
        <v>100.0034</v>
      </c>
      <c r="X43" s="115">
        <v>25096.04</v>
      </c>
      <c r="Y43" s="286"/>
      <c r="Z43" s="156"/>
      <c r="AA43" s="287"/>
      <c r="AB43" s="25">
        <f t="shared" si="3"/>
        <v>17</v>
      </c>
      <c r="AC43" s="40">
        <f t="shared" si="3"/>
        <v>331.846</v>
      </c>
      <c r="AD43" s="39">
        <f t="shared" si="3"/>
        <v>122244.98552404967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55"/>
      <c r="H44" s="155"/>
      <c r="I44" s="155"/>
      <c r="J44" s="36">
        <f t="shared" si="0"/>
        <v>0</v>
      </c>
      <c r="K44" s="37">
        <f t="shared" si="0"/>
        <v>0</v>
      </c>
      <c r="L44" s="35">
        <f t="shared" si="0"/>
        <v>0</v>
      </c>
      <c r="M44" s="108"/>
      <c r="N44" s="108"/>
      <c r="O44" s="108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08"/>
      <c r="W44" s="108"/>
      <c r="X44" s="109"/>
      <c r="Y44" s="284"/>
      <c r="Z44" s="155"/>
      <c r="AA44" s="285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56"/>
      <c r="H45" s="156"/>
      <c r="I45" s="156"/>
      <c r="J45" s="24">
        <f t="shared" si="0"/>
        <v>0</v>
      </c>
      <c r="K45" s="40">
        <f t="shared" si="0"/>
        <v>0</v>
      </c>
      <c r="L45" s="39">
        <f t="shared" si="0"/>
        <v>0</v>
      </c>
      <c r="M45" s="113"/>
      <c r="N45" s="113"/>
      <c r="O45" s="113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13"/>
      <c r="W45" s="113"/>
      <c r="X45" s="115"/>
      <c r="Y45" s="286"/>
      <c r="Z45" s="156"/>
      <c r="AA45" s="287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55"/>
      <c r="H46" s="155"/>
      <c r="I46" s="155"/>
      <c r="J46" s="36">
        <f t="shared" si="0"/>
        <v>0</v>
      </c>
      <c r="K46" s="37">
        <f t="shared" si="0"/>
        <v>0</v>
      </c>
      <c r="L46" s="35">
        <f t="shared" si="0"/>
        <v>0</v>
      </c>
      <c r="M46" s="108"/>
      <c r="N46" s="108"/>
      <c r="O46" s="108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08"/>
      <c r="W46" s="108"/>
      <c r="X46" s="1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56"/>
      <c r="H47" s="156"/>
      <c r="I47" s="156"/>
      <c r="J47" s="24">
        <f t="shared" si="0"/>
        <v>0</v>
      </c>
      <c r="K47" s="40">
        <f t="shared" si="0"/>
        <v>0</v>
      </c>
      <c r="L47" s="39">
        <f t="shared" si="0"/>
        <v>0</v>
      </c>
      <c r="M47" s="113"/>
      <c r="N47" s="113"/>
      <c r="O47" s="113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13"/>
      <c r="W47" s="113"/>
      <c r="X47" s="115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55"/>
      <c r="H48" s="155"/>
      <c r="I48" s="155"/>
      <c r="J48" s="36">
        <f t="shared" si="0"/>
        <v>0</v>
      </c>
      <c r="K48" s="37">
        <f t="shared" si="0"/>
        <v>0</v>
      </c>
      <c r="L48" s="35">
        <f t="shared" si="0"/>
        <v>0</v>
      </c>
      <c r="M48" s="108"/>
      <c r="N48" s="108"/>
      <c r="O48" s="108"/>
      <c r="P48" s="108"/>
      <c r="Q48" s="108"/>
      <c r="R48" s="108"/>
      <c r="S48" s="36">
        <f t="shared" si="1"/>
        <v>0</v>
      </c>
      <c r="T48" s="37">
        <f t="shared" si="1"/>
        <v>0</v>
      </c>
      <c r="U48" s="35">
        <f t="shared" si="1"/>
        <v>0</v>
      </c>
      <c r="V48" s="108"/>
      <c r="W48" s="108"/>
      <c r="X48" s="109"/>
      <c r="Y48" s="284"/>
      <c r="Z48" s="155"/>
      <c r="AA48" s="285"/>
      <c r="AB48" s="38">
        <f t="shared" si="3"/>
        <v>0</v>
      </c>
      <c r="AC48" s="37">
        <f t="shared" si="3"/>
        <v>0</v>
      </c>
      <c r="AD48" s="35">
        <f t="shared" si="3"/>
        <v>0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56"/>
      <c r="H49" s="156"/>
      <c r="I49" s="156"/>
      <c r="J49" s="24">
        <f t="shared" si="0"/>
        <v>0</v>
      </c>
      <c r="K49" s="40">
        <f t="shared" si="0"/>
        <v>0</v>
      </c>
      <c r="L49" s="39">
        <f t="shared" si="0"/>
        <v>0</v>
      </c>
      <c r="M49" s="113"/>
      <c r="N49" s="113"/>
      <c r="O49" s="113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13"/>
      <c r="W49" s="113"/>
      <c r="X49" s="115"/>
      <c r="Y49" s="286"/>
      <c r="Z49" s="156"/>
      <c r="AA49" s="287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55"/>
      <c r="H50" s="155"/>
      <c r="I50" s="155"/>
      <c r="J50" s="36">
        <f t="shared" si="0"/>
        <v>0</v>
      </c>
      <c r="K50" s="37">
        <f t="shared" si="0"/>
        <v>0</v>
      </c>
      <c r="L50" s="35">
        <f t="shared" si="0"/>
        <v>0</v>
      </c>
      <c r="M50" s="108"/>
      <c r="N50" s="108"/>
      <c r="O50" s="108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08"/>
      <c r="W50" s="108"/>
      <c r="X50" s="109"/>
      <c r="Y50" s="284"/>
      <c r="Z50" s="155"/>
      <c r="AA50" s="285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56"/>
      <c r="H51" s="156"/>
      <c r="I51" s="156"/>
      <c r="J51" s="24">
        <f t="shared" si="0"/>
        <v>0</v>
      </c>
      <c r="K51" s="40">
        <f t="shared" si="0"/>
        <v>0</v>
      </c>
      <c r="L51" s="39">
        <f t="shared" si="0"/>
        <v>0</v>
      </c>
      <c r="M51" s="113"/>
      <c r="N51" s="113"/>
      <c r="O51" s="113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13"/>
      <c r="W51" s="113"/>
      <c r="X51" s="115"/>
      <c r="Y51" s="286"/>
      <c r="Z51" s="156"/>
      <c r="AA51" s="287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55"/>
      <c r="H52" s="155"/>
      <c r="I52" s="155"/>
      <c r="J52" s="36">
        <f t="shared" si="0"/>
        <v>0</v>
      </c>
      <c r="K52" s="37">
        <f t="shared" si="0"/>
        <v>0</v>
      </c>
      <c r="L52" s="35">
        <f t="shared" si="0"/>
        <v>0</v>
      </c>
      <c r="M52" s="108"/>
      <c r="N52" s="108"/>
      <c r="O52" s="108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08"/>
      <c r="W52" s="108"/>
      <c r="X52" s="1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56"/>
      <c r="H53" s="156"/>
      <c r="I53" s="156"/>
      <c r="J53" s="24">
        <f t="shared" si="0"/>
        <v>0</v>
      </c>
      <c r="K53" s="40">
        <f t="shared" si="0"/>
        <v>0</v>
      </c>
      <c r="L53" s="39">
        <f t="shared" si="0"/>
        <v>0</v>
      </c>
      <c r="M53" s="113"/>
      <c r="N53" s="113"/>
      <c r="O53" s="113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13"/>
      <c r="W53" s="113"/>
      <c r="X53" s="115"/>
      <c r="Y53" s="286"/>
      <c r="Z53" s="156"/>
      <c r="AA53" s="287"/>
      <c r="AB53" s="25">
        <f t="shared" si="3"/>
        <v>0</v>
      </c>
      <c r="AC53" s="40">
        <f t="shared" si="3"/>
        <v>0</v>
      </c>
      <c r="AD53" s="39">
        <f t="shared" si="3"/>
        <v>0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55"/>
      <c r="H54" s="155"/>
      <c r="I54" s="155"/>
      <c r="J54" s="36">
        <f t="shared" si="0"/>
        <v>0</v>
      </c>
      <c r="K54" s="37">
        <f t="shared" si="0"/>
        <v>0</v>
      </c>
      <c r="L54" s="35">
        <f t="shared" si="0"/>
        <v>0</v>
      </c>
      <c r="M54" s="108"/>
      <c r="N54" s="108"/>
      <c r="O54" s="108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08"/>
      <c r="W54" s="108"/>
      <c r="X54" s="1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56"/>
      <c r="H55" s="156"/>
      <c r="I55" s="156"/>
      <c r="J55" s="24">
        <f t="shared" si="0"/>
        <v>0</v>
      </c>
      <c r="K55" s="40">
        <f t="shared" si="0"/>
        <v>0</v>
      </c>
      <c r="L55" s="39">
        <f t="shared" si="0"/>
        <v>0</v>
      </c>
      <c r="M55" s="113"/>
      <c r="N55" s="113"/>
      <c r="O55" s="113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13"/>
      <c r="W55" s="113"/>
      <c r="X55" s="115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55"/>
      <c r="H56" s="155"/>
      <c r="I56" s="155"/>
      <c r="J56" s="36">
        <f t="shared" si="0"/>
        <v>0</v>
      </c>
      <c r="K56" s="37">
        <f t="shared" si="0"/>
        <v>0</v>
      </c>
      <c r="L56" s="35">
        <f t="shared" si="0"/>
        <v>0</v>
      </c>
      <c r="M56" s="108"/>
      <c r="N56" s="108"/>
      <c r="O56" s="108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08"/>
      <c r="W56" s="108"/>
      <c r="X56" s="109"/>
      <c r="Y56" s="284"/>
      <c r="Z56" s="155"/>
      <c r="AA56" s="285"/>
      <c r="AB56" s="38">
        <f t="shared" si="3"/>
        <v>0</v>
      </c>
      <c r="AC56" s="37">
        <f t="shared" si="3"/>
        <v>0</v>
      </c>
      <c r="AD56" s="35">
        <f t="shared" si="3"/>
        <v>0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56"/>
      <c r="H57" s="156"/>
      <c r="I57" s="156"/>
      <c r="J57" s="24">
        <f t="shared" si="0"/>
        <v>0</v>
      </c>
      <c r="K57" s="40">
        <f t="shared" si="0"/>
        <v>0</v>
      </c>
      <c r="L57" s="39">
        <f t="shared" si="0"/>
        <v>0</v>
      </c>
      <c r="M57" s="113"/>
      <c r="N57" s="113"/>
      <c r="O57" s="113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13"/>
      <c r="W57" s="113"/>
      <c r="X57" s="115"/>
      <c r="Y57" s="286"/>
      <c r="Z57" s="156"/>
      <c r="AA57" s="287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50"/>
      <c r="H58" s="150"/>
      <c r="I58" s="150"/>
      <c r="J58" s="14">
        <f t="shared" si="0"/>
        <v>0</v>
      </c>
      <c r="K58" s="43">
        <f t="shared" si="0"/>
        <v>0</v>
      </c>
      <c r="L58" s="42">
        <f t="shared" si="0"/>
        <v>0</v>
      </c>
      <c r="M58" s="118"/>
      <c r="N58" s="118"/>
      <c r="O58" s="118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18">
        <v>681</v>
      </c>
      <c r="W58" s="118">
        <v>13.122</v>
      </c>
      <c r="X58" s="34">
        <v>8012.531</v>
      </c>
      <c r="Y58" s="288">
        <v>210</v>
      </c>
      <c r="Z58" s="150">
        <v>340.8194</v>
      </c>
      <c r="AA58" s="289">
        <v>153385.816</v>
      </c>
      <c r="AB58" s="47">
        <f t="shared" si="3"/>
        <v>891</v>
      </c>
      <c r="AC58" s="43">
        <f t="shared" si="3"/>
        <v>353.9414</v>
      </c>
      <c r="AD58" s="96">
        <f t="shared" si="3"/>
        <v>161398.34699999998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55"/>
      <c r="H59" s="155"/>
      <c r="I59" s="285"/>
      <c r="J59" s="36">
        <f t="shared" si="0"/>
        <v>0</v>
      </c>
      <c r="K59" s="37">
        <f t="shared" si="0"/>
        <v>0</v>
      </c>
      <c r="L59" s="35">
        <f t="shared" si="0"/>
        <v>0</v>
      </c>
      <c r="M59" s="110"/>
      <c r="N59" s="108"/>
      <c r="O59" s="108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110"/>
      <c r="W59" s="108"/>
      <c r="X59" s="121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56"/>
      <c r="H60" s="156"/>
      <c r="I60" s="156"/>
      <c r="J60" s="24">
        <f t="shared" si="0"/>
        <v>0</v>
      </c>
      <c r="K60" s="40">
        <f t="shared" si="0"/>
        <v>0</v>
      </c>
      <c r="L60" s="39">
        <f t="shared" si="0"/>
        <v>0</v>
      </c>
      <c r="M60" s="113"/>
      <c r="N60" s="113"/>
      <c r="O60" s="113"/>
      <c r="P60" s="113"/>
      <c r="Q60" s="113"/>
      <c r="R60" s="114"/>
      <c r="S60" s="24">
        <f t="shared" si="1"/>
        <v>0</v>
      </c>
      <c r="T60" s="40">
        <f t="shared" si="1"/>
        <v>0</v>
      </c>
      <c r="U60" s="39">
        <f t="shared" si="1"/>
        <v>0</v>
      </c>
      <c r="V60" s="113">
        <v>3</v>
      </c>
      <c r="W60" s="113">
        <v>0.0597</v>
      </c>
      <c r="X60" s="115">
        <v>86.817</v>
      </c>
      <c r="Y60" s="286"/>
      <c r="Z60" s="156"/>
      <c r="AA60" s="287"/>
      <c r="AB60" s="25">
        <f t="shared" si="3"/>
        <v>3</v>
      </c>
      <c r="AC60" s="40">
        <f t="shared" si="3"/>
        <v>0.0597</v>
      </c>
      <c r="AD60" s="98">
        <f t="shared" si="3"/>
        <v>86.817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81</v>
      </c>
      <c r="E61" s="118">
        <v>12.643</v>
      </c>
      <c r="F61" s="118">
        <v>8329.196471348243</v>
      </c>
      <c r="G61" s="150">
        <f>+G6+G8+G10+G12+G14+G16+G18+G20+G22+G24+G26+G28+G30+G32+G34+G36+G38+G40+G42+G44+G46+G48+G50+G52+G54+G56+G58</f>
        <v>55</v>
      </c>
      <c r="H61" s="150">
        <f>+H6+H8+H10+H12+H14+H16+H18+H20+H22+H24+H26+H28+H30+H32+H34+H36+H38+H40+H42+H44+H46+H48+H50+H52+H54+H56+H58</f>
        <v>40.5993</v>
      </c>
      <c r="I61" s="150">
        <f>+I6+I8+I10+I12+I14+I16+I18+I20+I22+I24+I26+I28+I30+I32+I34+I36+I38+I40+I42+I44+I46+I48+I50+I52+I54+I56+I58</f>
        <v>15678.204000000002</v>
      </c>
      <c r="J61" s="14">
        <f aca="true" t="shared" si="4" ref="J61:L71">+D61+G61</f>
        <v>136</v>
      </c>
      <c r="K61" s="43">
        <f t="shared" si="4"/>
        <v>53.2423</v>
      </c>
      <c r="L61" s="42">
        <f t="shared" si="4"/>
        <v>24007.400471348243</v>
      </c>
      <c r="M61" s="118">
        <f aca="true" t="shared" si="5" ref="M61:R61">+M6+M8+M10+M12+M14+M16+M18+M20+M22+M24+M26+M28+M30+M32+M34+M36+M38+M40+M42+M44+M46+M48+M50+M52+M54+M56+M58</f>
        <v>431</v>
      </c>
      <c r="N61" s="118">
        <f t="shared" si="5"/>
        <v>1505.0583</v>
      </c>
      <c r="O61" s="118">
        <f t="shared" si="5"/>
        <v>275710.93700000003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431</v>
      </c>
      <c r="T61" s="45">
        <f t="shared" si="6"/>
        <v>1505.0583</v>
      </c>
      <c r="U61" s="46">
        <f t="shared" si="6"/>
        <v>275710.93700000003</v>
      </c>
      <c r="V61" s="118">
        <v>811</v>
      </c>
      <c r="W61" s="118">
        <v>912.9648000000001</v>
      </c>
      <c r="X61" s="34">
        <v>209627.351</v>
      </c>
      <c r="Y61" s="288">
        <f>+Y6+Y8+Y10+Y12+Y14+Y16+Y18+Y20+Y22+Y24+Y26+Y28+Y30+Y32+Y34+Y36+Y38+Y40+Y42+Y44+Y46+Y48+Y50+Y52+Y54+Y56+Y58</f>
        <v>527</v>
      </c>
      <c r="Z61" s="150">
        <f>+Z6+Z8+Z10+Z12+Z14+Z16+Z18+Z20+Z22+Z24+Z26+Z28+Z30+Z32+Z34+Z36+Z38+Z40+Z42+Z44+Z46+Z48+Z50+Z52+Z54+Z56+Z58</f>
        <v>1174.7689</v>
      </c>
      <c r="AA61" s="289">
        <f>+AA6+AA8+AA10+AA12+AA14+AA16+AA18+AA20+AA22+AA24+AA26+AA28+AA30+AA32+AA34+AA36+AA38+AA40+AA42+AA44+AA46+AA48+AA50+AA52+AA54+AA56+AA58</f>
        <v>210267.20299999998</v>
      </c>
      <c r="AB61" s="47">
        <f t="shared" si="3"/>
        <v>1905</v>
      </c>
      <c r="AC61" s="43">
        <f t="shared" si="3"/>
        <v>3646.0343000000003</v>
      </c>
      <c r="AD61" s="96">
        <f t="shared" si="3"/>
        <v>719612.8914713482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55">
        <f>G59</f>
        <v>0</v>
      </c>
      <c r="H62" s="155">
        <f>H59</f>
        <v>0</v>
      </c>
      <c r="I62" s="285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110">
        <f aca="true" t="shared" si="7" ref="M62:R62">M59</f>
        <v>0</v>
      </c>
      <c r="N62" s="108">
        <f t="shared" si="7"/>
        <v>0</v>
      </c>
      <c r="O62" s="108">
        <f t="shared" si="7"/>
        <v>0</v>
      </c>
      <c r="P62" s="108">
        <f t="shared" si="7"/>
        <v>0</v>
      </c>
      <c r="Q62" s="108">
        <f t="shared" si="7"/>
        <v>0</v>
      </c>
      <c r="R62" s="111">
        <f t="shared" si="7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110">
        <v>0</v>
      </c>
      <c r="W62" s="108">
        <v>0</v>
      </c>
      <c r="X62" s="121">
        <v>0</v>
      </c>
      <c r="Y62" s="284">
        <f>Y59</f>
        <v>0</v>
      </c>
      <c r="Z62" s="155">
        <f>Z59</f>
        <v>0</v>
      </c>
      <c r="AA62" s="285">
        <f>AA59</f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4</v>
      </c>
      <c r="E63" s="113">
        <v>67.3086</v>
      </c>
      <c r="F63" s="113">
        <v>25409.563524049667</v>
      </c>
      <c r="G63" s="156">
        <f>+G7+G9+G11+G13+G15+G17+G19+G21+G23+G25+G27+G29+G31+G33+G35+G37+G39+G41+G43+G45+G47+G49+G51+G53+G55+G57+G60</f>
        <v>11</v>
      </c>
      <c r="H63" s="156">
        <f>+H7+H9+H11+H13+H15+H17+H19+H21+H23+H25+H27+H29+H31+H33+H35+H37+H39+H41+H43+H45+H47+H49+H51+H53+H55+H57+H60</f>
        <v>164.534</v>
      </c>
      <c r="I63" s="156">
        <f>+I7+I9+I11+I13+I15+I17+I19+I21+I23+I25+I27+I29+I31+I33+I35+I37+I39+I41+I43+I45+I47+I49+I51+I53+I55+I57+I60</f>
        <v>71739.382</v>
      </c>
      <c r="J63" s="24">
        <f t="shared" si="4"/>
        <v>15</v>
      </c>
      <c r="K63" s="40">
        <f t="shared" si="4"/>
        <v>231.8426</v>
      </c>
      <c r="L63" s="39">
        <f t="shared" si="4"/>
        <v>97148.94552404966</v>
      </c>
      <c r="M63" s="113">
        <f aca="true" t="shared" si="8" ref="M63:R63">+M7+M9+M11+M13+M15+M17+M19+M21+M23+M25+M27+M29+M31+M33+M35+M37+M39+M41+M43+M45+M47+M49+M51+M53+M55+M57+M60</f>
        <v>36</v>
      </c>
      <c r="N63" s="113">
        <f t="shared" si="8"/>
        <v>432.9066</v>
      </c>
      <c r="O63" s="113">
        <f t="shared" si="8"/>
        <v>52639.513</v>
      </c>
      <c r="P63" s="113">
        <f t="shared" si="8"/>
        <v>0</v>
      </c>
      <c r="Q63" s="113">
        <f t="shared" si="8"/>
        <v>0</v>
      </c>
      <c r="R63" s="114">
        <f t="shared" si="8"/>
        <v>0</v>
      </c>
      <c r="S63" s="24">
        <f t="shared" si="6"/>
        <v>36</v>
      </c>
      <c r="T63" s="40">
        <f t="shared" si="6"/>
        <v>432.9066</v>
      </c>
      <c r="U63" s="39">
        <f t="shared" si="6"/>
        <v>52639.513</v>
      </c>
      <c r="V63" s="113">
        <v>25</v>
      </c>
      <c r="W63" s="113">
        <v>282.4118</v>
      </c>
      <c r="X63" s="115">
        <v>46265.426</v>
      </c>
      <c r="Y63" s="286">
        <f>+Y7+Y9+Y11+Y13+Y15+Y17+Y19+Y21+Y23+Y25+Y27+Y29+Y31+Y33+Y35+Y37+Y39+Y41+Y43+Y45+Y47+Y49+Y51+Y53+Y55+Y57+Y60</f>
        <v>0</v>
      </c>
      <c r="Z63" s="156">
        <f>+Z7+Z9+Z11+Z13+Z15+Z17+Z19+Z21+Z23+Z25+Z27+Z29+Z31+Z33+Z35+Z37+Z39+Z41+Z43+Z45+Z47+Z49+Z51+Z53+Z55+Z57+Z60</f>
        <v>0</v>
      </c>
      <c r="AA63" s="287">
        <f>+AA7+AA9+AA11+AA13+AA15+AA17+AA19+AA21+AA23+AA25+AA27+AA29+AA31+AA33+AA35+AA37+AA39+AA41+AA43+AA45+AA47+AA49+AA51+AA53+AA55+AA57+AA60</f>
        <v>0</v>
      </c>
      <c r="AB63" s="25">
        <f aca="true" t="shared" si="9" ref="AB63:AD71">+J63+S63+V63+Y63</f>
        <v>76</v>
      </c>
      <c r="AC63" s="40">
        <f t="shared" si="9"/>
        <v>947.1610000000001</v>
      </c>
      <c r="AD63" s="99">
        <f>+L63+U63+X63+AA63</f>
        <v>196053.88452404967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55">
        <v>324</v>
      </c>
      <c r="H64" s="155">
        <v>1338.7152</v>
      </c>
      <c r="I64" s="155">
        <v>708651.584</v>
      </c>
      <c r="J64" s="36">
        <f t="shared" si="4"/>
        <v>324</v>
      </c>
      <c r="K64" s="37">
        <f t="shared" si="4"/>
        <v>1338.7152</v>
      </c>
      <c r="L64" s="35">
        <f t="shared" si="4"/>
        <v>708651.584</v>
      </c>
      <c r="M64" s="108">
        <v>1617</v>
      </c>
      <c r="N64" s="108">
        <v>220.5517</v>
      </c>
      <c r="O64" s="108">
        <v>114692.468</v>
      </c>
      <c r="P64" s="108"/>
      <c r="Q64" s="108"/>
      <c r="R64" s="108"/>
      <c r="S64" s="36">
        <f t="shared" si="6"/>
        <v>1617</v>
      </c>
      <c r="T64" s="37">
        <f t="shared" si="6"/>
        <v>220.5517</v>
      </c>
      <c r="U64" s="35">
        <f t="shared" si="6"/>
        <v>114692.468</v>
      </c>
      <c r="V64" s="108">
        <v>879</v>
      </c>
      <c r="W64" s="108">
        <v>110.5047</v>
      </c>
      <c r="X64" s="109">
        <v>103081.217</v>
      </c>
      <c r="Y64" s="284">
        <v>30</v>
      </c>
      <c r="Z64" s="155">
        <v>321.388</v>
      </c>
      <c r="AA64" s="285">
        <v>21236.151</v>
      </c>
      <c r="AB64" s="38">
        <f t="shared" si="9"/>
        <v>2850</v>
      </c>
      <c r="AC64" s="37">
        <f t="shared" si="9"/>
        <v>1991.1596</v>
      </c>
      <c r="AD64" s="97">
        <f t="shared" si="9"/>
        <v>947661.42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0</v>
      </c>
      <c r="E65" s="113">
        <v>70.94568</v>
      </c>
      <c r="F65" s="113">
        <v>86326.6650046021</v>
      </c>
      <c r="G65" s="156">
        <v>105</v>
      </c>
      <c r="H65" s="156">
        <v>1796.8888</v>
      </c>
      <c r="I65" s="156">
        <v>901572.912</v>
      </c>
      <c r="J65" s="24">
        <f t="shared" si="4"/>
        <v>105</v>
      </c>
      <c r="K65" s="40">
        <f t="shared" si="4"/>
        <v>1867.83448</v>
      </c>
      <c r="L65" s="39">
        <f t="shared" si="4"/>
        <v>987899.5770046021</v>
      </c>
      <c r="M65" s="113">
        <v>40</v>
      </c>
      <c r="N65" s="113">
        <v>38.6028</v>
      </c>
      <c r="O65" s="113">
        <v>6067.528</v>
      </c>
      <c r="P65" s="113"/>
      <c r="Q65" s="113"/>
      <c r="R65" s="114"/>
      <c r="S65" s="24">
        <f t="shared" si="6"/>
        <v>40</v>
      </c>
      <c r="T65" s="40">
        <f t="shared" si="6"/>
        <v>38.6028</v>
      </c>
      <c r="U65" s="39">
        <f t="shared" si="6"/>
        <v>6067.528</v>
      </c>
      <c r="V65" s="113">
        <v>27</v>
      </c>
      <c r="W65" s="113">
        <v>1.9134</v>
      </c>
      <c r="X65" s="115">
        <v>1577.291</v>
      </c>
      <c r="Y65" s="286">
        <v>3</v>
      </c>
      <c r="Z65" s="156">
        <v>7.5</v>
      </c>
      <c r="AA65" s="287">
        <v>535.5</v>
      </c>
      <c r="AB65" s="25">
        <f t="shared" si="9"/>
        <v>175</v>
      </c>
      <c r="AC65" s="40">
        <f t="shared" si="9"/>
        <v>1915.85068</v>
      </c>
      <c r="AD65" s="99">
        <f t="shared" si="9"/>
        <v>996079.8960046021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55"/>
      <c r="H66" s="155"/>
      <c r="I66" s="155"/>
      <c r="J66" s="36">
        <f t="shared" si="4"/>
        <v>0</v>
      </c>
      <c r="K66" s="37">
        <f t="shared" si="4"/>
        <v>0</v>
      </c>
      <c r="L66" s="35">
        <f t="shared" si="4"/>
        <v>0</v>
      </c>
      <c r="M66" s="108"/>
      <c r="N66" s="108"/>
      <c r="O66" s="108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08"/>
      <c r="W66" s="108"/>
      <c r="X66" s="109"/>
      <c r="Y66" s="284"/>
      <c r="Z66" s="155"/>
      <c r="AA66" s="285"/>
      <c r="AB66" s="38">
        <f t="shared" si="9"/>
        <v>0</v>
      </c>
      <c r="AC66" s="37">
        <f t="shared" si="9"/>
        <v>0</v>
      </c>
      <c r="AD66" s="97">
        <f t="shared" si="9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56"/>
      <c r="H67" s="156"/>
      <c r="I67" s="156"/>
      <c r="J67" s="24">
        <f t="shared" si="4"/>
        <v>0</v>
      </c>
      <c r="K67" s="40">
        <f t="shared" si="4"/>
        <v>0</v>
      </c>
      <c r="L67" s="39">
        <f t="shared" si="4"/>
        <v>0</v>
      </c>
      <c r="M67" s="113"/>
      <c r="N67" s="113"/>
      <c r="O67" s="113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13"/>
      <c r="W67" s="113"/>
      <c r="X67" s="115"/>
      <c r="Y67" s="286"/>
      <c r="Z67" s="156"/>
      <c r="AA67" s="287"/>
      <c r="AB67" s="25">
        <f t="shared" si="9"/>
        <v>0</v>
      </c>
      <c r="AC67" s="40">
        <f t="shared" si="9"/>
        <v>0</v>
      </c>
      <c r="AD67" s="99">
        <f t="shared" si="9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81</v>
      </c>
      <c r="E68" s="108">
        <v>12.643</v>
      </c>
      <c r="F68" s="108">
        <v>8329.196471348243</v>
      </c>
      <c r="G68" s="155">
        <f>+G61+G64+G66</f>
        <v>379</v>
      </c>
      <c r="H68" s="155">
        <f>+H61+H64+H66</f>
        <v>1379.3145000000002</v>
      </c>
      <c r="I68" s="155">
        <f>+I61+I64+I66</f>
        <v>724329.7880000001</v>
      </c>
      <c r="J68" s="36">
        <f t="shared" si="4"/>
        <v>460</v>
      </c>
      <c r="K68" s="37">
        <f t="shared" si="4"/>
        <v>1391.9575000000002</v>
      </c>
      <c r="L68" s="35">
        <f t="shared" si="4"/>
        <v>732658.9844713483</v>
      </c>
      <c r="M68" s="108">
        <f aca="true" t="shared" si="10" ref="M68:R68">+M61+M64+M66</f>
        <v>2048</v>
      </c>
      <c r="N68" s="108">
        <f t="shared" si="10"/>
        <v>1725.61</v>
      </c>
      <c r="O68" s="108">
        <f t="shared" si="10"/>
        <v>390403.405</v>
      </c>
      <c r="P68" s="108">
        <f t="shared" si="10"/>
        <v>0</v>
      </c>
      <c r="Q68" s="108">
        <f t="shared" si="10"/>
        <v>0</v>
      </c>
      <c r="R68" s="108">
        <f t="shared" si="10"/>
        <v>0</v>
      </c>
      <c r="S68" s="36">
        <f t="shared" si="6"/>
        <v>2048</v>
      </c>
      <c r="T68" s="37">
        <f t="shared" si="6"/>
        <v>1725.61</v>
      </c>
      <c r="U68" s="35">
        <f t="shared" si="6"/>
        <v>390403.405</v>
      </c>
      <c r="V68" s="108">
        <v>1690</v>
      </c>
      <c r="W68" s="108">
        <v>1023.4695</v>
      </c>
      <c r="X68" s="122">
        <v>312708.56799999997</v>
      </c>
      <c r="Y68" s="284">
        <f>+Y61+Y64+Y66</f>
        <v>557</v>
      </c>
      <c r="Z68" s="155">
        <f>+Z61+Z64+Z66</f>
        <v>1496.1569</v>
      </c>
      <c r="AA68" s="285">
        <f>+AA61+AA64+AA66</f>
        <v>231503.354</v>
      </c>
      <c r="AB68" s="38">
        <f t="shared" si="9"/>
        <v>4755</v>
      </c>
      <c r="AC68" s="37">
        <f t="shared" si="9"/>
        <v>5637.1939</v>
      </c>
      <c r="AD68" s="97">
        <f t="shared" si="9"/>
        <v>1667274.3114713484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4</v>
      </c>
      <c r="E69" s="113">
        <v>138.25428</v>
      </c>
      <c r="F69" s="113">
        <v>111736.22852865176</v>
      </c>
      <c r="G69" s="156">
        <f>+G63+G65+G67</f>
        <v>116</v>
      </c>
      <c r="H69" s="156">
        <f>+H63+H65+H67</f>
        <v>1961.4227999999998</v>
      </c>
      <c r="I69" s="156">
        <f>+I63+I65+I67</f>
        <v>973312.294</v>
      </c>
      <c r="J69" s="24">
        <f t="shared" si="4"/>
        <v>120</v>
      </c>
      <c r="K69" s="40">
        <f t="shared" si="4"/>
        <v>2099.67708</v>
      </c>
      <c r="L69" s="39">
        <f t="shared" si="4"/>
        <v>1085048.5225286516</v>
      </c>
      <c r="M69" s="113">
        <f aca="true" t="shared" si="11" ref="M69:R69">+M63+M65+M67</f>
        <v>76</v>
      </c>
      <c r="N69" s="113">
        <f t="shared" si="11"/>
        <v>471.5094</v>
      </c>
      <c r="O69" s="113">
        <f t="shared" si="11"/>
        <v>58707.041</v>
      </c>
      <c r="P69" s="113">
        <f t="shared" si="11"/>
        <v>0</v>
      </c>
      <c r="Q69" s="113">
        <f t="shared" si="11"/>
        <v>0</v>
      </c>
      <c r="R69" s="114">
        <f t="shared" si="11"/>
        <v>0</v>
      </c>
      <c r="S69" s="24">
        <f t="shared" si="6"/>
        <v>76</v>
      </c>
      <c r="T69" s="40">
        <f t="shared" si="6"/>
        <v>471.5094</v>
      </c>
      <c r="U69" s="39">
        <f t="shared" si="6"/>
        <v>58707.041</v>
      </c>
      <c r="V69" s="113">
        <v>52</v>
      </c>
      <c r="W69" s="113">
        <v>284.32520000000005</v>
      </c>
      <c r="X69" s="123">
        <v>47842.717</v>
      </c>
      <c r="Y69" s="286">
        <f>+Y63+Y65+Y67</f>
        <v>3</v>
      </c>
      <c r="Z69" s="156">
        <f>+Z63+Z65+Z67</f>
        <v>7.5</v>
      </c>
      <c r="AA69" s="287">
        <f>+AA63+AA65+AA67</f>
        <v>535.5</v>
      </c>
      <c r="AB69" s="25">
        <f t="shared" si="9"/>
        <v>251</v>
      </c>
      <c r="AC69" s="40">
        <f t="shared" si="9"/>
        <v>2863.01168</v>
      </c>
      <c r="AD69" s="98">
        <f t="shared" si="9"/>
        <v>1192133.7805286516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50"/>
      <c r="H70" s="150"/>
      <c r="I70" s="150"/>
      <c r="J70" s="14">
        <f t="shared" si="4"/>
        <v>0</v>
      </c>
      <c r="K70" s="43">
        <f t="shared" si="4"/>
        <v>0</v>
      </c>
      <c r="L70" s="42">
        <f t="shared" si="4"/>
        <v>0</v>
      </c>
      <c r="M70" s="118"/>
      <c r="N70" s="118"/>
      <c r="O70" s="118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18"/>
      <c r="W70" s="118"/>
      <c r="X70" s="34"/>
      <c r="Y70" s="288"/>
      <c r="Z70" s="150"/>
      <c r="AA70" s="289"/>
      <c r="AB70" s="9">
        <f t="shared" si="9"/>
        <v>0</v>
      </c>
      <c r="AC70" s="51">
        <f t="shared" si="9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2" ref="D71:I71">+D68+D69+D70</f>
        <v>85</v>
      </c>
      <c r="E71" s="125">
        <f t="shared" si="12"/>
        <v>150.89728</v>
      </c>
      <c r="F71" s="125">
        <f t="shared" si="12"/>
        <v>120065.425</v>
      </c>
      <c r="G71" s="161">
        <f t="shared" si="12"/>
        <v>495</v>
      </c>
      <c r="H71" s="157">
        <f t="shared" si="12"/>
        <v>3340.7373</v>
      </c>
      <c r="I71" s="296">
        <f t="shared" si="12"/>
        <v>1697642.082</v>
      </c>
      <c r="J71" s="88">
        <f t="shared" si="4"/>
        <v>580</v>
      </c>
      <c r="K71" s="83">
        <f t="shared" si="4"/>
        <v>3491.63458</v>
      </c>
      <c r="L71" s="80">
        <f t="shared" si="4"/>
        <v>1817707.507</v>
      </c>
      <c r="M71" s="128">
        <f aca="true" t="shared" si="13" ref="M71:R71">+M68+M69+M70</f>
        <v>2124</v>
      </c>
      <c r="N71" s="126">
        <f t="shared" si="13"/>
        <v>2197.1194</v>
      </c>
      <c r="O71" s="129">
        <f t="shared" si="13"/>
        <v>449110.446</v>
      </c>
      <c r="P71" s="126">
        <f t="shared" si="13"/>
        <v>0</v>
      </c>
      <c r="Q71" s="125">
        <f t="shared" si="13"/>
        <v>0</v>
      </c>
      <c r="R71" s="130">
        <f t="shared" si="13"/>
        <v>0</v>
      </c>
      <c r="S71" s="79">
        <f t="shared" si="6"/>
        <v>2124</v>
      </c>
      <c r="T71" s="125">
        <f t="shared" si="6"/>
        <v>2197.1194</v>
      </c>
      <c r="U71" s="131">
        <f t="shared" si="6"/>
        <v>449110.446</v>
      </c>
      <c r="V71" s="126">
        <v>1742</v>
      </c>
      <c r="W71" s="125">
        <v>1307.7947000000001</v>
      </c>
      <c r="X71" s="132">
        <v>360551.285</v>
      </c>
      <c r="Y71" s="290">
        <f>+Y68+Y69+Y70</f>
        <v>560</v>
      </c>
      <c r="Z71" s="157">
        <f>+Z68+Z69+Z70</f>
        <v>1503.6569</v>
      </c>
      <c r="AA71" s="291">
        <f>+AA68+AA69+AA70</f>
        <v>232038.854</v>
      </c>
      <c r="AB71" s="83">
        <f t="shared" si="9"/>
        <v>5006</v>
      </c>
      <c r="AC71" s="84">
        <f t="shared" si="9"/>
        <v>8500.20558</v>
      </c>
      <c r="AD71" s="101">
        <f t="shared" si="9"/>
        <v>2859408.0919999997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434</v>
      </c>
      <c r="E72" s="135">
        <v>231.7203</v>
      </c>
      <c r="F72" s="135">
        <v>132318.77899999998</v>
      </c>
      <c r="G72" s="158">
        <v>279</v>
      </c>
      <c r="H72" s="158">
        <v>1940.2064</v>
      </c>
      <c r="I72" s="297">
        <v>709688.661</v>
      </c>
      <c r="J72" s="134">
        <v>713</v>
      </c>
      <c r="K72" s="135">
        <v>2171.9267</v>
      </c>
      <c r="L72" s="140">
        <v>842007.44</v>
      </c>
      <c r="M72" s="149">
        <v>0</v>
      </c>
      <c r="N72" s="135">
        <v>0</v>
      </c>
      <c r="O72" s="135">
        <v>0</v>
      </c>
      <c r="P72" s="135">
        <v>0</v>
      </c>
      <c r="Q72" s="135">
        <v>0</v>
      </c>
      <c r="R72" s="139">
        <v>0</v>
      </c>
      <c r="S72" s="134">
        <v>0</v>
      </c>
      <c r="T72" s="135">
        <v>0</v>
      </c>
      <c r="U72" s="140">
        <v>0</v>
      </c>
      <c r="V72" s="149">
        <v>0</v>
      </c>
      <c r="W72" s="135">
        <v>0</v>
      </c>
      <c r="X72" s="139">
        <v>0</v>
      </c>
      <c r="Y72" s="292">
        <v>0</v>
      </c>
      <c r="Z72" s="158">
        <v>0</v>
      </c>
      <c r="AA72" s="293">
        <v>0</v>
      </c>
      <c r="AB72" s="149">
        <v>713</v>
      </c>
      <c r="AC72" s="135">
        <v>2171.9267</v>
      </c>
      <c r="AD72" s="135">
        <v>842007.44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0.195852534562212</v>
      </c>
      <c r="E73" s="142">
        <f aca="true" t="shared" si="14" ref="E73:AD73">E71/E72</f>
        <v>0.6512044046205705</v>
      </c>
      <c r="F73" s="141">
        <f t="shared" si="14"/>
        <v>0.9073952004953131</v>
      </c>
      <c r="G73" s="162">
        <f t="shared" si="14"/>
        <v>1.7741935483870968</v>
      </c>
      <c r="H73" s="159">
        <f t="shared" si="14"/>
        <v>1.721846345832072</v>
      </c>
      <c r="I73" s="298">
        <f t="shared" si="14"/>
        <v>2.3920941326692553</v>
      </c>
      <c r="J73" s="144">
        <f t="shared" si="14"/>
        <v>0.8134642356241234</v>
      </c>
      <c r="K73" s="141">
        <f t="shared" si="14"/>
        <v>1.6076208188793848</v>
      </c>
      <c r="L73" s="145">
        <f t="shared" si="14"/>
        <v>2.1587784390598737</v>
      </c>
      <c r="M73" s="144" t="e">
        <f t="shared" si="14"/>
        <v>#DIV/0!</v>
      </c>
      <c r="N73" s="141" t="e">
        <f t="shared" si="14"/>
        <v>#DIV/0!</v>
      </c>
      <c r="O73" s="142" t="e">
        <f t="shared" si="14"/>
        <v>#DIV/0!</v>
      </c>
      <c r="P73" s="141" t="e">
        <f t="shared" si="14"/>
        <v>#DIV/0!</v>
      </c>
      <c r="Q73" s="142" t="e">
        <f t="shared" si="14"/>
        <v>#DIV/0!</v>
      </c>
      <c r="R73" s="146" t="e">
        <f t="shared" si="14"/>
        <v>#DIV/0!</v>
      </c>
      <c r="S73" s="147" t="e">
        <f t="shared" si="14"/>
        <v>#DIV/0!</v>
      </c>
      <c r="T73" s="142" t="e">
        <f t="shared" si="14"/>
        <v>#DIV/0!</v>
      </c>
      <c r="U73" s="146" t="e">
        <f t="shared" si="14"/>
        <v>#DIV/0!</v>
      </c>
      <c r="V73" s="141" t="e">
        <v>#DIV/0!</v>
      </c>
      <c r="W73" s="142" t="e">
        <v>#DIV/0!</v>
      </c>
      <c r="X73" s="141" t="e">
        <v>#DIV/0!</v>
      </c>
      <c r="Y73" s="294" t="e">
        <f t="shared" si="14"/>
        <v>#DIV/0!</v>
      </c>
      <c r="Z73" s="159" t="e">
        <f t="shared" si="14"/>
        <v>#DIV/0!</v>
      </c>
      <c r="AA73" s="295" t="e">
        <f t="shared" si="14"/>
        <v>#DIV/0!</v>
      </c>
      <c r="AB73" s="141">
        <f t="shared" si="14"/>
        <v>7.021037868162693</v>
      </c>
      <c r="AC73" s="142">
        <f t="shared" si="14"/>
        <v>3.9136705580349465</v>
      </c>
      <c r="AD73" s="148">
        <f t="shared" si="14"/>
        <v>3.395941598805825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53"/>
      <c r="AC75" s="53"/>
      <c r="AD75" s="53"/>
    </row>
    <row r="77" spans="13:15" ht="25.5">
      <c r="M77" s="53"/>
      <c r="O77" s="53"/>
    </row>
    <row r="78" ht="25.5">
      <c r="M78" s="53"/>
    </row>
    <row r="79" ht="25.5">
      <c r="M79" s="53"/>
    </row>
    <row r="80" ht="25.5">
      <c r="M80" s="53"/>
    </row>
    <row r="81" ht="25.5">
      <c r="M81" s="53"/>
    </row>
    <row r="82" ht="25.5">
      <c r="M82" s="53"/>
    </row>
    <row r="83" ht="25.5">
      <c r="M83" s="53"/>
    </row>
    <row r="84" ht="25.5">
      <c r="M84" s="53"/>
    </row>
    <row r="85" ht="25.5">
      <c r="M85" s="53"/>
    </row>
    <row r="86" ht="25.5">
      <c r="M86" s="53"/>
    </row>
    <row r="87" ht="25.5">
      <c r="M87" s="53"/>
    </row>
    <row r="88" ht="25.5">
      <c r="M88" s="53"/>
    </row>
    <row r="89" ht="25.5">
      <c r="M89" s="53"/>
    </row>
    <row r="90" ht="25.5">
      <c r="M90" s="53"/>
    </row>
    <row r="91" ht="25.5">
      <c r="M91" s="53"/>
    </row>
    <row r="92" ht="25.5">
      <c r="M92" s="53"/>
    </row>
    <row r="93" ht="25.5">
      <c r="M93" s="53"/>
    </row>
    <row r="94" ht="25.5">
      <c r="M94" s="53"/>
    </row>
    <row r="95" ht="25.5">
      <c r="M95" s="53"/>
    </row>
    <row r="96" ht="25.5">
      <c r="M96" s="53"/>
    </row>
    <row r="97" ht="25.5">
      <c r="M97" s="53"/>
    </row>
    <row r="98" ht="25.5">
      <c r="M98" s="53"/>
    </row>
    <row r="99" ht="25.5">
      <c r="M99" s="53"/>
    </row>
    <row r="100" ht="25.5">
      <c r="M100" s="53"/>
    </row>
    <row r="101" ht="25.5">
      <c r="M101" s="53"/>
    </row>
    <row r="102" ht="25.5">
      <c r="M102" s="53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P54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160" customWidth="1"/>
    <col min="8" max="8" width="14.59765625" style="160" customWidth="1"/>
    <col min="9" max="9" width="24.5" style="160" bestFit="1" customWidth="1"/>
    <col min="10" max="11" width="14.59765625" style="48" customWidth="1"/>
    <col min="12" max="12" width="24.5" style="48" bestFit="1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95</v>
      </c>
      <c r="C2" s="9"/>
      <c r="D2" s="9"/>
      <c r="E2" s="9"/>
      <c r="F2" s="9"/>
      <c r="G2" s="152"/>
      <c r="H2" s="152"/>
      <c r="I2" s="152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152"/>
      <c r="W2" s="152"/>
      <c r="X2" s="306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3" t="s">
        <v>67</v>
      </c>
      <c r="H3" s="341"/>
      <c r="I3" s="34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153" t="s">
        <v>0</v>
      </c>
      <c r="H4" s="153" t="s">
        <v>1</v>
      </c>
      <c r="I4" s="153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154" t="s">
        <v>6</v>
      </c>
      <c r="H5" s="154" t="s">
        <v>7</v>
      </c>
      <c r="I5" s="154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55"/>
      <c r="H6" s="155"/>
      <c r="I6" s="155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>
        <v>1</v>
      </c>
      <c r="N6" s="155">
        <v>84.5694</v>
      </c>
      <c r="O6" s="155">
        <v>20069.696</v>
      </c>
      <c r="P6" s="108"/>
      <c r="Q6" s="108"/>
      <c r="R6" s="108"/>
      <c r="S6" s="36">
        <f aca="true" t="shared" si="1" ref="S6:U60">+M6+P6</f>
        <v>1</v>
      </c>
      <c r="T6" s="37">
        <f t="shared" si="1"/>
        <v>84.5694</v>
      </c>
      <c r="U6" s="35">
        <f t="shared" si="1"/>
        <v>20069.696</v>
      </c>
      <c r="V6" s="155">
        <v>3</v>
      </c>
      <c r="W6" s="155">
        <v>305.3905</v>
      </c>
      <c r="X6" s="309">
        <v>77843.875</v>
      </c>
      <c r="Y6" s="284"/>
      <c r="Z6" s="155"/>
      <c r="AA6" s="285"/>
      <c r="AB6" s="38">
        <f aca="true" t="shared" si="2" ref="AB6:AD21">+J6+S6+V6+Y6</f>
        <v>4</v>
      </c>
      <c r="AC6" s="37">
        <f t="shared" si="2"/>
        <v>389.95989999999995</v>
      </c>
      <c r="AD6" s="35">
        <f>+L6+U6+X6+AA6</f>
        <v>97913.571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2</v>
      </c>
      <c r="E7" s="113">
        <v>123.939</v>
      </c>
      <c r="F7" s="113">
        <v>34731.01935874397</v>
      </c>
      <c r="G7" s="156"/>
      <c r="H7" s="156"/>
      <c r="I7" s="156"/>
      <c r="J7" s="24">
        <f t="shared" si="0"/>
        <v>2</v>
      </c>
      <c r="K7" s="40">
        <f t="shared" si="0"/>
        <v>123.939</v>
      </c>
      <c r="L7" s="39">
        <f t="shared" si="0"/>
        <v>34731.01935874397</v>
      </c>
      <c r="M7" s="156">
        <v>12</v>
      </c>
      <c r="N7" s="156">
        <v>1229.834</v>
      </c>
      <c r="O7" s="156">
        <v>300508.306</v>
      </c>
      <c r="P7" s="113"/>
      <c r="Q7" s="113"/>
      <c r="R7" s="114"/>
      <c r="S7" s="24">
        <f t="shared" si="1"/>
        <v>12</v>
      </c>
      <c r="T7" s="40">
        <f t="shared" si="1"/>
        <v>1229.834</v>
      </c>
      <c r="U7" s="39">
        <f t="shared" si="1"/>
        <v>300508.306</v>
      </c>
      <c r="V7" s="156">
        <v>9</v>
      </c>
      <c r="W7" s="156">
        <v>804.6312</v>
      </c>
      <c r="X7" s="310">
        <v>272652.128</v>
      </c>
      <c r="Y7" s="286"/>
      <c r="Z7" s="156"/>
      <c r="AA7" s="287"/>
      <c r="AB7" s="25">
        <f t="shared" si="2"/>
        <v>23</v>
      </c>
      <c r="AC7" s="40">
        <f t="shared" si="2"/>
        <v>2158.4042</v>
      </c>
      <c r="AD7" s="39">
        <f>+L7+U7+X7+AA7</f>
        <v>607891.453358744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55"/>
      <c r="H8" s="155"/>
      <c r="I8" s="155"/>
      <c r="J8" s="36">
        <f t="shared" si="0"/>
        <v>0</v>
      </c>
      <c r="K8" s="37">
        <f t="shared" si="0"/>
        <v>0</v>
      </c>
      <c r="L8" s="35">
        <f t="shared" si="0"/>
        <v>0</v>
      </c>
      <c r="M8" s="155"/>
      <c r="N8" s="155"/>
      <c r="O8" s="155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55"/>
      <c r="W8" s="155"/>
      <c r="X8" s="309"/>
      <c r="Y8" s="284"/>
      <c r="Z8" s="155"/>
      <c r="AA8" s="285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56"/>
      <c r="H9" s="156"/>
      <c r="I9" s="156"/>
      <c r="J9" s="24">
        <f t="shared" si="0"/>
        <v>0</v>
      </c>
      <c r="K9" s="40">
        <f t="shared" si="0"/>
        <v>0</v>
      </c>
      <c r="L9" s="39">
        <f t="shared" si="0"/>
        <v>0</v>
      </c>
      <c r="M9" s="156"/>
      <c r="N9" s="156"/>
      <c r="O9" s="156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56"/>
      <c r="W9" s="156"/>
      <c r="X9" s="310"/>
      <c r="Y9" s="286"/>
      <c r="Z9" s="156"/>
      <c r="AA9" s="287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55"/>
      <c r="H10" s="155"/>
      <c r="I10" s="155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56"/>
      <c r="H11" s="156"/>
      <c r="I11" s="156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55"/>
      <c r="H12" s="155"/>
      <c r="I12" s="155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56"/>
      <c r="H13" s="156"/>
      <c r="I13" s="156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55">
        <v>6</v>
      </c>
      <c r="H14" s="155">
        <v>33.5062</v>
      </c>
      <c r="I14" s="155">
        <v>9368.326</v>
      </c>
      <c r="J14" s="36">
        <f t="shared" si="0"/>
        <v>6</v>
      </c>
      <c r="K14" s="37">
        <f t="shared" si="0"/>
        <v>33.5062</v>
      </c>
      <c r="L14" s="35">
        <f t="shared" si="0"/>
        <v>9368.326</v>
      </c>
      <c r="M14" s="155">
        <v>90</v>
      </c>
      <c r="N14" s="155">
        <v>579.0382</v>
      </c>
      <c r="O14" s="155">
        <v>144044.548</v>
      </c>
      <c r="P14" s="108"/>
      <c r="Q14" s="108"/>
      <c r="R14" s="108"/>
      <c r="S14" s="36">
        <f t="shared" si="1"/>
        <v>90</v>
      </c>
      <c r="T14" s="37">
        <f t="shared" si="1"/>
        <v>579.0382</v>
      </c>
      <c r="U14" s="35">
        <f t="shared" si="1"/>
        <v>144044.548</v>
      </c>
      <c r="V14" s="155"/>
      <c r="W14" s="155"/>
      <c r="X14" s="309"/>
      <c r="Y14" s="284">
        <v>17</v>
      </c>
      <c r="Z14" s="155">
        <v>46.5121</v>
      </c>
      <c r="AA14" s="285">
        <v>8806.776</v>
      </c>
      <c r="AB14" s="38">
        <f t="shared" si="2"/>
        <v>113</v>
      </c>
      <c r="AC14" s="37">
        <f t="shared" si="2"/>
        <v>659.0565</v>
      </c>
      <c r="AD14" s="35">
        <f t="shared" si="2"/>
        <v>162219.65000000002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56"/>
      <c r="H15" s="156"/>
      <c r="I15" s="156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55">
        <v>1</v>
      </c>
      <c r="H16" s="155">
        <v>0.4373</v>
      </c>
      <c r="I16" s="155">
        <v>97.855</v>
      </c>
      <c r="J16" s="36">
        <f t="shared" si="0"/>
        <v>1</v>
      </c>
      <c r="K16" s="37">
        <f t="shared" si="0"/>
        <v>0.4373</v>
      </c>
      <c r="L16" s="35">
        <f t="shared" si="0"/>
        <v>97.855</v>
      </c>
      <c r="M16" s="155">
        <v>61</v>
      </c>
      <c r="N16" s="155">
        <v>172.2792</v>
      </c>
      <c r="O16" s="155">
        <v>38008.977</v>
      </c>
      <c r="P16" s="108"/>
      <c r="Q16" s="108"/>
      <c r="R16" s="108"/>
      <c r="S16" s="36">
        <f t="shared" si="1"/>
        <v>61</v>
      </c>
      <c r="T16" s="37">
        <f t="shared" si="1"/>
        <v>172.2792</v>
      </c>
      <c r="U16" s="35">
        <f t="shared" si="1"/>
        <v>38008.977</v>
      </c>
      <c r="V16" s="155"/>
      <c r="W16" s="155"/>
      <c r="X16" s="309"/>
      <c r="Y16" s="284"/>
      <c r="Z16" s="155"/>
      <c r="AA16" s="285"/>
      <c r="AB16" s="38">
        <f t="shared" si="2"/>
        <v>62</v>
      </c>
      <c r="AC16" s="37">
        <f t="shared" si="2"/>
        <v>172.7165</v>
      </c>
      <c r="AD16" s="35">
        <f t="shared" si="2"/>
        <v>38106.832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56"/>
      <c r="H17" s="156"/>
      <c r="I17" s="156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55"/>
      <c r="H18" s="155"/>
      <c r="I18" s="155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/>
      <c r="N18" s="155"/>
      <c r="O18" s="155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284"/>
      <c r="Z18" s="155"/>
      <c r="AA18" s="285"/>
      <c r="AB18" s="38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56"/>
      <c r="H19" s="156"/>
      <c r="I19" s="156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55"/>
      <c r="H20" s="155"/>
      <c r="I20" s="155"/>
      <c r="J20" s="36">
        <f t="shared" si="0"/>
        <v>0</v>
      </c>
      <c r="K20" s="37">
        <f t="shared" si="0"/>
        <v>0</v>
      </c>
      <c r="L20" s="35">
        <f t="shared" si="0"/>
        <v>0</v>
      </c>
      <c r="M20" s="155"/>
      <c r="N20" s="155"/>
      <c r="O20" s="155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55"/>
      <c r="W20" s="155"/>
      <c r="X20" s="309"/>
      <c r="Y20" s="284"/>
      <c r="Z20" s="155"/>
      <c r="AA20" s="285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56"/>
      <c r="H21" s="156"/>
      <c r="I21" s="156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/>
      <c r="N21" s="156"/>
      <c r="O21" s="156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56"/>
      <c r="W21" s="156"/>
      <c r="X21" s="310"/>
      <c r="Y21" s="286"/>
      <c r="Z21" s="156"/>
      <c r="AA21" s="287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55"/>
      <c r="H22" s="155"/>
      <c r="I22" s="155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284"/>
      <c r="Z22" s="155"/>
      <c r="AA22" s="285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56"/>
      <c r="H23" s="156"/>
      <c r="I23" s="156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55"/>
      <c r="H24" s="155"/>
      <c r="I24" s="155"/>
      <c r="J24" s="36">
        <f t="shared" si="0"/>
        <v>0</v>
      </c>
      <c r="K24" s="37">
        <f t="shared" si="0"/>
        <v>0</v>
      </c>
      <c r="L24" s="35">
        <f t="shared" si="0"/>
        <v>0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20</v>
      </c>
      <c r="W24" s="155">
        <v>169.7784</v>
      </c>
      <c r="X24" s="309">
        <v>19369.174</v>
      </c>
      <c r="Y24" s="284"/>
      <c r="Z24" s="155"/>
      <c r="AA24" s="285"/>
      <c r="AB24" s="38">
        <f t="shared" si="3"/>
        <v>20</v>
      </c>
      <c r="AC24" s="37">
        <f t="shared" si="3"/>
        <v>169.7784</v>
      </c>
      <c r="AD24" s="35">
        <f t="shared" si="3"/>
        <v>19369.174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56"/>
      <c r="H25" s="156"/>
      <c r="I25" s="156"/>
      <c r="J25" s="24">
        <f t="shared" si="0"/>
        <v>0</v>
      </c>
      <c r="K25" s="40">
        <f t="shared" si="0"/>
        <v>0</v>
      </c>
      <c r="L25" s="39">
        <f t="shared" si="0"/>
        <v>0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23</v>
      </c>
      <c r="W25" s="156">
        <v>239.3369</v>
      </c>
      <c r="X25" s="310">
        <v>30586.763</v>
      </c>
      <c r="Y25" s="286"/>
      <c r="Z25" s="156"/>
      <c r="AA25" s="287"/>
      <c r="AB25" s="25">
        <f t="shared" si="3"/>
        <v>23</v>
      </c>
      <c r="AC25" s="40">
        <f t="shared" si="3"/>
        <v>239.3369</v>
      </c>
      <c r="AD25" s="39">
        <f t="shared" si="3"/>
        <v>30586.763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55"/>
      <c r="H26" s="155"/>
      <c r="I26" s="155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56"/>
      <c r="H27" s="156"/>
      <c r="I27" s="156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55"/>
      <c r="H28" s="155"/>
      <c r="I28" s="155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56"/>
      <c r="H29" s="156"/>
      <c r="I29" s="156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52</v>
      </c>
      <c r="E30" s="108">
        <v>6.389</v>
      </c>
      <c r="F30" s="108">
        <v>5810.387682606437</v>
      </c>
      <c r="G30" s="155">
        <v>75</v>
      </c>
      <c r="H30" s="155">
        <v>9.7673</v>
      </c>
      <c r="I30" s="155">
        <v>10661.056</v>
      </c>
      <c r="J30" s="36">
        <f t="shared" si="0"/>
        <v>127</v>
      </c>
      <c r="K30" s="37">
        <f t="shared" si="0"/>
        <v>16.1563</v>
      </c>
      <c r="L30" s="35">
        <f t="shared" si="0"/>
        <v>16471.443682606438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284">
        <v>54</v>
      </c>
      <c r="Z30" s="155">
        <v>1.2453</v>
      </c>
      <c r="AA30" s="285">
        <v>479.048</v>
      </c>
      <c r="AB30" s="38">
        <f t="shared" si="3"/>
        <v>181</v>
      </c>
      <c r="AC30" s="37">
        <f t="shared" si="3"/>
        <v>17.401600000000002</v>
      </c>
      <c r="AD30" s="35">
        <f t="shared" si="3"/>
        <v>16950.491682606436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56"/>
      <c r="H31" s="156"/>
      <c r="I31" s="156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55">
        <v>4</v>
      </c>
      <c r="H32" s="155">
        <v>14.4319</v>
      </c>
      <c r="I32" s="155">
        <v>6189.98</v>
      </c>
      <c r="J32" s="36">
        <f t="shared" si="0"/>
        <v>4</v>
      </c>
      <c r="K32" s="37">
        <f t="shared" si="0"/>
        <v>14.4319</v>
      </c>
      <c r="L32" s="35">
        <f t="shared" si="0"/>
        <v>6189.98</v>
      </c>
      <c r="M32" s="155">
        <v>64</v>
      </c>
      <c r="N32" s="155">
        <v>267.148</v>
      </c>
      <c r="O32" s="155">
        <v>44762.294</v>
      </c>
      <c r="P32" s="108"/>
      <c r="Q32" s="108"/>
      <c r="R32" s="108"/>
      <c r="S32" s="36">
        <f t="shared" si="1"/>
        <v>64</v>
      </c>
      <c r="T32" s="37">
        <f t="shared" si="1"/>
        <v>267.148</v>
      </c>
      <c r="U32" s="35">
        <f t="shared" si="1"/>
        <v>44762.294</v>
      </c>
      <c r="V32" s="155">
        <v>90</v>
      </c>
      <c r="W32" s="155">
        <v>16.1535</v>
      </c>
      <c r="X32" s="309">
        <v>8116.259</v>
      </c>
      <c r="Y32" s="284">
        <v>72</v>
      </c>
      <c r="Z32" s="155">
        <v>234.7895</v>
      </c>
      <c r="AA32" s="285">
        <v>52628.677</v>
      </c>
      <c r="AB32" s="38">
        <f t="shared" si="3"/>
        <v>230</v>
      </c>
      <c r="AC32" s="37">
        <f t="shared" si="3"/>
        <v>532.5229</v>
      </c>
      <c r="AD32" s="35">
        <f t="shared" si="3"/>
        <v>111697.21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56"/>
      <c r="H33" s="156"/>
      <c r="I33" s="156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55</v>
      </c>
      <c r="N33" s="156">
        <v>567.929</v>
      </c>
      <c r="O33" s="156">
        <v>111827.803</v>
      </c>
      <c r="P33" s="113"/>
      <c r="Q33" s="113"/>
      <c r="R33" s="114"/>
      <c r="S33" s="24">
        <f t="shared" si="1"/>
        <v>55</v>
      </c>
      <c r="T33" s="40">
        <f t="shared" si="1"/>
        <v>567.929</v>
      </c>
      <c r="U33" s="39">
        <f t="shared" si="1"/>
        <v>111827.803</v>
      </c>
      <c r="V33" s="156">
        <v>3</v>
      </c>
      <c r="W33" s="156">
        <v>5.7381</v>
      </c>
      <c r="X33" s="310">
        <v>4472.669</v>
      </c>
      <c r="Y33" s="286"/>
      <c r="Z33" s="156"/>
      <c r="AA33" s="287"/>
      <c r="AB33" s="25">
        <f t="shared" si="3"/>
        <v>58</v>
      </c>
      <c r="AC33" s="40">
        <f t="shared" si="3"/>
        <v>573.6671</v>
      </c>
      <c r="AD33" s="39">
        <f t="shared" si="3"/>
        <v>116300.472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55"/>
      <c r="H34" s="155"/>
      <c r="I34" s="155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84</v>
      </c>
      <c r="W34" s="155">
        <v>6.7629</v>
      </c>
      <c r="X34" s="309">
        <v>4642.474</v>
      </c>
      <c r="Y34" s="284"/>
      <c r="Z34" s="155"/>
      <c r="AA34" s="285"/>
      <c r="AB34" s="38">
        <f t="shared" si="3"/>
        <v>84</v>
      </c>
      <c r="AC34" s="37">
        <f t="shared" si="3"/>
        <v>6.7629</v>
      </c>
      <c r="AD34" s="35">
        <f t="shared" si="3"/>
        <v>4642.474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56"/>
      <c r="H35" s="156"/>
      <c r="I35" s="156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>
        <v>2</v>
      </c>
      <c r="W35" s="156">
        <v>0.5263</v>
      </c>
      <c r="X35" s="310">
        <v>152.126</v>
      </c>
      <c r="Y35" s="286"/>
      <c r="Z35" s="156"/>
      <c r="AA35" s="287"/>
      <c r="AB35" s="25">
        <f t="shared" si="3"/>
        <v>2</v>
      </c>
      <c r="AC35" s="40">
        <f t="shared" si="3"/>
        <v>0.5263</v>
      </c>
      <c r="AD35" s="39">
        <f t="shared" si="3"/>
        <v>152.126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55"/>
      <c r="H36" s="155"/>
      <c r="I36" s="155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284"/>
      <c r="Z36" s="155"/>
      <c r="AA36" s="285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56"/>
      <c r="H37" s="156"/>
      <c r="I37" s="156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34</v>
      </c>
      <c r="E38" s="108">
        <v>3.9606</v>
      </c>
      <c r="F38" s="108">
        <v>2376.256717682128</v>
      </c>
      <c r="G38" s="155"/>
      <c r="H38" s="155"/>
      <c r="I38" s="155"/>
      <c r="J38" s="36">
        <f t="shared" si="0"/>
        <v>34</v>
      </c>
      <c r="K38" s="37">
        <f t="shared" si="0"/>
        <v>3.9606</v>
      </c>
      <c r="L38" s="35">
        <f t="shared" si="0"/>
        <v>2376.256717682128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284"/>
      <c r="Z38" s="155"/>
      <c r="AA38" s="285"/>
      <c r="AB38" s="38">
        <f t="shared" si="3"/>
        <v>34</v>
      </c>
      <c r="AC38" s="37">
        <f t="shared" si="3"/>
        <v>3.9606</v>
      </c>
      <c r="AD38" s="35">
        <f t="shared" si="3"/>
        <v>2376.256717682128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56"/>
      <c r="H39" s="156"/>
      <c r="I39" s="156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55"/>
      <c r="H40" s="155"/>
      <c r="I40" s="155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>
        <v>1</v>
      </c>
      <c r="W40" s="155">
        <v>18.6973</v>
      </c>
      <c r="X40" s="309">
        <v>12711.776</v>
      </c>
      <c r="Y40" s="284"/>
      <c r="Z40" s="155"/>
      <c r="AA40" s="285"/>
      <c r="AB40" s="38">
        <f t="shared" si="3"/>
        <v>1</v>
      </c>
      <c r="AC40" s="37">
        <f t="shared" si="3"/>
        <v>18.6973</v>
      </c>
      <c r="AD40" s="35">
        <f t="shared" si="3"/>
        <v>12711.776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56"/>
      <c r="H41" s="156"/>
      <c r="I41" s="156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55">
        <v>1</v>
      </c>
      <c r="H42" s="155">
        <v>13.653</v>
      </c>
      <c r="I42" s="155">
        <v>6230.481</v>
      </c>
      <c r="J42" s="36">
        <f t="shared" si="0"/>
        <v>1</v>
      </c>
      <c r="K42" s="37">
        <f t="shared" si="0"/>
        <v>13.653</v>
      </c>
      <c r="L42" s="35">
        <f t="shared" si="0"/>
        <v>6230.481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22</v>
      </c>
      <c r="W42" s="155">
        <v>826.1026</v>
      </c>
      <c r="X42" s="309">
        <v>143181.269</v>
      </c>
      <c r="Y42" s="284"/>
      <c r="Z42" s="155"/>
      <c r="AA42" s="285"/>
      <c r="AB42" s="38">
        <f t="shared" si="3"/>
        <v>23</v>
      </c>
      <c r="AC42" s="37">
        <f t="shared" si="3"/>
        <v>839.7556000000001</v>
      </c>
      <c r="AD42" s="35">
        <f t="shared" si="3"/>
        <v>149411.75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4</v>
      </c>
      <c r="E43" s="113">
        <v>70.4878</v>
      </c>
      <c r="F43" s="113">
        <v>30912.963135944097</v>
      </c>
      <c r="G43" s="156">
        <v>6</v>
      </c>
      <c r="H43" s="156">
        <v>120.756</v>
      </c>
      <c r="I43" s="156">
        <v>55689.709</v>
      </c>
      <c r="J43" s="24">
        <f t="shared" si="0"/>
        <v>10</v>
      </c>
      <c r="K43" s="40">
        <f t="shared" si="0"/>
        <v>191.2438</v>
      </c>
      <c r="L43" s="39">
        <f t="shared" si="0"/>
        <v>86602.6721359441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7</v>
      </c>
      <c r="W43" s="156">
        <v>132.6757</v>
      </c>
      <c r="X43" s="310">
        <v>13951.145</v>
      </c>
      <c r="Y43" s="286"/>
      <c r="Z43" s="156"/>
      <c r="AA43" s="287"/>
      <c r="AB43" s="25">
        <f t="shared" si="3"/>
        <v>17</v>
      </c>
      <c r="AC43" s="40">
        <f t="shared" si="3"/>
        <v>323.91949999999997</v>
      </c>
      <c r="AD43" s="39">
        <f t="shared" si="3"/>
        <v>100553.8171359441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55"/>
      <c r="H44" s="155"/>
      <c r="I44" s="155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/>
      <c r="W44" s="155"/>
      <c r="X44" s="309"/>
      <c r="Y44" s="284"/>
      <c r="Z44" s="155"/>
      <c r="AA44" s="285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56"/>
      <c r="H45" s="156"/>
      <c r="I45" s="156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/>
      <c r="W45" s="156"/>
      <c r="X45" s="310"/>
      <c r="Y45" s="286"/>
      <c r="Z45" s="156"/>
      <c r="AA45" s="287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55"/>
      <c r="H46" s="155"/>
      <c r="I46" s="155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56"/>
      <c r="H47" s="156"/>
      <c r="I47" s="156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55"/>
      <c r="H48" s="155"/>
      <c r="I48" s="155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6</v>
      </c>
      <c r="N48" s="155">
        <v>0.475</v>
      </c>
      <c r="O48" s="155">
        <v>169.365</v>
      </c>
      <c r="P48" s="108"/>
      <c r="Q48" s="108"/>
      <c r="R48" s="108"/>
      <c r="S48" s="36">
        <f t="shared" si="1"/>
        <v>6</v>
      </c>
      <c r="T48" s="37">
        <f t="shared" si="1"/>
        <v>0.475</v>
      </c>
      <c r="U48" s="35">
        <f t="shared" si="1"/>
        <v>169.365</v>
      </c>
      <c r="V48" s="155"/>
      <c r="W48" s="155"/>
      <c r="X48" s="309"/>
      <c r="Y48" s="284">
        <v>4</v>
      </c>
      <c r="Z48" s="155">
        <v>0.995</v>
      </c>
      <c r="AA48" s="285">
        <v>328.86</v>
      </c>
      <c r="AB48" s="38">
        <f t="shared" si="3"/>
        <v>10</v>
      </c>
      <c r="AC48" s="37">
        <f t="shared" si="3"/>
        <v>1.47</v>
      </c>
      <c r="AD48" s="35">
        <f t="shared" si="3"/>
        <v>498.225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56"/>
      <c r="H49" s="156"/>
      <c r="I49" s="156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/>
      <c r="W49" s="156"/>
      <c r="X49" s="310"/>
      <c r="Y49" s="286"/>
      <c r="Z49" s="156"/>
      <c r="AA49" s="287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55"/>
      <c r="H50" s="155"/>
      <c r="I50" s="155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/>
      <c r="W50" s="155"/>
      <c r="X50" s="309"/>
      <c r="Y50" s="284"/>
      <c r="Z50" s="155"/>
      <c r="AA50" s="285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56"/>
      <c r="H51" s="156"/>
      <c r="I51" s="156"/>
      <c r="J51" s="24">
        <f t="shared" si="0"/>
        <v>0</v>
      </c>
      <c r="K51" s="40">
        <f t="shared" si="0"/>
        <v>0</v>
      </c>
      <c r="L51" s="39">
        <f t="shared" si="0"/>
        <v>0</v>
      </c>
      <c r="M51" s="156"/>
      <c r="N51" s="156"/>
      <c r="O51" s="156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56"/>
      <c r="W51" s="156"/>
      <c r="X51" s="310"/>
      <c r="Y51" s="286"/>
      <c r="Z51" s="156"/>
      <c r="AA51" s="287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55"/>
      <c r="H52" s="155"/>
      <c r="I52" s="155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56">
        <v>1</v>
      </c>
      <c r="H53" s="156">
        <v>54.324</v>
      </c>
      <c r="I53" s="156">
        <v>12357.194</v>
      </c>
      <c r="J53" s="24">
        <f t="shared" si="0"/>
        <v>1</v>
      </c>
      <c r="K53" s="40">
        <f t="shared" si="0"/>
        <v>54.324</v>
      </c>
      <c r="L53" s="39">
        <f t="shared" si="0"/>
        <v>12357.194</v>
      </c>
      <c r="M53" s="156">
        <v>1</v>
      </c>
      <c r="N53" s="156">
        <v>106.025</v>
      </c>
      <c r="O53" s="156">
        <v>25118.898</v>
      </c>
      <c r="P53" s="113"/>
      <c r="Q53" s="113"/>
      <c r="R53" s="114"/>
      <c r="S53" s="24">
        <f t="shared" si="1"/>
        <v>1</v>
      </c>
      <c r="T53" s="40">
        <f t="shared" si="1"/>
        <v>106.025</v>
      </c>
      <c r="U53" s="39">
        <f t="shared" si="1"/>
        <v>25118.898</v>
      </c>
      <c r="V53" s="156">
        <v>39</v>
      </c>
      <c r="W53" s="156">
        <v>2128.6455</v>
      </c>
      <c r="X53" s="310">
        <v>527510.792</v>
      </c>
      <c r="Y53" s="286"/>
      <c r="Z53" s="156"/>
      <c r="AA53" s="287"/>
      <c r="AB53" s="25">
        <f t="shared" si="3"/>
        <v>41</v>
      </c>
      <c r="AC53" s="40">
        <f t="shared" si="3"/>
        <v>2288.9945000000002</v>
      </c>
      <c r="AD53" s="39">
        <f t="shared" si="3"/>
        <v>564986.8840000001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55"/>
      <c r="H54" s="155"/>
      <c r="I54" s="155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56"/>
      <c r="H55" s="156"/>
      <c r="I55" s="156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55"/>
      <c r="H56" s="155"/>
      <c r="I56" s="155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>
        <v>12</v>
      </c>
      <c r="W56" s="155">
        <v>2.509</v>
      </c>
      <c r="X56" s="309">
        <v>2771.796</v>
      </c>
      <c r="Y56" s="284"/>
      <c r="Z56" s="155"/>
      <c r="AA56" s="285"/>
      <c r="AB56" s="38">
        <f t="shared" si="3"/>
        <v>12</v>
      </c>
      <c r="AC56" s="37">
        <f t="shared" si="3"/>
        <v>2.509</v>
      </c>
      <c r="AD56" s="35">
        <f t="shared" si="3"/>
        <v>2771.796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56"/>
      <c r="H57" s="156"/>
      <c r="I57" s="156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/>
      <c r="W57" s="156"/>
      <c r="X57" s="310"/>
      <c r="Y57" s="286"/>
      <c r="Z57" s="156"/>
      <c r="AA57" s="287"/>
      <c r="AB57" s="25">
        <f t="shared" si="3"/>
        <v>0</v>
      </c>
      <c r="AC57" s="40">
        <f t="shared" si="3"/>
        <v>0</v>
      </c>
      <c r="AD57" s="39">
        <f t="shared" si="3"/>
        <v>0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50"/>
      <c r="H58" s="150"/>
      <c r="I58" s="150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905</v>
      </c>
      <c r="W58" s="150">
        <v>31.2584</v>
      </c>
      <c r="X58" s="311">
        <v>15076.332</v>
      </c>
      <c r="Y58" s="288">
        <v>331</v>
      </c>
      <c r="Z58" s="150">
        <v>1101.8815</v>
      </c>
      <c r="AA58" s="289">
        <v>277803.204</v>
      </c>
      <c r="AB58" s="47">
        <f t="shared" si="3"/>
        <v>1236</v>
      </c>
      <c r="AC58" s="43">
        <f t="shared" si="3"/>
        <v>1133.1399</v>
      </c>
      <c r="AD58" s="96">
        <f t="shared" si="3"/>
        <v>292879.536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55"/>
      <c r="H59" s="155"/>
      <c r="I59" s="285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56"/>
      <c r="H60" s="156"/>
      <c r="I60" s="156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1</v>
      </c>
      <c r="N60" s="156">
        <v>2.505</v>
      </c>
      <c r="O60" s="156">
        <v>313.058</v>
      </c>
      <c r="P60" s="113"/>
      <c r="Q60" s="113"/>
      <c r="R60" s="114"/>
      <c r="S60" s="24">
        <f t="shared" si="1"/>
        <v>1</v>
      </c>
      <c r="T60" s="40">
        <f t="shared" si="1"/>
        <v>2.505</v>
      </c>
      <c r="U60" s="39">
        <f t="shared" si="1"/>
        <v>313.058</v>
      </c>
      <c r="V60" s="156"/>
      <c r="W60" s="156"/>
      <c r="X60" s="310"/>
      <c r="Y60" s="286"/>
      <c r="Z60" s="156"/>
      <c r="AA60" s="287"/>
      <c r="AB60" s="25">
        <f t="shared" si="3"/>
        <v>1</v>
      </c>
      <c r="AC60" s="40">
        <f t="shared" si="3"/>
        <v>2.505</v>
      </c>
      <c r="AD60" s="98">
        <f t="shared" si="3"/>
        <v>313.058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86</v>
      </c>
      <c r="E61" s="118">
        <v>10.3496</v>
      </c>
      <c r="F61" s="118">
        <v>8186.6444002885655</v>
      </c>
      <c r="G61" s="150">
        <f>+G6+G8+G10+G12+G14+G16+G18+G20+G22+G24+G26+G28+G30+G32+G34+G36+G38+G40+G42+G44+G46+G48+G50+G52+G54+G56+G58</f>
        <v>87</v>
      </c>
      <c r="H61" s="150">
        <f>+H6+H8+H10+H12+H14+H16+H18+H20+H22+H24+H26+H28+H30+H32+H34+H36+H38+H40+H42+H44+H46+H48+H50+H52+H54+H56+H58</f>
        <v>71.7957</v>
      </c>
      <c r="I61" s="150">
        <f>+I6+I8+I10+I12+I14+I16+I18+I20+I22+I24+I26+I28+I30+I32+I34+I36+I38+I40+I42+I44+I46+I48+I50+I52+I54+I56+I58</f>
        <v>32547.698</v>
      </c>
      <c r="J61" s="14">
        <f aca="true" t="shared" si="4" ref="J61:L71">+D61+G61</f>
        <v>173</v>
      </c>
      <c r="K61" s="43">
        <f t="shared" si="4"/>
        <v>82.14529999999999</v>
      </c>
      <c r="L61" s="42">
        <f t="shared" si="4"/>
        <v>40734.342400288566</v>
      </c>
      <c r="M61" s="150">
        <f aca="true" t="shared" si="5" ref="M61:R61">+M6+M8+M10+M12+M14+M16+M18+M20+M22+M24+M26+M28+M30+M32+M34+M36+M38+M40+M42+M44+M46+M48+M50+M52+M54+M56+M58</f>
        <v>222</v>
      </c>
      <c r="N61" s="150">
        <f t="shared" si="5"/>
        <v>1103.5097999999998</v>
      </c>
      <c r="O61" s="150">
        <f t="shared" si="5"/>
        <v>247054.88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222</v>
      </c>
      <c r="T61" s="45">
        <f t="shared" si="6"/>
        <v>1103.5097999999998</v>
      </c>
      <c r="U61" s="46">
        <f t="shared" si="6"/>
        <v>247054.88</v>
      </c>
      <c r="V61" s="150">
        <f aca="true" t="shared" si="7" ref="V61:AA61">+V6+V8+V10+V12+V14+V16+V18+V20+V22+V24+V26+V28+V30+V32+V34+V36+V38+V40+V42+V44+V46+V48+V50+V52+V54+V56+V58</f>
        <v>1137</v>
      </c>
      <c r="W61" s="150">
        <f t="shared" si="7"/>
        <v>1376.6526000000001</v>
      </c>
      <c r="X61" s="311">
        <f>+X6+X8+X10+X12+X14+X16+X18+X20+X22+X24+X26+X28+X30+X32+X34+X36+X38+X40+X42+X44+X46+X48+X50+X52+X54+X56+X58</f>
        <v>283712.95499999996</v>
      </c>
      <c r="Y61" s="288">
        <f t="shared" si="7"/>
        <v>478</v>
      </c>
      <c r="Z61" s="150">
        <f t="shared" si="7"/>
        <v>1385.4234</v>
      </c>
      <c r="AA61" s="289">
        <f t="shared" si="7"/>
        <v>340046.56500000006</v>
      </c>
      <c r="AB61" s="47">
        <f t="shared" si="3"/>
        <v>2010</v>
      </c>
      <c r="AC61" s="43">
        <f t="shared" si="3"/>
        <v>3947.7311</v>
      </c>
      <c r="AD61" s="96">
        <f t="shared" si="3"/>
        <v>911548.7424002886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55">
        <f>G59</f>
        <v>0</v>
      </c>
      <c r="H62" s="155">
        <f>H59</f>
        <v>0</v>
      </c>
      <c r="I62" s="285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284">
        <f aca="true" t="shared" si="9" ref="V62:AA62">V59</f>
        <v>0</v>
      </c>
      <c r="W62" s="155">
        <f t="shared" si="9"/>
        <v>0</v>
      </c>
      <c r="X62" s="312">
        <f t="shared" si="9"/>
        <v>0</v>
      </c>
      <c r="Y62" s="284">
        <f t="shared" si="9"/>
        <v>0</v>
      </c>
      <c r="Z62" s="155">
        <f t="shared" si="9"/>
        <v>0</v>
      </c>
      <c r="AA62" s="285">
        <f t="shared" si="9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6</v>
      </c>
      <c r="E63" s="113">
        <v>194.4268</v>
      </c>
      <c r="F63" s="113">
        <v>65643.98249468807</v>
      </c>
      <c r="G63" s="156">
        <f>+G7+G9+G11+G13+G15+G17+G19+G21+G23+G25+G27+G29+G31+G33+G35+G37+G39+G41+G43+G45+G47+G49+G51+G53+G55+G57+G60</f>
        <v>7</v>
      </c>
      <c r="H63" s="156">
        <f>+H7+H9+H11+H13+H15+H17+H19+H21+H23+H25+H27+H29+H31+H33+H35+H37+H39+H41+H43+H45+H47+H49+H51+H53+H55+H57+H60</f>
        <v>175.07999999999998</v>
      </c>
      <c r="I63" s="156">
        <f>+I7+I9+I11+I13+I15+I17+I19+I21+I23+I25+I27+I29+I31+I33+I35+I37+I39+I41+I43+I45+I47+I49+I51+I53+I55+I57+I60</f>
        <v>68046.903</v>
      </c>
      <c r="J63" s="24">
        <f t="shared" si="4"/>
        <v>13</v>
      </c>
      <c r="K63" s="40">
        <f t="shared" si="4"/>
        <v>369.5068</v>
      </c>
      <c r="L63" s="39">
        <f t="shared" si="4"/>
        <v>133690.88549468806</v>
      </c>
      <c r="M63" s="156">
        <f aca="true" t="shared" si="10" ref="M63:R63">+M7+M9+M11+M13+M15+M17+M19+M21+M23+M25+M27+M29+M31+M33+M35+M37+M39+M41+M43+M45+M47+M49+M51+M53+M55+M57+M60</f>
        <v>69</v>
      </c>
      <c r="N63" s="156">
        <f t="shared" si="10"/>
        <v>1906.2930000000001</v>
      </c>
      <c r="O63" s="156">
        <f t="shared" si="10"/>
        <v>437768.065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69</v>
      </c>
      <c r="T63" s="40">
        <f t="shared" si="6"/>
        <v>1906.2930000000001</v>
      </c>
      <c r="U63" s="39">
        <f t="shared" si="6"/>
        <v>437768.065</v>
      </c>
      <c r="V63" s="156">
        <f aca="true" t="shared" si="11" ref="V63:AA63">+V7+V9+V11+V13+V15+V17+V19+V21+V23+V25+V27+V29+V31+V33+V35+V37+V39+V41+V43+V45+V47+V49+V51+V53+V55+V57+V60</f>
        <v>83</v>
      </c>
      <c r="W63" s="156">
        <f t="shared" si="11"/>
        <v>3311.5537000000004</v>
      </c>
      <c r="X63" s="310">
        <f t="shared" si="11"/>
        <v>849325.623</v>
      </c>
      <c r="Y63" s="286">
        <f t="shared" si="11"/>
        <v>0</v>
      </c>
      <c r="Z63" s="156">
        <f t="shared" si="11"/>
        <v>0</v>
      </c>
      <c r="AA63" s="287">
        <f t="shared" si="11"/>
        <v>0</v>
      </c>
      <c r="AB63" s="25">
        <f aca="true" t="shared" si="12" ref="AB63:AD71">+J63+S63+V63+Y63</f>
        <v>165</v>
      </c>
      <c r="AC63" s="40">
        <f t="shared" si="12"/>
        <v>5587.353500000001</v>
      </c>
      <c r="AD63" s="99">
        <f>+L63+U63+X63+AA63</f>
        <v>1420784.5734946881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55">
        <v>356</v>
      </c>
      <c r="H64" s="155">
        <v>1420.9799</v>
      </c>
      <c r="I64" s="155">
        <v>674665.549</v>
      </c>
      <c r="J64" s="36">
        <f t="shared" si="4"/>
        <v>356</v>
      </c>
      <c r="K64" s="37">
        <f t="shared" si="4"/>
        <v>1420.9799</v>
      </c>
      <c r="L64" s="35">
        <f t="shared" si="4"/>
        <v>674665.549</v>
      </c>
      <c r="M64" s="155">
        <v>2291</v>
      </c>
      <c r="N64" s="155">
        <v>913.2539</v>
      </c>
      <c r="O64" s="155">
        <v>267866.068</v>
      </c>
      <c r="P64" s="108"/>
      <c r="Q64" s="108"/>
      <c r="R64" s="108"/>
      <c r="S64" s="36">
        <f t="shared" si="6"/>
        <v>2291</v>
      </c>
      <c r="T64" s="37">
        <f t="shared" si="6"/>
        <v>913.2539</v>
      </c>
      <c r="U64" s="35">
        <f t="shared" si="6"/>
        <v>267866.068</v>
      </c>
      <c r="V64" s="155">
        <v>699</v>
      </c>
      <c r="W64" s="155">
        <v>106.6799</v>
      </c>
      <c r="X64" s="309">
        <v>107417.528</v>
      </c>
      <c r="Y64" s="284">
        <v>67</v>
      </c>
      <c r="Z64" s="155">
        <v>321.366</v>
      </c>
      <c r="AA64" s="285">
        <v>35088.497</v>
      </c>
      <c r="AB64" s="38">
        <f t="shared" si="12"/>
        <v>3413</v>
      </c>
      <c r="AC64" s="37">
        <f t="shared" si="12"/>
        <v>2762.2797</v>
      </c>
      <c r="AD64" s="97">
        <f t="shared" si="12"/>
        <v>1085037.642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475</v>
      </c>
      <c r="E65" s="113">
        <v>50.35375</v>
      </c>
      <c r="F65" s="113">
        <v>67994.09210502337</v>
      </c>
      <c r="G65" s="156">
        <v>66</v>
      </c>
      <c r="H65" s="156">
        <v>574.8688</v>
      </c>
      <c r="I65" s="156">
        <v>290223.456</v>
      </c>
      <c r="J65" s="24">
        <f t="shared" si="4"/>
        <v>541</v>
      </c>
      <c r="K65" s="40">
        <f t="shared" si="4"/>
        <v>625.22255</v>
      </c>
      <c r="L65" s="39">
        <f t="shared" si="4"/>
        <v>358217.5481050234</v>
      </c>
      <c r="M65" s="156">
        <v>43</v>
      </c>
      <c r="N65" s="156">
        <v>44.887</v>
      </c>
      <c r="O65" s="156">
        <v>5572.754</v>
      </c>
      <c r="P65" s="113"/>
      <c r="Q65" s="113"/>
      <c r="R65" s="114"/>
      <c r="S65" s="24">
        <f t="shared" si="6"/>
        <v>43</v>
      </c>
      <c r="T65" s="40">
        <f t="shared" si="6"/>
        <v>44.887</v>
      </c>
      <c r="U65" s="39">
        <f t="shared" si="6"/>
        <v>5572.754</v>
      </c>
      <c r="V65" s="156">
        <v>19</v>
      </c>
      <c r="W65" s="156">
        <v>5.3955</v>
      </c>
      <c r="X65" s="310">
        <v>1083.77</v>
      </c>
      <c r="Y65" s="286">
        <v>1</v>
      </c>
      <c r="Z65" s="156">
        <v>0.528</v>
      </c>
      <c r="AA65" s="287">
        <v>264.782</v>
      </c>
      <c r="AB65" s="25">
        <f t="shared" si="12"/>
        <v>604</v>
      </c>
      <c r="AC65" s="40">
        <f t="shared" si="12"/>
        <v>676.0330499999999</v>
      </c>
      <c r="AD65" s="99">
        <f t="shared" si="12"/>
        <v>365138.85410502343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55"/>
      <c r="H66" s="155"/>
      <c r="I66" s="155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55"/>
      <c r="W66" s="155"/>
      <c r="X66" s="309"/>
      <c r="Y66" s="284"/>
      <c r="Z66" s="155"/>
      <c r="AA66" s="285"/>
      <c r="AB66" s="38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56"/>
      <c r="H67" s="156"/>
      <c r="I67" s="156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56"/>
      <c r="W67" s="156"/>
      <c r="X67" s="310"/>
      <c r="Y67" s="286"/>
      <c r="Z67" s="156"/>
      <c r="AA67" s="287"/>
      <c r="AB67" s="25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86</v>
      </c>
      <c r="E68" s="108">
        <v>10.3496</v>
      </c>
      <c r="F68" s="108">
        <v>8186.6444002885655</v>
      </c>
      <c r="G68" s="155">
        <f>+G61+G64+G66</f>
        <v>443</v>
      </c>
      <c r="H68" s="155">
        <f>+H61+H64+H66</f>
        <v>1492.7756</v>
      </c>
      <c r="I68" s="155">
        <f>+I61+I64+I66</f>
        <v>707213.247</v>
      </c>
      <c r="J68" s="36">
        <f t="shared" si="4"/>
        <v>529</v>
      </c>
      <c r="K68" s="37">
        <f t="shared" si="4"/>
        <v>1503.1252</v>
      </c>
      <c r="L68" s="35">
        <f t="shared" si="4"/>
        <v>715399.8914002886</v>
      </c>
      <c r="M68" s="155">
        <f aca="true" t="shared" si="13" ref="M68:R68">+M61+M64+M66</f>
        <v>2513</v>
      </c>
      <c r="N68" s="155">
        <f t="shared" si="13"/>
        <v>2016.7637</v>
      </c>
      <c r="O68" s="155">
        <f t="shared" si="13"/>
        <v>514920.94800000003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2513</v>
      </c>
      <c r="T68" s="37">
        <f t="shared" si="6"/>
        <v>2016.7637</v>
      </c>
      <c r="U68" s="35">
        <f t="shared" si="6"/>
        <v>514920.94800000003</v>
      </c>
      <c r="V68" s="155">
        <f aca="true" t="shared" si="14" ref="V68:AA68">+V61+V64+V66</f>
        <v>1836</v>
      </c>
      <c r="W68" s="155">
        <f t="shared" si="14"/>
        <v>1483.3325000000002</v>
      </c>
      <c r="X68" s="313">
        <f t="shared" si="14"/>
        <v>391130.48299999995</v>
      </c>
      <c r="Y68" s="284">
        <f t="shared" si="14"/>
        <v>545</v>
      </c>
      <c r="Z68" s="155">
        <f t="shared" si="14"/>
        <v>1706.7894</v>
      </c>
      <c r="AA68" s="285">
        <f t="shared" si="14"/>
        <v>375135.06200000003</v>
      </c>
      <c r="AB68" s="38">
        <f t="shared" si="12"/>
        <v>5423</v>
      </c>
      <c r="AC68" s="37">
        <f t="shared" si="12"/>
        <v>6710.0108</v>
      </c>
      <c r="AD68" s="97">
        <f t="shared" si="12"/>
        <v>1996586.3844002886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481</v>
      </c>
      <c r="E69" s="113">
        <v>244.78054999999998</v>
      </c>
      <c r="F69" s="113">
        <v>133638.07459971146</v>
      </c>
      <c r="G69" s="156">
        <f>+G63+G65+G67</f>
        <v>73</v>
      </c>
      <c r="H69" s="156">
        <f>+H63+H65+H67</f>
        <v>749.9487999999999</v>
      </c>
      <c r="I69" s="156">
        <f>+I63+I65+I67</f>
        <v>358270.359</v>
      </c>
      <c r="J69" s="24">
        <f t="shared" si="4"/>
        <v>554</v>
      </c>
      <c r="K69" s="40">
        <f t="shared" si="4"/>
        <v>994.7293499999998</v>
      </c>
      <c r="L69" s="39">
        <f t="shared" si="4"/>
        <v>491908.43359971145</v>
      </c>
      <c r="M69" s="156">
        <f aca="true" t="shared" si="15" ref="M69:R69">+M63+M65+M67</f>
        <v>112</v>
      </c>
      <c r="N69" s="156">
        <f t="shared" si="15"/>
        <v>1951.18</v>
      </c>
      <c r="O69" s="156">
        <f t="shared" si="15"/>
        <v>443340.819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112</v>
      </c>
      <c r="T69" s="40">
        <f t="shared" si="6"/>
        <v>1951.18</v>
      </c>
      <c r="U69" s="39">
        <f t="shared" si="6"/>
        <v>443340.819</v>
      </c>
      <c r="V69" s="156">
        <f aca="true" t="shared" si="16" ref="V69:AA69">+V63+V65+V67</f>
        <v>102</v>
      </c>
      <c r="W69" s="156">
        <f t="shared" si="16"/>
        <v>3316.9492000000005</v>
      </c>
      <c r="X69" s="314">
        <f t="shared" si="16"/>
        <v>850409.393</v>
      </c>
      <c r="Y69" s="286">
        <f t="shared" si="16"/>
        <v>1</v>
      </c>
      <c r="Z69" s="156">
        <f t="shared" si="16"/>
        <v>0.528</v>
      </c>
      <c r="AA69" s="287">
        <f t="shared" si="16"/>
        <v>264.782</v>
      </c>
      <c r="AB69" s="25">
        <f t="shared" si="12"/>
        <v>769</v>
      </c>
      <c r="AC69" s="40">
        <f t="shared" si="12"/>
        <v>6263.386550000001</v>
      </c>
      <c r="AD69" s="98">
        <f t="shared" si="12"/>
        <v>1785923.4275997116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50"/>
      <c r="H70" s="150"/>
      <c r="I70" s="150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50"/>
      <c r="W70" s="150"/>
      <c r="X70" s="311"/>
      <c r="Y70" s="288"/>
      <c r="Z70" s="150"/>
      <c r="AA70" s="289"/>
      <c r="AB70" s="9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567</v>
      </c>
      <c r="E71" s="125">
        <f t="shared" si="17"/>
        <v>255.13015</v>
      </c>
      <c r="F71" s="125">
        <f t="shared" si="17"/>
        <v>141824.719</v>
      </c>
      <c r="G71" s="161">
        <f t="shared" si="17"/>
        <v>516</v>
      </c>
      <c r="H71" s="157">
        <f t="shared" si="17"/>
        <v>2242.7244</v>
      </c>
      <c r="I71" s="296">
        <f t="shared" si="17"/>
        <v>1065483.606</v>
      </c>
      <c r="J71" s="88">
        <f t="shared" si="4"/>
        <v>1083</v>
      </c>
      <c r="K71" s="83">
        <f t="shared" si="4"/>
        <v>2497.85455</v>
      </c>
      <c r="L71" s="80">
        <f t="shared" si="4"/>
        <v>1207308.325</v>
      </c>
      <c r="M71" s="290">
        <f aca="true" t="shared" si="18" ref="M71:R71">+M68+M69+M70</f>
        <v>2625</v>
      </c>
      <c r="N71" s="157">
        <f t="shared" si="18"/>
        <v>3967.9437</v>
      </c>
      <c r="O71" s="303">
        <f t="shared" si="18"/>
        <v>958261.767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2625</v>
      </c>
      <c r="T71" s="125">
        <f t="shared" si="6"/>
        <v>3967.9437</v>
      </c>
      <c r="U71" s="131">
        <f t="shared" si="6"/>
        <v>958261.767</v>
      </c>
      <c r="V71" s="157">
        <f aca="true" t="shared" si="19" ref="V71:AA71">+V68+V69+V70</f>
        <v>1938</v>
      </c>
      <c r="W71" s="161">
        <f t="shared" si="19"/>
        <v>4800.2817000000005</v>
      </c>
      <c r="X71" s="315">
        <f t="shared" si="19"/>
        <v>1241539.876</v>
      </c>
      <c r="Y71" s="290">
        <f t="shared" si="19"/>
        <v>546</v>
      </c>
      <c r="Z71" s="157">
        <f t="shared" si="19"/>
        <v>1707.3174</v>
      </c>
      <c r="AA71" s="291">
        <f t="shared" si="19"/>
        <v>375399.84400000004</v>
      </c>
      <c r="AB71" s="83">
        <f t="shared" si="12"/>
        <v>6192</v>
      </c>
      <c r="AC71" s="84">
        <f t="shared" si="12"/>
        <v>12973.39735</v>
      </c>
      <c r="AD71" s="101">
        <f t="shared" si="12"/>
        <v>3782509.8120000004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476</v>
      </c>
      <c r="E72" s="135">
        <v>249.20045999999996</v>
      </c>
      <c r="F72" s="135">
        <v>138441.884</v>
      </c>
      <c r="G72" s="158">
        <v>405</v>
      </c>
      <c r="H72" s="158">
        <v>1908.9833</v>
      </c>
      <c r="I72" s="297">
        <v>615475.173</v>
      </c>
      <c r="J72" s="134">
        <v>881</v>
      </c>
      <c r="K72" s="135">
        <v>2158.18376</v>
      </c>
      <c r="L72" s="140">
        <v>753917.0569999999</v>
      </c>
      <c r="M72" s="304">
        <v>0</v>
      </c>
      <c r="N72" s="158">
        <v>0</v>
      </c>
      <c r="O72" s="158">
        <v>0</v>
      </c>
      <c r="P72" s="135">
        <v>0</v>
      </c>
      <c r="Q72" s="135">
        <v>0</v>
      </c>
      <c r="R72" s="139">
        <v>0</v>
      </c>
      <c r="S72" s="134">
        <v>0</v>
      </c>
      <c r="T72" s="135">
        <v>0</v>
      </c>
      <c r="U72" s="140">
        <v>0</v>
      </c>
      <c r="V72" s="304">
        <v>4</v>
      </c>
      <c r="W72" s="158">
        <v>110.7705</v>
      </c>
      <c r="X72" s="297">
        <v>78045.826</v>
      </c>
      <c r="Y72" s="292">
        <v>11</v>
      </c>
      <c r="Z72" s="158">
        <v>73.2717</v>
      </c>
      <c r="AA72" s="293">
        <v>12805.508</v>
      </c>
      <c r="AB72" s="149">
        <v>896</v>
      </c>
      <c r="AC72" s="135">
        <v>2342.2259599999998</v>
      </c>
      <c r="AD72" s="135">
        <v>844768.391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1.1911764705882353</v>
      </c>
      <c r="E73" s="142">
        <f aca="true" t="shared" si="20" ref="E73:AD73">E71/E72</f>
        <v>1.023794859768718</v>
      </c>
      <c r="F73" s="141">
        <f t="shared" si="20"/>
        <v>1.0244350546399674</v>
      </c>
      <c r="G73" s="162">
        <f t="shared" si="20"/>
        <v>1.2740740740740741</v>
      </c>
      <c r="H73" s="159">
        <f t="shared" si="20"/>
        <v>1.1748266210605405</v>
      </c>
      <c r="I73" s="298">
        <f t="shared" si="20"/>
        <v>1.7311561095251522</v>
      </c>
      <c r="J73" s="144">
        <f t="shared" si="20"/>
        <v>1.2292849035187288</v>
      </c>
      <c r="K73" s="141">
        <f t="shared" si="20"/>
        <v>1.157387334802297</v>
      </c>
      <c r="L73" s="145">
        <f t="shared" si="20"/>
        <v>1.6013808333295212</v>
      </c>
      <c r="M73" s="294" t="e">
        <f t="shared" si="20"/>
        <v>#DIV/0!</v>
      </c>
      <c r="N73" s="159" t="e">
        <f t="shared" si="20"/>
        <v>#DIV/0!</v>
      </c>
      <c r="O73" s="162" t="e">
        <f t="shared" si="20"/>
        <v>#DIV/0!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 t="e">
        <f t="shared" si="20"/>
        <v>#DIV/0!</v>
      </c>
      <c r="T73" s="142" t="e">
        <f t="shared" si="20"/>
        <v>#DIV/0!</v>
      </c>
      <c r="U73" s="146" t="e">
        <f t="shared" si="20"/>
        <v>#DIV/0!</v>
      </c>
      <c r="V73" s="159">
        <f t="shared" si="20"/>
        <v>484.5</v>
      </c>
      <c r="W73" s="162">
        <f t="shared" si="20"/>
        <v>43.335379907105235</v>
      </c>
      <c r="X73" s="159">
        <f t="shared" si="20"/>
        <v>15.907831842281993</v>
      </c>
      <c r="Y73" s="294">
        <f t="shared" si="20"/>
        <v>49.63636363636363</v>
      </c>
      <c r="Z73" s="159">
        <f t="shared" si="20"/>
        <v>23.30118449551464</v>
      </c>
      <c r="AA73" s="295">
        <f t="shared" si="20"/>
        <v>29.315497987272355</v>
      </c>
      <c r="AB73" s="141">
        <f t="shared" si="20"/>
        <v>6.910714285714286</v>
      </c>
      <c r="AC73" s="142">
        <f t="shared" si="20"/>
        <v>5.538917923187906</v>
      </c>
      <c r="AD73" s="148">
        <f t="shared" si="20"/>
        <v>4.477570245641448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ht="25.5">
      <c r="M76" s="305"/>
    </row>
    <row r="77" spans="13:24" ht="25.5">
      <c r="M77" s="305"/>
      <c r="W77" s="316"/>
      <c r="X77" s="160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66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160" customWidth="1"/>
    <col min="8" max="8" width="14.59765625" style="160" customWidth="1"/>
    <col min="9" max="9" width="24.5" style="160" bestFit="1" customWidth="1"/>
    <col min="10" max="11" width="17.3984375" style="48" bestFit="1" customWidth="1"/>
    <col min="12" max="12" width="24.5" style="48" bestFit="1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101</v>
      </c>
      <c r="C2" s="9"/>
      <c r="D2" s="9"/>
      <c r="E2" s="9"/>
      <c r="F2" s="9"/>
      <c r="G2" s="152"/>
      <c r="H2" s="152"/>
      <c r="I2" s="152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152"/>
      <c r="W2" s="152"/>
      <c r="X2" s="306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3" t="s">
        <v>67</v>
      </c>
      <c r="H3" s="341"/>
      <c r="I3" s="34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153" t="s">
        <v>0</v>
      </c>
      <c r="H4" s="153" t="s">
        <v>1</v>
      </c>
      <c r="I4" s="153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154" t="s">
        <v>6</v>
      </c>
      <c r="H5" s="154" t="s">
        <v>7</v>
      </c>
      <c r="I5" s="154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55"/>
      <c r="H6" s="155"/>
      <c r="I6" s="155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>
        <v>7</v>
      </c>
      <c r="N6" s="155">
        <v>1153.523</v>
      </c>
      <c r="O6" s="155">
        <v>220565.741</v>
      </c>
      <c r="P6" s="108"/>
      <c r="Q6" s="108"/>
      <c r="R6" s="108"/>
      <c r="S6" s="36">
        <f aca="true" t="shared" si="1" ref="S6:U60">+M6+P6</f>
        <v>7</v>
      </c>
      <c r="T6" s="37">
        <f t="shared" si="1"/>
        <v>1153.523</v>
      </c>
      <c r="U6" s="35">
        <f t="shared" si="1"/>
        <v>220565.741</v>
      </c>
      <c r="V6" s="155">
        <v>4</v>
      </c>
      <c r="W6" s="155">
        <v>123.526</v>
      </c>
      <c r="X6" s="309">
        <v>37331.383</v>
      </c>
      <c r="Y6" s="284"/>
      <c r="Z6" s="155"/>
      <c r="AA6" s="285"/>
      <c r="AB6" s="38">
        <f aca="true" t="shared" si="2" ref="AB6:AD21">+J6+S6+V6+Y6</f>
        <v>11</v>
      </c>
      <c r="AC6" s="37">
        <f t="shared" si="2"/>
        <v>1277.049</v>
      </c>
      <c r="AD6" s="35">
        <f>+L6+U6+X6+AA6</f>
        <v>257897.124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6</v>
      </c>
      <c r="E7" s="113">
        <v>105.159</v>
      </c>
      <c r="F7" s="113">
        <v>38327.12444909374</v>
      </c>
      <c r="G7" s="156">
        <v>2</v>
      </c>
      <c r="H7" s="156">
        <v>34.205</v>
      </c>
      <c r="I7" s="156">
        <v>20166.175</v>
      </c>
      <c r="J7" s="24">
        <f t="shared" si="0"/>
        <v>8</v>
      </c>
      <c r="K7" s="40">
        <f t="shared" si="0"/>
        <v>139.364</v>
      </c>
      <c r="L7" s="39">
        <f t="shared" si="0"/>
        <v>58493.29944909374</v>
      </c>
      <c r="M7" s="156">
        <v>29</v>
      </c>
      <c r="N7" s="156">
        <v>5563.898</v>
      </c>
      <c r="O7" s="156">
        <v>1042396.048</v>
      </c>
      <c r="P7" s="113"/>
      <c r="Q7" s="113"/>
      <c r="R7" s="114"/>
      <c r="S7" s="24">
        <f t="shared" si="1"/>
        <v>29</v>
      </c>
      <c r="T7" s="40">
        <f t="shared" si="1"/>
        <v>5563.898</v>
      </c>
      <c r="U7" s="39">
        <f t="shared" si="1"/>
        <v>1042396.048</v>
      </c>
      <c r="V7" s="156">
        <v>42</v>
      </c>
      <c r="W7" s="156">
        <v>1522.9695</v>
      </c>
      <c r="X7" s="310">
        <v>626919.365</v>
      </c>
      <c r="Y7" s="286">
        <v>3</v>
      </c>
      <c r="Z7" s="156">
        <v>1078.986</v>
      </c>
      <c r="AA7" s="287">
        <v>198626.366</v>
      </c>
      <c r="AB7" s="25">
        <f t="shared" si="2"/>
        <v>82</v>
      </c>
      <c r="AC7" s="40">
        <f t="shared" si="2"/>
        <v>8305.2175</v>
      </c>
      <c r="AD7" s="39">
        <f>+L7+U7+X7+AA7</f>
        <v>1926435.0784490935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55"/>
      <c r="H8" s="155"/>
      <c r="I8" s="155"/>
      <c r="J8" s="36">
        <f t="shared" si="0"/>
        <v>0</v>
      </c>
      <c r="K8" s="37">
        <f t="shared" si="0"/>
        <v>0</v>
      </c>
      <c r="L8" s="35">
        <f t="shared" si="0"/>
        <v>0</v>
      </c>
      <c r="M8" s="155"/>
      <c r="N8" s="155"/>
      <c r="O8" s="155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55"/>
      <c r="W8" s="155"/>
      <c r="X8" s="309"/>
      <c r="Y8" s="284"/>
      <c r="Z8" s="155"/>
      <c r="AA8" s="285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56"/>
      <c r="H9" s="156"/>
      <c r="I9" s="156"/>
      <c r="J9" s="24">
        <f t="shared" si="0"/>
        <v>0</v>
      </c>
      <c r="K9" s="40">
        <f t="shared" si="0"/>
        <v>0</v>
      </c>
      <c r="L9" s="39">
        <f t="shared" si="0"/>
        <v>0</v>
      </c>
      <c r="M9" s="156"/>
      <c r="N9" s="156"/>
      <c r="O9" s="156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56"/>
      <c r="W9" s="156"/>
      <c r="X9" s="310"/>
      <c r="Y9" s="286"/>
      <c r="Z9" s="156"/>
      <c r="AA9" s="287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55"/>
      <c r="H10" s="155"/>
      <c r="I10" s="155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56"/>
      <c r="H11" s="156"/>
      <c r="I11" s="156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55"/>
      <c r="H12" s="155"/>
      <c r="I12" s="155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56"/>
      <c r="H13" s="156"/>
      <c r="I13" s="156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55"/>
      <c r="H14" s="155"/>
      <c r="I14" s="155"/>
      <c r="J14" s="36">
        <f t="shared" si="0"/>
        <v>0</v>
      </c>
      <c r="K14" s="37">
        <f t="shared" si="0"/>
        <v>0</v>
      </c>
      <c r="L14" s="35">
        <f t="shared" si="0"/>
        <v>0</v>
      </c>
      <c r="M14" s="155"/>
      <c r="N14" s="155"/>
      <c r="O14" s="155"/>
      <c r="P14" s="108"/>
      <c r="Q14" s="108"/>
      <c r="R14" s="108"/>
      <c r="S14" s="36">
        <f t="shared" si="1"/>
        <v>0</v>
      </c>
      <c r="T14" s="37">
        <f t="shared" si="1"/>
        <v>0</v>
      </c>
      <c r="U14" s="35">
        <f t="shared" si="1"/>
        <v>0</v>
      </c>
      <c r="V14" s="155"/>
      <c r="W14" s="155"/>
      <c r="X14" s="309"/>
      <c r="Y14" s="284"/>
      <c r="Z14" s="155"/>
      <c r="AA14" s="285"/>
      <c r="AB14" s="38">
        <f t="shared" si="2"/>
        <v>0</v>
      </c>
      <c r="AC14" s="37">
        <f t="shared" si="2"/>
        <v>0</v>
      </c>
      <c r="AD14" s="35">
        <f t="shared" si="2"/>
        <v>0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56"/>
      <c r="H15" s="156"/>
      <c r="I15" s="156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55"/>
      <c r="H16" s="155"/>
      <c r="I16" s="155"/>
      <c r="J16" s="36">
        <f t="shared" si="0"/>
        <v>0</v>
      </c>
      <c r="K16" s="37">
        <f t="shared" si="0"/>
        <v>0</v>
      </c>
      <c r="L16" s="35">
        <f t="shared" si="0"/>
        <v>0</v>
      </c>
      <c r="M16" s="155"/>
      <c r="N16" s="155"/>
      <c r="O16" s="155"/>
      <c r="P16" s="108"/>
      <c r="Q16" s="108"/>
      <c r="R16" s="108"/>
      <c r="S16" s="36">
        <f t="shared" si="1"/>
        <v>0</v>
      </c>
      <c r="T16" s="37">
        <f t="shared" si="1"/>
        <v>0</v>
      </c>
      <c r="U16" s="35">
        <f t="shared" si="1"/>
        <v>0</v>
      </c>
      <c r="V16" s="155"/>
      <c r="W16" s="155"/>
      <c r="X16" s="309"/>
      <c r="Y16" s="284"/>
      <c r="Z16" s="155"/>
      <c r="AA16" s="285"/>
      <c r="AB16" s="38">
        <f t="shared" si="2"/>
        <v>0</v>
      </c>
      <c r="AC16" s="37">
        <f t="shared" si="2"/>
        <v>0</v>
      </c>
      <c r="AD16" s="35">
        <f t="shared" si="2"/>
        <v>0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56"/>
      <c r="H17" s="156"/>
      <c r="I17" s="156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55"/>
      <c r="H18" s="155"/>
      <c r="I18" s="155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/>
      <c r="N18" s="155"/>
      <c r="O18" s="155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284"/>
      <c r="Z18" s="155"/>
      <c r="AA18" s="285"/>
      <c r="AB18" s="38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56"/>
      <c r="H19" s="156"/>
      <c r="I19" s="156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55"/>
      <c r="H20" s="155"/>
      <c r="I20" s="155"/>
      <c r="J20" s="36">
        <f t="shared" si="0"/>
        <v>0</v>
      </c>
      <c r="K20" s="37">
        <f t="shared" si="0"/>
        <v>0</v>
      </c>
      <c r="L20" s="35">
        <f t="shared" si="0"/>
        <v>0</v>
      </c>
      <c r="M20" s="155"/>
      <c r="N20" s="155"/>
      <c r="O20" s="155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55"/>
      <c r="W20" s="155"/>
      <c r="X20" s="309"/>
      <c r="Y20" s="284"/>
      <c r="Z20" s="155"/>
      <c r="AA20" s="285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56"/>
      <c r="H21" s="156"/>
      <c r="I21" s="156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/>
      <c r="N21" s="156"/>
      <c r="O21" s="156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56"/>
      <c r="W21" s="156"/>
      <c r="X21" s="310"/>
      <c r="Y21" s="286"/>
      <c r="Z21" s="156"/>
      <c r="AA21" s="287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55"/>
      <c r="H22" s="155"/>
      <c r="I22" s="155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284"/>
      <c r="Z22" s="155"/>
      <c r="AA22" s="285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56"/>
      <c r="H23" s="156"/>
      <c r="I23" s="156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1</v>
      </c>
      <c r="E24" s="108">
        <v>0.748</v>
      </c>
      <c r="F24" s="108">
        <v>104.41203800058905</v>
      </c>
      <c r="G24" s="155">
        <v>2</v>
      </c>
      <c r="H24" s="155">
        <v>10.141</v>
      </c>
      <c r="I24" s="155">
        <v>2193.818</v>
      </c>
      <c r="J24" s="36">
        <f t="shared" si="0"/>
        <v>3</v>
      </c>
      <c r="K24" s="37">
        <f t="shared" si="0"/>
        <v>10.889</v>
      </c>
      <c r="L24" s="35">
        <f t="shared" si="0"/>
        <v>2298.230038000589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32</v>
      </c>
      <c r="W24" s="155">
        <v>212.9239</v>
      </c>
      <c r="X24" s="309">
        <v>43331.831</v>
      </c>
      <c r="Y24" s="284"/>
      <c r="Z24" s="155"/>
      <c r="AA24" s="285"/>
      <c r="AB24" s="38">
        <f t="shared" si="3"/>
        <v>35</v>
      </c>
      <c r="AC24" s="37">
        <f t="shared" si="3"/>
        <v>223.8129</v>
      </c>
      <c r="AD24" s="35">
        <f t="shared" si="3"/>
        <v>45630.06103800059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56"/>
      <c r="H25" s="156"/>
      <c r="I25" s="156"/>
      <c r="J25" s="24">
        <f t="shared" si="0"/>
        <v>0</v>
      </c>
      <c r="K25" s="40">
        <f t="shared" si="0"/>
        <v>0</v>
      </c>
      <c r="L25" s="39">
        <f t="shared" si="0"/>
        <v>0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36</v>
      </c>
      <c r="W25" s="156">
        <v>367.0568</v>
      </c>
      <c r="X25" s="310">
        <v>74901.408</v>
      </c>
      <c r="Y25" s="286"/>
      <c r="Z25" s="156"/>
      <c r="AA25" s="287"/>
      <c r="AB25" s="25">
        <f t="shared" si="3"/>
        <v>36</v>
      </c>
      <c r="AC25" s="40">
        <f t="shared" si="3"/>
        <v>367.0568</v>
      </c>
      <c r="AD25" s="39">
        <f t="shared" si="3"/>
        <v>74901.408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55"/>
      <c r="H26" s="155"/>
      <c r="I26" s="155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56"/>
      <c r="H27" s="156"/>
      <c r="I27" s="156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55"/>
      <c r="H28" s="155"/>
      <c r="I28" s="155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56"/>
      <c r="H29" s="156"/>
      <c r="I29" s="156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63</v>
      </c>
      <c r="E30" s="108">
        <v>6.6639</v>
      </c>
      <c r="F30" s="108">
        <v>9243.348664101504</v>
      </c>
      <c r="G30" s="155">
        <v>63</v>
      </c>
      <c r="H30" s="155">
        <v>6.2402</v>
      </c>
      <c r="I30" s="155">
        <v>8998.884</v>
      </c>
      <c r="J30" s="36">
        <f t="shared" si="0"/>
        <v>126</v>
      </c>
      <c r="K30" s="37">
        <f t="shared" si="0"/>
        <v>12.9041</v>
      </c>
      <c r="L30" s="35">
        <f t="shared" si="0"/>
        <v>18242.232664101502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284">
        <v>124</v>
      </c>
      <c r="Z30" s="155">
        <v>2.1564</v>
      </c>
      <c r="AA30" s="285">
        <v>1214.304</v>
      </c>
      <c r="AB30" s="38">
        <f t="shared" si="3"/>
        <v>250</v>
      </c>
      <c r="AC30" s="37">
        <f t="shared" si="3"/>
        <v>15.0605</v>
      </c>
      <c r="AD30" s="35">
        <f t="shared" si="3"/>
        <v>19456.536664101503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56"/>
      <c r="H31" s="156"/>
      <c r="I31" s="156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55">
        <v>1</v>
      </c>
      <c r="H32" s="155">
        <v>1.4928</v>
      </c>
      <c r="I32" s="155">
        <v>322.436</v>
      </c>
      <c r="J32" s="36">
        <f t="shared" si="0"/>
        <v>1</v>
      </c>
      <c r="K32" s="37">
        <f t="shared" si="0"/>
        <v>1.4928</v>
      </c>
      <c r="L32" s="35">
        <f t="shared" si="0"/>
        <v>322.436</v>
      </c>
      <c r="M32" s="155">
        <v>53</v>
      </c>
      <c r="N32" s="155">
        <v>450.8072</v>
      </c>
      <c r="O32" s="155">
        <v>56937.923</v>
      </c>
      <c r="P32" s="108"/>
      <c r="Q32" s="108"/>
      <c r="R32" s="108"/>
      <c r="S32" s="36">
        <f t="shared" si="1"/>
        <v>53</v>
      </c>
      <c r="T32" s="37">
        <f t="shared" si="1"/>
        <v>450.8072</v>
      </c>
      <c r="U32" s="35">
        <f t="shared" si="1"/>
        <v>56937.923</v>
      </c>
      <c r="V32" s="155">
        <v>112</v>
      </c>
      <c r="W32" s="155">
        <v>43.6752</v>
      </c>
      <c r="X32" s="309">
        <v>8465.264</v>
      </c>
      <c r="Y32" s="284">
        <v>74</v>
      </c>
      <c r="Z32" s="155">
        <v>453.61</v>
      </c>
      <c r="AA32" s="285">
        <v>51428.097</v>
      </c>
      <c r="AB32" s="38">
        <f t="shared" si="3"/>
        <v>240</v>
      </c>
      <c r="AC32" s="37">
        <f t="shared" si="3"/>
        <v>949.5852</v>
      </c>
      <c r="AD32" s="35">
        <f t="shared" si="3"/>
        <v>117153.72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56"/>
      <c r="H33" s="156"/>
      <c r="I33" s="156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57</v>
      </c>
      <c r="N33" s="156">
        <v>786.7852</v>
      </c>
      <c r="O33" s="156">
        <v>106652.412</v>
      </c>
      <c r="P33" s="113"/>
      <c r="Q33" s="113"/>
      <c r="R33" s="114"/>
      <c r="S33" s="24">
        <f t="shared" si="1"/>
        <v>57</v>
      </c>
      <c r="T33" s="40">
        <f t="shared" si="1"/>
        <v>786.7852</v>
      </c>
      <c r="U33" s="39">
        <f t="shared" si="1"/>
        <v>106652.412</v>
      </c>
      <c r="V33" s="156"/>
      <c r="W33" s="156"/>
      <c r="X33" s="310"/>
      <c r="Y33" s="286"/>
      <c r="Z33" s="156"/>
      <c r="AA33" s="287"/>
      <c r="AB33" s="25">
        <f t="shared" si="3"/>
        <v>57</v>
      </c>
      <c r="AC33" s="40">
        <f t="shared" si="3"/>
        <v>786.7852</v>
      </c>
      <c r="AD33" s="39">
        <f t="shared" si="3"/>
        <v>106652.412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55"/>
      <c r="H34" s="155"/>
      <c r="I34" s="155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80</v>
      </c>
      <c r="W34" s="155">
        <v>10.9799</v>
      </c>
      <c r="X34" s="309">
        <v>2542.846</v>
      </c>
      <c r="Y34" s="284"/>
      <c r="Z34" s="155"/>
      <c r="AA34" s="285"/>
      <c r="AB34" s="38">
        <f t="shared" si="3"/>
        <v>80</v>
      </c>
      <c r="AC34" s="37">
        <f t="shared" si="3"/>
        <v>10.9799</v>
      </c>
      <c r="AD34" s="35">
        <f t="shared" si="3"/>
        <v>2542.846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56"/>
      <c r="H35" s="156"/>
      <c r="I35" s="156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>
        <v>2</v>
      </c>
      <c r="W35" s="156">
        <v>0.1599</v>
      </c>
      <c r="X35" s="310">
        <v>61.954</v>
      </c>
      <c r="Y35" s="286"/>
      <c r="Z35" s="156"/>
      <c r="AA35" s="287"/>
      <c r="AB35" s="25">
        <f t="shared" si="3"/>
        <v>2</v>
      </c>
      <c r="AC35" s="40">
        <f t="shared" si="3"/>
        <v>0.1599</v>
      </c>
      <c r="AD35" s="39">
        <f t="shared" si="3"/>
        <v>61.954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55"/>
      <c r="H36" s="155"/>
      <c r="I36" s="155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284"/>
      <c r="Z36" s="155"/>
      <c r="AA36" s="285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56"/>
      <c r="H37" s="156"/>
      <c r="I37" s="156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29</v>
      </c>
      <c r="E38" s="108">
        <v>1.6903</v>
      </c>
      <c r="F38" s="108">
        <v>1229.9441976361625</v>
      </c>
      <c r="G38" s="155"/>
      <c r="H38" s="155"/>
      <c r="I38" s="155"/>
      <c r="J38" s="36">
        <f t="shared" si="0"/>
        <v>29</v>
      </c>
      <c r="K38" s="37">
        <f t="shared" si="0"/>
        <v>1.6903</v>
      </c>
      <c r="L38" s="35">
        <f t="shared" si="0"/>
        <v>1229.9441976361625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284"/>
      <c r="Z38" s="155"/>
      <c r="AA38" s="285"/>
      <c r="AB38" s="38">
        <f t="shared" si="3"/>
        <v>29</v>
      </c>
      <c r="AC38" s="37">
        <f t="shared" si="3"/>
        <v>1.6903</v>
      </c>
      <c r="AD38" s="35">
        <f t="shared" si="3"/>
        <v>1229.9441976361625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56"/>
      <c r="H39" s="156"/>
      <c r="I39" s="156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55"/>
      <c r="H40" s="155"/>
      <c r="I40" s="155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/>
      <c r="W40" s="155"/>
      <c r="X40" s="309"/>
      <c r="Y40" s="284"/>
      <c r="Z40" s="155"/>
      <c r="AA40" s="285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56"/>
      <c r="H41" s="156"/>
      <c r="I41" s="156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0</v>
      </c>
      <c r="E42" s="108">
        <v>0</v>
      </c>
      <c r="F42" s="108">
        <v>0</v>
      </c>
      <c r="G42" s="155"/>
      <c r="H42" s="155"/>
      <c r="I42" s="155"/>
      <c r="J42" s="36">
        <f t="shared" si="0"/>
        <v>0</v>
      </c>
      <c r="K42" s="37">
        <f t="shared" si="0"/>
        <v>0</v>
      </c>
      <c r="L42" s="35">
        <f t="shared" si="0"/>
        <v>0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9</v>
      </c>
      <c r="W42" s="155">
        <v>380.6647</v>
      </c>
      <c r="X42" s="309">
        <v>57832.696</v>
      </c>
      <c r="Y42" s="284"/>
      <c r="Z42" s="155"/>
      <c r="AA42" s="285"/>
      <c r="AB42" s="38">
        <f t="shared" si="3"/>
        <v>9</v>
      </c>
      <c r="AC42" s="37">
        <f t="shared" si="3"/>
        <v>380.6647</v>
      </c>
      <c r="AD42" s="35">
        <f t="shared" si="3"/>
        <v>57832.696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2</v>
      </c>
      <c r="E43" s="113">
        <v>25.7154</v>
      </c>
      <c r="F43" s="113">
        <v>11273.671403034115</v>
      </c>
      <c r="G43" s="156">
        <v>5</v>
      </c>
      <c r="H43" s="156">
        <v>64.2402</v>
      </c>
      <c r="I43" s="156">
        <v>36169.011</v>
      </c>
      <c r="J43" s="24">
        <f t="shared" si="0"/>
        <v>7</v>
      </c>
      <c r="K43" s="40">
        <f t="shared" si="0"/>
        <v>89.9556</v>
      </c>
      <c r="L43" s="39">
        <f t="shared" si="0"/>
        <v>47442.682403034116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8</v>
      </c>
      <c r="W43" s="156">
        <v>114.6315</v>
      </c>
      <c r="X43" s="310">
        <v>14922.814</v>
      </c>
      <c r="Y43" s="286"/>
      <c r="Z43" s="156"/>
      <c r="AA43" s="287"/>
      <c r="AB43" s="25">
        <f t="shared" si="3"/>
        <v>15</v>
      </c>
      <c r="AC43" s="40">
        <f t="shared" si="3"/>
        <v>204.58710000000002</v>
      </c>
      <c r="AD43" s="39">
        <f t="shared" si="3"/>
        <v>62365.496403034114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55"/>
      <c r="H44" s="155"/>
      <c r="I44" s="155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>
        <v>2</v>
      </c>
      <c r="W44" s="155">
        <v>0.0241</v>
      </c>
      <c r="X44" s="309">
        <v>29.313</v>
      </c>
      <c r="Y44" s="284"/>
      <c r="Z44" s="155"/>
      <c r="AA44" s="285"/>
      <c r="AB44" s="38">
        <f t="shared" si="3"/>
        <v>2</v>
      </c>
      <c r="AC44" s="37">
        <f t="shared" si="3"/>
        <v>0.0241</v>
      </c>
      <c r="AD44" s="35">
        <f t="shared" si="3"/>
        <v>29.313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56"/>
      <c r="H45" s="156"/>
      <c r="I45" s="156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/>
      <c r="W45" s="156"/>
      <c r="X45" s="310"/>
      <c r="Y45" s="286"/>
      <c r="Z45" s="156"/>
      <c r="AA45" s="287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55"/>
      <c r="H46" s="155"/>
      <c r="I46" s="155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56"/>
      <c r="H47" s="156"/>
      <c r="I47" s="156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55"/>
      <c r="H48" s="155"/>
      <c r="I48" s="155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49</v>
      </c>
      <c r="N48" s="155">
        <v>9.24</v>
      </c>
      <c r="O48" s="155">
        <v>3294.432</v>
      </c>
      <c r="P48" s="108"/>
      <c r="Q48" s="108"/>
      <c r="R48" s="108"/>
      <c r="S48" s="36">
        <f t="shared" si="1"/>
        <v>49</v>
      </c>
      <c r="T48" s="37">
        <f t="shared" si="1"/>
        <v>9.24</v>
      </c>
      <c r="U48" s="35">
        <f t="shared" si="1"/>
        <v>3294.432</v>
      </c>
      <c r="V48" s="155">
        <v>13</v>
      </c>
      <c r="W48" s="155">
        <v>1.693</v>
      </c>
      <c r="X48" s="309">
        <v>642.821</v>
      </c>
      <c r="Y48" s="284">
        <v>42</v>
      </c>
      <c r="Z48" s="155">
        <v>7.558</v>
      </c>
      <c r="AA48" s="285">
        <v>2607.77</v>
      </c>
      <c r="AB48" s="38">
        <f t="shared" si="3"/>
        <v>104</v>
      </c>
      <c r="AC48" s="37">
        <f t="shared" si="3"/>
        <v>18.491</v>
      </c>
      <c r="AD48" s="35">
        <f t="shared" si="3"/>
        <v>6545.022999999999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56"/>
      <c r="H49" s="156"/>
      <c r="I49" s="156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/>
      <c r="W49" s="156"/>
      <c r="X49" s="310"/>
      <c r="Y49" s="286"/>
      <c r="Z49" s="156"/>
      <c r="AA49" s="287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55"/>
      <c r="H50" s="155"/>
      <c r="I50" s="155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>
        <v>1</v>
      </c>
      <c r="W50" s="155">
        <v>65.4188</v>
      </c>
      <c r="X50" s="309">
        <v>17405.691</v>
      </c>
      <c r="Y50" s="284"/>
      <c r="Z50" s="155"/>
      <c r="AA50" s="285"/>
      <c r="AB50" s="38">
        <f t="shared" si="3"/>
        <v>1</v>
      </c>
      <c r="AC50" s="37">
        <f t="shared" si="3"/>
        <v>65.4188</v>
      </c>
      <c r="AD50" s="35">
        <f t="shared" si="3"/>
        <v>17405.691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56"/>
      <c r="H51" s="156"/>
      <c r="I51" s="156"/>
      <c r="J51" s="24">
        <f t="shared" si="0"/>
        <v>0</v>
      </c>
      <c r="K51" s="40">
        <f t="shared" si="0"/>
        <v>0</v>
      </c>
      <c r="L51" s="39">
        <f t="shared" si="0"/>
        <v>0</v>
      </c>
      <c r="M51" s="156"/>
      <c r="N51" s="156"/>
      <c r="O51" s="156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56"/>
      <c r="W51" s="156"/>
      <c r="X51" s="310"/>
      <c r="Y51" s="286"/>
      <c r="Z51" s="156"/>
      <c r="AA51" s="287"/>
      <c r="AB51" s="25">
        <f t="shared" si="3"/>
        <v>0</v>
      </c>
      <c r="AC51" s="40">
        <f t="shared" si="3"/>
        <v>0</v>
      </c>
      <c r="AD51" s="39">
        <f t="shared" si="3"/>
        <v>0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55"/>
      <c r="H52" s="155"/>
      <c r="I52" s="155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1</v>
      </c>
      <c r="E53" s="113">
        <v>20.948</v>
      </c>
      <c r="F53" s="113">
        <v>3251.5256833874105</v>
      </c>
      <c r="G53" s="156"/>
      <c r="H53" s="156"/>
      <c r="I53" s="156"/>
      <c r="J53" s="24">
        <f t="shared" si="0"/>
        <v>1</v>
      </c>
      <c r="K53" s="40">
        <f t="shared" si="0"/>
        <v>20.948</v>
      </c>
      <c r="L53" s="39">
        <f t="shared" si="0"/>
        <v>3251.5256833874105</v>
      </c>
      <c r="M53" s="156"/>
      <c r="N53" s="156"/>
      <c r="O53" s="156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56">
        <v>105</v>
      </c>
      <c r="W53" s="156">
        <v>4039.7795</v>
      </c>
      <c r="X53" s="310">
        <v>944546.699</v>
      </c>
      <c r="Y53" s="286"/>
      <c r="Z53" s="156"/>
      <c r="AA53" s="287"/>
      <c r="AB53" s="25">
        <f t="shared" si="3"/>
        <v>106</v>
      </c>
      <c r="AC53" s="40">
        <f t="shared" si="3"/>
        <v>4060.7275</v>
      </c>
      <c r="AD53" s="39">
        <f t="shared" si="3"/>
        <v>947798.2246833874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55"/>
      <c r="H54" s="155"/>
      <c r="I54" s="155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56"/>
      <c r="H55" s="156"/>
      <c r="I55" s="156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55"/>
      <c r="H56" s="155"/>
      <c r="I56" s="155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>
        <v>35</v>
      </c>
      <c r="W56" s="155">
        <v>8.934</v>
      </c>
      <c r="X56" s="309">
        <v>7573.177</v>
      </c>
      <c r="Y56" s="284"/>
      <c r="Z56" s="155"/>
      <c r="AA56" s="285"/>
      <c r="AB56" s="38">
        <f t="shared" si="3"/>
        <v>35</v>
      </c>
      <c r="AC56" s="37">
        <f t="shared" si="3"/>
        <v>8.934</v>
      </c>
      <c r="AD56" s="35">
        <f t="shared" si="3"/>
        <v>7573.177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56"/>
      <c r="H57" s="156"/>
      <c r="I57" s="156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>
        <v>9</v>
      </c>
      <c r="W57" s="156">
        <v>4.3678</v>
      </c>
      <c r="X57" s="310">
        <v>3911.041</v>
      </c>
      <c r="Y57" s="286"/>
      <c r="Z57" s="156"/>
      <c r="AA57" s="287"/>
      <c r="AB57" s="25">
        <f t="shared" si="3"/>
        <v>9</v>
      </c>
      <c r="AC57" s="40">
        <f t="shared" si="3"/>
        <v>4.3678</v>
      </c>
      <c r="AD57" s="39">
        <f t="shared" si="3"/>
        <v>3911.041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50"/>
      <c r="H58" s="150"/>
      <c r="I58" s="150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1266</v>
      </c>
      <c r="W58" s="150">
        <v>38.8721</v>
      </c>
      <c r="X58" s="311">
        <v>23660.051</v>
      </c>
      <c r="Y58" s="288">
        <v>527</v>
      </c>
      <c r="Z58" s="150">
        <v>2231.3291</v>
      </c>
      <c r="AA58" s="289">
        <v>518719.371</v>
      </c>
      <c r="AB58" s="47">
        <f t="shared" si="3"/>
        <v>1793</v>
      </c>
      <c r="AC58" s="43">
        <f t="shared" si="3"/>
        <v>2270.2012</v>
      </c>
      <c r="AD58" s="96">
        <f t="shared" si="3"/>
        <v>542379.422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55"/>
      <c r="H59" s="155"/>
      <c r="I59" s="285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56"/>
      <c r="H60" s="156"/>
      <c r="I60" s="156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2</v>
      </c>
      <c r="N60" s="156">
        <v>5.219</v>
      </c>
      <c r="O60" s="156">
        <v>941.64</v>
      </c>
      <c r="P60" s="113"/>
      <c r="Q60" s="113"/>
      <c r="R60" s="114"/>
      <c r="S60" s="24">
        <f t="shared" si="1"/>
        <v>2</v>
      </c>
      <c r="T60" s="40">
        <f t="shared" si="1"/>
        <v>5.219</v>
      </c>
      <c r="U60" s="39">
        <f t="shared" si="1"/>
        <v>941.64</v>
      </c>
      <c r="V60" s="156">
        <v>4</v>
      </c>
      <c r="W60" s="156">
        <v>0.3002</v>
      </c>
      <c r="X60" s="310">
        <v>68.36</v>
      </c>
      <c r="Y60" s="286"/>
      <c r="Z60" s="156"/>
      <c r="AA60" s="287"/>
      <c r="AB60" s="25">
        <f t="shared" si="3"/>
        <v>6</v>
      </c>
      <c r="AC60" s="40">
        <f t="shared" si="3"/>
        <v>5.5192000000000005</v>
      </c>
      <c r="AD60" s="98">
        <f t="shared" si="3"/>
        <v>1010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93</v>
      </c>
      <c r="E61" s="118">
        <v>9.1022</v>
      </c>
      <c r="F61" s="118">
        <v>10577.704899738257</v>
      </c>
      <c r="G61" s="150">
        <f>+G6+G8+G10+G12+G14+G16+G18+G20+G22+G24+G26+G28+G30+G32+G34+G36+G38+G40+G42+G44+G46+G48+G50+G52+G54+G56+G58</f>
        <v>66</v>
      </c>
      <c r="H61" s="150">
        <f>+H6+H8+H10+H12+H14+H16+H18+H20+H22+H24+H26+H28+H30+H32+H34+H36+H38+H40+H42+H44+H46+H48+H50+H52+H54+H56+H58</f>
        <v>17.874</v>
      </c>
      <c r="I61" s="150">
        <f>+I6+I8+I10+I12+I14+I16+I18+I20+I22+I24+I26+I28+I30+I32+I34+I36+I38+I40+I42+I44+I46+I48+I50+I52+I54+I56+I58</f>
        <v>11515.138</v>
      </c>
      <c r="J61" s="14">
        <f aca="true" t="shared" si="4" ref="J61:L71">+D61+G61</f>
        <v>159</v>
      </c>
      <c r="K61" s="43">
        <f t="shared" si="4"/>
        <v>26.9762</v>
      </c>
      <c r="L61" s="42">
        <f t="shared" si="4"/>
        <v>22092.842899738258</v>
      </c>
      <c r="M61" s="150">
        <f aca="true" t="shared" si="5" ref="M61:R61">+M6+M8+M10+M12+M14+M16+M18+M20+M22+M24+M26+M28+M30+M32+M34+M36+M38+M40+M42+M44+M46+M48+M50+M52+M54+M56+M58</f>
        <v>109</v>
      </c>
      <c r="N61" s="150">
        <f t="shared" si="5"/>
        <v>1613.5701999999999</v>
      </c>
      <c r="O61" s="150">
        <f t="shared" si="5"/>
        <v>280798.09599999996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109</v>
      </c>
      <c r="T61" s="45">
        <f t="shared" si="6"/>
        <v>1613.5701999999999</v>
      </c>
      <c r="U61" s="46">
        <f t="shared" si="6"/>
        <v>280798.09599999996</v>
      </c>
      <c r="V61" s="150">
        <f aca="true" t="shared" si="7" ref="V61:AA61">+V6+V8+V10+V12+V14+V16+V18+V20+V22+V24+V26+V28+V30+V32+V34+V36+V38+V40+V42+V44+V46+V48+V50+V52+V54+V56+V58</f>
        <v>1554</v>
      </c>
      <c r="W61" s="150">
        <f t="shared" si="7"/>
        <v>886.7117000000001</v>
      </c>
      <c r="X61" s="311">
        <f>+X6+X8+X10+X12+X14+X16+X18+X20+X22+X24+X26+X28+X30+X32+X34+X36+X38+X40+X42+X44+X46+X48+X50+X52+X54+X56+X58</f>
        <v>198815.073</v>
      </c>
      <c r="Y61" s="288">
        <f t="shared" si="7"/>
        <v>767</v>
      </c>
      <c r="Z61" s="150">
        <f t="shared" si="7"/>
        <v>2694.6535</v>
      </c>
      <c r="AA61" s="289">
        <f t="shared" si="7"/>
        <v>573969.542</v>
      </c>
      <c r="AB61" s="47">
        <f t="shared" si="3"/>
        <v>2589</v>
      </c>
      <c r="AC61" s="43">
        <f t="shared" si="3"/>
        <v>5221.911599999999</v>
      </c>
      <c r="AD61" s="96">
        <f t="shared" si="3"/>
        <v>1075675.5538997382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55">
        <f>G59</f>
        <v>0</v>
      </c>
      <c r="H62" s="155">
        <f>H59</f>
        <v>0</v>
      </c>
      <c r="I62" s="285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284">
        <f aca="true" t="shared" si="9" ref="V62:AA62">V59</f>
        <v>0</v>
      </c>
      <c r="W62" s="155">
        <f t="shared" si="9"/>
        <v>0</v>
      </c>
      <c r="X62" s="312">
        <f t="shared" si="9"/>
        <v>0</v>
      </c>
      <c r="Y62" s="284">
        <f t="shared" si="9"/>
        <v>0</v>
      </c>
      <c r="Z62" s="155">
        <f t="shared" si="9"/>
        <v>0</v>
      </c>
      <c r="AA62" s="285">
        <f t="shared" si="9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9</v>
      </c>
      <c r="E63" s="113">
        <v>151.82240000000002</v>
      </c>
      <c r="F63" s="113">
        <v>52852.321535515264</v>
      </c>
      <c r="G63" s="156">
        <f>+G7+G9+G11+G13+G15+G17+G19+G21+G23+G25+G27+G29+G31+G33+G35+G37+G39+G41+G43+G45+G47+G49+G51+G53+G55+G57+G60</f>
        <v>7</v>
      </c>
      <c r="H63" s="156">
        <f>+H7+H9+H11+H13+H15+H17+H19+H21+H23+H25+H27+H29+H31+H33+H35+H37+H39+H41+H43+H45+H47+H49+H51+H53+H55+H57+H60</f>
        <v>98.4452</v>
      </c>
      <c r="I63" s="156">
        <f>+I7+I9+I11+I13+I15+I17+I19+I21+I23+I25+I27+I29+I31+I33+I35+I37+I39+I41+I43+I45+I47+I49+I51+I53+I55+I57+I60</f>
        <v>56335.186</v>
      </c>
      <c r="J63" s="24">
        <f t="shared" si="4"/>
        <v>16</v>
      </c>
      <c r="K63" s="40">
        <f t="shared" si="4"/>
        <v>250.26760000000002</v>
      </c>
      <c r="L63" s="39">
        <f t="shared" si="4"/>
        <v>109187.50753551527</v>
      </c>
      <c r="M63" s="156">
        <f aca="true" t="shared" si="10" ref="M63:R63">+M7+M9+M11+M13+M15+M17+M19+M21+M23+M25+M27+M29+M31+M33+M35+M37+M39+M41+M43+M45+M47+M49+M51+M53+M55+M57+M60</f>
        <v>88</v>
      </c>
      <c r="N63" s="156">
        <f t="shared" si="10"/>
        <v>6355.9022</v>
      </c>
      <c r="O63" s="156">
        <f t="shared" si="10"/>
        <v>1149990.0999999999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88</v>
      </c>
      <c r="T63" s="40">
        <f t="shared" si="6"/>
        <v>6355.9022</v>
      </c>
      <c r="U63" s="39">
        <f t="shared" si="6"/>
        <v>1149990.0999999999</v>
      </c>
      <c r="V63" s="156">
        <f aca="true" t="shared" si="11" ref="V63:AA63">+V7+V9+V11+V13+V15+V17+V19+V21+V23+V25+V27+V29+V31+V33+V35+V37+V39+V41+V43+V45+V47+V49+V51+V53+V55+V57+V60</f>
        <v>206</v>
      </c>
      <c r="W63" s="156">
        <f t="shared" si="11"/>
        <v>6049.2652</v>
      </c>
      <c r="X63" s="310">
        <f t="shared" si="11"/>
        <v>1665331.6410000003</v>
      </c>
      <c r="Y63" s="286">
        <f t="shared" si="11"/>
        <v>3</v>
      </c>
      <c r="Z63" s="156">
        <f t="shared" si="11"/>
        <v>1078.986</v>
      </c>
      <c r="AA63" s="287">
        <f t="shared" si="11"/>
        <v>198626.366</v>
      </c>
      <c r="AB63" s="25">
        <f aca="true" t="shared" si="12" ref="AB63:AD71">+J63+S63+V63+Y63</f>
        <v>313</v>
      </c>
      <c r="AC63" s="40">
        <f t="shared" si="12"/>
        <v>13734.421000000002</v>
      </c>
      <c r="AD63" s="99">
        <f>+L63+U63+X63+AA63</f>
        <v>3123135.6145355157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55">
        <v>279</v>
      </c>
      <c r="H64" s="155">
        <v>51.2044</v>
      </c>
      <c r="I64" s="155">
        <v>40239.665</v>
      </c>
      <c r="J64" s="36">
        <f t="shared" si="4"/>
        <v>279</v>
      </c>
      <c r="K64" s="37">
        <f t="shared" si="4"/>
        <v>51.2044</v>
      </c>
      <c r="L64" s="35">
        <f t="shared" si="4"/>
        <v>40239.665</v>
      </c>
      <c r="M64" s="155">
        <v>2201</v>
      </c>
      <c r="N64" s="155">
        <v>1841.2302</v>
      </c>
      <c r="O64" s="155">
        <v>451950.264</v>
      </c>
      <c r="P64" s="108"/>
      <c r="Q64" s="108"/>
      <c r="R64" s="108"/>
      <c r="S64" s="36">
        <f t="shared" si="6"/>
        <v>2201</v>
      </c>
      <c r="T64" s="37">
        <f t="shared" si="6"/>
        <v>1841.2302</v>
      </c>
      <c r="U64" s="35">
        <f t="shared" si="6"/>
        <v>451950.264</v>
      </c>
      <c r="V64" s="155">
        <v>620</v>
      </c>
      <c r="W64" s="155">
        <v>107.4828</v>
      </c>
      <c r="X64" s="309">
        <v>104927.964</v>
      </c>
      <c r="Y64" s="284">
        <v>767</v>
      </c>
      <c r="Z64" s="155">
        <v>401.088</v>
      </c>
      <c r="AA64" s="285">
        <v>53275.84</v>
      </c>
      <c r="AB64" s="38">
        <f t="shared" si="12"/>
        <v>3867</v>
      </c>
      <c r="AC64" s="37">
        <f t="shared" si="12"/>
        <v>2401.0054</v>
      </c>
      <c r="AD64" s="97">
        <f t="shared" si="12"/>
        <v>650393.733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491</v>
      </c>
      <c r="E65" s="113">
        <v>60.113</v>
      </c>
      <c r="F65" s="113">
        <v>84530.52856474648</v>
      </c>
      <c r="G65" s="156">
        <v>131</v>
      </c>
      <c r="H65" s="156">
        <v>1900.8195</v>
      </c>
      <c r="I65" s="156">
        <v>953223.896</v>
      </c>
      <c r="J65" s="24">
        <f t="shared" si="4"/>
        <v>622</v>
      </c>
      <c r="K65" s="40">
        <f t="shared" si="4"/>
        <v>1960.9325000000001</v>
      </c>
      <c r="L65" s="39">
        <f t="shared" si="4"/>
        <v>1037754.4245647464</v>
      </c>
      <c r="M65" s="156">
        <v>31</v>
      </c>
      <c r="N65" s="156">
        <v>3.5734</v>
      </c>
      <c r="O65" s="156">
        <v>778.235</v>
      </c>
      <c r="P65" s="113"/>
      <c r="Q65" s="113"/>
      <c r="R65" s="114"/>
      <c r="S65" s="24">
        <f t="shared" si="6"/>
        <v>31</v>
      </c>
      <c r="T65" s="40">
        <f t="shared" si="6"/>
        <v>3.5734</v>
      </c>
      <c r="U65" s="39">
        <f t="shared" si="6"/>
        <v>778.235</v>
      </c>
      <c r="V65" s="156">
        <v>43</v>
      </c>
      <c r="W65" s="156">
        <v>11.292</v>
      </c>
      <c r="X65" s="310">
        <v>2131.899</v>
      </c>
      <c r="Y65" s="286"/>
      <c r="Z65" s="156"/>
      <c r="AA65" s="287"/>
      <c r="AB65" s="25">
        <f t="shared" si="12"/>
        <v>696</v>
      </c>
      <c r="AC65" s="40">
        <f t="shared" si="12"/>
        <v>1975.7979</v>
      </c>
      <c r="AD65" s="99">
        <f t="shared" si="12"/>
        <v>1040664.5585647464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55"/>
      <c r="H66" s="155"/>
      <c r="I66" s="155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55"/>
      <c r="W66" s="155"/>
      <c r="X66" s="309"/>
      <c r="Y66" s="284"/>
      <c r="Z66" s="155"/>
      <c r="AA66" s="285"/>
      <c r="AB66" s="38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56"/>
      <c r="H67" s="156"/>
      <c r="I67" s="156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56"/>
      <c r="W67" s="156"/>
      <c r="X67" s="310"/>
      <c r="Y67" s="286"/>
      <c r="Z67" s="156"/>
      <c r="AA67" s="287"/>
      <c r="AB67" s="25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93</v>
      </c>
      <c r="E68" s="108">
        <v>9.1022</v>
      </c>
      <c r="F68" s="108">
        <v>10577.704899738257</v>
      </c>
      <c r="G68" s="155">
        <f>+G61+G64+G66</f>
        <v>345</v>
      </c>
      <c r="H68" s="155">
        <f>+H61+H64+H66</f>
        <v>69.0784</v>
      </c>
      <c r="I68" s="155">
        <f>+I61+I64+I66</f>
        <v>51754.803</v>
      </c>
      <c r="J68" s="36">
        <f t="shared" si="4"/>
        <v>438</v>
      </c>
      <c r="K68" s="37">
        <f t="shared" si="4"/>
        <v>78.1806</v>
      </c>
      <c r="L68" s="35">
        <f t="shared" si="4"/>
        <v>62332.50789973826</v>
      </c>
      <c r="M68" s="155">
        <f aca="true" t="shared" si="13" ref="M68:R68">+M61+M64+M66</f>
        <v>2310</v>
      </c>
      <c r="N68" s="155">
        <f t="shared" si="13"/>
        <v>3454.8004</v>
      </c>
      <c r="O68" s="155">
        <f t="shared" si="13"/>
        <v>732748.36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2310</v>
      </c>
      <c r="T68" s="37">
        <f t="shared" si="6"/>
        <v>3454.8004</v>
      </c>
      <c r="U68" s="35">
        <f t="shared" si="6"/>
        <v>732748.36</v>
      </c>
      <c r="V68" s="155">
        <f aca="true" t="shared" si="14" ref="V68:AA68">+V61+V64+V66</f>
        <v>2174</v>
      </c>
      <c r="W68" s="155">
        <f t="shared" si="14"/>
        <v>994.1945000000001</v>
      </c>
      <c r="X68" s="313">
        <f t="shared" si="14"/>
        <v>303743.037</v>
      </c>
      <c r="Y68" s="284">
        <f t="shared" si="14"/>
        <v>1534</v>
      </c>
      <c r="Z68" s="155">
        <f t="shared" si="14"/>
        <v>3095.7415</v>
      </c>
      <c r="AA68" s="285">
        <f t="shared" si="14"/>
        <v>627245.382</v>
      </c>
      <c r="AB68" s="38">
        <f t="shared" si="12"/>
        <v>6456</v>
      </c>
      <c r="AC68" s="37">
        <f t="shared" si="12"/>
        <v>7622.917</v>
      </c>
      <c r="AD68" s="97">
        <f t="shared" si="12"/>
        <v>1726069.2868997382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500</v>
      </c>
      <c r="E69" s="113">
        <v>211.93540000000002</v>
      </c>
      <c r="F69" s="113">
        <v>137382.85010026174</v>
      </c>
      <c r="G69" s="156">
        <f>+G63+G65+G67</f>
        <v>138</v>
      </c>
      <c r="H69" s="156">
        <f>+H63+H65+H67</f>
        <v>1999.2647000000002</v>
      </c>
      <c r="I69" s="156">
        <f>+I63+I65+I67</f>
        <v>1009559.0819999999</v>
      </c>
      <c r="J69" s="24">
        <f t="shared" si="4"/>
        <v>638</v>
      </c>
      <c r="K69" s="40">
        <f t="shared" si="4"/>
        <v>2211.2001</v>
      </c>
      <c r="L69" s="39">
        <f t="shared" si="4"/>
        <v>1146941.9321002616</v>
      </c>
      <c r="M69" s="156">
        <f aca="true" t="shared" si="15" ref="M69:R69">+M63+M65+M67</f>
        <v>119</v>
      </c>
      <c r="N69" s="156">
        <f t="shared" si="15"/>
        <v>6359.475600000001</v>
      </c>
      <c r="O69" s="156">
        <f t="shared" si="15"/>
        <v>1150768.335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119</v>
      </c>
      <c r="T69" s="40">
        <f t="shared" si="6"/>
        <v>6359.475600000001</v>
      </c>
      <c r="U69" s="39">
        <f t="shared" si="6"/>
        <v>1150768.335</v>
      </c>
      <c r="V69" s="156">
        <f aca="true" t="shared" si="16" ref="V69:AA69">+V63+V65+V67</f>
        <v>249</v>
      </c>
      <c r="W69" s="156">
        <f t="shared" si="16"/>
        <v>6060.5572</v>
      </c>
      <c r="X69" s="314">
        <f t="shared" si="16"/>
        <v>1667463.5400000003</v>
      </c>
      <c r="Y69" s="286">
        <f t="shared" si="16"/>
        <v>3</v>
      </c>
      <c r="Z69" s="156">
        <f t="shared" si="16"/>
        <v>1078.986</v>
      </c>
      <c r="AA69" s="287">
        <f t="shared" si="16"/>
        <v>198626.366</v>
      </c>
      <c r="AB69" s="25">
        <f t="shared" si="12"/>
        <v>1009</v>
      </c>
      <c r="AC69" s="40">
        <f t="shared" si="12"/>
        <v>15710.2189</v>
      </c>
      <c r="AD69" s="98">
        <f t="shared" si="12"/>
        <v>4163800.1731002615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50"/>
      <c r="H70" s="150"/>
      <c r="I70" s="150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50"/>
      <c r="W70" s="150"/>
      <c r="X70" s="311"/>
      <c r="Y70" s="288"/>
      <c r="Z70" s="150"/>
      <c r="AA70" s="289"/>
      <c r="AB70" s="9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593</v>
      </c>
      <c r="E71" s="125">
        <f t="shared" si="17"/>
        <v>221.03760000000003</v>
      </c>
      <c r="F71" s="125">
        <f t="shared" si="17"/>
        <v>147960.555</v>
      </c>
      <c r="G71" s="161">
        <f t="shared" si="17"/>
        <v>483</v>
      </c>
      <c r="H71" s="157">
        <f t="shared" si="17"/>
        <v>2068.3431</v>
      </c>
      <c r="I71" s="296">
        <f t="shared" si="17"/>
        <v>1061313.885</v>
      </c>
      <c r="J71" s="88">
        <f t="shared" si="4"/>
        <v>1076</v>
      </c>
      <c r="K71" s="83">
        <f t="shared" si="4"/>
        <v>2289.3807</v>
      </c>
      <c r="L71" s="80">
        <f t="shared" si="4"/>
        <v>1209274.44</v>
      </c>
      <c r="M71" s="290">
        <f aca="true" t="shared" si="18" ref="M71:R71">+M68+M69+M70</f>
        <v>2429</v>
      </c>
      <c r="N71" s="157">
        <f t="shared" si="18"/>
        <v>9814.276000000002</v>
      </c>
      <c r="O71" s="303">
        <f t="shared" si="18"/>
        <v>1883516.6949999998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2429</v>
      </c>
      <c r="T71" s="125">
        <f t="shared" si="6"/>
        <v>9814.276000000002</v>
      </c>
      <c r="U71" s="131">
        <f t="shared" si="6"/>
        <v>1883516.6949999998</v>
      </c>
      <c r="V71" s="157">
        <f aca="true" t="shared" si="19" ref="V71:AA71">+V68+V69+V70</f>
        <v>2423</v>
      </c>
      <c r="W71" s="161">
        <f t="shared" si="19"/>
        <v>7054.751700000001</v>
      </c>
      <c r="X71" s="315">
        <f t="shared" si="19"/>
        <v>1971206.5770000003</v>
      </c>
      <c r="Y71" s="290">
        <f t="shared" si="19"/>
        <v>1537</v>
      </c>
      <c r="Z71" s="157">
        <f t="shared" si="19"/>
        <v>4174.7275</v>
      </c>
      <c r="AA71" s="291">
        <f t="shared" si="19"/>
        <v>825871.748</v>
      </c>
      <c r="AB71" s="83">
        <f t="shared" si="12"/>
        <v>7465</v>
      </c>
      <c r="AC71" s="84">
        <f t="shared" si="12"/>
        <v>23333.1359</v>
      </c>
      <c r="AD71" s="101">
        <f t="shared" si="12"/>
        <v>5889869.46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505</v>
      </c>
      <c r="E72" s="135">
        <v>1303.53187</v>
      </c>
      <c r="F72" s="135">
        <v>377683.6279999999</v>
      </c>
      <c r="G72" s="158">
        <v>364</v>
      </c>
      <c r="H72" s="158">
        <v>1419.68435</v>
      </c>
      <c r="I72" s="297">
        <v>516176.922</v>
      </c>
      <c r="J72" s="134">
        <v>869</v>
      </c>
      <c r="K72" s="135">
        <v>2723.2162200000002</v>
      </c>
      <c r="L72" s="140">
        <v>893860.5499999999</v>
      </c>
      <c r="M72" s="304">
        <v>163</v>
      </c>
      <c r="N72" s="158">
        <v>48.900999999999996</v>
      </c>
      <c r="O72" s="158">
        <v>28939.265</v>
      </c>
      <c r="P72" s="135">
        <v>0</v>
      </c>
      <c r="Q72" s="135">
        <v>0</v>
      </c>
      <c r="R72" s="139">
        <v>0</v>
      </c>
      <c r="S72" s="134">
        <v>163</v>
      </c>
      <c r="T72" s="135">
        <v>48.900999999999996</v>
      </c>
      <c r="U72" s="140">
        <v>28939.265</v>
      </c>
      <c r="V72" s="304">
        <v>69</v>
      </c>
      <c r="W72" s="158">
        <v>2367.8234</v>
      </c>
      <c r="X72" s="297">
        <v>759117.347</v>
      </c>
      <c r="Y72" s="292">
        <v>89</v>
      </c>
      <c r="Z72" s="158">
        <v>32.1178</v>
      </c>
      <c r="AA72" s="293">
        <v>10647.486</v>
      </c>
      <c r="AB72" s="149">
        <v>1190</v>
      </c>
      <c r="AC72" s="135">
        <v>5172.05842</v>
      </c>
      <c r="AD72" s="135">
        <v>1692564.648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1.1742574257425742</v>
      </c>
      <c r="E73" s="142">
        <f aca="true" t="shared" si="20" ref="E73:AD73">E71/E72</f>
        <v>0.16956823617975678</v>
      </c>
      <c r="F73" s="141">
        <f t="shared" si="20"/>
        <v>0.39175792655751557</v>
      </c>
      <c r="G73" s="162">
        <f t="shared" si="20"/>
        <v>1.3269230769230769</v>
      </c>
      <c r="H73" s="159">
        <f t="shared" si="20"/>
        <v>1.4569035011198088</v>
      </c>
      <c r="I73" s="298">
        <f t="shared" si="20"/>
        <v>2.056104873669652</v>
      </c>
      <c r="J73" s="144">
        <f t="shared" si="20"/>
        <v>1.238204833141542</v>
      </c>
      <c r="K73" s="141">
        <f t="shared" si="20"/>
        <v>0.840690020566931</v>
      </c>
      <c r="L73" s="145">
        <f t="shared" si="20"/>
        <v>1.352866999220404</v>
      </c>
      <c r="M73" s="294">
        <f t="shared" si="20"/>
        <v>14.901840490797547</v>
      </c>
      <c r="N73" s="159">
        <f t="shared" si="20"/>
        <v>200.696836465512</v>
      </c>
      <c r="O73" s="162">
        <f t="shared" si="20"/>
        <v>65.08516007576557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>
        <f t="shared" si="20"/>
        <v>14.901840490797547</v>
      </c>
      <c r="T73" s="142">
        <f t="shared" si="20"/>
        <v>200.696836465512</v>
      </c>
      <c r="U73" s="146">
        <f t="shared" si="20"/>
        <v>65.08516007576557</v>
      </c>
      <c r="V73" s="159">
        <f t="shared" si="20"/>
        <v>35.11594202898551</v>
      </c>
      <c r="W73" s="162">
        <f t="shared" si="20"/>
        <v>2.979424774668584</v>
      </c>
      <c r="X73" s="159">
        <f t="shared" si="20"/>
        <v>2.5967086443092446</v>
      </c>
      <c r="Y73" s="294">
        <f t="shared" si="20"/>
        <v>17.269662921348313</v>
      </c>
      <c r="Z73" s="159">
        <f t="shared" si="20"/>
        <v>129.98173909794568</v>
      </c>
      <c r="AA73" s="295">
        <f t="shared" si="20"/>
        <v>77.56495270338932</v>
      </c>
      <c r="AB73" s="141">
        <f t="shared" si="20"/>
        <v>6.273109243697479</v>
      </c>
      <c r="AC73" s="142">
        <f t="shared" si="20"/>
        <v>4.51138289733394</v>
      </c>
      <c r="AD73" s="148">
        <f t="shared" si="20"/>
        <v>3.4798490367618737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spans="9:13" ht="25.5">
      <c r="I76" s="305"/>
      <c r="M76" s="305"/>
    </row>
    <row r="77" spans="8:13" ht="25.5">
      <c r="H77" s="323"/>
      <c r="I77" s="323"/>
      <c r="M77" s="305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D57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18.5" style="48" customWidth="1"/>
    <col min="7" max="7" width="13.59765625" style="48" customWidth="1"/>
    <col min="8" max="8" width="14.59765625" style="48" customWidth="1"/>
    <col min="9" max="9" width="18.5" style="48" customWidth="1"/>
    <col min="10" max="11" width="14.59765625" style="48" customWidth="1"/>
    <col min="12" max="12" width="24.5" style="48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160" customWidth="1"/>
    <col min="23" max="23" width="14.59765625" style="160" customWidth="1"/>
    <col min="24" max="24" width="20.5" style="316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47" t="s">
        <v>64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s="6" customFormat="1" ht="30" customHeight="1" thickBot="1">
      <c r="A2" s="9"/>
      <c r="B2" s="10" t="s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152"/>
      <c r="W2" s="152"/>
      <c r="X2" s="306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40" t="s">
        <v>77</v>
      </c>
      <c r="W3" s="341"/>
      <c r="X3" s="34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153" t="s">
        <v>0</v>
      </c>
      <c r="W4" s="153" t="s">
        <v>1</v>
      </c>
      <c r="X4" s="307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154" t="s">
        <v>6</v>
      </c>
      <c r="W5" s="154" t="s">
        <v>7</v>
      </c>
      <c r="X5" s="308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>
        <v>2</v>
      </c>
      <c r="N6" s="155">
        <v>371.86</v>
      </c>
      <c r="O6" s="155">
        <v>119897.368</v>
      </c>
      <c r="P6" s="108"/>
      <c r="Q6" s="108"/>
      <c r="R6" s="108"/>
      <c r="S6" s="36">
        <f aca="true" t="shared" si="1" ref="S6:U60">+M6+P6</f>
        <v>2</v>
      </c>
      <c r="T6" s="37">
        <f t="shared" si="1"/>
        <v>371.86</v>
      </c>
      <c r="U6" s="35">
        <f t="shared" si="1"/>
        <v>119897.368</v>
      </c>
      <c r="V6" s="155"/>
      <c r="W6" s="155"/>
      <c r="X6" s="309"/>
      <c r="Y6" s="284"/>
      <c r="Z6" s="155"/>
      <c r="AA6" s="285"/>
      <c r="AB6" s="38">
        <f aca="true" t="shared" si="2" ref="AB6:AD21">+J6+S6+V6+Y6</f>
        <v>2</v>
      </c>
      <c r="AC6" s="37">
        <f t="shared" si="2"/>
        <v>371.86</v>
      </c>
      <c r="AD6" s="35">
        <f>+L6+U6+X6+AA6</f>
        <v>119897.368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25</v>
      </c>
      <c r="E7" s="113">
        <v>379.838</v>
      </c>
      <c r="F7" s="113">
        <v>422010.5863691657</v>
      </c>
      <c r="G7" s="113">
        <v>5</v>
      </c>
      <c r="H7" s="113">
        <v>68.738</v>
      </c>
      <c r="I7" s="113">
        <v>101594.78</v>
      </c>
      <c r="J7" s="24">
        <f t="shared" si="0"/>
        <v>30</v>
      </c>
      <c r="K7" s="40">
        <f t="shared" si="0"/>
        <v>448.576</v>
      </c>
      <c r="L7" s="39">
        <f t="shared" si="0"/>
        <v>523605.3663691657</v>
      </c>
      <c r="M7" s="156">
        <v>21</v>
      </c>
      <c r="N7" s="156">
        <v>5038.681</v>
      </c>
      <c r="O7" s="156">
        <v>1001179.008</v>
      </c>
      <c r="P7" s="113"/>
      <c r="Q7" s="113"/>
      <c r="R7" s="114"/>
      <c r="S7" s="24">
        <f t="shared" si="1"/>
        <v>21</v>
      </c>
      <c r="T7" s="40">
        <f t="shared" si="1"/>
        <v>5038.681</v>
      </c>
      <c r="U7" s="39">
        <f t="shared" si="1"/>
        <v>1001179.008</v>
      </c>
      <c r="V7" s="156">
        <v>13</v>
      </c>
      <c r="W7" s="156">
        <v>393.17</v>
      </c>
      <c r="X7" s="310">
        <v>199924.007</v>
      </c>
      <c r="Y7" s="286">
        <v>4</v>
      </c>
      <c r="Z7" s="156">
        <v>992.97</v>
      </c>
      <c r="AA7" s="287">
        <v>217017.558</v>
      </c>
      <c r="AB7" s="25">
        <f t="shared" si="2"/>
        <v>68</v>
      </c>
      <c r="AC7" s="40">
        <f t="shared" si="2"/>
        <v>6873.397</v>
      </c>
      <c r="AD7" s="39">
        <f>+L7+U7+X7+AA7</f>
        <v>1941725.9393691658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55"/>
      <c r="N8" s="155"/>
      <c r="O8" s="155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55"/>
      <c r="W8" s="155"/>
      <c r="X8" s="309"/>
      <c r="Y8" s="284"/>
      <c r="Z8" s="155"/>
      <c r="AA8" s="285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56"/>
      <c r="N9" s="156"/>
      <c r="O9" s="156"/>
      <c r="P9" s="113"/>
      <c r="Q9" s="113"/>
      <c r="R9" s="114"/>
      <c r="S9" s="24">
        <f t="shared" si="1"/>
        <v>0</v>
      </c>
      <c r="T9" s="40">
        <f t="shared" si="1"/>
        <v>0</v>
      </c>
      <c r="U9" s="39">
        <f t="shared" si="1"/>
        <v>0</v>
      </c>
      <c r="V9" s="156"/>
      <c r="W9" s="156"/>
      <c r="X9" s="310"/>
      <c r="Y9" s="286"/>
      <c r="Z9" s="156"/>
      <c r="AA9" s="287"/>
      <c r="AB9" s="25">
        <f t="shared" si="2"/>
        <v>0</v>
      </c>
      <c r="AC9" s="40">
        <f t="shared" si="2"/>
        <v>0</v>
      </c>
      <c r="AD9" s="39">
        <f>+L9+U9+X9+AA9</f>
        <v>0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55"/>
      <c r="W10" s="155"/>
      <c r="X10" s="3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56"/>
      <c r="W11" s="156"/>
      <c r="X11" s="310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55"/>
      <c r="W12" s="155"/>
      <c r="X12" s="3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56"/>
      <c r="W13" s="156"/>
      <c r="X13" s="310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55"/>
      <c r="N14" s="155"/>
      <c r="O14" s="155"/>
      <c r="P14" s="108"/>
      <c r="Q14" s="108"/>
      <c r="R14" s="108"/>
      <c r="S14" s="36">
        <f t="shared" si="1"/>
        <v>0</v>
      </c>
      <c r="T14" s="37">
        <f t="shared" si="1"/>
        <v>0</v>
      </c>
      <c r="U14" s="35">
        <f t="shared" si="1"/>
        <v>0</v>
      </c>
      <c r="V14" s="155"/>
      <c r="W14" s="155"/>
      <c r="X14" s="309"/>
      <c r="Y14" s="284"/>
      <c r="Z14" s="155"/>
      <c r="AA14" s="285"/>
      <c r="AB14" s="38">
        <f t="shared" si="2"/>
        <v>0</v>
      </c>
      <c r="AC14" s="37">
        <f t="shared" si="2"/>
        <v>0</v>
      </c>
      <c r="AD14" s="35">
        <f t="shared" si="2"/>
        <v>0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56"/>
      <c r="W15" s="156"/>
      <c r="X15" s="310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/>
      <c r="H16" s="108"/>
      <c r="I16" s="108"/>
      <c r="J16" s="36">
        <f t="shared" si="0"/>
        <v>0</v>
      </c>
      <c r="K16" s="37">
        <f t="shared" si="0"/>
        <v>0</v>
      </c>
      <c r="L16" s="35">
        <f t="shared" si="0"/>
        <v>0</v>
      </c>
      <c r="M16" s="155"/>
      <c r="N16" s="155"/>
      <c r="O16" s="155"/>
      <c r="P16" s="108"/>
      <c r="Q16" s="108"/>
      <c r="R16" s="108"/>
      <c r="S16" s="36">
        <f t="shared" si="1"/>
        <v>0</v>
      </c>
      <c r="T16" s="37">
        <f t="shared" si="1"/>
        <v>0</v>
      </c>
      <c r="U16" s="35">
        <f t="shared" si="1"/>
        <v>0</v>
      </c>
      <c r="V16" s="155"/>
      <c r="W16" s="155"/>
      <c r="X16" s="309"/>
      <c r="Y16" s="284"/>
      <c r="Z16" s="155"/>
      <c r="AA16" s="285"/>
      <c r="AB16" s="38">
        <f t="shared" si="2"/>
        <v>0</v>
      </c>
      <c r="AC16" s="37">
        <f t="shared" si="2"/>
        <v>0</v>
      </c>
      <c r="AD16" s="35">
        <f t="shared" si="2"/>
        <v>0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56"/>
      <c r="W17" s="156"/>
      <c r="X17" s="310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/>
      <c r="N18" s="155"/>
      <c r="O18" s="155"/>
      <c r="P18" s="108"/>
      <c r="Q18" s="108"/>
      <c r="R18" s="108"/>
      <c r="S18" s="36">
        <f t="shared" si="1"/>
        <v>0</v>
      </c>
      <c r="T18" s="37">
        <f t="shared" si="1"/>
        <v>0</v>
      </c>
      <c r="U18" s="35">
        <f t="shared" si="1"/>
        <v>0</v>
      </c>
      <c r="V18" s="155"/>
      <c r="W18" s="155"/>
      <c r="X18" s="309"/>
      <c r="Y18" s="284"/>
      <c r="Z18" s="155"/>
      <c r="AA18" s="285"/>
      <c r="AB18" s="38">
        <f t="shared" si="2"/>
        <v>0</v>
      </c>
      <c r="AC18" s="37">
        <f t="shared" si="2"/>
        <v>0</v>
      </c>
      <c r="AD18" s="35">
        <f t="shared" si="2"/>
        <v>0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56"/>
      <c r="W19" s="156"/>
      <c r="X19" s="310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55"/>
      <c r="N20" s="155"/>
      <c r="O20" s="155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55"/>
      <c r="W20" s="155"/>
      <c r="X20" s="309"/>
      <c r="Y20" s="284"/>
      <c r="Z20" s="155"/>
      <c r="AA20" s="285"/>
      <c r="AB20" s="38">
        <f t="shared" si="2"/>
        <v>0</v>
      </c>
      <c r="AC20" s="37">
        <f t="shared" si="2"/>
        <v>0</v>
      </c>
      <c r="AD20" s="35">
        <f t="shared" si="2"/>
        <v>0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/>
      <c r="N21" s="156"/>
      <c r="O21" s="156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56"/>
      <c r="W21" s="156"/>
      <c r="X21" s="310"/>
      <c r="Y21" s="286"/>
      <c r="Z21" s="156"/>
      <c r="AA21" s="287"/>
      <c r="AB21" s="25">
        <f t="shared" si="2"/>
        <v>0</v>
      </c>
      <c r="AC21" s="40">
        <f t="shared" si="2"/>
        <v>0</v>
      </c>
      <c r="AD21" s="39">
        <f t="shared" si="2"/>
        <v>0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55"/>
      <c r="W22" s="155"/>
      <c r="X22" s="309"/>
      <c r="Y22" s="284"/>
      <c r="Z22" s="155"/>
      <c r="AA22" s="285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56"/>
      <c r="W23" s="156"/>
      <c r="X23" s="310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2</v>
      </c>
      <c r="E24" s="108">
        <v>13.956</v>
      </c>
      <c r="F24" s="108">
        <v>3455.5871210909877</v>
      </c>
      <c r="G24" s="108">
        <v>1</v>
      </c>
      <c r="H24" s="108">
        <v>4.707</v>
      </c>
      <c r="I24" s="108">
        <v>2816.499</v>
      </c>
      <c r="J24" s="36">
        <f t="shared" si="0"/>
        <v>3</v>
      </c>
      <c r="K24" s="37">
        <f t="shared" si="0"/>
        <v>18.663</v>
      </c>
      <c r="L24" s="35">
        <f t="shared" si="0"/>
        <v>6272.086121090988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55">
        <v>25</v>
      </c>
      <c r="W24" s="155">
        <v>175.7486</v>
      </c>
      <c r="X24" s="309">
        <v>49360.977</v>
      </c>
      <c r="Y24" s="284"/>
      <c r="Z24" s="155"/>
      <c r="AA24" s="285"/>
      <c r="AB24" s="38">
        <f t="shared" si="3"/>
        <v>28</v>
      </c>
      <c r="AC24" s="37">
        <f t="shared" si="3"/>
        <v>194.41160000000002</v>
      </c>
      <c r="AD24" s="35">
        <f t="shared" si="3"/>
        <v>55633.063121090985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>
        <v>1</v>
      </c>
      <c r="H25" s="113">
        <v>15.012</v>
      </c>
      <c r="I25" s="113">
        <v>3464.512</v>
      </c>
      <c r="J25" s="24">
        <f t="shared" si="0"/>
        <v>1</v>
      </c>
      <c r="K25" s="40">
        <f t="shared" si="0"/>
        <v>15.012</v>
      </c>
      <c r="L25" s="39">
        <f t="shared" si="0"/>
        <v>3464.512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56">
        <v>44</v>
      </c>
      <c r="W25" s="156">
        <v>404.7732</v>
      </c>
      <c r="X25" s="310">
        <v>102720.195</v>
      </c>
      <c r="Y25" s="286"/>
      <c r="Z25" s="156"/>
      <c r="AA25" s="287"/>
      <c r="AB25" s="25">
        <f t="shared" si="3"/>
        <v>45</v>
      </c>
      <c r="AC25" s="40">
        <f t="shared" si="3"/>
        <v>419.7852</v>
      </c>
      <c r="AD25" s="39">
        <f t="shared" si="3"/>
        <v>106184.70700000001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55"/>
      <c r="W26" s="155"/>
      <c r="X26" s="3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56"/>
      <c r="W27" s="156"/>
      <c r="X27" s="310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55"/>
      <c r="W28" s="155"/>
      <c r="X28" s="3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56"/>
      <c r="W29" s="156"/>
      <c r="X29" s="310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61</v>
      </c>
      <c r="E30" s="108">
        <v>5.5044</v>
      </c>
      <c r="F30" s="108">
        <v>10006.390824573242</v>
      </c>
      <c r="G30" s="108">
        <v>51</v>
      </c>
      <c r="H30" s="108">
        <v>4.7817</v>
      </c>
      <c r="I30" s="108">
        <v>9242.384</v>
      </c>
      <c r="J30" s="36">
        <f t="shared" si="0"/>
        <v>112</v>
      </c>
      <c r="K30" s="37">
        <f t="shared" si="0"/>
        <v>10.286100000000001</v>
      </c>
      <c r="L30" s="35">
        <f t="shared" si="0"/>
        <v>19248.774824573244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55"/>
      <c r="W30" s="155"/>
      <c r="X30" s="309"/>
      <c r="Y30" s="284">
        <v>59</v>
      </c>
      <c r="Z30" s="155">
        <v>1.0103</v>
      </c>
      <c r="AA30" s="285">
        <v>730.483</v>
      </c>
      <c r="AB30" s="38">
        <f t="shared" si="3"/>
        <v>171</v>
      </c>
      <c r="AC30" s="37">
        <f t="shared" si="3"/>
        <v>11.296400000000002</v>
      </c>
      <c r="AD30" s="35">
        <f t="shared" si="3"/>
        <v>19979.257824573244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56"/>
      <c r="W31" s="156"/>
      <c r="X31" s="310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55">
        <v>77</v>
      </c>
      <c r="N32" s="155">
        <v>920.9542</v>
      </c>
      <c r="O32" s="155">
        <v>111663.44</v>
      </c>
      <c r="P32" s="108"/>
      <c r="Q32" s="108"/>
      <c r="R32" s="108"/>
      <c r="S32" s="36">
        <f t="shared" si="1"/>
        <v>77</v>
      </c>
      <c r="T32" s="37">
        <f t="shared" si="1"/>
        <v>920.9542</v>
      </c>
      <c r="U32" s="35">
        <f t="shared" si="1"/>
        <v>111663.44</v>
      </c>
      <c r="V32" s="155">
        <v>113</v>
      </c>
      <c r="W32" s="155">
        <v>195.713</v>
      </c>
      <c r="X32" s="309">
        <v>17053.082</v>
      </c>
      <c r="Y32" s="284">
        <v>78</v>
      </c>
      <c r="Z32" s="155">
        <v>1312.4491</v>
      </c>
      <c r="AA32" s="285">
        <v>164681.79</v>
      </c>
      <c r="AB32" s="38">
        <f t="shared" si="3"/>
        <v>268</v>
      </c>
      <c r="AC32" s="37">
        <f t="shared" si="3"/>
        <v>2429.1163</v>
      </c>
      <c r="AD32" s="35">
        <f t="shared" si="3"/>
        <v>293398.31200000003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50</v>
      </c>
      <c r="N33" s="156">
        <v>1195.9266</v>
      </c>
      <c r="O33" s="156">
        <v>133739.693</v>
      </c>
      <c r="P33" s="113"/>
      <c r="Q33" s="113"/>
      <c r="R33" s="114"/>
      <c r="S33" s="24">
        <f t="shared" si="1"/>
        <v>50</v>
      </c>
      <c r="T33" s="40">
        <f t="shared" si="1"/>
        <v>1195.9266</v>
      </c>
      <c r="U33" s="39">
        <f t="shared" si="1"/>
        <v>133739.693</v>
      </c>
      <c r="V33" s="156"/>
      <c r="W33" s="156"/>
      <c r="X33" s="310"/>
      <c r="Y33" s="286"/>
      <c r="Z33" s="156"/>
      <c r="AA33" s="287"/>
      <c r="AB33" s="25">
        <f t="shared" si="3"/>
        <v>50</v>
      </c>
      <c r="AC33" s="40">
        <f t="shared" si="3"/>
        <v>1195.9266</v>
      </c>
      <c r="AD33" s="39">
        <f t="shared" si="3"/>
        <v>133739.693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55">
        <v>71</v>
      </c>
      <c r="W34" s="155">
        <v>14.1861</v>
      </c>
      <c r="X34" s="309">
        <v>2028.596</v>
      </c>
      <c r="Y34" s="284"/>
      <c r="Z34" s="155"/>
      <c r="AA34" s="285"/>
      <c r="AB34" s="38">
        <f t="shared" si="3"/>
        <v>71</v>
      </c>
      <c r="AC34" s="37">
        <f t="shared" si="3"/>
        <v>14.1861</v>
      </c>
      <c r="AD34" s="35">
        <f t="shared" si="3"/>
        <v>2028.596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56">
        <v>2</v>
      </c>
      <c r="W35" s="156">
        <v>0.5345</v>
      </c>
      <c r="X35" s="310">
        <v>58.502</v>
      </c>
      <c r="Y35" s="286"/>
      <c r="Z35" s="156"/>
      <c r="AA35" s="287"/>
      <c r="AB35" s="25">
        <f t="shared" si="3"/>
        <v>2</v>
      </c>
      <c r="AC35" s="40">
        <f t="shared" si="3"/>
        <v>0.5345</v>
      </c>
      <c r="AD35" s="39">
        <f t="shared" si="3"/>
        <v>58.502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55"/>
      <c r="W36" s="155"/>
      <c r="X36" s="309"/>
      <c r="Y36" s="284"/>
      <c r="Z36" s="155"/>
      <c r="AA36" s="285"/>
      <c r="AB36" s="38">
        <f t="shared" si="3"/>
        <v>0</v>
      </c>
      <c r="AC36" s="37">
        <f t="shared" si="3"/>
        <v>0</v>
      </c>
      <c r="AD36" s="35">
        <f t="shared" si="3"/>
        <v>0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56"/>
      <c r="W37" s="156"/>
      <c r="X37" s="310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24</v>
      </c>
      <c r="E38" s="108">
        <v>3.3634</v>
      </c>
      <c r="F38" s="108">
        <v>1984.0907130689102</v>
      </c>
      <c r="G38" s="108"/>
      <c r="H38" s="108"/>
      <c r="I38" s="108"/>
      <c r="J38" s="36">
        <f t="shared" si="0"/>
        <v>24</v>
      </c>
      <c r="K38" s="37">
        <f t="shared" si="0"/>
        <v>3.3634</v>
      </c>
      <c r="L38" s="35">
        <f t="shared" si="0"/>
        <v>1984.0907130689102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55"/>
      <c r="W38" s="155"/>
      <c r="X38" s="309"/>
      <c r="Y38" s="284"/>
      <c r="Z38" s="155"/>
      <c r="AA38" s="285"/>
      <c r="AB38" s="38">
        <f t="shared" si="3"/>
        <v>24</v>
      </c>
      <c r="AC38" s="37">
        <f t="shared" si="3"/>
        <v>3.3634</v>
      </c>
      <c r="AD38" s="35">
        <f t="shared" si="3"/>
        <v>1984.0907130689102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56"/>
      <c r="W39" s="156"/>
      <c r="X39" s="310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55"/>
      <c r="W40" s="155"/>
      <c r="X40" s="309"/>
      <c r="Y40" s="284"/>
      <c r="Z40" s="155"/>
      <c r="AA40" s="285"/>
      <c r="AB40" s="38">
        <f t="shared" si="3"/>
        <v>0</v>
      </c>
      <c r="AC40" s="37">
        <f t="shared" si="3"/>
        <v>0</v>
      </c>
      <c r="AD40" s="35">
        <f t="shared" si="3"/>
        <v>0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56"/>
      <c r="W41" s="156"/>
      <c r="X41" s="310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1</v>
      </c>
      <c r="E42" s="108">
        <v>6.3898</v>
      </c>
      <c r="F42" s="108">
        <v>2783.6132989285966</v>
      </c>
      <c r="G42" s="108">
        <v>2</v>
      </c>
      <c r="H42" s="108">
        <v>18.6166</v>
      </c>
      <c r="I42" s="108">
        <v>8112.382</v>
      </c>
      <c r="J42" s="36">
        <f t="shared" si="0"/>
        <v>3</v>
      </c>
      <c r="K42" s="37">
        <f t="shared" si="0"/>
        <v>25.0064</v>
      </c>
      <c r="L42" s="35">
        <f t="shared" si="0"/>
        <v>10895.995298928596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55">
        <v>10</v>
      </c>
      <c r="W42" s="155">
        <v>372.5684</v>
      </c>
      <c r="X42" s="309">
        <v>56225.547</v>
      </c>
      <c r="Y42" s="284"/>
      <c r="Z42" s="155"/>
      <c r="AA42" s="285"/>
      <c r="AB42" s="38">
        <f t="shared" si="3"/>
        <v>13</v>
      </c>
      <c r="AC42" s="37">
        <f t="shared" si="3"/>
        <v>397.5748</v>
      </c>
      <c r="AD42" s="35">
        <f t="shared" si="3"/>
        <v>67121.5422989286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10</v>
      </c>
      <c r="E43" s="113">
        <v>55.0144</v>
      </c>
      <c r="F43" s="113">
        <v>52251.80031125259</v>
      </c>
      <c r="G43" s="113">
        <v>22</v>
      </c>
      <c r="H43" s="113">
        <v>176.6164</v>
      </c>
      <c r="I43" s="113">
        <v>117926.712</v>
      </c>
      <c r="J43" s="24">
        <f t="shared" si="0"/>
        <v>32</v>
      </c>
      <c r="K43" s="40">
        <f t="shared" si="0"/>
        <v>231.6308</v>
      </c>
      <c r="L43" s="39">
        <f t="shared" si="0"/>
        <v>170178.5123112526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56">
        <v>12</v>
      </c>
      <c r="W43" s="156">
        <v>67.9757</v>
      </c>
      <c r="X43" s="310">
        <v>13637.698</v>
      </c>
      <c r="Y43" s="286"/>
      <c r="Z43" s="156"/>
      <c r="AA43" s="287"/>
      <c r="AB43" s="25">
        <f t="shared" si="3"/>
        <v>44</v>
      </c>
      <c r="AC43" s="40">
        <f t="shared" si="3"/>
        <v>299.6065</v>
      </c>
      <c r="AD43" s="39">
        <f t="shared" si="3"/>
        <v>183816.2103112526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55"/>
      <c r="W44" s="155"/>
      <c r="X44" s="309"/>
      <c r="Y44" s="284"/>
      <c r="Z44" s="155"/>
      <c r="AA44" s="285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56"/>
      <c r="W45" s="156"/>
      <c r="X45" s="310"/>
      <c r="Y45" s="286"/>
      <c r="Z45" s="156"/>
      <c r="AA45" s="287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55"/>
      <c r="W46" s="155"/>
      <c r="X46" s="3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56"/>
      <c r="W47" s="156"/>
      <c r="X47" s="310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89</v>
      </c>
      <c r="N48" s="155">
        <v>36.421</v>
      </c>
      <c r="O48" s="155">
        <v>10355.175</v>
      </c>
      <c r="P48" s="108"/>
      <c r="Q48" s="108"/>
      <c r="R48" s="108"/>
      <c r="S48" s="36">
        <f t="shared" si="1"/>
        <v>89</v>
      </c>
      <c r="T48" s="37">
        <f t="shared" si="1"/>
        <v>36.421</v>
      </c>
      <c r="U48" s="35">
        <f t="shared" si="1"/>
        <v>10355.175</v>
      </c>
      <c r="V48" s="155">
        <v>41</v>
      </c>
      <c r="W48" s="155">
        <v>7.751</v>
      </c>
      <c r="X48" s="309">
        <v>2650.988</v>
      </c>
      <c r="Y48" s="284">
        <v>51</v>
      </c>
      <c r="Z48" s="155">
        <v>11.6195</v>
      </c>
      <c r="AA48" s="285">
        <v>3674.581</v>
      </c>
      <c r="AB48" s="38">
        <f t="shared" si="3"/>
        <v>181</v>
      </c>
      <c r="AC48" s="37">
        <f t="shared" si="3"/>
        <v>55.7915</v>
      </c>
      <c r="AD48" s="35">
        <f t="shared" si="3"/>
        <v>16680.744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56">
        <v>3</v>
      </c>
      <c r="W49" s="156">
        <v>0.485</v>
      </c>
      <c r="X49" s="310">
        <v>148.309</v>
      </c>
      <c r="Y49" s="286"/>
      <c r="Z49" s="156"/>
      <c r="AA49" s="287"/>
      <c r="AB49" s="25">
        <f t="shared" si="3"/>
        <v>3</v>
      </c>
      <c r="AC49" s="40">
        <f t="shared" si="3"/>
        <v>0.485</v>
      </c>
      <c r="AD49" s="39">
        <f t="shared" si="3"/>
        <v>148.309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55">
        <v>1</v>
      </c>
      <c r="W50" s="155">
        <v>243.1812</v>
      </c>
      <c r="X50" s="309">
        <v>74617.178</v>
      </c>
      <c r="Y50" s="284"/>
      <c r="Z50" s="155"/>
      <c r="AA50" s="285"/>
      <c r="AB50" s="38">
        <f t="shared" si="3"/>
        <v>1</v>
      </c>
      <c r="AC50" s="37">
        <f t="shared" si="3"/>
        <v>243.1812</v>
      </c>
      <c r="AD50" s="35">
        <f t="shared" si="3"/>
        <v>74617.178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0</v>
      </c>
      <c r="E51" s="113">
        <v>0</v>
      </c>
      <c r="F51" s="113">
        <v>0</v>
      </c>
      <c r="G51" s="113"/>
      <c r="H51" s="113"/>
      <c r="I51" s="113"/>
      <c r="J51" s="24">
        <f t="shared" si="0"/>
        <v>0</v>
      </c>
      <c r="K51" s="40">
        <f t="shared" si="0"/>
        <v>0</v>
      </c>
      <c r="L51" s="39">
        <f t="shared" si="0"/>
        <v>0</v>
      </c>
      <c r="M51" s="156">
        <v>1</v>
      </c>
      <c r="N51" s="156">
        <v>5.369</v>
      </c>
      <c r="O51" s="156">
        <v>1480.431</v>
      </c>
      <c r="P51" s="113"/>
      <c r="Q51" s="113"/>
      <c r="R51" s="114"/>
      <c r="S51" s="24">
        <f t="shared" si="1"/>
        <v>1</v>
      </c>
      <c r="T51" s="40">
        <f t="shared" si="1"/>
        <v>5.369</v>
      </c>
      <c r="U51" s="39">
        <f t="shared" si="1"/>
        <v>1480.431</v>
      </c>
      <c r="V51" s="156"/>
      <c r="W51" s="156"/>
      <c r="X51" s="310"/>
      <c r="Y51" s="286"/>
      <c r="Z51" s="156"/>
      <c r="AA51" s="287"/>
      <c r="AB51" s="25">
        <f t="shared" si="3"/>
        <v>1</v>
      </c>
      <c r="AC51" s="40">
        <f t="shared" si="3"/>
        <v>5.369</v>
      </c>
      <c r="AD51" s="39">
        <f t="shared" si="3"/>
        <v>1480.431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55"/>
      <c r="W52" s="155"/>
      <c r="X52" s="3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0</v>
      </c>
      <c r="E53" s="113">
        <v>0</v>
      </c>
      <c r="F53" s="113">
        <v>0</v>
      </c>
      <c r="G53" s="113"/>
      <c r="H53" s="113"/>
      <c r="I53" s="113"/>
      <c r="J53" s="24">
        <f t="shared" si="0"/>
        <v>0</v>
      </c>
      <c r="K53" s="40">
        <f t="shared" si="0"/>
        <v>0</v>
      </c>
      <c r="L53" s="39">
        <f t="shared" si="0"/>
        <v>0</v>
      </c>
      <c r="M53" s="156"/>
      <c r="N53" s="156"/>
      <c r="O53" s="156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56">
        <v>162</v>
      </c>
      <c r="W53" s="156">
        <v>4121.015</v>
      </c>
      <c r="X53" s="310">
        <v>1524478.574</v>
      </c>
      <c r="Y53" s="286"/>
      <c r="Z53" s="156"/>
      <c r="AA53" s="287"/>
      <c r="AB53" s="25">
        <f t="shared" si="3"/>
        <v>162</v>
      </c>
      <c r="AC53" s="40">
        <f t="shared" si="3"/>
        <v>4121.015</v>
      </c>
      <c r="AD53" s="39">
        <f t="shared" si="3"/>
        <v>1524478.574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55"/>
      <c r="W54" s="155"/>
      <c r="X54" s="3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56"/>
      <c r="W55" s="156"/>
      <c r="X55" s="310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55">
        <v>52</v>
      </c>
      <c r="W56" s="155">
        <v>21.3711</v>
      </c>
      <c r="X56" s="309">
        <v>16347.783</v>
      </c>
      <c r="Y56" s="284"/>
      <c r="Z56" s="155"/>
      <c r="AA56" s="285"/>
      <c r="AB56" s="38">
        <f t="shared" si="3"/>
        <v>52</v>
      </c>
      <c r="AC56" s="37">
        <f t="shared" si="3"/>
        <v>21.3711</v>
      </c>
      <c r="AD56" s="35">
        <f t="shared" si="3"/>
        <v>16347.783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56">
        <v>5</v>
      </c>
      <c r="W57" s="156">
        <v>5.8196</v>
      </c>
      <c r="X57" s="310">
        <v>3773.697</v>
      </c>
      <c r="Y57" s="286"/>
      <c r="Z57" s="156"/>
      <c r="AA57" s="287"/>
      <c r="AB57" s="25">
        <f t="shared" si="3"/>
        <v>5</v>
      </c>
      <c r="AC57" s="40">
        <f t="shared" si="3"/>
        <v>5.8196</v>
      </c>
      <c r="AD57" s="39">
        <f t="shared" si="3"/>
        <v>3773.697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50">
        <v>832</v>
      </c>
      <c r="W58" s="150">
        <v>15.6439</v>
      </c>
      <c r="X58" s="311">
        <v>12764.809</v>
      </c>
      <c r="Y58" s="288">
        <v>225</v>
      </c>
      <c r="Z58" s="150">
        <v>495.0481</v>
      </c>
      <c r="AA58" s="289">
        <v>137371.555</v>
      </c>
      <c r="AB58" s="47">
        <f t="shared" si="3"/>
        <v>1057</v>
      </c>
      <c r="AC58" s="43">
        <f t="shared" si="3"/>
        <v>510.69199999999995</v>
      </c>
      <c r="AD58" s="96">
        <f t="shared" si="3"/>
        <v>150136.364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284"/>
      <c r="W59" s="155"/>
      <c r="X59" s="312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5</v>
      </c>
      <c r="N60" s="156">
        <v>24.7506</v>
      </c>
      <c r="O60" s="156">
        <v>3941.963</v>
      </c>
      <c r="P60" s="113"/>
      <c r="Q60" s="113"/>
      <c r="R60" s="114"/>
      <c r="S60" s="24">
        <f t="shared" si="1"/>
        <v>5</v>
      </c>
      <c r="T60" s="40">
        <f t="shared" si="1"/>
        <v>24.7506</v>
      </c>
      <c r="U60" s="39">
        <f t="shared" si="1"/>
        <v>3941.963</v>
      </c>
      <c r="V60" s="156">
        <v>7</v>
      </c>
      <c r="W60" s="156">
        <v>2.093</v>
      </c>
      <c r="X60" s="310">
        <v>308.59</v>
      </c>
      <c r="Y60" s="286"/>
      <c r="Z60" s="156"/>
      <c r="AA60" s="287"/>
      <c r="AB60" s="25">
        <f t="shared" si="3"/>
        <v>12</v>
      </c>
      <c r="AC60" s="40">
        <f t="shared" si="3"/>
        <v>26.8436</v>
      </c>
      <c r="AD60" s="98">
        <f t="shared" si="3"/>
        <v>4250.553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88</v>
      </c>
      <c r="E61" s="118">
        <v>29.2136</v>
      </c>
      <c r="F61" s="118">
        <v>18229.681957661738</v>
      </c>
      <c r="G61" s="118">
        <f>+G6+G8+G10+G12+G14+G16+G18+G20+G22+G24+G26+G28+G30+G32+G34+G36+G38+G40+G42+G44+G46+G48+G50+G52+G54+G56+G58</f>
        <v>54</v>
      </c>
      <c r="H61" s="118">
        <f>+H6+H8+H10+H12+H14+H16+H18+H20+H22+H24+H26+H28+H30+H32+H34+H36+H38+H40+H42+H44+H46+H48+H50+H52+H54+H56+H58</f>
        <v>28.1053</v>
      </c>
      <c r="I61" s="118">
        <f>+I6+I8+I10+I12+I14+I16+I18+I20+I22+I24+I26+I28+I30+I32+I34+I36+I38+I40+I42+I44+I46+I48+I50+I52+I54+I56+I58</f>
        <v>20171.265</v>
      </c>
      <c r="J61" s="14">
        <f aca="true" t="shared" si="4" ref="J61:L71">+D61+G61</f>
        <v>142</v>
      </c>
      <c r="K61" s="43">
        <f t="shared" si="4"/>
        <v>57.3189</v>
      </c>
      <c r="L61" s="42">
        <f t="shared" si="4"/>
        <v>38400.94695766174</v>
      </c>
      <c r="M61" s="150">
        <f aca="true" t="shared" si="5" ref="M61:R61">+M6+M8+M10+M12+M14+M16+M18+M20+M22+M24+M26+M28+M30+M32+M34+M36+M38+M40+M42+M44+M46+M48+M50+M52+M54+M56+M58</f>
        <v>168</v>
      </c>
      <c r="N61" s="150">
        <f t="shared" si="5"/>
        <v>1329.2352</v>
      </c>
      <c r="O61" s="150">
        <f t="shared" si="5"/>
        <v>241915.983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168</v>
      </c>
      <c r="T61" s="45">
        <f t="shared" si="6"/>
        <v>1329.2352</v>
      </c>
      <c r="U61" s="46">
        <f t="shared" si="6"/>
        <v>241915.983</v>
      </c>
      <c r="V61" s="150">
        <f aca="true" t="shared" si="7" ref="V61:AA61">+V6+V8+V10+V12+V14+V16+V18+V20+V22+V24+V26+V28+V30+V32+V34+V36+V38+V40+V42+V44+V46+V48+V50+V52+V54+V56+V58</f>
        <v>1145</v>
      </c>
      <c r="W61" s="150">
        <f t="shared" si="7"/>
        <v>1046.1633</v>
      </c>
      <c r="X61" s="311">
        <f>+X6+X8+X10+X12+X14+X16+X18+X20+X22+X24+X26+X28+X30+X32+X34+X36+X38+X40+X42+X44+X46+X48+X50+X52+X54+X56+X58</f>
        <v>231048.96</v>
      </c>
      <c r="Y61" s="288">
        <f t="shared" si="7"/>
        <v>413</v>
      </c>
      <c r="Z61" s="150">
        <f t="shared" si="7"/>
        <v>1820.127</v>
      </c>
      <c r="AA61" s="289">
        <f t="shared" si="7"/>
        <v>306458.409</v>
      </c>
      <c r="AB61" s="47">
        <f t="shared" si="3"/>
        <v>1868</v>
      </c>
      <c r="AC61" s="43">
        <f t="shared" si="3"/>
        <v>4252.8444</v>
      </c>
      <c r="AD61" s="96">
        <f t="shared" si="3"/>
        <v>817824.2989576617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08">
        <f>G59</f>
        <v>0</v>
      </c>
      <c r="H62" s="108">
        <f>H59</f>
        <v>0</v>
      </c>
      <c r="I62" s="111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284">
        <f aca="true" t="shared" si="9" ref="V62:AA62">V59</f>
        <v>0</v>
      </c>
      <c r="W62" s="155">
        <f t="shared" si="9"/>
        <v>0</v>
      </c>
      <c r="X62" s="312">
        <f t="shared" si="9"/>
        <v>0</v>
      </c>
      <c r="Y62" s="284">
        <f t="shared" si="9"/>
        <v>0</v>
      </c>
      <c r="Z62" s="155">
        <f t="shared" si="9"/>
        <v>0</v>
      </c>
      <c r="AA62" s="285">
        <f t="shared" si="9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35</v>
      </c>
      <c r="E63" s="113">
        <v>434.85240000000005</v>
      </c>
      <c r="F63" s="113">
        <v>474262.3866804183</v>
      </c>
      <c r="G63" s="113">
        <f>+G7+G9+G11+G13+G15+G17+G19+G21+G23+G25+G27+G29+G31+G33+G35+G37+G39+G41+G43+G45+G47+G49+G51+G53+G55+G57+G60</f>
        <v>28</v>
      </c>
      <c r="H63" s="113">
        <f>+H7+H9+H11+H13+H15+H17+H19+H21+H23+H25+H27+H29+H31+H33+H35+H37+H39+H41+H43+H45+H47+H49+H51+H53+H55+H57+H60</f>
        <v>260.3664</v>
      </c>
      <c r="I63" s="113">
        <f>+I7+I9+I11+I13+I15+I17+I19+I21+I23+I25+I27+I29+I31+I33+I35+I37+I39+I41+I43+I45+I47+I49+I51+I53+I55+I57+I60</f>
        <v>222986.00400000002</v>
      </c>
      <c r="J63" s="24">
        <f t="shared" si="4"/>
        <v>63</v>
      </c>
      <c r="K63" s="40">
        <f t="shared" si="4"/>
        <v>695.2188000000001</v>
      </c>
      <c r="L63" s="39">
        <f t="shared" si="4"/>
        <v>697248.3906804183</v>
      </c>
      <c r="M63" s="156">
        <f aca="true" t="shared" si="10" ref="M63:R63">+M7+M9+M11+M13+M15+M17+M19+M21+M23+M25+M27+M29+M31+M33+M35+M37+M39+M41+M43+M45+M47+M49+M51+M53+M55+M57+M60</f>
        <v>77</v>
      </c>
      <c r="N63" s="156">
        <f t="shared" si="10"/>
        <v>6264.727199999999</v>
      </c>
      <c r="O63" s="156">
        <f t="shared" si="10"/>
        <v>1140341.0950000002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77</v>
      </c>
      <c r="T63" s="40">
        <f t="shared" si="6"/>
        <v>6264.727199999999</v>
      </c>
      <c r="U63" s="39">
        <f t="shared" si="6"/>
        <v>1140341.0950000002</v>
      </c>
      <c r="V63" s="156">
        <f aca="true" t="shared" si="11" ref="V63:AA63">+V7+V9+V11+V13+V15+V17+V19+V21+V23+V25+V27+V29+V31+V33+V35+V37+V39+V41+V43+V45+V47+V49+V51+V53+V55+V57+V60</f>
        <v>248</v>
      </c>
      <c r="W63" s="156">
        <f t="shared" si="11"/>
        <v>4995.866</v>
      </c>
      <c r="X63" s="310">
        <f t="shared" si="11"/>
        <v>1845049.5720000002</v>
      </c>
      <c r="Y63" s="286">
        <f t="shared" si="11"/>
        <v>4</v>
      </c>
      <c r="Z63" s="156">
        <f t="shared" si="11"/>
        <v>992.97</v>
      </c>
      <c r="AA63" s="287">
        <f t="shared" si="11"/>
        <v>217017.558</v>
      </c>
      <c r="AB63" s="25">
        <f aca="true" t="shared" si="12" ref="AB63:AD71">+J63+S63+V63+Y63</f>
        <v>392</v>
      </c>
      <c r="AC63" s="40">
        <f t="shared" si="12"/>
        <v>12948.782</v>
      </c>
      <c r="AD63" s="99">
        <f>+L63+U63+X63+AA63</f>
        <v>3899656.615680419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227</v>
      </c>
      <c r="H64" s="108">
        <v>707.447</v>
      </c>
      <c r="I64" s="108">
        <v>355136.103</v>
      </c>
      <c r="J64" s="36">
        <f t="shared" si="4"/>
        <v>227</v>
      </c>
      <c r="K64" s="37">
        <f t="shared" si="4"/>
        <v>707.447</v>
      </c>
      <c r="L64" s="35">
        <f t="shared" si="4"/>
        <v>355136.103</v>
      </c>
      <c r="M64" s="155">
        <v>1496</v>
      </c>
      <c r="N64" s="155">
        <v>231.388</v>
      </c>
      <c r="O64" s="155">
        <v>81188.635</v>
      </c>
      <c r="P64" s="108"/>
      <c r="Q64" s="108"/>
      <c r="R64" s="108"/>
      <c r="S64" s="36">
        <f t="shared" si="6"/>
        <v>1496</v>
      </c>
      <c r="T64" s="37">
        <f t="shared" si="6"/>
        <v>231.388</v>
      </c>
      <c r="U64" s="35">
        <f t="shared" si="6"/>
        <v>81188.635</v>
      </c>
      <c r="V64" s="155">
        <v>418</v>
      </c>
      <c r="W64" s="155">
        <v>67.0866</v>
      </c>
      <c r="X64" s="309">
        <v>78067.895</v>
      </c>
      <c r="Y64" s="284">
        <v>54</v>
      </c>
      <c r="Z64" s="155">
        <v>339.861</v>
      </c>
      <c r="AA64" s="285">
        <v>37432.562</v>
      </c>
      <c r="AB64" s="38">
        <f t="shared" si="12"/>
        <v>2195</v>
      </c>
      <c r="AC64" s="37">
        <f t="shared" si="12"/>
        <v>1345.7826</v>
      </c>
      <c r="AD64" s="97">
        <f t="shared" si="12"/>
        <v>551825.1950000001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412</v>
      </c>
      <c r="E65" s="113">
        <v>47.01096</v>
      </c>
      <c r="F65" s="113">
        <v>72278.74436191996</v>
      </c>
      <c r="G65" s="113">
        <v>86</v>
      </c>
      <c r="H65" s="113">
        <v>1441.5271</v>
      </c>
      <c r="I65" s="113">
        <v>559424.186</v>
      </c>
      <c r="J65" s="24">
        <f t="shared" si="4"/>
        <v>498</v>
      </c>
      <c r="K65" s="40">
        <f t="shared" si="4"/>
        <v>1488.53806</v>
      </c>
      <c r="L65" s="39">
        <f t="shared" si="4"/>
        <v>631702.9303619199</v>
      </c>
      <c r="M65" s="156">
        <v>27</v>
      </c>
      <c r="N65" s="156">
        <v>3.117</v>
      </c>
      <c r="O65" s="156">
        <v>1280.764</v>
      </c>
      <c r="P65" s="113"/>
      <c r="Q65" s="113"/>
      <c r="R65" s="114"/>
      <c r="S65" s="24">
        <f t="shared" si="6"/>
        <v>27</v>
      </c>
      <c r="T65" s="40">
        <f t="shared" si="6"/>
        <v>3.117</v>
      </c>
      <c r="U65" s="39">
        <f t="shared" si="6"/>
        <v>1280.764</v>
      </c>
      <c r="V65" s="156">
        <v>37</v>
      </c>
      <c r="W65" s="156">
        <v>11.8908</v>
      </c>
      <c r="X65" s="310">
        <v>1869.563</v>
      </c>
      <c r="Y65" s="286"/>
      <c r="Z65" s="156"/>
      <c r="AA65" s="287"/>
      <c r="AB65" s="25">
        <f t="shared" si="12"/>
        <v>562</v>
      </c>
      <c r="AC65" s="40">
        <f t="shared" si="12"/>
        <v>1503.54586</v>
      </c>
      <c r="AD65" s="99">
        <f t="shared" si="12"/>
        <v>634853.2573619199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55"/>
      <c r="W66" s="155"/>
      <c r="X66" s="309"/>
      <c r="Y66" s="284"/>
      <c r="Z66" s="155"/>
      <c r="AA66" s="285"/>
      <c r="AB66" s="38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56"/>
      <c r="W67" s="156"/>
      <c r="X67" s="310"/>
      <c r="Y67" s="286"/>
      <c r="Z67" s="156"/>
      <c r="AA67" s="287"/>
      <c r="AB67" s="25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88</v>
      </c>
      <c r="E68" s="108">
        <v>29.2136</v>
      </c>
      <c r="F68" s="108">
        <v>18229.681957661738</v>
      </c>
      <c r="G68" s="108">
        <f>+G61+G64+G66</f>
        <v>281</v>
      </c>
      <c r="H68" s="108">
        <f>+H61+H64+H66</f>
        <v>735.5523000000001</v>
      </c>
      <c r="I68" s="108">
        <f>+I61+I64+I66</f>
        <v>375307.368</v>
      </c>
      <c r="J68" s="36">
        <f t="shared" si="4"/>
        <v>369</v>
      </c>
      <c r="K68" s="37">
        <f t="shared" si="4"/>
        <v>764.7659000000001</v>
      </c>
      <c r="L68" s="35">
        <f t="shared" si="4"/>
        <v>393537.0499576618</v>
      </c>
      <c r="M68" s="155">
        <f aca="true" t="shared" si="13" ref="M68:R68">+M61+M64+M66</f>
        <v>1664</v>
      </c>
      <c r="N68" s="155">
        <f t="shared" si="13"/>
        <v>1560.6232</v>
      </c>
      <c r="O68" s="155">
        <f t="shared" si="13"/>
        <v>323104.618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1664</v>
      </c>
      <c r="T68" s="37">
        <f t="shared" si="6"/>
        <v>1560.6232</v>
      </c>
      <c r="U68" s="35">
        <f t="shared" si="6"/>
        <v>323104.618</v>
      </c>
      <c r="V68" s="155">
        <f aca="true" t="shared" si="14" ref="V68:AA68">+V61+V64+V66</f>
        <v>1563</v>
      </c>
      <c r="W68" s="155">
        <f t="shared" si="14"/>
        <v>1113.2499</v>
      </c>
      <c r="X68" s="313">
        <f t="shared" si="14"/>
        <v>309116.855</v>
      </c>
      <c r="Y68" s="284">
        <f t="shared" si="14"/>
        <v>467</v>
      </c>
      <c r="Z68" s="155">
        <f t="shared" si="14"/>
        <v>2159.988</v>
      </c>
      <c r="AA68" s="285">
        <f t="shared" si="14"/>
        <v>343890.97099999996</v>
      </c>
      <c r="AB68" s="38">
        <f t="shared" si="12"/>
        <v>4063</v>
      </c>
      <c r="AC68" s="37">
        <f t="shared" si="12"/>
        <v>5598.627</v>
      </c>
      <c r="AD68" s="97">
        <f t="shared" si="12"/>
        <v>1369649.4939576618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447</v>
      </c>
      <c r="E69" s="113">
        <v>481.86336000000006</v>
      </c>
      <c r="F69" s="113">
        <v>546541.1310423382</v>
      </c>
      <c r="G69" s="113">
        <f>+G63+G65+G67</f>
        <v>114</v>
      </c>
      <c r="H69" s="113">
        <f>+H63+H65+H67</f>
        <v>1701.8935000000001</v>
      </c>
      <c r="I69" s="113">
        <f>+I63+I65+I67</f>
        <v>782410.19</v>
      </c>
      <c r="J69" s="24">
        <f t="shared" si="4"/>
        <v>561</v>
      </c>
      <c r="K69" s="40">
        <f t="shared" si="4"/>
        <v>2183.7568600000004</v>
      </c>
      <c r="L69" s="39">
        <f t="shared" si="4"/>
        <v>1328951.3210423382</v>
      </c>
      <c r="M69" s="156">
        <f aca="true" t="shared" si="15" ref="M69:R69">+M63+M65+M67</f>
        <v>104</v>
      </c>
      <c r="N69" s="156">
        <f t="shared" si="15"/>
        <v>6267.8442</v>
      </c>
      <c r="O69" s="156">
        <f t="shared" si="15"/>
        <v>1141621.8590000002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104</v>
      </c>
      <c r="T69" s="40">
        <f t="shared" si="6"/>
        <v>6267.8442</v>
      </c>
      <c r="U69" s="39">
        <f t="shared" si="6"/>
        <v>1141621.8590000002</v>
      </c>
      <c r="V69" s="156">
        <f aca="true" t="shared" si="16" ref="V69:AA69">+V63+V65+V67</f>
        <v>285</v>
      </c>
      <c r="W69" s="156">
        <f t="shared" si="16"/>
        <v>5007.7568</v>
      </c>
      <c r="X69" s="314">
        <f t="shared" si="16"/>
        <v>1846919.1350000002</v>
      </c>
      <c r="Y69" s="286">
        <f t="shared" si="16"/>
        <v>4</v>
      </c>
      <c r="Z69" s="156">
        <f t="shared" si="16"/>
        <v>992.97</v>
      </c>
      <c r="AA69" s="287">
        <f t="shared" si="16"/>
        <v>217017.558</v>
      </c>
      <c r="AB69" s="25">
        <f t="shared" si="12"/>
        <v>954</v>
      </c>
      <c r="AC69" s="40">
        <f t="shared" si="12"/>
        <v>14452.32786</v>
      </c>
      <c r="AD69" s="98">
        <f t="shared" si="12"/>
        <v>4534509.873042339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50"/>
      <c r="W70" s="150"/>
      <c r="X70" s="311"/>
      <c r="Y70" s="288"/>
      <c r="Z70" s="150"/>
      <c r="AA70" s="289"/>
      <c r="AB70" s="9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535</v>
      </c>
      <c r="E71" s="125">
        <f t="shared" si="17"/>
        <v>511.07696000000004</v>
      </c>
      <c r="F71" s="125">
        <f t="shared" si="17"/>
        <v>564770.813</v>
      </c>
      <c r="G71" s="125">
        <f t="shared" si="17"/>
        <v>395</v>
      </c>
      <c r="H71" s="126">
        <f t="shared" si="17"/>
        <v>2437.4458000000004</v>
      </c>
      <c r="I71" s="127">
        <f t="shared" si="17"/>
        <v>1157717.558</v>
      </c>
      <c r="J71" s="88">
        <f t="shared" si="4"/>
        <v>930</v>
      </c>
      <c r="K71" s="83">
        <f t="shared" si="4"/>
        <v>2948.5227600000003</v>
      </c>
      <c r="L71" s="80">
        <f t="shared" si="4"/>
        <v>1722488.3709999998</v>
      </c>
      <c r="M71" s="290">
        <f aca="true" t="shared" si="18" ref="M71:R71">+M68+M69+M70</f>
        <v>1768</v>
      </c>
      <c r="N71" s="157">
        <f t="shared" si="18"/>
        <v>7828.4673999999995</v>
      </c>
      <c r="O71" s="303">
        <f t="shared" si="18"/>
        <v>1464726.4770000002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1768</v>
      </c>
      <c r="T71" s="125">
        <f t="shared" si="6"/>
        <v>7828.4673999999995</v>
      </c>
      <c r="U71" s="131">
        <f t="shared" si="6"/>
        <v>1464726.4770000002</v>
      </c>
      <c r="V71" s="157">
        <f aca="true" t="shared" si="19" ref="V71:AA71">+V68+V69+V70</f>
        <v>1848</v>
      </c>
      <c r="W71" s="161">
        <f t="shared" si="19"/>
        <v>6121.0067</v>
      </c>
      <c r="X71" s="315">
        <f t="shared" si="19"/>
        <v>2156035.99</v>
      </c>
      <c r="Y71" s="290">
        <f t="shared" si="19"/>
        <v>471</v>
      </c>
      <c r="Z71" s="157">
        <f t="shared" si="19"/>
        <v>3152.9579999999996</v>
      </c>
      <c r="AA71" s="291">
        <f t="shared" si="19"/>
        <v>560908.529</v>
      </c>
      <c r="AB71" s="83">
        <f t="shared" si="12"/>
        <v>5017</v>
      </c>
      <c r="AC71" s="84">
        <f t="shared" si="12"/>
        <v>20050.954859999998</v>
      </c>
      <c r="AD71" s="101">
        <f t="shared" si="12"/>
        <v>5904159.367000001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509</v>
      </c>
      <c r="E72" s="135">
        <v>1167.6158999999998</v>
      </c>
      <c r="F72" s="135">
        <v>851260.862</v>
      </c>
      <c r="G72" s="135">
        <v>380</v>
      </c>
      <c r="H72" s="135">
        <v>1586.6577</v>
      </c>
      <c r="I72" s="139">
        <v>649101.8360000001</v>
      </c>
      <c r="J72" s="134">
        <v>889</v>
      </c>
      <c r="K72" s="135">
        <v>2754.2735999999995</v>
      </c>
      <c r="L72" s="140">
        <v>1500362.698</v>
      </c>
      <c r="M72" s="304">
        <v>477</v>
      </c>
      <c r="N72" s="158">
        <v>628.0236</v>
      </c>
      <c r="O72" s="158">
        <v>125722.15499999998</v>
      </c>
      <c r="P72" s="135">
        <v>0</v>
      </c>
      <c r="Q72" s="135">
        <v>0</v>
      </c>
      <c r="R72" s="139">
        <v>0</v>
      </c>
      <c r="S72" s="134">
        <v>477</v>
      </c>
      <c r="T72" s="135">
        <v>628.0236</v>
      </c>
      <c r="U72" s="140">
        <v>125722.15499999998</v>
      </c>
      <c r="V72" s="304">
        <v>507</v>
      </c>
      <c r="W72" s="158">
        <v>2385.8844</v>
      </c>
      <c r="X72" s="297">
        <v>903904.234</v>
      </c>
      <c r="Y72" s="292">
        <v>201</v>
      </c>
      <c r="Z72" s="158">
        <v>725.6525</v>
      </c>
      <c r="AA72" s="293">
        <v>102688.53199999999</v>
      </c>
      <c r="AB72" s="149">
        <v>2074</v>
      </c>
      <c r="AC72" s="135">
        <v>6493.8341</v>
      </c>
      <c r="AD72" s="135">
        <v>2632677.6190000004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1.0510805500982319</v>
      </c>
      <c r="E73" s="142">
        <f aca="true" t="shared" si="20" ref="E73:AD73">E71/E72</f>
        <v>0.4377098324885779</v>
      </c>
      <c r="F73" s="141">
        <f t="shared" si="20"/>
        <v>0.6634521075867341</v>
      </c>
      <c r="G73" s="142">
        <f t="shared" si="20"/>
        <v>1.0394736842105263</v>
      </c>
      <c r="H73" s="141">
        <f t="shared" si="20"/>
        <v>1.5362140176800583</v>
      </c>
      <c r="I73" s="143">
        <f t="shared" si="20"/>
        <v>1.7835684538103813</v>
      </c>
      <c r="J73" s="144">
        <f t="shared" si="20"/>
        <v>1.046119235095613</v>
      </c>
      <c r="K73" s="141">
        <f t="shared" si="20"/>
        <v>1.0705264575022615</v>
      </c>
      <c r="L73" s="145">
        <f t="shared" si="20"/>
        <v>1.1480479841948188</v>
      </c>
      <c r="M73" s="294">
        <f t="shared" si="20"/>
        <v>3.706498951781971</v>
      </c>
      <c r="N73" s="159">
        <f t="shared" si="20"/>
        <v>12.465243981277137</v>
      </c>
      <c r="O73" s="162">
        <f t="shared" si="20"/>
        <v>11.650504057936331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>
        <f t="shared" si="20"/>
        <v>3.706498951781971</v>
      </c>
      <c r="T73" s="142">
        <f t="shared" si="20"/>
        <v>12.465243981277137</v>
      </c>
      <c r="U73" s="146">
        <f t="shared" si="20"/>
        <v>11.650504057936331</v>
      </c>
      <c r="V73" s="159">
        <f t="shared" si="20"/>
        <v>3.6449704142011834</v>
      </c>
      <c r="W73" s="162">
        <f t="shared" si="20"/>
        <v>2.5655084965558266</v>
      </c>
      <c r="X73" s="159">
        <f t="shared" si="20"/>
        <v>2.3852482474376817</v>
      </c>
      <c r="Y73" s="294">
        <f t="shared" si="20"/>
        <v>2.343283582089552</v>
      </c>
      <c r="Z73" s="159">
        <f t="shared" si="20"/>
        <v>4.344997088826951</v>
      </c>
      <c r="AA73" s="295">
        <f t="shared" si="20"/>
        <v>5.462231449564397</v>
      </c>
      <c r="AB73" s="141">
        <f t="shared" si="20"/>
        <v>2.4189971070395373</v>
      </c>
      <c r="AC73" s="142">
        <f t="shared" si="20"/>
        <v>3.0876912700926558</v>
      </c>
      <c r="AD73" s="148">
        <f t="shared" si="20"/>
        <v>2.2426442661987016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ht="25.5">
      <c r="M76" s="305"/>
    </row>
    <row r="77" ht="25.5">
      <c r="M77" s="305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H102"/>
  <sheetViews>
    <sheetView defaultGridColor="0" zoomScale="40" zoomScaleNormal="40" zoomScaleSheetLayoutView="40" zoomScalePageLayoutView="0" colorId="22" workbookViewId="0" topLeftCell="A1">
      <pane xSplit="3" ySplit="5" topLeftCell="Q63" activePane="bottomRight" state="frozen"/>
      <selection pane="topLeft" activeCell="A72" sqref="A72:IV72"/>
      <selection pane="topRight" activeCell="A72" sqref="A72:IV72"/>
      <selection pane="bottomLeft" activeCell="A72" sqref="A72:IV72"/>
      <selection pane="bottomRight" activeCell="A72" sqref="A72:IV72"/>
    </sheetView>
  </sheetViews>
  <sheetFormatPr defaultColWidth="10.59765625" defaultRowHeight="15"/>
  <cols>
    <col min="1" max="1" width="5.59765625" style="48" customWidth="1"/>
    <col min="2" max="2" width="27.09765625" style="48" customWidth="1"/>
    <col min="3" max="3" width="11.8984375" style="48" customWidth="1"/>
    <col min="4" max="4" width="13.59765625" style="48" customWidth="1"/>
    <col min="5" max="5" width="14.59765625" style="48" customWidth="1"/>
    <col min="6" max="6" width="24.5" style="48" bestFit="1" customWidth="1"/>
    <col min="7" max="7" width="13.59765625" style="48" customWidth="1"/>
    <col min="8" max="8" width="14.59765625" style="48" customWidth="1"/>
    <col min="9" max="9" width="18.5" style="48" customWidth="1"/>
    <col min="10" max="11" width="14.59765625" style="48" customWidth="1"/>
    <col min="12" max="12" width="22.3984375" style="48" bestFit="1" customWidth="1"/>
    <col min="13" max="14" width="14.59765625" style="160" customWidth="1"/>
    <col min="15" max="15" width="20.09765625" style="160" customWidth="1"/>
    <col min="16" max="16" width="17.59765625" style="48" bestFit="1" customWidth="1"/>
    <col min="17" max="17" width="14.59765625" style="48" customWidth="1"/>
    <col min="18" max="18" width="18.59765625" style="48" customWidth="1"/>
    <col min="19" max="19" width="14.8984375" style="48" customWidth="1"/>
    <col min="20" max="20" width="14.5" style="48" customWidth="1"/>
    <col min="21" max="21" width="20.09765625" style="48" customWidth="1"/>
    <col min="22" max="22" width="14.69921875" style="48" customWidth="1"/>
    <col min="23" max="23" width="14.59765625" style="48" customWidth="1"/>
    <col min="24" max="24" width="20.5" style="54" customWidth="1"/>
    <col min="25" max="25" width="14.8984375" style="160" customWidth="1"/>
    <col min="26" max="26" width="14.59765625" style="160" customWidth="1"/>
    <col min="27" max="27" width="18.59765625" style="160" customWidth="1"/>
    <col min="28" max="28" width="14.59765625" style="48" customWidth="1"/>
    <col min="29" max="29" width="17.19921875" style="48" customWidth="1"/>
    <col min="30" max="30" width="21.59765625" style="48" customWidth="1"/>
    <col min="31" max="31" width="11.8984375" style="55" customWidth="1"/>
    <col min="32" max="32" width="28.3984375" style="17" customWidth="1"/>
    <col min="33" max="33" width="7.3984375" style="55" customWidth="1"/>
    <col min="34" max="16384" width="10.59765625" style="8" customWidth="1"/>
  </cols>
  <sheetData>
    <row r="1" spans="1:33" s="6" customFormat="1" ht="30" customHeight="1">
      <c r="A1" s="338" t="s">
        <v>64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s="6" customFormat="1" ht="30" customHeight="1" thickBot="1">
      <c r="A2" s="9"/>
      <c r="B2" s="10" t="s">
        <v>99</v>
      </c>
      <c r="C2" s="9"/>
      <c r="D2" s="9"/>
      <c r="E2" s="9"/>
      <c r="F2" s="9"/>
      <c r="G2" s="9"/>
      <c r="H2" s="9"/>
      <c r="I2" s="9"/>
      <c r="J2" s="9"/>
      <c r="K2" s="9"/>
      <c r="L2" s="9"/>
      <c r="M2" s="152"/>
      <c r="N2" s="152"/>
      <c r="O2" s="152"/>
      <c r="P2" s="9"/>
      <c r="Q2" s="9"/>
      <c r="R2" s="9"/>
      <c r="S2" s="9"/>
      <c r="T2" s="9"/>
      <c r="U2" s="9"/>
      <c r="V2" s="9"/>
      <c r="W2" s="9"/>
      <c r="X2" s="11"/>
      <c r="Y2" s="152"/>
      <c r="Z2" s="152"/>
      <c r="AA2" s="152"/>
      <c r="AB2" s="9"/>
      <c r="AC2" s="9"/>
      <c r="AD2" s="9"/>
      <c r="AE2" s="12"/>
      <c r="AF2" s="13"/>
      <c r="AG2" s="12"/>
    </row>
    <row r="3" spans="1:34" s="6" customFormat="1" ht="33" customHeight="1">
      <c r="A3" s="14"/>
      <c r="B3" s="47"/>
      <c r="C3" s="15"/>
      <c r="D3" s="332" t="s">
        <v>71</v>
      </c>
      <c r="E3" s="333"/>
      <c r="F3" s="345"/>
      <c r="G3" s="346" t="s">
        <v>67</v>
      </c>
      <c r="H3" s="333"/>
      <c r="I3" s="334"/>
      <c r="J3" s="332" t="s">
        <v>72</v>
      </c>
      <c r="K3" s="333"/>
      <c r="L3" s="334"/>
      <c r="M3" s="340" t="s">
        <v>73</v>
      </c>
      <c r="N3" s="341"/>
      <c r="O3" s="342"/>
      <c r="P3" s="346" t="s">
        <v>74</v>
      </c>
      <c r="Q3" s="333"/>
      <c r="R3" s="334"/>
      <c r="S3" s="332" t="s">
        <v>75</v>
      </c>
      <c r="T3" s="333"/>
      <c r="U3" s="334"/>
      <c r="V3" s="332" t="s">
        <v>77</v>
      </c>
      <c r="W3" s="333"/>
      <c r="X3" s="334"/>
      <c r="Y3" s="340" t="s">
        <v>66</v>
      </c>
      <c r="Z3" s="341"/>
      <c r="AA3" s="344"/>
      <c r="AB3" s="332" t="s">
        <v>65</v>
      </c>
      <c r="AC3" s="333"/>
      <c r="AD3" s="334"/>
      <c r="AE3" s="16"/>
      <c r="AF3" s="86"/>
      <c r="AG3" s="18"/>
      <c r="AH3" s="7"/>
    </row>
    <row r="4" spans="1:34" s="6" customFormat="1" ht="33" customHeight="1">
      <c r="A4" s="14"/>
      <c r="B4" s="47"/>
      <c r="C4" s="19"/>
      <c r="D4" s="65" t="s">
        <v>0</v>
      </c>
      <c r="E4" s="20" t="s">
        <v>1</v>
      </c>
      <c r="F4" s="20" t="s">
        <v>2</v>
      </c>
      <c r="G4" s="20" t="s">
        <v>0</v>
      </c>
      <c r="H4" s="20" t="s">
        <v>1</v>
      </c>
      <c r="I4" s="20" t="s">
        <v>2</v>
      </c>
      <c r="J4" s="21" t="s">
        <v>0</v>
      </c>
      <c r="K4" s="20" t="s">
        <v>1</v>
      </c>
      <c r="L4" s="22" t="s">
        <v>2</v>
      </c>
      <c r="M4" s="153" t="s">
        <v>0</v>
      </c>
      <c r="N4" s="153" t="s">
        <v>1</v>
      </c>
      <c r="O4" s="153" t="s">
        <v>2</v>
      </c>
      <c r="P4" s="20" t="s">
        <v>0</v>
      </c>
      <c r="Q4" s="20" t="s">
        <v>1</v>
      </c>
      <c r="R4" s="20" t="s">
        <v>2</v>
      </c>
      <c r="S4" s="21" t="s">
        <v>0</v>
      </c>
      <c r="T4" s="20" t="s">
        <v>1</v>
      </c>
      <c r="U4" s="22" t="s">
        <v>2</v>
      </c>
      <c r="V4" s="20" t="s">
        <v>0</v>
      </c>
      <c r="W4" s="20" t="s">
        <v>1</v>
      </c>
      <c r="X4" s="23" t="s">
        <v>2</v>
      </c>
      <c r="Y4" s="280" t="s">
        <v>0</v>
      </c>
      <c r="Z4" s="153" t="s">
        <v>1</v>
      </c>
      <c r="AA4" s="281" t="s">
        <v>2</v>
      </c>
      <c r="AB4" s="16" t="s">
        <v>3</v>
      </c>
      <c r="AC4" s="20" t="s">
        <v>4</v>
      </c>
      <c r="AD4" s="22" t="s">
        <v>5</v>
      </c>
      <c r="AE4" s="16"/>
      <c r="AF4" s="86"/>
      <c r="AG4" s="18"/>
      <c r="AH4" s="7"/>
    </row>
    <row r="5" spans="1:34" s="6" customFormat="1" ht="33" customHeight="1">
      <c r="A5" s="24"/>
      <c r="B5" s="25"/>
      <c r="C5" s="26"/>
      <c r="D5" s="59" t="s">
        <v>6</v>
      </c>
      <c r="E5" s="28" t="s">
        <v>7</v>
      </c>
      <c r="F5" s="28" t="s">
        <v>8</v>
      </c>
      <c r="G5" s="28" t="s">
        <v>6</v>
      </c>
      <c r="H5" s="28" t="s">
        <v>7</v>
      </c>
      <c r="I5" s="28" t="s">
        <v>8</v>
      </c>
      <c r="J5" s="29" t="s">
        <v>6</v>
      </c>
      <c r="K5" s="28" t="s">
        <v>7</v>
      </c>
      <c r="L5" s="30" t="s">
        <v>8</v>
      </c>
      <c r="M5" s="154" t="s">
        <v>6</v>
      </c>
      <c r="N5" s="154" t="s">
        <v>7</v>
      </c>
      <c r="O5" s="154" t="s">
        <v>8</v>
      </c>
      <c r="P5" s="28" t="s">
        <v>6</v>
      </c>
      <c r="Q5" s="28" t="s">
        <v>7</v>
      </c>
      <c r="R5" s="28" t="s">
        <v>8</v>
      </c>
      <c r="S5" s="29" t="s">
        <v>6</v>
      </c>
      <c r="T5" s="28" t="s">
        <v>7</v>
      </c>
      <c r="U5" s="30" t="s">
        <v>8</v>
      </c>
      <c r="V5" s="28" t="s">
        <v>6</v>
      </c>
      <c r="W5" s="28" t="s">
        <v>7</v>
      </c>
      <c r="X5" s="31" t="s">
        <v>8</v>
      </c>
      <c r="Y5" s="282" t="s">
        <v>6</v>
      </c>
      <c r="Z5" s="154" t="s">
        <v>7</v>
      </c>
      <c r="AA5" s="283" t="s">
        <v>8</v>
      </c>
      <c r="AB5" s="27" t="s">
        <v>9</v>
      </c>
      <c r="AC5" s="28" t="s">
        <v>10</v>
      </c>
      <c r="AD5" s="30" t="s">
        <v>11</v>
      </c>
      <c r="AE5" s="27"/>
      <c r="AF5" s="32"/>
      <c r="AG5" s="33"/>
      <c r="AH5" s="7"/>
    </row>
    <row r="6" spans="1:34" s="6" customFormat="1" ht="33" customHeight="1">
      <c r="A6" s="64" t="s">
        <v>12</v>
      </c>
      <c r="B6" s="89" t="s">
        <v>13</v>
      </c>
      <c r="C6" s="68" t="s">
        <v>14</v>
      </c>
      <c r="D6" s="107">
        <v>0</v>
      </c>
      <c r="E6" s="108">
        <v>0</v>
      </c>
      <c r="F6" s="108">
        <v>0</v>
      </c>
      <c r="G6" s="108"/>
      <c r="H6" s="108"/>
      <c r="I6" s="108"/>
      <c r="J6" s="36">
        <f aca="true" t="shared" si="0" ref="J6:L60">+D6+G6</f>
        <v>0</v>
      </c>
      <c r="K6" s="37">
        <f t="shared" si="0"/>
        <v>0</v>
      </c>
      <c r="L6" s="35">
        <f t="shared" si="0"/>
        <v>0</v>
      </c>
      <c r="M6" s="155">
        <v>3</v>
      </c>
      <c r="N6" s="155">
        <v>670.921</v>
      </c>
      <c r="O6" s="155">
        <v>156671.587</v>
      </c>
      <c r="P6" s="108"/>
      <c r="Q6" s="108"/>
      <c r="R6" s="108"/>
      <c r="S6" s="36">
        <f aca="true" t="shared" si="1" ref="S6:U60">+M6+P6</f>
        <v>3</v>
      </c>
      <c r="T6" s="37">
        <f t="shared" si="1"/>
        <v>670.921</v>
      </c>
      <c r="U6" s="35">
        <f t="shared" si="1"/>
        <v>156671.587</v>
      </c>
      <c r="V6" s="108"/>
      <c r="W6" s="108"/>
      <c r="X6" s="109"/>
      <c r="Y6" s="284"/>
      <c r="Z6" s="155"/>
      <c r="AA6" s="285"/>
      <c r="AB6" s="38">
        <f aca="true" t="shared" si="2" ref="AB6:AD21">+J6+S6+V6+Y6</f>
        <v>3</v>
      </c>
      <c r="AC6" s="37">
        <f t="shared" si="2"/>
        <v>670.921</v>
      </c>
      <c r="AD6" s="35">
        <f>+L6+U6+X6+AA6</f>
        <v>156671.587</v>
      </c>
      <c r="AE6" s="56" t="s">
        <v>14</v>
      </c>
      <c r="AF6" s="41" t="s">
        <v>13</v>
      </c>
      <c r="AG6" s="57" t="s">
        <v>12</v>
      </c>
      <c r="AH6" s="7"/>
    </row>
    <row r="7" spans="1:34" s="6" customFormat="1" ht="33" customHeight="1">
      <c r="A7" s="64"/>
      <c r="B7" s="90"/>
      <c r="C7" s="69" t="s">
        <v>15</v>
      </c>
      <c r="D7" s="112">
        <v>21</v>
      </c>
      <c r="E7" s="113">
        <v>359.584</v>
      </c>
      <c r="F7" s="113">
        <v>340665.5168081588</v>
      </c>
      <c r="G7" s="113">
        <v>10</v>
      </c>
      <c r="H7" s="113">
        <v>163.929</v>
      </c>
      <c r="I7" s="113">
        <v>99449.224</v>
      </c>
      <c r="J7" s="24">
        <f t="shared" si="0"/>
        <v>31</v>
      </c>
      <c r="K7" s="40">
        <f t="shared" si="0"/>
        <v>523.513</v>
      </c>
      <c r="L7" s="39">
        <f t="shared" si="0"/>
        <v>440114.74080815876</v>
      </c>
      <c r="M7" s="156">
        <v>11</v>
      </c>
      <c r="N7" s="156">
        <v>1596.571</v>
      </c>
      <c r="O7" s="156">
        <v>385627.291</v>
      </c>
      <c r="P7" s="113"/>
      <c r="Q7" s="113"/>
      <c r="R7" s="114"/>
      <c r="S7" s="24">
        <f t="shared" si="1"/>
        <v>11</v>
      </c>
      <c r="T7" s="40">
        <f t="shared" si="1"/>
        <v>1596.571</v>
      </c>
      <c r="U7" s="39">
        <f t="shared" si="1"/>
        <v>385627.291</v>
      </c>
      <c r="V7" s="113">
        <v>15</v>
      </c>
      <c r="W7" s="113">
        <v>814.2875</v>
      </c>
      <c r="X7" s="115">
        <v>222795.761</v>
      </c>
      <c r="Y7" s="286">
        <v>1</v>
      </c>
      <c r="Z7" s="156">
        <v>212.284</v>
      </c>
      <c r="AA7" s="287">
        <v>47298.075</v>
      </c>
      <c r="AB7" s="25">
        <f t="shared" si="2"/>
        <v>58</v>
      </c>
      <c r="AC7" s="40">
        <f t="shared" si="2"/>
        <v>3146.6555</v>
      </c>
      <c r="AD7" s="39">
        <f>+L7+U7+X7+AA7</f>
        <v>1095835.8678081587</v>
      </c>
      <c r="AE7" s="59" t="s">
        <v>15</v>
      </c>
      <c r="AF7" s="60"/>
      <c r="AG7" s="57"/>
      <c r="AH7" s="7"/>
    </row>
    <row r="8" spans="1:34" s="6" customFormat="1" ht="33" customHeight="1">
      <c r="A8" s="64" t="s">
        <v>16</v>
      </c>
      <c r="B8" s="89" t="s">
        <v>17</v>
      </c>
      <c r="C8" s="68" t="s">
        <v>14</v>
      </c>
      <c r="D8" s="107">
        <v>0</v>
      </c>
      <c r="E8" s="108">
        <v>0</v>
      </c>
      <c r="F8" s="108">
        <v>0</v>
      </c>
      <c r="G8" s="108"/>
      <c r="H8" s="108"/>
      <c r="I8" s="108"/>
      <c r="J8" s="36">
        <f t="shared" si="0"/>
        <v>0</v>
      </c>
      <c r="K8" s="37">
        <f t="shared" si="0"/>
        <v>0</v>
      </c>
      <c r="L8" s="35">
        <f t="shared" si="0"/>
        <v>0</v>
      </c>
      <c r="M8" s="155"/>
      <c r="N8" s="155"/>
      <c r="O8" s="155"/>
      <c r="P8" s="108"/>
      <c r="Q8" s="108"/>
      <c r="R8" s="108"/>
      <c r="S8" s="36">
        <f t="shared" si="1"/>
        <v>0</v>
      </c>
      <c r="T8" s="37">
        <f t="shared" si="1"/>
        <v>0</v>
      </c>
      <c r="U8" s="35">
        <f t="shared" si="1"/>
        <v>0</v>
      </c>
      <c r="V8" s="108"/>
      <c r="W8" s="108"/>
      <c r="X8" s="109"/>
      <c r="Y8" s="284"/>
      <c r="Z8" s="155"/>
      <c r="AA8" s="285"/>
      <c r="AB8" s="38">
        <f t="shared" si="2"/>
        <v>0</v>
      </c>
      <c r="AC8" s="37">
        <f t="shared" si="2"/>
        <v>0</v>
      </c>
      <c r="AD8" s="35">
        <f>+L8+U8+X8+AA8</f>
        <v>0</v>
      </c>
      <c r="AE8" s="56" t="s">
        <v>14</v>
      </c>
      <c r="AF8" s="41" t="s">
        <v>17</v>
      </c>
      <c r="AG8" s="57" t="s">
        <v>16</v>
      </c>
      <c r="AH8" s="7"/>
    </row>
    <row r="9" spans="1:34" s="6" customFormat="1" ht="33" customHeight="1">
      <c r="A9" s="64"/>
      <c r="B9" s="90"/>
      <c r="C9" s="69" t="s">
        <v>15</v>
      </c>
      <c r="D9" s="112">
        <v>0</v>
      </c>
      <c r="E9" s="113">
        <v>0</v>
      </c>
      <c r="F9" s="113">
        <v>0</v>
      </c>
      <c r="G9" s="113"/>
      <c r="H9" s="113"/>
      <c r="I9" s="113"/>
      <c r="J9" s="24">
        <f t="shared" si="0"/>
        <v>0</v>
      </c>
      <c r="K9" s="40">
        <f t="shared" si="0"/>
        <v>0</v>
      </c>
      <c r="L9" s="39">
        <f t="shared" si="0"/>
        <v>0</v>
      </c>
      <c r="M9" s="156">
        <v>5</v>
      </c>
      <c r="N9" s="156">
        <v>591.099</v>
      </c>
      <c r="O9" s="156">
        <v>33932.199</v>
      </c>
      <c r="P9" s="113"/>
      <c r="Q9" s="113"/>
      <c r="R9" s="114"/>
      <c r="S9" s="24">
        <f t="shared" si="1"/>
        <v>5</v>
      </c>
      <c r="T9" s="40">
        <f t="shared" si="1"/>
        <v>591.099</v>
      </c>
      <c r="U9" s="39">
        <f t="shared" si="1"/>
        <v>33932.199</v>
      </c>
      <c r="V9" s="113">
        <v>2</v>
      </c>
      <c r="W9" s="113">
        <v>313.605</v>
      </c>
      <c r="X9" s="115">
        <v>14337.997</v>
      </c>
      <c r="Y9" s="286"/>
      <c r="Z9" s="156"/>
      <c r="AA9" s="287"/>
      <c r="AB9" s="25">
        <f t="shared" si="2"/>
        <v>7</v>
      </c>
      <c r="AC9" s="40">
        <f t="shared" si="2"/>
        <v>904.7040000000001</v>
      </c>
      <c r="AD9" s="39">
        <f>+L9+U9+X9+AA9</f>
        <v>48270.195999999996</v>
      </c>
      <c r="AE9" s="59" t="s">
        <v>15</v>
      </c>
      <c r="AF9" s="60"/>
      <c r="AG9" s="57"/>
      <c r="AH9" s="7"/>
    </row>
    <row r="10" spans="1:34" s="6" customFormat="1" ht="33" customHeight="1">
      <c r="A10" s="64" t="s">
        <v>18</v>
      </c>
      <c r="B10" s="89" t="s">
        <v>19</v>
      </c>
      <c r="C10" s="68" t="s">
        <v>14</v>
      </c>
      <c r="D10" s="107">
        <v>0</v>
      </c>
      <c r="E10" s="108">
        <v>0</v>
      </c>
      <c r="F10" s="108">
        <v>0</v>
      </c>
      <c r="G10" s="108"/>
      <c r="H10" s="108"/>
      <c r="I10" s="108"/>
      <c r="J10" s="36">
        <f t="shared" si="0"/>
        <v>0</v>
      </c>
      <c r="K10" s="37">
        <f t="shared" si="0"/>
        <v>0</v>
      </c>
      <c r="L10" s="35">
        <f t="shared" si="0"/>
        <v>0</v>
      </c>
      <c r="M10" s="155"/>
      <c r="N10" s="155"/>
      <c r="O10" s="155"/>
      <c r="P10" s="108"/>
      <c r="Q10" s="108"/>
      <c r="R10" s="108"/>
      <c r="S10" s="36">
        <f t="shared" si="1"/>
        <v>0</v>
      </c>
      <c r="T10" s="37">
        <f t="shared" si="1"/>
        <v>0</v>
      </c>
      <c r="U10" s="35">
        <f t="shared" si="1"/>
        <v>0</v>
      </c>
      <c r="V10" s="108"/>
      <c r="W10" s="108"/>
      <c r="X10" s="109"/>
      <c r="Y10" s="284"/>
      <c r="Z10" s="155"/>
      <c r="AA10" s="285"/>
      <c r="AB10" s="38">
        <f t="shared" si="2"/>
        <v>0</v>
      </c>
      <c r="AC10" s="37">
        <f t="shared" si="2"/>
        <v>0</v>
      </c>
      <c r="AD10" s="35">
        <f t="shared" si="2"/>
        <v>0</v>
      </c>
      <c r="AE10" s="56" t="s">
        <v>14</v>
      </c>
      <c r="AF10" s="41" t="s">
        <v>19</v>
      </c>
      <c r="AG10" s="57" t="s">
        <v>18</v>
      </c>
      <c r="AH10" s="7"/>
    </row>
    <row r="11" spans="1:34" s="6" customFormat="1" ht="33" customHeight="1">
      <c r="A11" s="58"/>
      <c r="B11" s="90"/>
      <c r="C11" s="69" t="s">
        <v>15</v>
      </c>
      <c r="D11" s="112">
        <v>0</v>
      </c>
      <c r="E11" s="113">
        <v>0</v>
      </c>
      <c r="F11" s="113">
        <v>0</v>
      </c>
      <c r="G11" s="113"/>
      <c r="H11" s="113"/>
      <c r="I11" s="113"/>
      <c r="J11" s="24">
        <f t="shared" si="0"/>
        <v>0</v>
      </c>
      <c r="K11" s="40">
        <f t="shared" si="0"/>
        <v>0</v>
      </c>
      <c r="L11" s="39">
        <f t="shared" si="0"/>
        <v>0</v>
      </c>
      <c r="M11" s="156"/>
      <c r="N11" s="156"/>
      <c r="O11" s="156"/>
      <c r="P11" s="113"/>
      <c r="Q11" s="113"/>
      <c r="R11" s="114"/>
      <c r="S11" s="24">
        <f t="shared" si="1"/>
        <v>0</v>
      </c>
      <c r="T11" s="40">
        <f t="shared" si="1"/>
        <v>0</v>
      </c>
      <c r="U11" s="39">
        <f t="shared" si="1"/>
        <v>0</v>
      </c>
      <c r="V11" s="113"/>
      <c r="W11" s="113"/>
      <c r="X11" s="115"/>
      <c r="Y11" s="286"/>
      <c r="Z11" s="156"/>
      <c r="AA11" s="287"/>
      <c r="AB11" s="25">
        <f t="shared" si="2"/>
        <v>0</v>
      </c>
      <c r="AC11" s="40">
        <f t="shared" si="2"/>
        <v>0</v>
      </c>
      <c r="AD11" s="39">
        <f t="shared" si="2"/>
        <v>0</v>
      </c>
      <c r="AE11" s="59" t="s">
        <v>15</v>
      </c>
      <c r="AF11" s="60"/>
      <c r="AG11" s="61"/>
      <c r="AH11" s="7"/>
    </row>
    <row r="12" spans="1:34" s="6" customFormat="1" ht="33" customHeight="1">
      <c r="A12" s="64"/>
      <c r="B12" s="89" t="s">
        <v>20</v>
      </c>
      <c r="C12" s="68" t="s">
        <v>14</v>
      </c>
      <c r="D12" s="107">
        <v>0</v>
      </c>
      <c r="E12" s="108">
        <v>0</v>
      </c>
      <c r="F12" s="108">
        <v>0</v>
      </c>
      <c r="G12" s="108"/>
      <c r="H12" s="108"/>
      <c r="I12" s="108"/>
      <c r="J12" s="36">
        <f t="shared" si="0"/>
        <v>0</v>
      </c>
      <c r="K12" s="37">
        <f t="shared" si="0"/>
        <v>0</v>
      </c>
      <c r="L12" s="35">
        <f t="shared" si="0"/>
        <v>0</v>
      </c>
      <c r="M12" s="155"/>
      <c r="N12" s="155"/>
      <c r="O12" s="155"/>
      <c r="P12" s="108"/>
      <c r="Q12" s="108"/>
      <c r="R12" s="108"/>
      <c r="S12" s="36">
        <f t="shared" si="1"/>
        <v>0</v>
      </c>
      <c r="T12" s="37">
        <f t="shared" si="1"/>
        <v>0</v>
      </c>
      <c r="U12" s="35">
        <f t="shared" si="1"/>
        <v>0</v>
      </c>
      <c r="V12" s="108"/>
      <c r="W12" s="108"/>
      <c r="X12" s="109"/>
      <c r="Y12" s="284"/>
      <c r="Z12" s="155"/>
      <c r="AA12" s="285"/>
      <c r="AB12" s="38">
        <f t="shared" si="2"/>
        <v>0</v>
      </c>
      <c r="AC12" s="37">
        <f t="shared" si="2"/>
        <v>0</v>
      </c>
      <c r="AD12" s="35">
        <f t="shared" si="2"/>
        <v>0</v>
      </c>
      <c r="AE12" s="56" t="s">
        <v>14</v>
      </c>
      <c r="AF12" s="41" t="s">
        <v>20</v>
      </c>
      <c r="AG12" s="57"/>
      <c r="AH12" s="7"/>
    </row>
    <row r="13" spans="1:34" s="6" customFormat="1" ht="33" customHeight="1">
      <c r="A13" s="64" t="s">
        <v>21</v>
      </c>
      <c r="B13" s="90"/>
      <c r="C13" s="69" t="s">
        <v>15</v>
      </c>
      <c r="D13" s="112">
        <v>0</v>
      </c>
      <c r="E13" s="113">
        <v>0</v>
      </c>
      <c r="F13" s="113">
        <v>0</v>
      </c>
      <c r="G13" s="113"/>
      <c r="H13" s="113"/>
      <c r="I13" s="113"/>
      <c r="J13" s="24">
        <f t="shared" si="0"/>
        <v>0</v>
      </c>
      <c r="K13" s="40">
        <f t="shared" si="0"/>
        <v>0</v>
      </c>
      <c r="L13" s="39">
        <f t="shared" si="0"/>
        <v>0</v>
      </c>
      <c r="M13" s="156"/>
      <c r="N13" s="156"/>
      <c r="O13" s="156"/>
      <c r="P13" s="113"/>
      <c r="Q13" s="113"/>
      <c r="R13" s="114"/>
      <c r="S13" s="24">
        <f t="shared" si="1"/>
        <v>0</v>
      </c>
      <c r="T13" s="40">
        <f t="shared" si="1"/>
        <v>0</v>
      </c>
      <c r="U13" s="39">
        <f t="shared" si="1"/>
        <v>0</v>
      </c>
      <c r="V13" s="113"/>
      <c r="W13" s="113"/>
      <c r="X13" s="115"/>
      <c r="Y13" s="286"/>
      <c r="Z13" s="156"/>
      <c r="AA13" s="287"/>
      <c r="AB13" s="25">
        <f t="shared" si="2"/>
        <v>0</v>
      </c>
      <c r="AC13" s="40">
        <f t="shared" si="2"/>
        <v>0</v>
      </c>
      <c r="AD13" s="39">
        <f t="shared" si="2"/>
        <v>0</v>
      </c>
      <c r="AE13" s="59" t="s">
        <v>15</v>
      </c>
      <c r="AF13" s="60"/>
      <c r="AG13" s="57" t="s">
        <v>21</v>
      </c>
      <c r="AH13" s="7"/>
    </row>
    <row r="14" spans="1:34" s="6" customFormat="1" ht="33" customHeight="1">
      <c r="A14" s="64"/>
      <c r="B14" s="89" t="s">
        <v>22</v>
      </c>
      <c r="C14" s="68" t="s">
        <v>14</v>
      </c>
      <c r="D14" s="107">
        <v>0</v>
      </c>
      <c r="E14" s="108">
        <v>0</v>
      </c>
      <c r="F14" s="108">
        <v>0</v>
      </c>
      <c r="G14" s="108"/>
      <c r="H14" s="108"/>
      <c r="I14" s="108"/>
      <c r="J14" s="36">
        <f t="shared" si="0"/>
        <v>0</v>
      </c>
      <c r="K14" s="37">
        <f t="shared" si="0"/>
        <v>0</v>
      </c>
      <c r="L14" s="35">
        <f t="shared" si="0"/>
        <v>0</v>
      </c>
      <c r="M14" s="155">
        <v>202</v>
      </c>
      <c r="N14" s="155">
        <v>1545.1364</v>
      </c>
      <c r="O14" s="155">
        <v>149384.314</v>
      </c>
      <c r="P14" s="108"/>
      <c r="Q14" s="108"/>
      <c r="R14" s="108"/>
      <c r="S14" s="36">
        <f t="shared" si="1"/>
        <v>202</v>
      </c>
      <c r="T14" s="37">
        <f t="shared" si="1"/>
        <v>1545.1364</v>
      </c>
      <c r="U14" s="35">
        <f t="shared" si="1"/>
        <v>149384.314</v>
      </c>
      <c r="V14" s="108"/>
      <c r="W14" s="108"/>
      <c r="X14" s="109"/>
      <c r="Y14" s="284">
        <v>35</v>
      </c>
      <c r="Z14" s="155">
        <v>167.3081</v>
      </c>
      <c r="AA14" s="285">
        <v>7413.121</v>
      </c>
      <c r="AB14" s="38">
        <f t="shared" si="2"/>
        <v>237</v>
      </c>
      <c r="AC14" s="37">
        <f t="shared" si="2"/>
        <v>1712.4445</v>
      </c>
      <c r="AD14" s="35">
        <f t="shared" si="2"/>
        <v>156797.43500000003</v>
      </c>
      <c r="AE14" s="56" t="s">
        <v>14</v>
      </c>
      <c r="AF14" s="41" t="s">
        <v>22</v>
      </c>
      <c r="AG14" s="57"/>
      <c r="AH14" s="7"/>
    </row>
    <row r="15" spans="1:34" s="6" customFormat="1" ht="33" customHeight="1">
      <c r="A15" s="64" t="s">
        <v>16</v>
      </c>
      <c r="B15" s="90"/>
      <c r="C15" s="69" t="s">
        <v>15</v>
      </c>
      <c r="D15" s="112">
        <v>0</v>
      </c>
      <c r="E15" s="113">
        <v>0</v>
      </c>
      <c r="F15" s="113">
        <v>0</v>
      </c>
      <c r="G15" s="113"/>
      <c r="H15" s="113"/>
      <c r="I15" s="113"/>
      <c r="J15" s="24">
        <f t="shared" si="0"/>
        <v>0</v>
      </c>
      <c r="K15" s="40">
        <f t="shared" si="0"/>
        <v>0</v>
      </c>
      <c r="L15" s="39">
        <f t="shared" si="0"/>
        <v>0</v>
      </c>
      <c r="M15" s="156"/>
      <c r="N15" s="156"/>
      <c r="O15" s="156"/>
      <c r="P15" s="113"/>
      <c r="Q15" s="113"/>
      <c r="R15" s="114"/>
      <c r="S15" s="24">
        <f t="shared" si="1"/>
        <v>0</v>
      </c>
      <c r="T15" s="40">
        <f t="shared" si="1"/>
        <v>0</v>
      </c>
      <c r="U15" s="39">
        <f t="shared" si="1"/>
        <v>0</v>
      </c>
      <c r="V15" s="113"/>
      <c r="W15" s="113"/>
      <c r="X15" s="115"/>
      <c r="Y15" s="286"/>
      <c r="Z15" s="156"/>
      <c r="AA15" s="287"/>
      <c r="AB15" s="25">
        <f t="shared" si="2"/>
        <v>0</v>
      </c>
      <c r="AC15" s="40">
        <f t="shared" si="2"/>
        <v>0</v>
      </c>
      <c r="AD15" s="39">
        <f t="shared" si="2"/>
        <v>0</v>
      </c>
      <c r="AE15" s="59" t="s">
        <v>15</v>
      </c>
      <c r="AF15" s="60"/>
      <c r="AG15" s="57" t="s">
        <v>16</v>
      </c>
      <c r="AH15" s="7"/>
    </row>
    <row r="16" spans="1:34" s="6" customFormat="1" ht="33" customHeight="1">
      <c r="A16" s="64"/>
      <c r="B16" s="91" t="s">
        <v>23</v>
      </c>
      <c r="C16" s="68" t="s">
        <v>14</v>
      </c>
      <c r="D16" s="107">
        <v>0</v>
      </c>
      <c r="E16" s="108">
        <v>0</v>
      </c>
      <c r="F16" s="108">
        <v>0</v>
      </c>
      <c r="G16" s="108"/>
      <c r="H16" s="108"/>
      <c r="I16" s="108"/>
      <c r="J16" s="36">
        <f t="shared" si="0"/>
        <v>0</v>
      </c>
      <c r="K16" s="37">
        <f t="shared" si="0"/>
        <v>0</v>
      </c>
      <c r="L16" s="35">
        <f t="shared" si="0"/>
        <v>0</v>
      </c>
      <c r="M16" s="155">
        <v>66</v>
      </c>
      <c r="N16" s="155">
        <v>164.9736</v>
      </c>
      <c r="O16" s="155">
        <v>23955.547</v>
      </c>
      <c r="P16" s="108"/>
      <c r="Q16" s="108"/>
      <c r="R16" s="108"/>
      <c r="S16" s="36">
        <f t="shared" si="1"/>
        <v>66</v>
      </c>
      <c r="T16" s="37">
        <f t="shared" si="1"/>
        <v>164.9736</v>
      </c>
      <c r="U16" s="35">
        <f t="shared" si="1"/>
        <v>23955.547</v>
      </c>
      <c r="V16" s="108"/>
      <c r="W16" s="108"/>
      <c r="X16" s="109"/>
      <c r="Y16" s="284"/>
      <c r="Z16" s="155"/>
      <c r="AA16" s="285"/>
      <c r="AB16" s="38">
        <f t="shared" si="2"/>
        <v>66</v>
      </c>
      <c r="AC16" s="37">
        <f t="shared" si="2"/>
        <v>164.9736</v>
      </c>
      <c r="AD16" s="35">
        <f t="shared" si="2"/>
        <v>23955.547</v>
      </c>
      <c r="AE16" s="56" t="s">
        <v>14</v>
      </c>
      <c r="AF16" s="41" t="s">
        <v>23</v>
      </c>
      <c r="AG16" s="57"/>
      <c r="AH16" s="7"/>
    </row>
    <row r="17" spans="1:34" s="6" customFormat="1" ht="33" customHeight="1">
      <c r="A17" s="64" t="s">
        <v>18</v>
      </c>
      <c r="B17" s="90"/>
      <c r="C17" s="69" t="s">
        <v>15</v>
      </c>
      <c r="D17" s="112">
        <v>0</v>
      </c>
      <c r="E17" s="113">
        <v>0</v>
      </c>
      <c r="F17" s="113">
        <v>0</v>
      </c>
      <c r="G17" s="113"/>
      <c r="H17" s="113"/>
      <c r="I17" s="113"/>
      <c r="J17" s="24">
        <f t="shared" si="0"/>
        <v>0</v>
      </c>
      <c r="K17" s="40">
        <f t="shared" si="0"/>
        <v>0</v>
      </c>
      <c r="L17" s="39">
        <f t="shared" si="0"/>
        <v>0</v>
      </c>
      <c r="M17" s="156"/>
      <c r="N17" s="156"/>
      <c r="O17" s="156"/>
      <c r="P17" s="113"/>
      <c r="Q17" s="113"/>
      <c r="R17" s="114"/>
      <c r="S17" s="24">
        <f t="shared" si="1"/>
        <v>0</v>
      </c>
      <c r="T17" s="40">
        <f t="shared" si="1"/>
        <v>0</v>
      </c>
      <c r="U17" s="39">
        <f t="shared" si="1"/>
        <v>0</v>
      </c>
      <c r="V17" s="113"/>
      <c r="W17" s="113"/>
      <c r="X17" s="115"/>
      <c r="Y17" s="286"/>
      <c r="Z17" s="156"/>
      <c r="AA17" s="287"/>
      <c r="AB17" s="25">
        <f t="shared" si="2"/>
        <v>0</v>
      </c>
      <c r="AC17" s="40">
        <f t="shared" si="2"/>
        <v>0</v>
      </c>
      <c r="AD17" s="39">
        <f t="shared" si="2"/>
        <v>0</v>
      </c>
      <c r="AE17" s="59" t="s">
        <v>15</v>
      </c>
      <c r="AF17" s="60"/>
      <c r="AG17" s="57" t="s">
        <v>18</v>
      </c>
      <c r="AH17" s="7"/>
    </row>
    <row r="18" spans="1:34" s="6" customFormat="1" ht="33" customHeight="1">
      <c r="A18" s="64"/>
      <c r="B18" s="91" t="s">
        <v>24</v>
      </c>
      <c r="C18" s="68" t="s">
        <v>14</v>
      </c>
      <c r="D18" s="107">
        <v>0</v>
      </c>
      <c r="E18" s="108">
        <v>0</v>
      </c>
      <c r="F18" s="108">
        <v>0</v>
      </c>
      <c r="G18" s="108"/>
      <c r="H18" s="108"/>
      <c r="I18" s="108"/>
      <c r="J18" s="36">
        <f t="shared" si="0"/>
        <v>0</v>
      </c>
      <c r="K18" s="37">
        <f t="shared" si="0"/>
        <v>0</v>
      </c>
      <c r="L18" s="35">
        <f t="shared" si="0"/>
        <v>0</v>
      </c>
      <c r="M18" s="155">
        <v>6</v>
      </c>
      <c r="N18" s="155">
        <v>13.5756</v>
      </c>
      <c r="O18" s="155">
        <v>1213.037</v>
      </c>
      <c r="P18" s="108"/>
      <c r="Q18" s="108"/>
      <c r="R18" s="108"/>
      <c r="S18" s="36">
        <f t="shared" si="1"/>
        <v>6</v>
      </c>
      <c r="T18" s="37">
        <f t="shared" si="1"/>
        <v>13.5756</v>
      </c>
      <c r="U18" s="35">
        <f t="shared" si="1"/>
        <v>1213.037</v>
      </c>
      <c r="V18" s="108"/>
      <c r="W18" s="108"/>
      <c r="X18" s="109"/>
      <c r="Y18" s="284"/>
      <c r="Z18" s="155"/>
      <c r="AA18" s="285"/>
      <c r="AB18" s="38">
        <f t="shared" si="2"/>
        <v>6</v>
      </c>
      <c r="AC18" s="37">
        <f t="shared" si="2"/>
        <v>13.5756</v>
      </c>
      <c r="AD18" s="35">
        <f t="shared" si="2"/>
        <v>1213.037</v>
      </c>
      <c r="AE18" s="56" t="s">
        <v>14</v>
      </c>
      <c r="AF18" s="41" t="s">
        <v>24</v>
      </c>
      <c r="AG18" s="57"/>
      <c r="AH18" s="7"/>
    </row>
    <row r="19" spans="1:34" s="6" customFormat="1" ht="33" customHeight="1">
      <c r="A19" s="58"/>
      <c r="B19" s="90"/>
      <c r="C19" s="69" t="s">
        <v>15</v>
      </c>
      <c r="D19" s="112">
        <v>0</v>
      </c>
      <c r="E19" s="113">
        <v>0</v>
      </c>
      <c r="F19" s="113">
        <v>0</v>
      </c>
      <c r="G19" s="113"/>
      <c r="H19" s="113"/>
      <c r="I19" s="113"/>
      <c r="J19" s="24">
        <f t="shared" si="0"/>
        <v>0</v>
      </c>
      <c r="K19" s="40">
        <f t="shared" si="0"/>
        <v>0</v>
      </c>
      <c r="L19" s="39">
        <f t="shared" si="0"/>
        <v>0</v>
      </c>
      <c r="M19" s="156"/>
      <c r="N19" s="156"/>
      <c r="O19" s="156"/>
      <c r="P19" s="113"/>
      <c r="Q19" s="113"/>
      <c r="R19" s="114"/>
      <c r="S19" s="24">
        <f t="shared" si="1"/>
        <v>0</v>
      </c>
      <c r="T19" s="40">
        <f t="shared" si="1"/>
        <v>0</v>
      </c>
      <c r="U19" s="39">
        <f t="shared" si="1"/>
        <v>0</v>
      </c>
      <c r="V19" s="113"/>
      <c r="W19" s="113"/>
      <c r="X19" s="115"/>
      <c r="Y19" s="286"/>
      <c r="Z19" s="156"/>
      <c r="AA19" s="287"/>
      <c r="AB19" s="25">
        <f t="shared" si="2"/>
        <v>0</v>
      </c>
      <c r="AC19" s="40">
        <f t="shared" si="2"/>
        <v>0</v>
      </c>
      <c r="AD19" s="39">
        <f t="shared" si="2"/>
        <v>0</v>
      </c>
      <c r="AE19" s="59" t="s">
        <v>15</v>
      </c>
      <c r="AF19" s="60"/>
      <c r="AG19" s="61"/>
      <c r="AH19" s="7"/>
    </row>
    <row r="20" spans="1:34" s="6" customFormat="1" ht="33" customHeight="1">
      <c r="A20" s="64" t="s">
        <v>25</v>
      </c>
      <c r="B20" s="89" t="s">
        <v>26</v>
      </c>
      <c r="C20" s="68" t="s">
        <v>14</v>
      </c>
      <c r="D20" s="107">
        <v>0</v>
      </c>
      <c r="E20" s="108">
        <v>0</v>
      </c>
      <c r="F20" s="108">
        <v>0</v>
      </c>
      <c r="G20" s="108"/>
      <c r="H20" s="108"/>
      <c r="I20" s="108"/>
      <c r="J20" s="36">
        <f t="shared" si="0"/>
        <v>0</v>
      </c>
      <c r="K20" s="37">
        <f t="shared" si="0"/>
        <v>0</v>
      </c>
      <c r="L20" s="35">
        <f t="shared" si="0"/>
        <v>0</v>
      </c>
      <c r="M20" s="155"/>
      <c r="N20" s="155"/>
      <c r="O20" s="155"/>
      <c r="P20" s="108"/>
      <c r="Q20" s="108"/>
      <c r="R20" s="108"/>
      <c r="S20" s="36">
        <f t="shared" si="1"/>
        <v>0</v>
      </c>
      <c r="T20" s="37">
        <f t="shared" si="1"/>
        <v>0</v>
      </c>
      <c r="U20" s="35">
        <f t="shared" si="1"/>
        <v>0</v>
      </c>
      <c r="V20" s="108">
        <v>3</v>
      </c>
      <c r="W20" s="108">
        <v>247.0468</v>
      </c>
      <c r="X20" s="109">
        <v>36185.852</v>
      </c>
      <c r="Y20" s="284">
        <v>8</v>
      </c>
      <c r="Z20" s="155">
        <v>627.209</v>
      </c>
      <c r="AA20" s="285">
        <v>101936.366</v>
      </c>
      <c r="AB20" s="38">
        <f t="shared" si="2"/>
        <v>11</v>
      </c>
      <c r="AC20" s="37">
        <f t="shared" si="2"/>
        <v>874.2557999999999</v>
      </c>
      <c r="AD20" s="35">
        <f t="shared" si="2"/>
        <v>138122.218</v>
      </c>
      <c r="AE20" s="56" t="s">
        <v>14</v>
      </c>
      <c r="AF20" s="41" t="s">
        <v>26</v>
      </c>
      <c r="AG20" s="57" t="s">
        <v>25</v>
      </c>
      <c r="AH20" s="7"/>
    </row>
    <row r="21" spans="1:34" s="6" customFormat="1" ht="33" customHeight="1">
      <c r="A21" s="64" t="s">
        <v>16</v>
      </c>
      <c r="B21" s="90"/>
      <c r="C21" s="69" t="s">
        <v>15</v>
      </c>
      <c r="D21" s="112">
        <v>0</v>
      </c>
      <c r="E21" s="113">
        <v>0</v>
      </c>
      <c r="F21" s="113">
        <v>0</v>
      </c>
      <c r="G21" s="113"/>
      <c r="H21" s="113"/>
      <c r="I21" s="113"/>
      <c r="J21" s="24">
        <f t="shared" si="0"/>
        <v>0</v>
      </c>
      <c r="K21" s="40">
        <f t="shared" si="0"/>
        <v>0</v>
      </c>
      <c r="L21" s="39">
        <f t="shared" si="0"/>
        <v>0</v>
      </c>
      <c r="M21" s="156"/>
      <c r="N21" s="156"/>
      <c r="O21" s="156"/>
      <c r="P21" s="113"/>
      <c r="Q21" s="113"/>
      <c r="R21" s="114"/>
      <c r="S21" s="24">
        <f t="shared" si="1"/>
        <v>0</v>
      </c>
      <c r="T21" s="40">
        <f t="shared" si="1"/>
        <v>0</v>
      </c>
      <c r="U21" s="39">
        <f t="shared" si="1"/>
        <v>0</v>
      </c>
      <c r="V21" s="113">
        <v>20</v>
      </c>
      <c r="W21" s="113">
        <v>1331.8686</v>
      </c>
      <c r="X21" s="115">
        <v>204628.232</v>
      </c>
      <c r="Y21" s="286">
        <v>7</v>
      </c>
      <c r="Z21" s="156">
        <v>476.341</v>
      </c>
      <c r="AA21" s="287">
        <v>94090.034</v>
      </c>
      <c r="AB21" s="25">
        <f t="shared" si="2"/>
        <v>27</v>
      </c>
      <c r="AC21" s="40">
        <f t="shared" si="2"/>
        <v>1808.2096000000001</v>
      </c>
      <c r="AD21" s="39">
        <f t="shared" si="2"/>
        <v>298718.266</v>
      </c>
      <c r="AE21" s="59" t="s">
        <v>15</v>
      </c>
      <c r="AF21" s="60"/>
      <c r="AG21" s="57" t="s">
        <v>16</v>
      </c>
      <c r="AH21" s="7"/>
    </row>
    <row r="22" spans="1:34" s="6" customFormat="1" ht="33" customHeight="1">
      <c r="A22" s="64" t="s">
        <v>18</v>
      </c>
      <c r="B22" s="89" t="s">
        <v>27</v>
      </c>
      <c r="C22" s="68" t="s">
        <v>14</v>
      </c>
      <c r="D22" s="107">
        <v>0</v>
      </c>
      <c r="E22" s="108">
        <v>0</v>
      </c>
      <c r="F22" s="108">
        <v>0</v>
      </c>
      <c r="G22" s="108"/>
      <c r="H22" s="108"/>
      <c r="I22" s="108"/>
      <c r="J22" s="36">
        <f t="shared" si="0"/>
        <v>0</v>
      </c>
      <c r="K22" s="37">
        <f t="shared" si="0"/>
        <v>0</v>
      </c>
      <c r="L22" s="35">
        <f t="shared" si="0"/>
        <v>0</v>
      </c>
      <c r="M22" s="155"/>
      <c r="N22" s="155"/>
      <c r="O22" s="155"/>
      <c r="P22" s="108"/>
      <c r="Q22" s="108"/>
      <c r="R22" s="108"/>
      <c r="S22" s="36">
        <f t="shared" si="1"/>
        <v>0</v>
      </c>
      <c r="T22" s="37">
        <f t="shared" si="1"/>
        <v>0</v>
      </c>
      <c r="U22" s="35">
        <f t="shared" si="1"/>
        <v>0</v>
      </c>
      <c r="V22" s="108"/>
      <c r="W22" s="108"/>
      <c r="X22" s="109"/>
      <c r="Y22" s="284"/>
      <c r="Z22" s="155"/>
      <c r="AA22" s="285"/>
      <c r="AB22" s="38">
        <f aca="true" t="shared" si="3" ref="AB22:AD62">+J22+S22+V22+Y22</f>
        <v>0</v>
      </c>
      <c r="AC22" s="37">
        <f t="shared" si="3"/>
        <v>0</v>
      </c>
      <c r="AD22" s="35">
        <f t="shared" si="3"/>
        <v>0</v>
      </c>
      <c r="AE22" s="56" t="s">
        <v>14</v>
      </c>
      <c r="AF22" s="41" t="s">
        <v>27</v>
      </c>
      <c r="AG22" s="57" t="s">
        <v>18</v>
      </c>
      <c r="AH22" s="7"/>
    </row>
    <row r="23" spans="1:34" s="6" customFormat="1" ht="33" customHeight="1">
      <c r="A23" s="58"/>
      <c r="B23" s="90"/>
      <c r="C23" s="69" t="s">
        <v>15</v>
      </c>
      <c r="D23" s="112">
        <v>0</v>
      </c>
      <c r="E23" s="113">
        <v>0</v>
      </c>
      <c r="F23" s="113">
        <v>0</v>
      </c>
      <c r="G23" s="113"/>
      <c r="H23" s="113"/>
      <c r="I23" s="113"/>
      <c r="J23" s="24">
        <f t="shared" si="0"/>
        <v>0</v>
      </c>
      <c r="K23" s="40">
        <f t="shared" si="0"/>
        <v>0</v>
      </c>
      <c r="L23" s="39">
        <f t="shared" si="0"/>
        <v>0</v>
      </c>
      <c r="M23" s="156"/>
      <c r="N23" s="156"/>
      <c r="O23" s="156"/>
      <c r="P23" s="113"/>
      <c r="Q23" s="113"/>
      <c r="R23" s="114"/>
      <c r="S23" s="24">
        <f t="shared" si="1"/>
        <v>0</v>
      </c>
      <c r="T23" s="40">
        <f t="shared" si="1"/>
        <v>0</v>
      </c>
      <c r="U23" s="39">
        <f t="shared" si="1"/>
        <v>0</v>
      </c>
      <c r="V23" s="113"/>
      <c r="W23" s="113"/>
      <c r="X23" s="115"/>
      <c r="Y23" s="286"/>
      <c r="Z23" s="156"/>
      <c r="AA23" s="287"/>
      <c r="AB23" s="25">
        <f t="shared" si="3"/>
        <v>0</v>
      </c>
      <c r="AC23" s="40">
        <f t="shared" si="3"/>
        <v>0</v>
      </c>
      <c r="AD23" s="39">
        <f t="shared" si="3"/>
        <v>0</v>
      </c>
      <c r="AE23" s="59" t="s">
        <v>15</v>
      </c>
      <c r="AF23" s="60"/>
      <c r="AG23" s="61"/>
      <c r="AH23" s="7"/>
    </row>
    <row r="24" spans="1:34" s="6" customFormat="1" ht="33" customHeight="1">
      <c r="A24" s="64"/>
      <c r="B24" s="89" t="s">
        <v>28</v>
      </c>
      <c r="C24" s="68" t="s">
        <v>14</v>
      </c>
      <c r="D24" s="107">
        <v>0</v>
      </c>
      <c r="E24" s="108">
        <v>0</v>
      </c>
      <c r="F24" s="108">
        <v>0</v>
      </c>
      <c r="G24" s="108"/>
      <c r="H24" s="108"/>
      <c r="I24" s="108"/>
      <c r="J24" s="36">
        <f t="shared" si="0"/>
        <v>0</v>
      </c>
      <c r="K24" s="37">
        <f t="shared" si="0"/>
        <v>0</v>
      </c>
      <c r="L24" s="35">
        <f t="shared" si="0"/>
        <v>0</v>
      </c>
      <c r="M24" s="155"/>
      <c r="N24" s="155"/>
      <c r="O24" s="155"/>
      <c r="P24" s="108"/>
      <c r="Q24" s="108"/>
      <c r="R24" s="108"/>
      <c r="S24" s="36">
        <f t="shared" si="1"/>
        <v>0</v>
      </c>
      <c r="T24" s="37">
        <f t="shared" si="1"/>
        <v>0</v>
      </c>
      <c r="U24" s="35">
        <f t="shared" si="1"/>
        <v>0</v>
      </c>
      <c r="V24" s="108">
        <v>20</v>
      </c>
      <c r="W24" s="108">
        <v>117.6414</v>
      </c>
      <c r="X24" s="109">
        <v>40486.831</v>
      </c>
      <c r="Y24" s="284"/>
      <c r="Z24" s="155"/>
      <c r="AA24" s="285"/>
      <c r="AB24" s="38">
        <f t="shared" si="3"/>
        <v>20</v>
      </c>
      <c r="AC24" s="37">
        <f t="shared" si="3"/>
        <v>117.6414</v>
      </c>
      <c r="AD24" s="35">
        <f t="shared" si="3"/>
        <v>40486.831</v>
      </c>
      <c r="AE24" s="56" t="s">
        <v>14</v>
      </c>
      <c r="AF24" s="41" t="s">
        <v>28</v>
      </c>
      <c r="AG24" s="57"/>
      <c r="AH24" s="7"/>
    </row>
    <row r="25" spans="1:34" s="6" customFormat="1" ht="33" customHeight="1">
      <c r="A25" s="64" t="s">
        <v>29</v>
      </c>
      <c r="B25" s="90"/>
      <c r="C25" s="69" t="s">
        <v>15</v>
      </c>
      <c r="D25" s="112">
        <v>0</v>
      </c>
      <c r="E25" s="113">
        <v>0</v>
      </c>
      <c r="F25" s="113">
        <v>0</v>
      </c>
      <c r="G25" s="113"/>
      <c r="H25" s="113"/>
      <c r="I25" s="113"/>
      <c r="J25" s="24">
        <f t="shared" si="0"/>
        <v>0</v>
      </c>
      <c r="K25" s="40">
        <f t="shared" si="0"/>
        <v>0</v>
      </c>
      <c r="L25" s="39">
        <f t="shared" si="0"/>
        <v>0</v>
      </c>
      <c r="M25" s="156"/>
      <c r="N25" s="156"/>
      <c r="O25" s="156"/>
      <c r="P25" s="113"/>
      <c r="Q25" s="113"/>
      <c r="R25" s="114"/>
      <c r="S25" s="24">
        <f t="shared" si="1"/>
        <v>0</v>
      </c>
      <c r="T25" s="40">
        <f t="shared" si="1"/>
        <v>0</v>
      </c>
      <c r="U25" s="39">
        <f t="shared" si="1"/>
        <v>0</v>
      </c>
      <c r="V25" s="113">
        <v>39</v>
      </c>
      <c r="W25" s="113">
        <v>280.5014</v>
      </c>
      <c r="X25" s="115">
        <v>92596.053</v>
      </c>
      <c r="Y25" s="286"/>
      <c r="Z25" s="156"/>
      <c r="AA25" s="287"/>
      <c r="AB25" s="25">
        <f t="shared" si="3"/>
        <v>39</v>
      </c>
      <c r="AC25" s="40">
        <f t="shared" si="3"/>
        <v>280.5014</v>
      </c>
      <c r="AD25" s="39">
        <f t="shared" si="3"/>
        <v>92596.053</v>
      </c>
      <c r="AE25" s="59" t="s">
        <v>15</v>
      </c>
      <c r="AF25" s="60"/>
      <c r="AG25" s="57" t="s">
        <v>29</v>
      </c>
      <c r="AH25" s="7"/>
    </row>
    <row r="26" spans="1:34" s="6" customFormat="1" ht="33" customHeight="1">
      <c r="A26" s="64"/>
      <c r="B26" s="89" t="s">
        <v>30</v>
      </c>
      <c r="C26" s="68" t="s">
        <v>14</v>
      </c>
      <c r="D26" s="107">
        <v>0</v>
      </c>
      <c r="E26" s="108">
        <v>0</v>
      </c>
      <c r="F26" s="108">
        <v>0</v>
      </c>
      <c r="G26" s="108"/>
      <c r="H26" s="108"/>
      <c r="I26" s="108"/>
      <c r="J26" s="36">
        <f t="shared" si="0"/>
        <v>0</v>
      </c>
      <c r="K26" s="37">
        <f t="shared" si="0"/>
        <v>0</v>
      </c>
      <c r="L26" s="35">
        <f t="shared" si="0"/>
        <v>0</v>
      </c>
      <c r="M26" s="155"/>
      <c r="N26" s="155"/>
      <c r="O26" s="155"/>
      <c r="P26" s="108"/>
      <c r="Q26" s="108"/>
      <c r="R26" s="108"/>
      <c r="S26" s="36">
        <f t="shared" si="1"/>
        <v>0</v>
      </c>
      <c r="T26" s="37">
        <f t="shared" si="1"/>
        <v>0</v>
      </c>
      <c r="U26" s="35">
        <f t="shared" si="1"/>
        <v>0</v>
      </c>
      <c r="V26" s="108"/>
      <c r="W26" s="108"/>
      <c r="X26" s="109"/>
      <c r="Y26" s="284"/>
      <c r="Z26" s="155"/>
      <c r="AA26" s="285"/>
      <c r="AB26" s="38">
        <f t="shared" si="3"/>
        <v>0</v>
      </c>
      <c r="AC26" s="37">
        <f t="shared" si="3"/>
        <v>0</v>
      </c>
      <c r="AD26" s="35">
        <f t="shared" si="3"/>
        <v>0</v>
      </c>
      <c r="AE26" s="56" t="s">
        <v>14</v>
      </c>
      <c r="AF26" s="41" t="s">
        <v>30</v>
      </c>
      <c r="AG26" s="57"/>
      <c r="AH26" s="7"/>
    </row>
    <row r="27" spans="1:34" s="6" customFormat="1" ht="33" customHeight="1">
      <c r="A27" s="64" t="s">
        <v>16</v>
      </c>
      <c r="B27" s="90"/>
      <c r="C27" s="69" t="s">
        <v>15</v>
      </c>
      <c r="D27" s="112">
        <v>0</v>
      </c>
      <c r="E27" s="113">
        <v>0</v>
      </c>
      <c r="F27" s="113">
        <v>0</v>
      </c>
      <c r="G27" s="113"/>
      <c r="H27" s="113"/>
      <c r="I27" s="113"/>
      <c r="J27" s="24">
        <f t="shared" si="0"/>
        <v>0</v>
      </c>
      <c r="K27" s="40">
        <f t="shared" si="0"/>
        <v>0</v>
      </c>
      <c r="L27" s="39">
        <f t="shared" si="0"/>
        <v>0</v>
      </c>
      <c r="M27" s="156"/>
      <c r="N27" s="156"/>
      <c r="O27" s="156"/>
      <c r="P27" s="113"/>
      <c r="Q27" s="113"/>
      <c r="R27" s="114"/>
      <c r="S27" s="24">
        <f t="shared" si="1"/>
        <v>0</v>
      </c>
      <c r="T27" s="40">
        <f t="shared" si="1"/>
        <v>0</v>
      </c>
      <c r="U27" s="39">
        <f t="shared" si="1"/>
        <v>0</v>
      </c>
      <c r="V27" s="113"/>
      <c r="W27" s="113"/>
      <c r="X27" s="115"/>
      <c r="Y27" s="286"/>
      <c r="Z27" s="156"/>
      <c r="AA27" s="287"/>
      <c r="AB27" s="25">
        <f t="shared" si="3"/>
        <v>0</v>
      </c>
      <c r="AC27" s="40">
        <f t="shared" si="3"/>
        <v>0</v>
      </c>
      <c r="AD27" s="39">
        <f t="shared" si="3"/>
        <v>0</v>
      </c>
      <c r="AE27" s="59" t="s">
        <v>15</v>
      </c>
      <c r="AF27" s="60"/>
      <c r="AG27" s="57" t="s">
        <v>16</v>
      </c>
      <c r="AH27" s="7"/>
    </row>
    <row r="28" spans="1:34" s="6" customFormat="1" ht="33" customHeight="1">
      <c r="A28" s="64"/>
      <c r="B28" s="89" t="s">
        <v>31</v>
      </c>
      <c r="C28" s="68" t="s">
        <v>14</v>
      </c>
      <c r="D28" s="107">
        <v>0</v>
      </c>
      <c r="E28" s="108">
        <v>0</v>
      </c>
      <c r="F28" s="108">
        <v>0</v>
      </c>
      <c r="G28" s="108"/>
      <c r="H28" s="108"/>
      <c r="I28" s="108"/>
      <c r="J28" s="36">
        <f t="shared" si="0"/>
        <v>0</v>
      </c>
      <c r="K28" s="37">
        <f t="shared" si="0"/>
        <v>0</v>
      </c>
      <c r="L28" s="35">
        <f t="shared" si="0"/>
        <v>0</v>
      </c>
      <c r="M28" s="155"/>
      <c r="N28" s="155"/>
      <c r="O28" s="155"/>
      <c r="P28" s="108"/>
      <c r="Q28" s="108"/>
      <c r="R28" s="108"/>
      <c r="S28" s="36">
        <f t="shared" si="1"/>
        <v>0</v>
      </c>
      <c r="T28" s="37">
        <f t="shared" si="1"/>
        <v>0</v>
      </c>
      <c r="U28" s="35">
        <f t="shared" si="1"/>
        <v>0</v>
      </c>
      <c r="V28" s="108"/>
      <c r="W28" s="108"/>
      <c r="X28" s="109"/>
      <c r="Y28" s="284"/>
      <c r="Z28" s="155"/>
      <c r="AA28" s="285"/>
      <c r="AB28" s="38">
        <f t="shared" si="3"/>
        <v>0</v>
      </c>
      <c r="AC28" s="37">
        <f t="shared" si="3"/>
        <v>0</v>
      </c>
      <c r="AD28" s="35">
        <f t="shared" si="3"/>
        <v>0</v>
      </c>
      <c r="AE28" s="56" t="s">
        <v>14</v>
      </c>
      <c r="AF28" s="41" t="s">
        <v>31</v>
      </c>
      <c r="AG28" s="57"/>
      <c r="AH28" s="7"/>
    </row>
    <row r="29" spans="1:34" s="6" customFormat="1" ht="33" customHeight="1">
      <c r="A29" s="64" t="s">
        <v>18</v>
      </c>
      <c r="B29" s="90"/>
      <c r="C29" s="69" t="s">
        <v>15</v>
      </c>
      <c r="D29" s="112">
        <v>0</v>
      </c>
      <c r="E29" s="113">
        <v>0</v>
      </c>
      <c r="F29" s="113">
        <v>0</v>
      </c>
      <c r="G29" s="113"/>
      <c r="H29" s="113"/>
      <c r="I29" s="113"/>
      <c r="J29" s="24">
        <f t="shared" si="0"/>
        <v>0</v>
      </c>
      <c r="K29" s="40">
        <f t="shared" si="0"/>
        <v>0</v>
      </c>
      <c r="L29" s="39">
        <f t="shared" si="0"/>
        <v>0</v>
      </c>
      <c r="M29" s="156"/>
      <c r="N29" s="156"/>
      <c r="O29" s="156"/>
      <c r="P29" s="113"/>
      <c r="Q29" s="113"/>
      <c r="R29" s="114"/>
      <c r="S29" s="24">
        <f t="shared" si="1"/>
        <v>0</v>
      </c>
      <c r="T29" s="40">
        <f t="shared" si="1"/>
        <v>0</v>
      </c>
      <c r="U29" s="39">
        <f t="shared" si="1"/>
        <v>0</v>
      </c>
      <c r="V29" s="113"/>
      <c r="W29" s="113"/>
      <c r="X29" s="115"/>
      <c r="Y29" s="286"/>
      <c r="Z29" s="156"/>
      <c r="AA29" s="287"/>
      <c r="AB29" s="25">
        <f t="shared" si="3"/>
        <v>0</v>
      </c>
      <c r="AC29" s="40">
        <f t="shared" si="3"/>
        <v>0</v>
      </c>
      <c r="AD29" s="39">
        <f t="shared" si="3"/>
        <v>0</v>
      </c>
      <c r="AE29" s="59" t="s">
        <v>15</v>
      </c>
      <c r="AF29" s="60"/>
      <c r="AG29" s="57" t="s">
        <v>18</v>
      </c>
      <c r="AH29" s="7"/>
    </row>
    <row r="30" spans="1:34" s="6" customFormat="1" ht="33" customHeight="1">
      <c r="A30" s="64"/>
      <c r="B30" s="89" t="s">
        <v>32</v>
      </c>
      <c r="C30" s="68" t="s">
        <v>14</v>
      </c>
      <c r="D30" s="107">
        <v>22</v>
      </c>
      <c r="E30" s="108">
        <v>1.8472</v>
      </c>
      <c r="F30" s="108">
        <v>3065.205370517006</v>
      </c>
      <c r="G30" s="108">
        <v>44</v>
      </c>
      <c r="H30" s="108">
        <v>2.4543</v>
      </c>
      <c r="I30" s="108">
        <v>5055.332</v>
      </c>
      <c r="J30" s="36">
        <f t="shared" si="0"/>
        <v>66</v>
      </c>
      <c r="K30" s="37">
        <f t="shared" si="0"/>
        <v>4.3015</v>
      </c>
      <c r="L30" s="35">
        <f t="shared" si="0"/>
        <v>8120.537370517006</v>
      </c>
      <c r="M30" s="155"/>
      <c r="N30" s="155"/>
      <c r="O30" s="155"/>
      <c r="P30" s="108"/>
      <c r="Q30" s="108"/>
      <c r="R30" s="108"/>
      <c r="S30" s="36">
        <f t="shared" si="1"/>
        <v>0</v>
      </c>
      <c r="T30" s="37">
        <f t="shared" si="1"/>
        <v>0</v>
      </c>
      <c r="U30" s="35">
        <f t="shared" si="1"/>
        <v>0</v>
      </c>
      <c r="V30" s="108"/>
      <c r="W30" s="108"/>
      <c r="X30" s="109"/>
      <c r="Y30" s="284">
        <v>32</v>
      </c>
      <c r="Z30" s="155">
        <v>0.3304</v>
      </c>
      <c r="AA30" s="285">
        <v>236.558</v>
      </c>
      <c r="AB30" s="38">
        <f t="shared" si="3"/>
        <v>98</v>
      </c>
      <c r="AC30" s="37">
        <f t="shared" si="3"/>
        <v>4.6319</v>
      </c>
      <c r="AD30" s="35">
        <f t="shared" si="3"/>
        <v>8357.095370517007</v>
      </c>
      <c r="AE30" s="56" t="s">
        <v>14</v>
      </c>
      <c r="AF30" s="41" t="s">
        <v>32</v>
      </c>
      <c r="AG30" s="57"/>
      <c r="AH30" s="7"/>
    </row>
    <row r="31" spans="1:34" s="6" customFormat="1" ht="33" customHeight="1">
      <c r="A31" s="58"/>
      <c r="B31" s="90"/>
      <c r="C31" s="69" t="s">
        <v>15</v>
      </c>
      <c r="D31" s="112">
        <v>0</v>
      </c>
      <c r="E31" s="113">
        <v>0</v>
      </c>
      <c r="F31" s="113">
        <v>0</v>
      </c>
      <c r="G31" s="113"/>
      <c r="H31" s="113"/>
      <c r="I31" s="113"/>
      <c r="J31" s="24">
        <f t="shared" si="0"/>
        <v>0</v>
      </c>
      <c r="K31" s="40">
        <f t="shared" si="0"/>
        <v>0</v>
      </c>
      <c r="L31" s="39">
        <f t="shared" si="0"/>
        <v>0</v>
      </c>
      <c r="M31" s="156"/>
      <c r="N31" s="156"/>
      <c r="O31" s="156"/>
      <c r="P31" s="113"/>
      <c r="Q31" s="113"/>
      <c r="R31" s="114"/>
      <c r="S31" s="24">
        <f t="shared" si="1"/>
        <v>0</v>
      </c>
      <c r="T31" s="40">
        <f t="shared" si="1"/>
        <v>0</v>
      </c>
      <c r="U31" s="39">
        <f t="shared" si="1"/>
        <v>0</v>
      </c>
      <c r="V31" s="113"/>
      <c r="W31" s="113"/>
      <c r="X31" s="115"/>
      <c r="Y31" s="286"/>
      <c r="Z31" s="156"/>
      <c r="AA31" s="287"/>
      <c r="AB31" s="25">
        <f t="shared" si="3"/>
        <v>0</v>
      </c>
      <c r="AC31" s="40">
        <f t="shared" si="3"/>
        <v>0</v>
      </c>
      <c r="AD31" s="39">
        <f t="shared" si="3"/>
        <v>0</v>
      </c>
      <c r="AE31" s="59" t="s">
        <v>15</v>
      </c>
      <c r="AF31" s="60"/>
      <c r="AG31" s="61"/>
      <c r="AH31" s="7"/>
    </row>
    <row r="32" spans="1:34" s="6" customFormat="1" ht="33" customHeight="1">
      <c r="A32" s="64" t="s">
        <v>33</v>
      </c>
      <c r="B32" s="89" t="s">
        <v>34</v>
      </c>
      <c r="C32" s="68" t="s">
        <v>14</v>
      </c>
      <c r="D32" s="107">
        <v>0</v>
      </c>
      <c r="E32" s="108">
        <v>0</v>
      </c>
      <c r="F32" s="108">
        <v>0</v>
      </c>
      <c r="G32" s="108"/>
      <c r="H32" s="108"/>
      <c r="I32" s="108"/>
      <c r="J32" s="36">
        <f t="shared" si="0"/>
        <v>0</v>
      </c>
      <c r="K32" s="37">
        <f t="shared" si="0"/>
        <v>0</v>
      </c>
      <c r="L32" s="35">
        <f t="shared" si="0"/>
        <v>0</v>
      </c>
      <c r="M32" s="155">
        <v>88</v>
      </c>
      <c r="N32" s="155">
        <v>411.3206</v>
      </c>
      <c r="O32" s="155">
        <v>48532.129</v>
      </c>
      <c r="P32" s="108"/>
      <c r="Q32" s="108"/>
      <c r="R32" s="108"/>
      <c r="S32" s="36">
        <f t="shared" si="1"/>
        <v>88</v>
      </c>
      <c r="T32" s="37">
        <f t="shared" si="1"/>
        <v>411.3206</v>
      </c>
      <c r="U32" s="35">
        <f t="shared" si="1"/>
        <v>48532.129</v>
      </c>
      <c r="V32" s="108">
        <v>99</v>
      </c>
      <c r="W32" s="108">
        <v>322.501</v>
      </c>
      <c r="X32" s="109">
        <v>14121.183</v>
      </c>
      <c r="Y32" s="284">
        <v>80</v>
      </c>
      <c r="Z32" s="155">
        <v>998.193</v>
      </c>
      <c r="AA32" s="285">
        <v>81076.246</v>
      </c>
      <c r="AB32" s="38">
        <f t="shared" si="3"/>
        <v>267</v>
      </c>
      <c r="AC32" s="37">
        <f t="shared" si="3"/>
        <v>1732.0146</v>
      </c>
      <c r="AD32" s="35">
        <f t="shared" si="3"/>
        <v>143729.55800000002</v>
      </c>
      <c r="AE32" s="56" t="s">
        <v>14</v>
      </c>
      <c r="AF32" s="41" t="s">
        <v>34</v>
      </c>
      <c r="AG32" s="57" t="s">
        <v>33</v>
      </c>
      <c r="AH32" s="7"/>
    </row>
    <row r="33" spans="1:34" s="6" customFormat="1" ht="33" customHeight="1">
      <c r="A33" s="64" t="s">
        <v>35</v>
      </c>
      <c r="B33" s="90"/>
      <c r="C33" s="69" t="s">
        <v>15</v>
      </c>
      <c r="D33" s="112">
        <v>0</v>
      </c>
      <c r="E33" s="113">
        <v>0</v>
      </c>
      <c r="F33" s="113">
        <v>0</v>
      </c>
      <c r="G33" s="113"/>
      <c r="H33" s="113"/>
      <c r="I33" s="113"/>
      <c r="J33" s="24">
        <f t="shared" si="0"/>
        <v>0</v>
      </c>
      <c r="K33" s="40">
        <f t="shared" si="0"/>
        <v>0</v>
      </c>
      <c r="L33" s="39">
        <f t="shared" si="0"/>
        <v>0</v>
      </c>
      <c r="M33" s="156">
        <v>40</v>
      </c>
      <c r="N33" s="156">
        <v>720.2766</v>
      </c>
      <c r="O33" s="156">
        <v>50553.425</v>
      </c>
      <c r="P33" s="113"/>
      <c r="Q33" s="113"/>
      <c r="R33" s="114"/>
      <c r="S33" s="24">
        <f t="shared" si="1"/>
        <v>40</v>
      </c>
      <c r="T33" s="40">
        <f t="shared" si="1"/>
        <v>720.2766</v>
      </c>
      <c r="U33" s="39">
        <f t="shared" si="1"/>
        <v>50553.425</v>
      </c>
      <c r="V33" s="113"/>
      <c r="W33" s="113"/>
      <c r="X33" s="115"/>
      <c r="Y33" s="286"/>
      <c r="Z33" s="156"/>
      <c r="AA33" s="287"/>
      <c r="AB33" s="25">
        <f t="shared" si="3"/>
        <v>40</v>
      </c>
      <c r="AC33" s="40">
        <f t="shared" si="3"/>
        <v>720.2766</v>
      </c>
      <c r="AD33" s="39">
        <f t="shared" si="3"/>
        <v>50553.425</v>
      </c>
      <c r="AE33" s="59" t="s">
        <v>15</v>
      </c>
      <c r="AF33" s="60"/>
      <c r="AG33" s="57" t="s">
        <v>35</v>
      </c>
      <c r="AH33" s="7"/>
    </row>
    <row r="34" spans="1:34" s="6" customFormat="1" ht="33" customHeight="1">
      <c r="A34" s="64" t="s">
        <v>16</v>
      </c>
      <c r="B34" s="89" t="s">
        <v>36</v>
      </c>
      <c r="C34" s="68" t="s">
        <v>14</v>
      </c>
      <c r="D34" s="107">
        <v>0</v>
      </c>
      <c r="E34" s="108">
        <v>0</v>
      </c>
      <c r="F34" s="108">
        <v>0</v>
      </c>
      <c r="G34" s="108"/>
      <c r="H34" s="108"/>
      <c r="I34" s="108"/>
      <c r="J34" s="36">
        <f t="shared" si="0"/>
        <v>0</v>
      </c>
      <c r="K34" s="37">
        <f t="shared" si="0"/>
        <v>0</v>
      </c>
      <c r="L34" s="35">
        <f t="shared" si="0"/>
        <v>0</v>
      </c>
      <c r="M34" s="155"/>
      <c r="N34" s="155"/>
      <c r="O34" s="155"/>
      <c r="P34" s="108"/>
      <c r="Q34" s="108"/>
      <c r="R34" s="108"/>
      <c r="S34" s="36">
        <f t="shared" si="1"/>
        <v>0</v>
      </c>
      <c r="T34" s="37">
        <f t="shared" si="1"/>
        <v>0</v>
      </c>
      <c r="U34" s="35">
        <f t="shared" si="1"/>
        <v>0</v>
      </c>
      <c r="V34" s="108">
        <v>35</v>
      </c>
      <c r="W34" s="108">
        <v>16.6855</v>
      </c>
      <c r="X34" s="109">
        <v>1663.502</v>
      </c>
      <c r="Y34" s="284"/>
      <c r="Z34" s="155"/>
      <c r="AA34" s="285"/>
      <c r="AB34" s="38">
        <f t="shared" si="3"/>
        <v>35</v>
      </c>
      <c r="AC34" s="37">
        <f t="shared" si="3"/>
        <v>16.6855</v>
      </c>
      <c r="AD34" s="35">
        <f t="shared" si="3"/>
        <v>1663.502</v>
      </c>
      <c r="AE34" s="56" t="s">
        <v>14</v>
      </c>
      <c r="AF34" s="41" t="s">
        <v>36</v>
      </c>
      <c r="AG34" s="57" t="s">
        <v>16</v>
      </c>
      <c r="AH34" s="7"/>
    </row>
    <row r="35" spans="1:34" s="6" customFormat="1" ht="33" customHeight="1">
      <c r="A35" s="58" t="s">
        <v>18</v>
      </c>
      <c r="B35" s="90"/>
      <c r="C35" s="69" t="s">
        <v>15</v>
      </c>
      <c r="D35" s="112">
        <v>0</v>
      </c>
      <c r="E35" s="113">
        <v>0</v>
      </c>
      <c r="F35" s="113">
        <v>0</v>
      </c>
      <c r="G35" s="113"/>
      <c r="H35" s="113"/>
      <c r="I35" s="113"/>
      <c r="J35" s="24">
        <f t="shared" si="0"/>
        <v>0</v>
      </c>
      <c r="K35" s="40">
        <f t="shared" si="0"/>
        <v>0</v>
      </c>
      <c r="L35" s="39">
        <f t="shared" si="0"/>
        <v>0</v>
      </c>
      <c r="M35" s="156"/>
      <c r="N35" s="156"/>
      <c r="O35" s="156"/>
      <c r="P35" s="113"/>
      <c r="Q35" s="113"/>
      <c r="R35" s="114"/>
      <c r="S35" s="24">
        <f t="shared" si="1"/>
        <v>0</v>
      </c>
      <c r="T35" s="40">
        <f t="shared" si="1"/>
        <v>0</v>
      </c>
      <c r="U35" s="39">
        <f t="shared" si="1"/>
        <v>0</v>
      </c>
      <c r="V35" s="113"/>
      <c r="W35" s="113"/>
      <c r="X35" s="115"/>
      <c r="Y35" s="286"/>
      <c r="Z35" s="156"/>
      <c r="AA35" s="287"/>
      <c r="AB35" s="25">
        <f t="shared" si="3"/>
        <v>0</v>
      </c>
      <c r="AC35" s="40">
        <f t="shared" si="3"/>
        <v>0</v>
      </c>
      <c r="AD35" s="39">
        <f t="shared" si="3"/>
        <v>0</v>
      </c>
      <c r="AE35" s="59" t="s">
        <v>15</v>
      </c>
      <c r="AF35" s="60"/>
      <c r="AG35" s="61" t="s">
        <v>18</v>
      </c>
      <c r="AH35" s="7"/>
    </row>
    <row r="36" spans="1:34" s="6" customFormat="1" ht="33" customHeight="1">
      <c r="A36" s="64" t="s">
        <v>37</v>
      </c>
      <c r="B36" s="91" t="s">
        <v>38</v>
      </c>
      <c r="C36" s="68" t="s">
        <v>14</v>
      </c>
      <c r="D36" s="107">
        <v>0</v>
      </c>
      <c r="E36" s="108">
        <v>0</v>
      </c>
      <c r="F36" s="108">
        <v>0</v>
      </c>
      <c r="G36" s="108"/>
      <c r="H36" s="108"/>
      <c r="I36" s="108"/>
      <c r="J36" s="36">
        <f t="shared" si="0"/>
        <v>0</v>
      </c>
      <c r="K36" s="37">
        <f t="shared" si="0"/>
        <v>0</v>
      </c>
      <c r="L36" s="35">
        <f t="shared" si="0"/>
        <v>0</v>
      </c>
      <c r="M36" s="155"/>
      <c r="N36" s="155"/>
      <c r="O36" s="155"/>
      <c r="P36" s="108"/>
      <c r="Q36" s="108"/>
      <c r="R36" s="108"/>
      <c r="S36" s="36">
        <f t="shared" si="1"/>
        <v>0</v>
      </c>
      <c r="T36" s="37">
        <f t="shared" si="1"/>
        <v>0</v>
      </c>
      <c r="U36" s="35">
        <f t="shared" si="1"/>
        <v>0</v>
      </c>
      <c r="V36" s="108">
        <v>1</v>
      </c>
      <c r="W36" s="108">
        <v>1.487</v>
      </c>
      <c r="X36" s="109">
        <v>70.418</v>
      </c>
      <c r="Y36" s="284"/>
      <c r="Z36" s="155"/>
      <c r="AA36" s="285"/>
      <c r="AB36" s="38">
        <f t="shared" si="3"/>
        <v>1</v>
      </c>
      <c r="AC36" s="37">
        <f t="shared" si="3"/>
        <v>1.487</v>
      </c>
      <c r="AD36" s="35">
        <f t="shared" si="3"/>
        <v>70.418</v>
      </c>
      <c r="AE36" s="56" t="s">
        <v>14</v>
      </c>
      <c r="AF36" s="41" t="s">
        <v>38</v>
      </c>
      <c r="AG36" s="57" t="s">
        <v>37</v>
      </c>
      <c r="AH36" s="7"/>
    </row>
    <row r="37" spans="1:34" s="6" customFormat="1" ht="33" customHeight="1">
      <c r="A37" s="64" t="s">
        <v>16</v>
      </c>
      <c r="B37" s="90"/>
      <c r="C37" s="69" t="s">
        <v>15</v>
      </c>
      <c r="D37" s="112">
        <v>0</v>
      </c>
      <c r="E37" s="113">
        <v>0</v>
      </c>
      <c r="F37" s="113">
        <v>0</v>
      </c>
      <c r="G37" s="113"/>
      <c r="H37" s="113"/>
      <c r="I37" s="113"/>
      <c r="J37" s="24">
        <f t="shared" si="0"/>
        <v>0</v>
      </c>
      <c r="K37" s="40">
        <f t="shared" si="0"/>
        <v>0</v>
      </c>
      <c r="L37" s="39">
        <f t="shared" si="0"/>
        <v>0</v>
      </c>
      <c r="M37" s="156"/>
      <c r="N37" s="156"/>
      <c r="O37" s="156"/>
      <c r="P37" s="113"/>
      <c r="Q37" s="113"/>
      <c r="R37" s="114"/>
      <c r="S37" s="24">
        <f t="shared" si="1"/>
        <v>0</v>
      </c>
      <c r="T37" s="40">
        <f t="shared" si="1"/>
        <v>0</v>
      </c>
      <c r="U37" s="39">
        <f t="shared" si="1"/>
        <v>0</v>
      </c>
      <c r="V37" s="113"/>
      <c r="W37" s="113"/>
      <c r="X37" s="115"/>
      <c r="Y37" s="286"/>
      <c r="Z37" s="156"/>
      <c r="AA37" s="287"/>
      <c r="AB37" s="25">
        <f t="shared" si="3"/>
        <v>0</v>
      </c>
      <c r="AC37" s="40">
        <f t="shared" si="3"/>
        <v>0</v>
      </c>
      <c r="AD37" s="39">
        <f t="shared" si="3"/>
        <v>0</v>
      </c>
      <c r="AE37" s="59" t="s">
        <v>15</v>
      </c>
      <c r="AF37" s="60"/>
      <c r="AG37" s="57" t="s">
        <v>16</v>
      </c>
      <c r="AH37" s="7"/>
    </row>
    <row r="38" spans="1:34" s="6" customFormat="1" ht="33" customHeight="1">
      <c r="A38" s="64" t="s">
        <v>18</v>
      </c>
      <c r="B38" s="89" t="s">
        <v>39</v>
      </c>
      <c r="C38" s="68" t="s">
        <v>14</v>
      </c>
      <c r="D38" s="107">
        <v>14</v>
      </c>
      <c r="E38" s="108">
        <v>2.6934</v>
      </c>
      <c r="F38" s="108">
        <v>1336.833846174501</v>
      </c>
      <c r="G38" s="108"/>
      <c r="H38" s="108"/>
      <c r="I38" s="108"/>
      <c r="J38" s="36">
        <f t="shared" si="0"/>
        <v>14</v>
      </c>
      <c r="K38" s="37">
        <f t="shared" si="0"/>
        <v>2.6934</v>
      </c>
      <c r="L38" s="35">
        <f t="shared" si="0"/>
        <v>1336.833846174501</v>
      </c>
      <c r="M38" s="155"/>
      <c r="N38" s="155"/>
      <c r="O38" s="155"/>
      <c r="P38" s="108"/>
      <c r="Q38" s="108"/>
      <c r="R38" s="108"/>
      <c r="S38" s="36">
        <f t="shared" si="1"/>
        <v>0</v>
      </c>
      <c r="T38" s="37">
        <f t="shared" si="1"/>
        <v>0</v>
      </c>
      <c r="U38" s="35">
        <f t="shared" si="1"/>
        <v>0</v>
      </c>
      <c r="V38" s="108"/>
      <c r="W38" s="108"/>
      <c r="X38" s="109"/>
      <c r="Y38" s="284"/>
      <c r="Z38" s="155"/>
      <c r="AA38" s="285"/>
      <c r="AB38" s="38">
        <f t="shared" si="3"/>
        <v>14</v>
      </c>
      <c r="AC38" s="37">
        <f t="shared" si="3"/>
        <v>2.6934</v>
      </c>
      <c r="AD38" s="35">
        <f t="shared" si="3"/>
        <v>1336.833846174501</v>
      </c>
      <c r="AE38" s="56" t="s">
        <v>14</v>
      </c>
      <c r="AF38" s="41" t="s">
        <v>39</v>
      </c>
      <c r="AG38" s="57" t="s">
        <v>18</v>
      </c>
      <c r="AH38" s="7"/>
    </row>
    <row r="39" spans="1:34" s="6" customFormat="1" ht="33" customHeight="1">
      <c r="A39" s="58" t="s">
        <v>40</v>
      </c>
      <c r="B39" s="90"/>
      <c r="C39" s="69" t="s">
        <v>15</v>
      </c>
      <c r="D39" s="112">
        <v>0</v>
      </c>
      <c r="E39" s="113">
        <v>0</v>
      </c>
      <c r="F39" s="113">
        <v>0</v>
      </c>
      <c r="G39" s="113"/>
      <c r="H39" s="113"/>
      <c r="I39" s="113"/>
      <c r="J39" s="24">
        <f t="shared" si="0"/>
        <v>0</v>
      </c>
      <c r="K39" s="40">
        <f t="shared" si="0"/>
        <v>0</v>
      </c>
      <c r="L39" s="39">
        <f t="shared" si="0"/>
        <v>0</v>
      </c>
      <c r="M39" s="156"/>
      <c r="N39" s="156"/>
      <c r="O39" s="156"/>
      <c r="P39" s="113"/>
      <c r="Q39" s="113"/>
      <c r="R39" s="114"/>
      <c r="S39" s="24">
        <f t="shared" si="1"/>
        <v>0</v>
      </c>
      <c r="T39" s="40">
        <f t="shared" si="1"/>
        <v>0</v>
      </c>
      <c r="U39" s="39">
        <f t="shared" si="1"/>
        <v>0</v>
      </c>
      <c r="V39" s="113"/>
      <c r="W39" s="113"/>
      <c r="X39" s="115"/>
      <c r="Y39" s="286"/>
      <c r="Z39" s="156"/>
      <c r="AA39" s="287"/>
      <c r="AB39" s="25">
        <f t="shared" si="3"/>
        <v>0</v>
      </c>
      <c r="AC39" s="40">
        <f t="shared" si="3"/>
        <v>0</v>
      </c>
      <c r="AD39" s="39">
        <f t="shared" si="3"/>
        <v>0</v>
      </c>
      <c r="AE39" s="59" t="s">
        <v>15</v>
      </c>
      <c r="AF39" s="60"/>
      <c r="AG39" s="61" t="s">
        <v>40</v>
      </c>
      <c r="AH39" s="7"/>
    </row>
    <row r="40" spans="1:34" s="6" customFormat="1" ht="33" customHeight="1">
      <c r="A40" s="64"/>
      <c r="B40" s="89" t="s">
        <v>41</v>
      </c>
      <c r="C40" s="68" t="s">
        <v>14</v>
      </c>
      <c r="D40" s="107">
        <v>0</v>
      </c>
      <c r="E40" s="108">
        <v>0</v>
      </c>
      <c r="F40" s="108">
        <v>0</v>
      </c>
      <c r="G40" s="108"/>
      <c r="H40" s="108"/>
      <c r="I40" s="108"/>
      <c r="J40" s="36">
        <f t="shared" si="0"/>
        <v>0</v>
      </c>
      <c r="K40" s="37">
        <f t="shared" si="0"/>
        <v>0</v>
      </c>
      <c r="L40" s="35">
        <f t="shared" si="0"/>
        <v>0</v>
      </c>
      <c r="M40" s="155"/>
      <c r="N40" s="155"/>
      <c r="O40" s="155"/>
      <c r="P40" s="108"/>
      <c r="Q40" s="108"/>
      <c r="R40" s="108"/>
      <c r="S40" s="36">
        <f t="shared" si="1"/>
        <v>0</v>
      </c>
      <c r="T40" s="37">
        <f t="shared" si="1"/>
        <v>0</v>
      </c>
      <c r="U40" s="35">
        <f t="shared" si="1"/>
        <v>0</v>
      </c>
      <c r="V40" s="108">
        <v>1</v>
      </c>
      <c r="W40" s="108">
        <v>0.688</v>
      </c>
      <c r="X40" s="109">
        <v>288.96</v>
      </c>
      <c r="Y40" s="284"/>
      <c r="Z40" s="155"/>
      <c r="AA40" s="285"/>
      <c r="AB40" s="38">
        <f t="shared" si="3"/>
        <v>1</v>
      </c>
      <c r="AC40" s="37">
        <f t="shared" si="3"/>
        <v>0.688</v>
      </c>
      <c r="AD40" s="35">
        <f t="shared" si="3"/>
        <v>288.96</v>
      </c>
      <c r="AE40" s="56" t="s">
        <v>14</v>
      </c>
      <c r="AF40" s="41" t="s">
        <v>41</v>
      </c>
      <c r="AG40" s="57"/>
      <c r="AH40" s="7"/>
    </row>
    <row r="41" spans="1:34" s="6" customFormat="1" ht="33" customHeight="1">
      <c r="A41" s="64" t="s">
        <v>42</v>
      </c>
      <c r="B41" s="90"/>
      <c r="C41" s="69" t="s">
        <v>15</v>
      </c>
      <c r="D41" s="112">
        <v>0</v>
      </c>
      <c r="E41" s="113">
        <v>0</v>
      </c>
      <c r="F41" s="113">
        <v>0</v>
      </c>
      <c r="G41" s="113"/>
      <c r="H41" s="113"/>
      <c r="I41" s="113"/>
      <c r="J41" s="24">
        <f t="shared" si="0"/>
        <v>0</v>
      </c>
      <c r="K41" s="40">
        <f t="shared" si="0"/>
        <v>0</v>
      </c>
      <c r="L41" s="39">
        <f t="shared" si="0"/>
        <v>0</v>
      </c>
      <c r="M41" s="156"/>
      <c r="N41" s="156"/>
      <c r="O41" s="156"/>
      <c r="P41" s="113"/>
      <c r="Q41" s="113"/>
      <c r="R41" s="114"/>
      <c r="S41" s="24">
        <f t="shared" si="1"/>
        <v>0</v>
      </c>
      <c r="T41" s="40">
        <f t="shared" si="1"/>
        <v>0</v>
      </c>
      <c r="U41" s="39">
        <f t="shared" si="1"/>
        <v>0</v>
      </c>
      <c r="V41" s="113"/>
      <c r="W41" s="113"/>
      <c r="X41" s="115"/>
      <c r="Y41" s="286"/>
      <c r="Z41" s="156"/>
      <c r="AA41" s="287"/>
      <c r="AB41" s="25">
        <f t="shared" si="3"/>
        <v>0</v>
      </c>
      <c r="AC41" s="40">
        <f t="shared" si="3"/>
        <v>0</v>
      </c>
      <c r="AD41" s="39">
        <f t="shared" si="3"/>
        <v>0</v>
      </c>
      <c r="AE41" s="59" t="s">
        <v>15</v>
      </c>
      <c r="AF41" s="60"/>
      <c r="AG41" s="57" t="s">
        <v>42</v>
      </c>
      <c r="AH41" s="7"/>
    </row>
    <row r="42" spans="1:34" s="6" customFormat="1" ht="33" customHeight="1">
      <c r="A42" s="64"/>
      <c r="B42" s="89" t="s">
        <v>43</v>
      </c>
      <c r="C42" s="68" t="s">
        <v>14</v>
      </c>
      <c r="D42" s="107">
        <v>1</v>
      </c>
      <c r="E42" s="108">
        <v>6.4774</v>
      </c>
      <c r="F42" s="108">
        <v>5257.255878217505</v>
      </c>
      <c r="G42" s="108">
        <v>2</v>
      </c>
      <c r="H42" s="108">
        <v>18.3036</v>
      </c>
      <c r="I42" s="108">
        <v>11614.653</v>
      </c>
      <c r="J42" s="36">
        <f t="shared" si="0"/>
        <v>3</v>
      </c>
      <c r="K42" s="37">
        <f t="shared" si="0"/>
        <v>24.781</v>
      </c>
      <c r="L42" s="35">
        <f t="shared" si="0"/>
        <v>16871.908878217506</v>
      </c>
      <c r="M42" s="155"/>
      <c r="N42" s="155"/>
      <c r="O42" s="155"/>
      <c r="P42" s="108"/>
      <c r="Q42" s="108"/>
      <c r="R42" s="108"/>
      <c r="S42" s="36">
        <f t="shared" si="1"/>
        <v>0</v>
      </c>
      <c r="T42" s="37">
        <f t="shared" si="1"/>
        <v>0</v>
      </c>
      <c r="U42" s="35">
        <f t="shared" si="1"/>
        <v>0</v>
      </c>
      <c r="V42" s="108">
        <v>12</v>
      </c>
      <c r="W42" s="108">
        <v>704.613</v>
      </c>
      <c r="X42" s="109">
        <v>112571.74</v>
      </c>
      <c r="Y42" s="284"/>
      <c r="Z42" s="155"/>
      <c r="AA42" s="285"/>
      <c r="AB42" s="38">
        <f t="shared" si="3"/>
        <v>15</v>
      </c>
      <c r="AC42" s="37">
        <f t="shared" si="3"/>
        <v>729.394</v>
      </c>
      <c r="AD42" s="35">
        <f t="shared" si="3"/>
        <v>129443.64887821751</v>
      </c>
      <c r="AE42" s="56" t="s">
        <v>14</v>
      </c>
      <c r="AF42" s="41" t="s">
        <v>43</v>
      </c>
      <c r="AG42" s="57"/>
      <c r="AH42" s="7"/>
    </row>
    <row r="43" spans="1:34" s="6" customFormat="1" ht="33" customHeight="1">
      <c r="A43" s="64" t="s">
        <v>44</v>
      </c>
      <c r="B43" s="90"/>
      <c r="C43" s="69" t="s">
        <v>15</v>
      </c>
      <c r="D43" s="116">
        <v>41</v>
      </c>
      <c r="E43" s="113">
        <v>229.9876</v>
      </c>
      <c r="F43" s="113">
        <v>221828.50955878673</v>
      </c>
      <c r="G43" s="113">
        <v>36</v>
      </c>
      <c r="H43" s="113">
        <v>245.2992</v>
      </c>
      <c r="I43" s="113">
        <v>199970.131</v>
      </c>
      <c r="J43" s="24">
        <f t="shared" si="0"/>
        <v>77</v>
      </c>
      <c r="K43" s="40">
        <f t="shared" si="0"/>
        <v>475.28679999999997</v>
      </c>
      <c r="L43" s="39">
        <f t="shared" si="0"/>
        <v>421798.6405587867</v>
      </c>
      <c r="M43" s="156"/>
      <c r="N43" s="156"/>
      <c r="O43" s="156"/>
      <c r="P43" s="113"/>
      <c r="Q43" s="113"/>
      <c r="R43" s="114"/>
      <c r="S43" s="24">
        <f t="shared" si="1"/>
        <v>0</v>
      </c>
      <c r="T43" s="40">
        <f t="shared" si="1"/>
        <v>0</v>
      </c>
      <c r="U43" s="39">
        <f t="shared" si="1"/>
        <v>0</v>
      </c>
      <c r="V43" s="113">
        <v>10</v>
      </c>
      <c r="W43" s="113">
        <v>80.7886</v>
      </c>
      <c r="X43" s="115">
        <v>29013.852</v>
      </c>
      <c r="Y43" s="286"/>
      <c r="Z43" s="156"/>
      <c r="AA43" s="287"/>
      <c r="AB43" s="25">
        <f t="shared" si="3"/>
        <v>87</v>
      </c>
      <c r="AC43" s="40">
        <f t="shared" si="3"/>
        <v>556.0754</v>
      </c>
      <c r="AD43" s="39">
        <f t="shared" si="3"/>
        <v>450812.4925587867</v>
      </c>
      <c r="AE43" s="59" t="s">
        <v>15</v>
      </c>
      <c r="AF43" s="60"/>
      <c r="AG43" s="57" t="s">
        <v>44</v>
      </c>
      <c r="AH43" s="7"/>
    </row>
    <row r="44" spans="1:34" s="6" customFormat="1" ht="33" customHeight="1">
      <c r="A44" s="64"/>
      <c r="B44" s="89" t="s">
        <v>45</v>
      </c>
      <c r="C44" s="68" t="s">
        <v>14</v>
      </c>
      <c r="D44" s="107">
        <v>0</v>
      </c>
      <c r="E44" s="108">
        <v>0</v>
      </c>
      <c r="F44" s="108">
        <v>0</v>
      </c>
      <c r="G44" s="108"/>
      <c r="H44" s="108"/>
      <c r="I44" s="108"/>
      <c r="J44" s="36">
        <f t="shared" si="0"/>
        <v>0</v>
      </c>
      <c r="K44" s="37">
        <f t="shared" si="0"/>
        <v>0</v>
      </c>
      <c r="L44" s="35">
        <f t="shared" si="0"/>
        <v>0</v>
      </c>
      <c r="M44" s="155"/>
      <c r="N44" s="155"/>
      <c r="O44" s="155"/>
      <c r="P44" s="108"/>
      <c r="Q44" s="108"/>
      <c r="R44" s="108"/>
      <c r="S44" s="36">
        <f t="shared" si="1"/>
        <v>0</v>
      </c>
      <c r="T44" s="37">
        <f t="shared" si="1"/>
        <v>0</v>
      </c>
      <c r="U44" s="35">
        <f t="shared" si="1"/>
        <v>0</v>
      </c>
      <c r="V44" s="108"/>
      <c r="W44" s="108"/>
      <c r="X44" s="109"/>
      <c r="Y44" s="284"/>
      <c r="Z44" s="155"/>
      <c r="AA44" s="285"/>
      <c r="AB44" s="38">
        <f t="shared" si="3"/>
        <v>0</v>
      </c>
      <c r="AC44" s="37">
        <f t="shared" si="3"/>
        <v>0</v>
      </c>
      <c r="AD44" s="35">
        <f t="shared" si="3"/>
        <v>0</v>
      </c>
      <c r="AE44" s="56" t="s">
        <v>14</v>
      </c>
      <c r="AF44" s="41" t="s">
        <v>45</v>
      </c>
      <c r="AG44" s="57"/>
      <c r="AH44" s="7"/>
    </row>
    <row r="45" spans="1:34" s="6" customFormat="1" ht="33" customHeight="1">
      <c r="A45" s="64" t="s">
        <v>18</v>
      </c>
      <c r="B45" s="90"/>
      <c r="C45" s="69" t="s">
        <v>15</v>
      </c>
      <c r="D45" s="112">
        <v>0</v>
      </c>
      <c r="E45" s="113">
        <v>0</v>
      </c>
      <c r="F45" s="113">
        <v>0</v>
      </c>
      <c r="G45" s="113"/>
      <c r="H45" s="113"/>
      <c r="I45" s="113"/>
      <c r="J45" s="24">
        <f t="shared" si="0"/>
        <v>0</v>
      </c>
      <c r="K45" s="40">
        <f t="shared" si="0"/>
        <v>0</v>
      </c>
      <c r="L45" s="39">
        <f t="shared" si="0"/>
        <v>0</v>
      </c>
      <c r="M45" s="156"/>
      <c r="N45" s="156"/>
      <c r="O45" s="156"/>
      <c r="P45" s="113"/>
      <c r="Q45" s="113"/>
      <c r="R45" s="114"/>
      <c r="S45" s="24">
        <f t="shared" si="1"/>
        <v>0</v>
      </c>
      <c r="T45" s="40">
        <f t="shared" si="1"/>
        <v>0</v>
      </c>
      <c r="U45" s="39">
        <f t="shared" si="1"/>
        <v>0</v>
      </c>
      <c r="V45" s="113"/>
      <c r="W45" s="113"/>
      <c r="X45" s="115"/>
      <c r="Y45" s="286"/>
      <c r="Z45" s="156"/>
      <c r="AA45" s="287"/>
      <c r="AB45" s="25">
        <f t="shared" si="3"/>
        <v>0</v>
      </c>
      <c r="AC45" s="40">
        <f t="shared" si="3"/>
        <v>0</v>
      </c>
      <c r="AD45" s="39">
        <f t="shared" si="3"/>
        <v>0</v>
      </c>
      <c r="AE45" s="59" t="s">
        <v>15</v>
      </c>
      <c r="AF45" s="60"/>
      <c r="AG45" s="57" t="s">
        <v>18</v>
      </c>
      <c r="AH45" s="7"/>
    </row>
    <row r="46" spans="1:34" s="6" customFormat="1" ht="33" customHeight="1">
      <c r="A46" s="64"/>
      <c r="B46" s="89" t="s">
        <v>46</v>
      </c>
      <c r="C46" s="68" t="s">
        <v>14</v>
      </c>
      <c r="D46" s="107">
        <v>0</v>
      </c>
      <c r="E46" s="108">
        <v>0</v>
      </c>
      <c r="F46" s="108">
        <v>0</v>
      </c>
      <c r="G46" s="108"/>
      <c r="H46" s="108"/>
      <c r="I46" s="108"/>
      <c r="J46" s="36">
        <f t="shared" si="0"/>
        <v>0</v>
      </c>
      <c r="K46" s="37">
        <f t="shared" si="0"/>
        <v>0</v>
      </c>
      <c r="L46" s="35">
        <f t="shared" si="0"/>
        <v>0</v>
      </c>
      <c r="M46" s="155"/>
      <c r="N46" s="155"/>
      <c r="O46" s="155"/>
      <c r="P46" s="108"/>
      <c r="Q46" s="108"/>
      <c r="R46" s="108"/>
      <c r="S46" s="36">
        <f t="shared" si="1"/>
        <v>0</v>
      </c>
      <c r="T46" s="37">
        <f t="shared" si="1"/>
        <v>0</v>
      </c>
      <c r="U46" s="35">
        <f t="shared" si="1"/>
        <v>0</v>
      </c>
      <c r="V46" s="108"/>
      <c r="W46" s="108"/>
      <c r="X46" s="109"/>
      <c r="Y46" s="284"/>
      <c r="Z46" s="155"/>
      <c r="AA46" s="285"/>
      <c r="AB46" s="38">
        <f t="shared" si="3"/>
        <v>0</v>
      </c>
      <c r="AC46" s="37">
        <f t="shared" si="3"/>
        <v>0</v>
      </c>
      <c r="AD46" s="35">
        <f t="shared" si="3"/>
        <v>0</v>
      </c>
      <c r="AE46" s="56" t="s">
        <v>14</v>
      </c>
      <c r="AF46" s="41" t="s">
        <v>46</v>
      </c>
      <c r="AG46" s="57"/>
      <c r="AH46" s="7"/>
    </row>
    <row r="47" spans="1:34" s="6" customFormat="1" ht="33" customHeight="1">
      <c r="A47" s="58"/>
      <c r="B47" s="90"/>
      <c r="C47" s="69" t="s">
        <v>15</v>
      </c>
      <c r="D47" s="112">
        <v>0</v>
      </c>
      <c r="E47" s="113">
        <v>0</v>
      </c>
      <c r="F47" s="113">
        <v>0</v>
      </c>
      <c r="G47" s="113"/>
      <c r="H47" s="113"/>
      <c r="I47" s="113"/>
      <c r="J47" s="24">
        <f t="shared" si="0"/>
        <v>0</v>
      </c>
      <c r="K47" s="40">
        <f t="shared" si="0"/>
        <v>0</v>
      </c>
      <c r="L47" s="39">
        <f t="shared" si="0"/>
        <v>0</v>
      </c>
      <c r="M47" s="156"/>
      <c r="N47" s="156"/>
      <c r="O47" s="156"/>
      <c r="P47" s="113"/>
      <c r="Q47" s="113"/>
      <c r="R47" s="114"/>
      <c r="S47" s="24">
        <f t="shared" si="1"/>
        <v>0</v>
      </c>
      <c r="T47" s="40">
        <f t="shared" si="1"/>
        <v>0</v>
      </c>
      <c r="U47" s="39">
        <f t="shared" si="1"/>
        <v>0</v>
      </c>
      <c r="V47" s="113"/>
      <c r="W47" s="113"/>
      <c r="X47" s="115"/>
      <c r="Y47" s="286"/>
      <c r="Z47" s="156"/>
      <c r="AA47" s="287"/>
      <c r="AB47" s="25">
        <f t="shared" si="3"/>
        <v>0</v>
      </c>
      <c r="AC47" s="40">
        <f t="shared" si="3"/>
        <v>0</v>
      </c>
      <c r="AD47" s="39">
        <f t="shared" si="3"/>
        <v>0</v>
      </c>
      <c r="AE47" s="59" t="s">
        <v>15</v>
      </c>
      <c r="AF47" s="60"/>
      <c r="AG47" s="61"/>
      <c r="AH47" s="7"/>
    </row>
    <row r="48" spans="1:34" s="6" customFormat="1" ht="33" customHeight="1">
      <c r="A48" s="64"/>
      <c r="B48" s="89" t="s">
        <v>47</v>
      </c>
      <c r="C48" s="68" t="s">
        <v>14</v>
      </c>
      <c r="D48" s="107">
        <v>0</v>
      </c>
      <c r="E48" s="108">
        <v>0</v>
      </c>
      <c r="F48" s="108">
        <v>0</v>
      </c>
      <c r="G48" s="108"/>
      <c r="H48" s="108"/>
      <c r="I48" s="108"/>
      <c r="J48" s="36">
        <f t="shared" si="0"/>
        <v>0</v>
      </c>
      <c r="K48" s="37">
        <f t="shared" si="0"/>
        <v>0</v>
      </c>
      <c r="L48" s="35">
        <f t="shared" si="0"/>
        <v>0</v>
      </c>
      <c r="M48" s="155">
        <v>80</v>
      </c>
      <c r="N48" s="155">
        <v>37.458</v>
      </c>
      <c r="O48" s="155">
        <v>10410.328</v>
      </c>
      <c r="P48" s="108"/>
      <c r="Q48" s="108"/>
      <c r="R48" s="108"/>
      <c r="S48" s="36">
        <f t="shared" si="1"/>
        <v>80</v>
      </c>
      <c r="T48" s="37">
        <f t="shared" si="1"/>
        <v>37.458</v>
      </c>
      <c r="U48" s="35">
        <f t="shared" si="1"/>
        <v>10410.328</v>
      </c>
      <c r="V48" s="108">
        <v>37</v>
      </c>
      <c r="W48" s="108">
        <v>11.857</v>
      </c>
      <c r="X48" s="109">
        <v>3671.156</v>
      </c>
      <c r="Y48" s="284">
        <v>63</v>
      </c>
      <c r="Z48" s="155">
        <v>23.9625</v>
      </c>
      <c r="AA48" s="285">
        <v>6738.552</v>
      </c>
      <c r="AB48" s="38">
        <f t="shared" si="3"/>
        <v>180</v>
      </c>
      <c r="AC48" s="37">
        <f t="shared" si="3"/>
        <v>73.2775</v>
      </c>
      <c r="AD48" s="35">
        <f t="shared" si="3"/>
        <v>20820.036</v>
      </c>
      <c r="AE48" s="56" t="s">
        <v>14</v>
      </c>
      <c r="AF48" s="41" t="s">
        <v>47</v>
      </c>
      <c r="AG48" s="57"/>
      <c r="AH48" s="7"/>
    </row>
    <row r="49" spans="1:34" s="6" customFormat="1" ht="33" customHeight="1">
      <c r="A49" s="64" t="s">
        <v>48</v>
      </c>
      <c r="B49" s="90"/>
      <c r="C49" s="69" t="s">
        <v>15</v>
      </c>
      <c r="D49" s="112">
        <v>0</v>
      </c>
      <c r="E49" s="113">
        <v>0</v>
      </c>
      <c r="F49" s="113">
        <v>0</v>
      </c>
      <c r="G49" s="113"/>
      <c r="H49" s="113"/>
      <c r="I49" s="113"/>
      <c r="J49" s="24">
        <f t="shared" si="0"/>
        <v>0</v>
      </c>
      <c r="K49" s="40">
        <f t="shared" si="0"/>
        <v>0</v>
      </c>
      <c r="L49" s="39">
        <f t="shared" si="0"/>
        <v>0</v>
      </c>
      <c r="M49" s="156"/>
      <c r="N49" s="156"/>
      <c r="O49" s="156"/>
      <c r="P49" s="113"/>
      <c r="Q49" s="113"/>
      <c r="R49" s="114"/>
      <c r="S49" s="24">
        <f t="shared" si="1"/>
        <v>0</v>
      </c>
      <c r="T49" s="40">
        <f t="shared" si="1"/>
        <v>0</v>
      </c>
      <c r="U49" s="39">
        <f t="shared" si="1"/>
        <v>0</v>
      </c>
      <c r="V49" s="113"/>
      <c r="W49" s="113"/>
      <c r="X49" s="115"/>
      <c r="Y49" s="286"/>
      <c r="Z49" s="156"/>
      <c r="AA49" s="287"/>
      <c r="AB49" s="25">
        <f t="shared" si="3"/>
        <v>0</v>
      </c>
      <c r="AC49" s="40">
        <f t="shared" si="3"/>
        <v>0</v>
      </c>
      <c r="AD49" s="39">
        <f t="shared" si="3"/>
        <v>0</v>
      </c>
      <c r="AE49" s="59" t="s">
        <v>15</v>
      </c>
      <c r="AF49" s="60"/>
      <c r="AG49" s="57" t="s">
        <v>48</v>
      </c>
      <c r="AH49" s="7"/>
    </row>
    <row r="50" spans="1:34" s="6" customFormat="1" ht="33" customHeight="1">
      <c r="A50" s="64"/>
      <c r="B50" s="91" t="s">
        <v>49</v>
      </c>
      <c r="C50" s="68" t="s">
        <v>14</v>
      </c>
      <c r="D50" s="107">
        <v>0</v>
      </c>
      <c r="E50" s="108">
        <v>0</v>
      </c>
      <c r="F50" s="108">
        <v>0</v>
      </c>
      <c r="G50" s="108"/>
      <c r="H50" s="108"/>
      <c r="I50" s="108"/>
      <c r="J50" s="36">
        <f t="shared" si="0"/>
        <v>0</v>
      </c>
      <c r="K50" s="37">
        <f t="shared" si="0"/>
        <v>0</v>
      </c>
      <c r="L50" s="35">
        <f t="shared" si="0"/>
        <v>0</v>
      </c>
      <c r="M50" s="155"/>
      <c r="N50" s="155"/>
      <c r="O50" s="155"/>
      <c r="P50" s="108"/>
      <c r="Q50" s="108"/>
      <c r="R50" s="108"/>
      <c r="S50" s="36">
        <f t="shared" si="1"/>
        <v>0</v>
      </c>
      <c r="T50" s="37">
        <f t="shared" si="1"/>
        <v>0</v>
      </c>
      <c r="U50" s="35">
        <f t="shared" si="1"/>
        <v>0</v>
      </c>
      <c r="V50" s="108"/>
      <c r="W50" s="108"/>
      <c r="X50" s="109"/>
      <c r="Y50" s="284"/>
      <c r="Z50" s="155"/>
      <c r="AA50" s="285"/>
      <c r="AB50" s="38">
        <f t="shared" si="3"/>
        <v>0</v>
      </c>
      <c r="AC50" s="37">
        <f t="shared" si="3"/>
        <v>0</v>
      </c>
      <c r="AD50" s="35">
        <f t="shared" si="3"/>
        <v>0</v>
      </c>
      <c r="AE50" s="56" t="s">
        <v>14</v>
      </c>
      <c r="AF50" s="41" t="s">
        <v>49</v>
      </c>
      <c r="AG50" s="57"/>
      <c r="AH50" s="7"/>
    </row>
    <row r="51" spans="1:34" s="6" customFormat="1" ht="33" customHeight="1">
      <c r="A51" s="64"/>
      <c r="B51" s="90"/>
      <c r="C51" s="69" t="s">
        <v>15</v>
      </c>
      <c r="D51" s="112">
        <v>1</v>
      </c>
      <c r="E51" s="113">
        <v>281.712</v>
      </c>
      <c r="F51" s="113">
        <v>66277.68371814916</v>
      </c>
      <c r="G51" s="113"/>
      <c r="H51" s="113"/>
      <c r="I51" s="113"/>
      <c r="J51" s="24">
        <f t="shared" si="0"/>
        <v>1</v>
      </c>
      <c r="K51" s="40">
        <f t="shared" si="0"/>
        <v>281.712</v>
      </c>
      <c r="L51" s="39">
        <f t="shared" si="0"/>
        <v>66277.68371814916</v>
      </c>
      <c r="M51" s="156"/>
      <c r="N51" s="156"/>
      <c r="O51" s="156"/>
      <c r="P51" s="113"/>
      <c r="Q51" s="113"/>
      <c r="R51" s="114"/>
      <c r="S51" s="24">
        <f t="shared" si="1"/>
        <v>0</v>
      </c>
      <c r="T51" s="40">
        <f t="shared" si="1"/>
        <v>0</v>
      </c>
      <c r="U51" s="39">
        <f t="shared" si="1"/>
        <v>0</v>
      </c>
      <c r="V51" s="113"/>
      <c r="W51" s="113"/>
      <c r="X51" s="115"/>
      <c r="Y51" s="286"/>
      <c r="Z51" s="156"/>
      <c r="AA51" s="287"/>
      <c r="AB51" s="25">
        <f t="shared" si="3"/>
        <v>1</v>
      </c>
      <c r="AC51" s="40">
        <f t="shared" si="3"/>
        <v>281.712</v>
      </c>
      <c r="AD51" s="39">
        <f t="shared" si="3"/>
        <v>66277.68371814916</v>
      </c>
      <c r="AE51" s="59" t="s">
        <v>15</v>
      </c>
      <c r="AF51" s="60"/>
      <c r="AG51" s="57"/>
      <c r="AH51" s="7"/>
    </row>
    <row r="52" spans="1:34" s="6" customFormat="1" ht="33" customHeight="1">
      <c r="A52" s="64"/>
      <c r="B52" s="91" t="s">
        <v>50</v>
      </c>
      <c r="C52" s="68" t="s">
        <v>14</v>
      </c>
      <c r="D52" s="107">
        <v>0</v>
      </c>
      <c r="E52" s="108">
        <v>0</v>
      </c>
      <c r="F52" s="108">
        <v>0</v>
      </c>
      <c r="G52" s="108"/>
      <c r="H52" s="108"/>
      <c r="I52" s="108"/>
      <c r="J52" s="36">
        <f t="shared" si="0"/>
        <v>0</v>
      </c>
      <c r="K52" s="37">
        <f t="shared" si="0"/>
        <v>0</v>
      </c>
      <c r="L52" s="35">
        <f t="shared" si="0"/>
        <v>0</v>
      </c>
      <c r="M52" s="155"/>
      <c r="N52" s="155"/>
      <c r="O52" s="155"/>
      <c r="P52" s="108"/>
      <c r="Q52" s="108"/>
      <c r="R52" s="108"/>
      <c r="S52" s="36">
        <f t="shared" si="1"/>
        <v>0</v>
      </c>
      <c r="T52" s="37">
        <f t="shared" si="1"/>
        <v>0</v>
      </c>
      <c r="U52" s="35">
        <f t="shared" si="1"/>
        <v>0</v>
      </c>
      <c r="V52" s="108"/>
      <c r="W52" s="108"/>
      <c r="X52" s="109"/>
      <c r="Y52" s="284"/>
      <c r="Z52" s="155"/>
      <c r="AA52" s="285"/>
      <c r="AB52" s="38">
        <f t="shared" si="3"/>
        <v>0</v>
      </c>
      <c r="AC52" s="37">
        <f t="shared" si="3"/>
        <v>0</v>
      </c>
      <c r="AD52" s="35">
        <f t="shared" si="3"/>
        <v>0</v>
      </c>
      <c r="AE52" s="56" t="s">
        <v>14</v>
      </c>
      <c r="AF52" s="41" t="s">
        <v>50</v>
      </c>
      <c r="AG52" s="57"/>
      <c r="AH52" s="7"/>
    </row>
    <row r="53" spans="1:34" s="6" customFormat="1" ht="33" customHeight="1">
      <c r="A53" s="64" t="s">
        <v>18</v>
      </c>
      <c r="B53" s="90"/>
      <c r="C53" s="69" t="s">
        <v>15</v>
      </c>
      <c r="D53" s="112">
        <v>1</v>
      </c>
      <c r="E53" s="113">
        <v>0.754</v>
      </c>
      <c r="F53" s="113">
        <v>35.9310025849482</v>
      </c>
      <c r="G53" s="113"/>
      <c r="H53" s="113"/>
      <c r="I53" s="113"/>
      <c r="J53" s="24">
        <f t="shared" si="0"/>
        <v>1</v>
      </c>
      <c r="K53" s="40">
        <f t="shared" si="0"/>
        <v>0.754</v>
      </c>
      <c r="L53" s="39">
        <f t="shared" si="0"/>
        <v>35.9310025849482</v>
      </c>
      <c r="M53" s="156"/>
      <c r="N53" s="156"/>
      <c r="O53" s="156"/>
      <c r="P53" s="113"/>
      <c r="Q53" s="113"/>
      <c r="R53" s="114"/>
      <c r="S53" s="24">
        <f t="shared" si="1"/>
        <v>0</v>
      </c>
      <c r="T53" s="40">
        <f t="shared" si="1"/>
        <v>0</v>
      </c>
      <c r="U53" s="39">
        <f t="shared" si="1"/>
        <v>0</v>
      </c>
      <c r="V53" s="113">
        <v>218</v>
      </c>
      <c r="W53" s="113">
        <v>5811.1985</v>
      </c>
      <c r="X53" s="115">
        <v>1547041.759</v>
      </c>
      <c r="Y53" s="286"/>
      <c r="Z53" s="156"/>
      <c r="AA53" s="287"/>
      <c r="AB53" s="25">
        <f t="shared" si="3"/>
        <v>219</v>
      </c>
      <c r="AC53" s="40">
        <f t="shared" si="3"/>
        <v>5811.9525</v>
      </c>
      <c r="AD53" s="39">
        <f t="shared" si="3"/>
        <v>1547077.690002585</v>
      </c>
      <c r="AE53" s="59" t="s">
        <v>15</v>
      </c>
      <c r="AF53" s="60"/>
      <c r="AG53" s="57" t="s">
        <v>18</v>
      </c>
      <c r="AH53" s="7"/>
    </row>
    <row r="54" spans="1:34" s="6" customFormat="1" ht="33" customHeight="1">
      <c r="A54" s="64"/>
      <c r="B54" s="89" t="s">
        <v>51</v>
      </c>
      <c r="C54" s="68" t="s">
        <v>14</v>
      </c>
      <c r="D54" s="107">
        <v>0</v>
      </c>
      <c r="E54" s="108">
        <v>0</v>
      </c>
      <c r="F54" s="108">
        <v>0</v>
      </c>
      <c r="G54" s="108"/>
      <c r="H54" s="108"/>
      <c r="I54" s="108"/>
      <c r="J54" s="36">
        <f t="shared" si="0"/>
        <v>0</v>
      </c>
      <c r="K54" s="37">
        <f t="shared" si="0"/>
        <v>0</v>
      </c>
      <c r="L54" s="35">
        <f t="shared" si="0"/>
        <v>0</v>
      </c>
      <c r="M54" s="155"/>
      <c r="N54" s="155"/>
      <c r="O54" s="155"/>
      <c r="P54" s="108"/>
      <c r="Q54" s="108"/>
      <c r="R54" s="108"/>
      <c r="S54" s="36">
        <f t="shared" si="1"/>
        <v>0</v>
      </c>
      <c r="T54" s="37">
        <f t="shared" si="1"/>
        <v>0</v>
      </c>
      <c r="U54" s="35">
        <f t="shared" si="1"/>
        <v>0</v>
      </c>
      <c r="V54" s="108"/>
      <c r="W54" s="108"/>
      <c r="X54" s="109"/>
      <c r="Y54" s="284"/>
      <c r="Z54" s="155"/>
      <c r="AA54" s="285"/>
      <c r="AB54" s="38">
        <f t="shared" si="3"/>
        <v>0</v>
      </c>
      <c r="AC54" s="37">
        <f t="shared" si="3"/>
        <v>0</v>
      </c>
      <c r="AD54" s="35">
        <f t="shared" si="3"/>
        <v>0</v>
      </c>
      <c r="AE54" s="56" t="s">
        <v>14</v>
      </c>
      <c r="AF54" s="41" t="s">
        <v>51</v>
      </c>
      <c r="AG54" s="57"/>
      <c r="AH54" s="7"/>
    </row>
    <row r="55" spans="1:34" s="6" customFormat="1" ht="33" customHeight="1">
      <c r="A55" s="58"/>
      <c r="B55" s="90"/>
      <c r="C55" s="69" t="s">
        <v>15</v>
      </c>
      <c r="D55" s="112">
        <v>0</v>
      </c>
      <c r="E55" s="113">
        <v>0</v>
      </c>
      <c r="F55" s="113">
        <v>0</v>
      </c>
      <c r="G55" s="113"/>
      <c r="H55" s="113"/>
      <c r="I55" s="113"/>
      <c r="J55" s="24">
        <f t="shared" si="0"/>
        <v>0</v>
      </c>
      <c r="K55" s="40">
        <f t="shared" si="0"/>
        <v>0</v>
      </c>
      <c r="L55" s="39">
        <f t="shared" si="0"/>
        <v>0</v>
      </c>
      <c r="M55" s="156"/>
      <c r="N55" s="156"/>
      <c r="O55" s="156"/>
      <c r="P55" s="113"/>
      <c r="Q55" s="113"/>
      <c r="R55" s="114"/>
      <c r="S55" s="24">
        <f t="shared" si="1"/>
        <v>0</v>
      </c>
      <c r="T55" s="40">
        <f t="shared" si="1"/>
        <v>0</v>
      </c>
      <c r="U55" s="39">
        <f t="shared" si="1"/>
        <v>0</v>
      </c>
      <c r="V55" s="113"/>
      <c r="W55" s="113"/>
      <c r="X55" s="115"/>
      <c r="Y55" s="286"/>
      <c r="Z55" s="156"/>
      <c r="AA55" s="287"/>
      <c r="AB55" s="25">
        <f t="shared" si="3"/>
        <v>0</v>
      </c>
      <c r="AC55" s="40">
        <f t="shared" si="3"/>
        <v>0</v>
      </c>
      <c r="AD55" s="39">
        <f t="shared" si="3"/>
        <v>0</v>
      </c>
      <c r="AE55" s="59" t="s">
        <v>15</v>
      </c>
      <c r="AF55" s="60"/>
      <c r="AG55" s="61"/>
      <c r="AH55" s="7"/>
    </row>
    <row r="56" spans="1:34" s="6" customFormat="1" ht="33" customHeight="1">
      <c r="A56" s="64" t="s">
        <v>52</v>
      </c>
      <c r="B56" s="92" t="s">
        <v>53</v>
      </c>
      <c r="C56" s="68" t="s">
        <v>14</v>
      </c>
      <c r="D56" s="107">
        <v>0</v>
      </c>
      <c r="E56" s="108">
        <v>0</v>
      </c>
      <c r="F56" s="108">
        <v>0</v>
      </c>
      <c r="G56" s="108"/>
      <c r="H56" s="108"/>
      <c r="I56" s="108"/>
      <c r="J56" s="36">
        <f t="shared" si="0"/>
        <v>0</v>
      </c>
      <c r="K56" s="37">
        <f t="shared" si="0"/>
        <v>0</v>
      </c>
      <c r="L56" s="35">
        <f t="shared" si="0"/>
        <v>0</v>
      </c>
      <c r="M56" s="155"/>
      <c r="N56" s="155"/>
      <c r="O56" s="155"/>
      <c r="P56" s="108"/>
      <c r="Q56" s="108"/>
      <c r="R56" s="108"/>
      <c r="S56" s="36">
        <f t="shared" si="1"/>
        <v>0</v>
      </c>
      <c r="T56" s="37">
        <f t="shared" si="1"/>
        <v>0</v>
      </c>
      <c r="U56" s="35">
        <f t="shared" si="1"/>
        <v>0</v>
      </c>
      <c r="V56" s="108">
        <v>20</v>
      </c>
      <c r="W56" s="108">
        <v>8.6581</v>
      </c>
      <c r="X56" s="109">
        <v>5975.521</v>
      </c>
      <c r="Y56" s="284"/>
      <c r="Z56" s="155"/>
      <c r="AA56" s="285"/>
      <c r="AB56" s="38">
        <f t="shared" si="3"/>
        <v>20</v>
      </c>
      <c r="AC56" s="37">
        <f t="shared" si="3"/>
        <v>8.6581</v>
      </c>
      <c r="AD56" s="35">
        <f t="shared" si="3"/>
        <v>5975.521</v>
      </c>
      <c r="AE56" s="56" t="s">
        <v>14</v>
      </c>
      <c r="AF56" s="41" t="s">
        <v>53</v>
      </c>
      <c r="AG56" s="62" t="s">
        <v>52</v>
      </c>
      <c r="AH56" s="7"/>
    </row>
    <row r="57" spans="1:34" s="6" customFormat="1" ht="33" customHeight="1">
      <c r="A57" s="58"/>
      <c r="B57" s="93"/>
      <c r="C57" s="69" t="s">
        <v>15</v>
      </c>
      <c r="D57" s="112">
        <v>0</v>
      </c>
      <c r="E57" s="113">
        <v>0</v>
      </c>
      <c r="F57" s="113">
        <v>0</v>
      </c>
      <c r="G57" s="113"/>
      <c r="H57" s="113"/>
      <c r="I57" s="113"/>
      <c r="J57" s="24">
        <f t="shared" si="0"/>
        <v>0</v>
      </c>
      <c r="K57" s="40">
        <f t="shared" si="0"/>
        <v>0</v>
      </c>
      <c r="L57" s="39">
        <f t="shared" si="0"/>
        <v>0</v>
      </c>
      <c r="M57" s="156"/>
      <c r="N57" s="156"/>
      <c r="O57" s="156"/>
      <c r="P57" s="113"/>
      <c r="Q57" s="113"/>
      <c r="R57" s="114"/>
      <c r="S57" s="24">
        <f t="shared" si="1"/>
        <v>0</v>
      </c>
      <c r="T57" s="40">
        <f t="shared" si="1"/>
        <v>0</v>
      </c>
      <c r="U57" s="39">
        <f t="shared" si="1"/>
        <v>0</v>
      </c>
      <c r="V57" s="113">
        <v>5</v>
      </c>
      <c r="W57" s="113">
        <v>1.783</v>
      </c>
      <c r="X57" s="115">
        <v>1739.364</v>
      </c>
      <c r="Y57" s="286"/>
      <c r="Z57" s="156"/>
      <c r="AA57" s="287"/>
      <c r="AB57" s="25">
        <f t="shared" si="3"/>
        <v>5</v>
      </c>
      <c r="AC57" s="40">
        <f t="shared" si="3"/>
        <v>1.783</v>
      </c>
      <c r="AD57" s="39">
        <f t="shared" si="3"/>
        <v>1739.364</v>
      </c>
      <c r="AE57" s="59" t="s">
        <v>15</v>
      </c>
      <c r="AF57" s="60"/>
      <c r="AG57" s="63"/>
      <c r="AH57" s="7"/>
    </row>
    <row r="58" spans="1:34" s="6" customFormat="1" ht="33" customHeight="1">
      <c r="A58" s="64" t="s">
        <v>52</v>
      </c>
      <c r="B58" s="92"/>
      <c r="C58" s="67" t="s">
        <v>14</v>
      </c>
      <c r="D58" s="117">
        <v>0</v>
      </c>
      <c r="E58" s="118">
        <v>0</v>
      </c>
      <c r="F58" s="118">
        <v>0</v>
      </c>
      <c r="G58" s="118"/>
      <c r="H58" s="118"/>
      <c r="I58" s="118"/>
      <c r="J58" s="14">
        <f t="shared" si="0"/>
        <v>0</v>
      </c>
      <c r="K58" s="43">
        <f t="shared" si="0"/>
        <v>0</v>
      </c>
      <c r="L58" s="42">
        <f t="shared" si="0"/>
        <v>0</v>
      </c>
      <c r="M58" s="150"/>
      <c r="N58" s="150"/>
      <c r="O58" s="150"/>
      <c r="P58" s="118"/>
      <c r="Q58" s="118"/>
      <c r="R58" s="118"/>
      <c r="S58" s="44">
        <f t="shared" si="1"/>
        <v>0</v>
      </c>
      <c r="T58" s="45">
        <f t="shared" si="1"/>
        <v>0</v>
      </c>
      <c r="U58" s="46">
        <f t="shared" si="1"/>
        <v>0</v>
      </c>
      <c r="V58" s="118">
        <v>379</v>
      </c>
      <c r="W58" s="118">
        <v>5.758</v>
      </c>
      <c r="X58" s="34">
        <v>4955.698</v>
      </c>
      <c r="Y58" s="288">
        <v>179</v>
      </c>
      <c r="Z58" s="150">
        <v>154.8395</v>
      </c>
      <c r="AA58" s="289">
        <v>42473.458</v>
      </c>
      <c r="AB58" s="47">
        <f t="shared" si="3"/>
        <v>558</v>
      </c>
      <c r="AC58" s="43">
        <f t="shared" si="3"/>
        <v>160.5975</v>
      </c>
      <c r="AD58" s="96">
        <f t="shared" si="3"/>
        <v>47429.156</v>
      </c>
      <c r="AE58" s="65" t="s">
        <v>14</v>
      </c>
      <c r="AF58" s="41"/>
      <c r="AG58" s="62" t="s">
        <v>52</v>
      </c>
      <c r="AH58" s="7"/>
    </row>
    <row r="59" spans="1:34" s="6" customFormat="1" ht="33" customHeight="1">
      <c r="A59" s="94" t="s">
        <v>54</v>
      </c>
      <c r="B59" s="95"/>
      <c r="C59" s="68" t="s">
        <v>55</v>
      </c>
      <c r="D59" s="107">
        <v>0</v>
      </c>
      <c r="E59" s="108">
        <v>0</v>
      </c>
      <c r="F59" s="108">
        <v>0</v>
      </c>
      <c r="G59" s="108"/>
      <c r="H59" s="108"/>
      <c r="I59" s="111"/>
      <c r="J59" s="36">
        <f t="shared" si="0"/>
        <v>0</v>
      </c>
      <c r="K59" s="37">
        <f t="shared" si="0"/>
        <v>0</v>
      </c>
      <c r="L59" s="35">
        <f t="shared" si="0"/>
        <v>0</v>
      </c>
      <c r="M59" s="284"/>
      <c r="N59" s="155"/>
      <c r="O59" s="155"/>
      <c r="P59" s="108"/>
      <c r="Q59" s="108"/>
      <c r="R59" s="111"/>
      <c r="S59" s="36">
        <f t="shared" si="1"/>
        <v>0</v>
      </c>
      <c r="T59" s="37">
        <f t="shared" si="1"/>
        <v>0</v>
      </c>
      <c r="U59" s="35">
        <f t="shared" si="1"/>
        <v>0</v>
      </c>
      <c r="V59" s="110"/>
      <c r="W59" s="108"/>
      <c r="X59" s="121"/>
      <c r="Y59" s="284"/>
      <c r="Z59" s="155"/>
      <c r="AA59" s="285"/>
      <c r="AB59" s="38">
        <f t="shared" si="3"/>
        <v>0</v>
      </c>
      <c r="AC59" s="37">
        <f t="shared" si="3"/>
        <v>0</v>
      </c>
      <c r="AD59" s="97">
        <f t="shared" si="3"/>
        <v>0</v>
      </c>
      <c r="AE59" s="66" t="s">
        <v>55</v>
      </c>
      <c r="AF59" s="41" t="s">
        <v>54</v>
      </c>
      <c r="AG59" s="62"/>
      <c r="AH59" s="7"/>
    </row>
    <row r="60" spans="1:34" s="6" customFormat="1" ht="33" customHeight="1">
      <c r="A60" s="58"/>
      <c r="B60" s="93"/>
      <c r="C60" s="69" t="s">
        <v>15</v>
      </c>
      <c r="D60" s="112">
        <v>0</v>
      </c>
      <c r="E60" s="113">
        <v>0</v>
      </c>
      <c r="F60" s="113">
        <v>0</v>
      </c>
      <c r="G60" s="113"/>
      <c r="H60" s="113"/>
      <c r="I60" s="113"/>
      <c r="J60" s="24">
        <f t="shared" si="0"/>
        <v>0</v>
      </c>
      <c r="K60" s="40">
        <f t="shared" si="0"/>
        <v>0</v>
      </c>
      <c r="L60" s="39">
        <f t="shared" si="0"/>
        <v>0</v>
      </c>
      <c r="M60" s="156">
        <v>11</v>
      </c>
      <c r="N60" s="156">
        <v>53.795</v>
      </c>
      <c r="O60" s="156">
        <v>10500.642</v>
      </c>
      <c r="P60" s="113"/>
      <c r="Q60" s="113"/>
      <c r="R60" s="114"/>
      <c r="S60" s="24">
        <f t="shared" si="1"/>
        <v>11</v>
      </c>
      <c r="T60" s="40">
        <f t="shared" si="1"/>
        <v>53.795</v>
      </c>
      <c r="U60" s="39">
        <f t="shared" si="1"/>
        <v>10500.642</v>
      </c>
      <c r="V60" s="113"/>
      <c r="W60" s="113"/>
      <c r="X60" s="115"/>
      <c r="Y60" s="286"/>
      <c r="Z60" s="156"/>
      <c r="AA60" s="287"/>
      <c r="AB60" s="25">
        <f t="shared" si="3"/>
        <v>11</v>
      </c>
      <c r="AC60" s="40">
        <f t="shared" si="3"/>
        <v>53.795</v>
      </c>
      <c r="AD60" s="98">
        <f t="shared" si="3"/>
        <v>10500.642</v>
      </c>
      <c r="AE60" s="59" t="s">
        <v>15</v>
      </c>
      <c r="AF60" s="60"/>
      <c r="AG60" s="63"/>
      <c r="AH60" s="7"/>
    </row>
    <row r="61" spans="1:34" s="6" customFormat="1" ht="33" customHeight="1">
      <c r="A61" s="64" t="s">
        <v>52</v>
      </c>
      <c r="B61" s="92"/>
      <c r="C61" s="67" t="s">
        <v>14</v>
      </c>
      <c r="D61" s="117">
        <v>37</v>
      </c>
      <c r="E61" s="118">
        <v>11.018</v>
      </c>
      <c r="F61" s="118">
        <v>9659.295094909012</v>
      </c>
      <c r="G61" s="118">
        <f>+G6+G8+G10+G12+G14+G16+G18+G20+G22+G24+G26+G28+G30+G32+G34+G36+G38+G40+G42+G44+G46+G48+G50+G52+G54+G56+G58</f>
        <v>46</v>
      </c>
      <c r="H61" s="118">
        <f>+H6+H8+H10+H12+H14+H16+H18+H20+H22+H24+H26+H28+H30+H32+H34+H36+H38+H40+H42+H44+H46+H48+H50+H52+H54+H56+H58</f>
        <v>20.7579</v>
      </c>
      <c r="I61" s="118">
        <f>+I6+I8+I10+I12+I14+I16+I18+I20+I22+I24+I26+I28+I30+I32+I34+I36+I38+I40+I42+I44+I46+I48+I50+I52+I54+I56+I58</f>
        <v>16669.985</v>
      </c>
      <c r="J61" s="14">
        <f aca="true" t="shared" si="4" ref="J61:L71">+D61+G61</f>
        <v>83</v>
      </c>
      <c r="K61" s="43">
        <f t="shared" si="4"/>
        <v>31.7759</v>
      </c>
      <c r="L61" s="42">
        <f t="shared" si="4"/>
        <v>26329.280094909012</v>
      </c>
      <c r="M61" s="150">
        <f aca="true" t="shared" si="5" ref="M61:R61">+M6+M8+M10+M12+M14+M16+M18+M20+M22+M24+M26+M28+M30+M32+M34+M36+M38+M40+M42+M44+M46+M48+M50+M52+M54+M56+M58</f>
        <v>445</v>
      </c>
      <c r="N61" s="150">
        <f t="shared" si="5"/>
        <v>2843.3852</v>
      </c>
      <c r="O61" s="150">
        <f t="shared" si="5"/>
        <v>390166.94200000004</v>
      </c>
      <c r="P61" s="118">
        <f t="shared" si="5"/>
        <v>0</v>
      </c>
      <c r="Q61" s="118">
        <f t="shared" si="5"/>
        <v>0</v>
      </c>
      <c r="R61" s="118">
        <f t="shared" si="5"/>
        <v>0</v>
      </c>
      <c r="S61" s="44">
        <f aca="true" t="shared" si="6" ref="S61:U71">+M61+P61</f>
        <v>445</v>
      </c>
      <c r="T61" s="45">
        <f t="shared" si="6"/>
        <v>2843.3852</v>
      </c>
      <c r="U61" s="46">
        <f t="shared" si="6"/>
        <v>390166.94200000004</v>
      </c>
      <c r="V61" s="118">
        <f aca="true" t="shared" si="7" ref="V61:AA61">+V6+V8+V10+V12+V14+V16+V18+V20+V22+V24+V26+V28+V30+V32+V34+V36+V38+V40+V42+V44+V46+V48+V50+V52+V54+V56+V58</f>
        <v>607</v>
      </c>
      <c r="W61" s="118">
        <f t="shared" si="7"/>
        <v>1436.9358000000002</v>
      </c>
      <c r="X61" s="34">
        <f>+X6+X8+X10+X12+X14+X16+X18+X20+X22+X24+X26+X28+X30+X32+X34+X36+X38+X40+X42+X44+X46+X48+X50+X52+X54+X56+X58</f>
        <v>219990.861</v>
      </c>
      <c r="Y61" s="288">
        <f t="shared" si="7"/>
        <v>397</v>
      </c>
      <c r="Z61" s="150">
        <f t="shared" si="7"/>
        <v>1971.8425000000002</v>
      </c>
      <c r="AA61" s="289">
        <f t="shared" si="7"/>
        <v>239874.30099999998</v>
      </c>
      <c r="AB61" s="47">
        <f t="shared" si="3"/>
        <v>1532</v>
      </c>
      <c r="AC61" s="43">
        <f t="shared" si="3"/>
        <v>6283.939400000001</v>
      </c>
      <c r="AD61" s="96">
        <f t="shared" si="3"/>
        <v>876361.3840949091</v>
      </c>
      <c r="AE61" s="65" t="s">
        <v>14</v>
      </c>
      <c r="AF61" s="41"/>
      <c r="AG61" s="62" t="s">
        <v>52</v>
      </c>
      <c r="AH61" s="7"/>
    </row>
    <row r="62" spans="1:34" s="6" customFormat="1" ht="33" customHeight="1">
      <c r="A62" s="64"/>
      <c r="B62" s="92" t="s">
        <v>56</v>
      </c>
      <c r="C62" s="68" t="s">
        <v>55</v>
      </c>
      <c r="D62" s="107">
        <v>0</v>
      </c>
      <c r="E62" s="108">
        <v>0</v>
      </c>
      <c r="F62" s="108">
        <v>0</v>
      </c>
      <c r="G62" s="108">
        <f>G59</f>
        <v>0</v>
      </c>
      <c r="H62" s="108">
        <f>H59</f>
        <v>0</v>
      </c>
      <c r="I62" s="111">
        <f>I59</f>
        <v>0</v>
      </c>
      <c r="J62" s="36">
        <f t="shared" si="4"/>
        <v>0</v>
      </c>
      <c r="K62" s="37">
        <f t="shared" si="4"/>
        <v>0</v>
      </c>
      <c r="L62" s="35">
        <f t="shared" si="4"/>
        <v>0</v>
      </c>
      <c r="M62" s="284">
        <f aca="true" t="shared" si="8" ref="M62:R62">M59</f>
        <v>0</v>
      </c>
      <c r="N62" s="155">
        <f t="shared" si="8"/>
        <v>0</v>
      </c>
      <c r="O62" s="155">
        <f t="shared" si="8"/>
        <v>0</v>
      </c>
      <c r="P62" s="108">
        <f t="shared" si="8"/>
        <v>0</v>
      </c>
      <c r="Q62" s="108">
        <f t="shared" si="8"/>
        <v>0</v>
      </c>
      <c r="R62" s="111">
        <f t="shared" si="8"/>
        <v>0</v>
      </c>
      <c r="S62" s="36">
        <f t="shared" si="6"/>
        <v>0</v>
      </c>
      <c r="T62" s="37">
        <f t="shared" si="6"/>
        <v>0</v>
      </c>
      <c r="U62" s="35">
        <f t="shared" si="6"/>
        <v>0</v>
      </c>
      <c r="V62" s="110">
        <f aca="true" t="shared" si="9" ref="V62:AA62">V59</f>
        <v>0</v>
      </c>
      <c r="W62" s="108">
        <f t="shared" si="9"/>
        <v>0</v>
      </c>
      <c r="X62" s="121">
        <f t="shared" si="9"/>
        <v>0</v>
      </c>
      <c r="Y62" s="284">
        <f t="shared" si="9"/>
        <v>0</v>
      </c>
      <c r="Z62" s="155">
        <f t="shared" si="9"/>
        <v>0</v>
      </c>
      <c r="AA62" s="285">
        <f t="shared" si="9"/>
        <v>0</v>
      </c>
      <c r="AB62" s="38">
        <f t="shared" si="3"/>
        <v>0</v>
      </c>
      <c r="AC62" s="37">
        <f t="shared" si="3"/>
        <v>0</v>
      </c>
      <c r="AD62" s="97">
        <f t="shared" si="3"/>
        <v>0</v>
      </c>
      <c r="AE62" s="56" t="s">
        <v>55</v>
      </c>
      <c r="AF62" s="41" t="s">
        <v>56</v>
      </c>
      <c r="AG62" s="62"/>
      <c r="AH62" s="7"/>
    </row>
    <row r="63" spans="1:34" s="6" customFormat="1" ht="33" customHeight="1">
      <c r="A63" s="58"/>
      <c r="B63" s="93"/>
      <c r="C63" s="69" t="s">
        <v>15</v>
      </c>
      <c r="D63" s="112">
        <v>64</v>
      </c>
      <c r="E63" s="113">
        <v>872.0376</v>
      </c>
      <c r="F63" s="113">
        <v>628807.6410876797</v>
      </c>
      <c r="G63" s="113">
        <f>+G7+G9+G11+G13+G15+G17+G19+G21+G23+G25+G27+G29+G31+G33+G35+G37+G39+G41+G43+G45+G47+G49+G51+G53+G55+G57+G60</f>
        <v>46</v>
      </c>
      <c r="H63" s="113">
        <f>+H7+H9+H11+H13+H15+H17+H19+H21+H23+H25+H27+H29+H31+H33+H35+H37+H39+H41+H43+H45+H47+H49+H51+H53+H55+H57+H60</f>
        <v>409.2282</v>
      </c>
      <c r="I63" s="113">
        <f>+I7+I9+I11+I13+I15+I17+I19+I21+I23+I25+I27+I29+I31+I33+I35+I37+I39+I41+I43+I45+I47+I49+I51+I53+I55+I57+I60</f>
        <v>299419.355</v>
      </c>
      <c r="J63" s="24">
        <f t="shared" si="4"/>
        <v>110</v>
      </c>
      <c r="K63" s="40">
        <f t="shared" si="4"/>
        <v>1281.2658000000001</v>
      </c>
      <c r="L63" s="39">
        <f t="shared" si="4"/>
        <v>928226.9960876796</v>
      </c>
      <c r="M63" s="156">
        <f aca="true" t="shared" si="10" ref="M63:R63">+M7+M9+M11+M13+M15+M17+M19+M21+M23+M25+M27+M29+M31+M33+M35+M37+M39+M41+M43+M45+M47+M49+M51+M53+M55+M57+M60</f>
        <v>67</v>
      </c>
      <c r="N63" s="156">
        <f t="shared" si="10"/>
        <v>2961.7416000000003</v>
      </c>
      <c r="O63" s="156">
        <f t="shared" si="10"/>
        <v>480613.55700000003</v>
      </c>
      <c r="P63" s="113">
        <f t="shared" si="10"/>
        <v>0</v>
      </c>
      <c r="Q63" s="113">
        <f t="shared" si="10"/>
        <v>0</v>
      </c>
      <c r="R63" s="114">
        <f t="shared" si="10"/>
        <v>0</v>
      </c>
      <c r="S63" s="24">
        <f t="shared" si="6"/>
        <v>67</v>
      </c>
      <c r="T63" s="40">
        <f t="shared" si="6"/>
        <v>2961.7416000000003</v>
      </c>
      <c r="U63" s="39">
        <f t="shared" si="6"/>
        <v>480613.55700000003</v>
      </c>
      <c r="V63" s="113">
        <f aca="true" t="shared" si="11" ref="V63:AA63">+V7+V9+V11+V13+V15+V17+V19+V21+V23+V25+V27+V29+V31+V33+V35+V37+V39+V41+V43+V45+V47+V49+V51+V53+V55+V57+V60</f>
        <v>309</v>
      </c>
      <c r="W63" s="113">
        <f t="shared" si="11"/>
        <v>8634.032599999999</v>
      </c>
      <c r="X63" s="115">
        <f t="shared" si="11"/>
        <v>2112153.018</v>
      </c>
      <c r="Y63" s="286">
        <f t="shared" si="11"/>
        <v>8</v>
      </c>
      <c r="Z63" s="156">
        <f t="shared" si="11"/>
        <v>688.625</v>
      </c>
      <c r="AA63" s="287">
        <f t="shared" si="11"/>
        <v>141388.109</v>
      </c>
      <c r="AB63" s="25">
        <f aca="true" t="shared" si="12" ref="AB63:AD71">+J63+S63+V63+Y63</f>
        <v>494</v>
      </c>
      <c r="AC63" s="40">
        <f t="shared" si="12"/>
        <v>13565.664999999999</v>
      </c>
      <c r="AD63" s="99">
        <f>+L63+U63+X63+AA63</f>
        <v>3662381.68008768</v>
      </c>
      <c r="AE63" s="59" t="s">
        <v>15</v>
      </c>
      <c r="AF63" s="60"/>
      <c r="AG63" s="63"/>
      <c r="AH63" s="7"/>
    </row>
    <row r="64" spans="1:34" s="6" customFormat="1" ht="33" customHeight="1">
      <c r="A64" s="64" t="s">
        <v>57</v>
      </c>
      <c r="B64" s="89" t="s">
        <v>58</v>
      </c>
      <c r="C64" s="68" t="s">
        <v>14</v>
      </c>
      <c r="D64" s="107">
        <v>0</v>
      </c>
      <c r="E64" s="108">
        <v>0</v>
      </c>
      <c r="F64" s="108">
        <v>0</v>
      </c>
      <c r="G64" s="108">
        <v>245</v>
      </c>
      <c r="H64" s="108">
        <v>1325.97465</v>
      </c>
      <c r="I64" s="108">
        <v>428834.15</v>
      </c>
      <c r="J64" s="36">
        <f t="shared" si="4"/>
        <v>245</v>
      </c>
      <c r="K64" s="37">
        <f t="shared" si="4"/>
        <v>1325.97465</v>
      </c>
      <c r="L64" s="35">
        <f t="shared" si="4"/>
        <v>428834.15</v>
      </c>
      <c r="M64" s="155">
        <v>1056</v>
      </c>
      <c r="N64" s="155">
        <v>108.695</v>
      </c>
      <c r="O64" s="155">
        <v>40294.071</v>
      </c>
      <c r="P64" s="108"/>
      <c r="Q64" s="108"/>
      <c r="R64" s="108"/>
      <c r="S64" s="36">
        <f t="shared" si="6"/>
        <v>1056</v>
      </c>
      <c r="T64" s="37">
        <f t="shared" si="6"/>
        <v>108.695</v>
      </c>
      <c r="U64" s="35">
        <f t="shared" si="6"/>
        <v>40294.071</v>
      </c>
      <c r="V64" s="108">
        <v>254</v>
      </c>
      <c r="W64" s="108">
        <v>39.9113</v>
      </c>
      <c r="X64" s="109">
        <v>37795.155</v>
      </c>
      <c r="Y64" s="284">
        <v>61</v>
      </c>
      <c r="Z64" s="155">
        <v>752.334</v>
      </c>
      <c r="AA64" s="285">
        <v>41457.769</v>
      </c>
      <c r="AB64" s="38">
        <f t="shared" si="12"/>
        <v>1616</v>
      </c>
      <c r="AC64" s="37">
        <f t="shared" si="12"/>
        <v>2226.91495</v>
      </c>
      <c r="AD64" s="97">
        <f t="shared" si="12"/>
        <v>548381.145</v>
      </c>
      <c r="AE64" s="56" t="s">
        <v>14</v>
      </c>
      <c r="AF64" s="41" t="s">
        <v>58</v>
      </c>
      <c r="AG64" s="57" t="s">
        <v>57</v>
      </c>
      <c r="AH64" s="7"/>
    </row>
    <row r="65" spans="1:34" s="6" customFormat="1" ht="33" customHeight="1">
      <c r="A65" s="64"/>
      <c r="B65" s="90"/>
      <c r="C65" s="69" t="s">
        <v>15</v>
      </c>
      <c r="D65" s="112">
        <v>318</v>
      </c>
      <c r="E65" s="113">
        <v>29.0521</v>
      </c>
      <c r="F65" s="113">
        <v>34297.23081741139</v>
      </c>
      <c r="G65" s="113">
        <v>70</v>
      </c>
      <c r="H65" s="113">
        <v>640.1922</v>
      </c>
      <c r="I65" s="113">
        <v>244325.152</v>
      </c>
      <c r="J65" s="24">
        <f t="shared" si="4"/>
        <v>388</v>
      </c>
      <c r="K65" s="40">
        <f t="shared" si="4"/>
        <v>669.2443</v>
      </c>
      <c r="L65" s="39">
        <f t="shared" si="4"/>
        <v>278622.3828174114</v>
      </c>
      <c r="M65" s="156">
        <v>77</v>
      </c>
      <c r="N65" s="156">
        <v>27.8426</v>
      </c>
      <c r="O65" s="156">
        <v>5958.355</v>
      </c>
      <c r="P65" s="113"/>
      <c r="Q65" s="113"/>
      <c r="R65" s="114"/>
      <c r="S65" s="24">
        <f t="shared" si="6"/>
        <v>77</v>
      </c>
      <c r="T65" s="40">
        <f t="shared" si="6"/>
        <v>27.8426</v>
      </c>
      <c r="U65" s="39">
        <f t="shared" si="6"/>
        <v>5958.355</v>
      </c>
      <c r="V65" s="113">
        <v>36</v>
      </c>
      <c r="W65" s="113">
        <v>13.9403</v>
      </c>
      <c r="X65" s="115">
        <v>2461.996</v>
      </c>
      <c r="Y65" s="286">
        <v>1</v>
      </c>
      <c r="Z65" s="156">
        <v>17.895</v>
      </c>
      <c r="AA65" s="287">
        <v>9394.875</v>
      </c>
      <c r="AB65" s="25">
        <f t="shared" si="12"/>
        <v>502</v>
      </c>
      <c r="AC65" s="40">
        <f t="shared" si="12"/>
        <v>728.9221999999999</v>
      </c>
      <c r="AD65" s="99">
        <f t="shared" si="12"/>
        <v>296437.60881741135</v>
      </c>
      <c r="AE65" s="59" t="s">
        <v>15</v>
      </c>
      <c r="AF65" s="60"/>
      <c r="AG65" s="57"/>
      <c r="AH65" s="7"/>
    </row>
    <row r="66" spans="1:34" s="6" customFormat="1" ht="33" customHeight="1">
      <c r="A66" s="64" t="s">
        <v>59</v>
      </c>
      <c r="B66" s="89" t="s">
        <v>60</v>
      </c>
      <c r="C66" s="68" t="s">
        <v>14</v>
      </c>
      <c r="D66" s="107">
        <v>0</v>
      </c>
      <c r="E66" s="108">
        <v>0</v>
      </c>
      <c r="F66" s="108">
        <v>0</v>
      </c>
      <c r="G66" s="108"/>
      <c r="H66" s="108"/>
      <c r="I66" s="108"/>
      <c r="J66" s="36">
        <f t="shared" si="4"/>
        <v>0</v>
      </c>
      <c r="K66" s="37">
        <f t="shared" si="4"/>
        <v>0</v>
      </c>
      <c r="L66" s="35">
        <f t="shared" si="4"/>
        <v>0</v>
      </c>
      <c r="M66" s="155"/>
      <c r="N66" s="155"/>
      <c r="O66" s="155"/>
      <c r="P66" s="108"/>
      <c r="Q66" s="108"/>
      <c r="R66" s="108"/>
      <c r="S66" s="36">
        <f t="shared" si="6"/>
        <v>0</v>
      </c>
      <c r="T66" s="37">
        <f t="shared" si="6"/>
        <v>0</v>
      </c>
      <c r="U66" s="35">
        <f t="shared" si="6"/>
        <v>0</v>
      </c>
      <c r="V66" s="108"/>
      <c r="W66" s="108"/>
      <c r="X66" s="109"/>
      <c r="Y66" s="284"/>
      <c r="Z66" s="155"/>
      <c r="AA66" s="285"/>
      <c r="AB66" s="38">
        <f t="shared" si="12"/>
        <v>0</v>
      </c>
      <c r="AC66" s="37">
        <f t="shared" si="12"/>
        <v>0</v>
      </c>
      <c r="AD66" s="97">
        <f t="shared" si="12"/>
        <v>0</v>
      </c>
      <c r="AE66" s="56" t="s">
        <v>14</v>
      </c>
      <c r="AF66" s="41" t="s">
        <v>60</v>
      </c>
      <c r="AG66" s="57" t="s">
        <v>59</v>
      </c>
      <c r="AH66" s="7"/>
    </row>
    <row r="67" spans="1:34" s="6" customFormat="1" ht="33" customHeight="1">
      <c r="A67" s="58" t="s">
        <v>40</v>
      </c>
      <c r="B67" s="90"/>
      <c r="C67" s="69" t="s">
        <v>15</v>
      </c>
      <c r="D67" s="112">
        <v>0</v>
      </c>
      <c r="E67" s="113">
        <v>0</v>
      </c>
      <c r="F67" s="113">
        <v>0</v>
      </c>
      <c r="G67" s="113"/>
      <c r="H67" s="113"/>
      <c r="I67" s="113"/>
      <c r="J67" s="24">
        <f t="shared" si="4"/>
        <v>0</v>
      </c>
      <c r="K67" s="40">
        <f t="shared" si="4"/>
        <v>0</v>
      </c>
      <c r="L67" s="39">
        <f t="shared" si="4"/>
        <v>0</v>
      </c>
      <c r="M67" s="156"/>
      <c r="N67" s="156"/>
      <c r="O67" s="156"/>
      <c r="P67" s="113"/>
      <c r="Q67" s="113"/>
      <c r="R67" s="114"/>
      <c r="S67" s="24">
        <f t="shared" si="6"/>
        <v>0</v>
      </c>
      <c r="T67" s="40">
        <f t="shared" si="6"/>
        <v>0</v>
      </c>
      <c r="U67" s="39">
        <f t="shared" si="6"/>
        <v>0</v>
      </c>
      <c r="V67" s="113"/>
      <c r="W67" s="113"/>
      <c r="X67" s="115"/>
      <c r="Y67" s="286"/>
      <c r="Z67" s="156"/>
      <c r="AA67" s="287"/>
      <c r="AB67" s="25">
        <f t="shared" si="12"/>
        <v>0</v>
      </c>
      <c r="AC67" s="40">
        <f t="shared" si="12"/>
        <v>0</v>
      </c>
      <c r="AD67" s="99">
        <f t="shared" si="12"/>
        <v>0</v>
      </c>
      <c r="AE67" s="59" t="s">
        <v>15</v>
      </c>
      <c r="AF67" s="60"/>
      <c r="AG67" s="61" t="s">
        <v>40</v>
      </c>
      <c r="AH67" s="7"/>
    </row>
    <row r="68" spans="1:34" s="6" customFormat="1" ht="33" customHeight="1">
      <c r="A68" s="64"/>
      <c r="B68" s="92" t="s">
        <v>61</v>
      </c>
      <c r="C68" s="68" t="s">
        <v>14</v>
      </c>
      <c r="D68" s="107">
        <v>37</v>
      </c>
      <c r="E68" s="108">
        <v>11.018</v>
      </c>
      <c r="F68" s="108">
        <v>9659.295094909012</v>
      </c>
      <c r="G68" s="108">
        <f>+G61+G64+G66</f>
        <v>291</v>
      </c>
      <c r="H68" s="108">
        <f>+H61+H64+H66</f>
        <v>1346.7325500000002</v>
      </c>
      <c r="I68" s="108">
        <f>+I61+I64+I66</f>
        <v>445504.135</v>
      </c>
      <c r="J68" s="36">
        <f t="shared" si="4"/>
        <v>328</v>
      </c>
      <c r="K68" s="37">
        <f t="shared" si="4"/>
        <v>1357.7505500000002</v>
      </c>
      <c r="L68" s="35">
        <f t="shared" si="4"/>
        <v>455163.43009490904</v>
      </c>
      <c r="M68" s="155">
        <f aca="true" t="shared" si="13" ref="M68:R68">+M61+M64+M66</f>
        <v>1501</v>
      </c>
      <c r="N68" s="155">
        <f t="shared" si="13"/>
        <v>2952.0802000000003</v>
      </c>
      <c r="O68" s="155">
        <f t="shared" si="13"/>
        <v>430461.01300000004</v>
      </c>
      <c r="P68" s="108">
        <f t="shared" si="13"/>
        <v>0</v>
      </c>
      <c r="Q68" s="108">
        <f t="shared" si="13"/>
        <v>0</v>
      </c>
      <c r="R68" s="108">
        <f t="shared" si="13"/>
        <v>0</v>
      </c>
      <c r="S68" s="36">
        <f t="shared" si="6"/>
        <v>1501</v>
      </c>
      <c r="T68" s="37">
        <f t="shared" si="6"/>
        <v>2952.0802000000003</v>
      </c>
      <c r="U68" s="35">
        <f t="shared" si="6"/>
        <v>430461.01300000004</v>
      </c>
      <c r="V68" s="108">
        <f aca="true" t="shared" si="14" ref="V68:AA68">+V61+V64+V66</f>
        <v>861</v>
      </c>
      <c r="W68" s="108">
        <f t="shared" si="14"/>
        <v>1476.8471000000002</v>
      </c>
      <c r="X68" s="122">
        <f t="shared" si="14"/>
        <v>257786.016</v>
      </c>
      <c r="Y68" s="284">
        <f t="shared" si="14"/>
        <v>458</v>
      </c>
      <c r="Z68" s="155">
        <f t="shared" si="14"/>
        <v>2724.1765</v>
      </c>
      <c r="AA68" s="285">
        <f t="shared" si="14"/>
        <v>281332.06999999995</v>
      </c>
      <c r="AB68" s="38">
        <f t="shared" si="12"/>
        <v>3148</v>
      </c>
      <c r="AC68" s="37">
        <f t="shared" si="12"/>
        <v>8510.854350000001</v>
      </c>
      <c r="AD68" s="97">
        <f t="shared" si="12"/>
        <v>1424742.5290949089</v>
      </c>
      <c r="AE68" s="56" t="s">
        <v>14</v>
      </c>
      <c r="AF68" s="41" t="s">
        <v>61</v>
      </c>
      <c r="AG68" s="62"/>
      <c r="AH68" s="7"/>
    </row>
    <row r="69" spans="1:34" s="6" customFormat="1" ht="33" customHeight="1">
      <c r="A69" s="58"/>
      <c r="B69" s="93"/>
      <c r="C69" s="69" t="s">
        <v>15</v>
      </c>
      <c r="D69" s="112">
        <v>382</v>
      </c>
      <c r="E69" s="113">
        <v>901.0897</v>
      </c>
      <c r="F69" s="113">
        <v>663104.8719050911</v>
      </c>
      <c r="G69" s="113">
        <f>+G63+G65+G67</f>
        <v>116</v>
      </c>
      <c r="H69" s="113">
        <f>+H63+H65+H67</f>
        <v>1049.4204</v>
      </c>
      <c r="I69" s="113">
        <f>+I63+I65+I67</f>
        <v>543744.507</v>
      </c>
      <c r="J69" s="24">
        <f t="shared" si="4"/>
        <v>498</v>
      </c>
      <c r="K69" s="40">
        <f t="shared" si="4"/>
        <v>1950.5101</v>
      </c>
      <c r="L69" s="39">
        <f t="shared" si="4"/>
        <v>1206849.378905091</v>
      </c>
      <c r="M69" s="156">
        <f aca="true" t="shared" si="15" ref="M69:R69">+M63+M65+M67</f>
        <v>144</v>
      </c>
      <c r="N69" s="156">
        <f t="shared" si="15"/>
        <v>2989.5842000000002</v>
      </c>
      <c r="O69" s="156">
        <f t="shared" si="15"/>
        <v>486571.912</v>
      </c>
      <c r="P69" s="113">
        <f t="shared" si="15"/>
        <v>0</v>
      </c>
      <c r="Q69" s="113">
        <f t="shared" si="15"/>
        <v>0</v>
      </c>
      <c r="R69" s="114">
        <f t="shared" si="15"/>
        <v>0</v>
      </c>
      <c r="S69" s="24">
        <f t="shared" si="6"/>
        <v>144</v>
      </c>
      <c r="T69" s="40">
        <f t="shared" si="6"/>
        <v>2989.5842000000002</v>
      </c>
      <c r="U69" s="39">
        <f t="shared" si="6"/>
        <v>486571.912</v>
      </c>
      <c r="V69" s="113">
        <f aca="true" t="shared" si="16" ref="V69:AA69">+V63+V65+V67</f>
        <v>345</v>
      </c>
      <c r="W69" s="113">
        <f t="shared" si="16"/>
        <v>8647.972899999999</v>
      </c>
      <c r="X69" s="123">
        <f t="shared" si="16"/>
        <v>2114615.014</v>
      </c>
      <c r="Y69" s="286">
        <f t="shared" si="16"/>
        <v>9</v>
      </c>
      <c r="Z69" s="156">
        <f t="shared" si="16"/>
        <v>706.52</v>
      </c>
      <c r="AA69" s="287">
        <f t="shared" si="16"/>
        <v>150782.984</v>
      </c>
      <c r="AB69" s="25">
        <f t="shared" si="12"/>
        <v>996</v>
      </c>
      <c r="AC69" s="40">
        <f t="shared" si="12"/>
        <v>14294.5872</v>
      </c>
      <c r="AD69" s="98">
        <f t="shared" si="12"/>
        <v>3958819.288905091</v>
      </c>
      <c r="AE69" s="59" t="s">
        <v>15</v>
      </c>
      <c r="AF69" s="60"/>
      <c r="AG69" s="63"/>
      <c r="AH69" s="7"/>
    </row>
    <row r="70" spans="1:34" s="6" customFormat="1" ht="33" customHeight="1" thickBot="1">
      <c r="A70" s="49"/>
      <c r="B70" s="13" t="s">
        <v>62</v>
      </c>
      <c r="C70" s="50"/>
      <c r="D70" s="117"/>
      <c r="E70" s="118"/>
      <c r="F70" s="118"/>
      <c r="G70" s="118"/>
      <c r="H70" s="118"/>
      <c r="I70" s="118"/>
      <c r="J70" s="14">
        <f t="shared" si="4"/>
        <v>0</v>
      </c>
      <c r="K70" s="43">
        <f t="shared" si="4"/>
        <v>0</v>
      </c>
      <c r="L70" s="42">
        <f t="shared" si="4"/>
        <v>0</v>
      </c>
      <c r="M70" s="150"/>
      <c r="N70" s="150"/>
      <c r="O70" s="150"/>
      <c r="P70" s="118"/>
      <c r="Q70" s="118"/>
      <c r="R70" s="118"/>
      <c r="S70" s="14">
        <f t="shared" si="6"/>
        <v>0</v>
      </c>
      <c r="T70" s="43">
        <f t="shared" si="6"/>
        <v>0</v>
      </c>
      <c r="U70" s="42">
        <f t="shared" si="6"/>
        <v>0</v>
      </c>
      <c r="V70" s="118"/>
      <c r="W70" s="118"/>
      <c r="X70" s="34"/>
      <c r="Y70" s="288"/>
      <c r="Z70" s="150"/>
      <c r="AA70" s="289"/>
      <c r="AB70" s="9">
        <f t="shared" si="12"/>
        <v>0</v>
      </c>
      <c r="AC70" s="51">
        <f t="shared" si="12"/>
        <v>0</v>
      </c>
      <c r="AD70" s="100">
        <f>+L70+U70+X70+AA70</f>
        <v>0</v>
      </c>
      <c r="AE70" s="12"/>
      <c r="AF70" s="13" t="s">
        <v>62</v>
      </c>
      <c r="AG70" s="52"/>
      <c r="AH70" s="7"/>
    </row>
    <row r="71" spans="1:34" s="6" customFormat="1" ht="33" customHeight="1">
      <c r="A71" s="71" t="s">
        <v>52</v>
      </c>
      <c r="B71" s="85" t="s">
        <v>63</v>
      </c>
      <c r="C71" s="87"/>
      <c r="D71" s="124">
        <f aca="true" t="shared" si="17" ref="D71:I71">+D68+D69+D70</f>
        <v>419</v>
      </c>
      <c r="E71" s="125">
        <f t="shared" si="17"/>
        <v>912.1077</v>
      </c>
      <c r="F71" s="125">
        <f t="shared" si="17"/>
        <v>672764.1670000001</v>
      </c>
      <c r="G71" s="125">
        <f t="shared" si="17"/>
        <v>407</v>
      </c>
      <c r="H71" s="126">
        <f t="shared" si="17"/>
        <v>2396.15295</v>
      </c>
      <c r="I71" s="127">
        <f t="shared" si="17"/>
        <v>989248.642</v>
      </c>
      <c r="J71" s="88">
        <f t="shared" si="4"/>
        <v>826</v>
      </c>
      <c r="K71" s="83">
        <f t="shared" si="4"/>
        <v>3308.26065</v>
      </c>
      <c r="L71" s="80">
        <f t="shared" si="4"/>
        <v>1662012.8090000001</v>
      </c>
      <c r="M71" s="290">
        <f aca="true" t="shared" si="18" ref="M71:R71">+M68+M69+M70</f>
        <v>1645</v>
      </c>
      <c r="N71" s="157">
        <f t="shared" si="18"/>
        <v>5941.664400000001</v>
      </c>
      <c r="O71" s="303">
        <f t="shared" si="18"/>
        <v>917032.925</v>
      </c>
      <c r="P71" s="126">
        <f t="shared" si="18"/>
        <v>0</v>
      </c>
      <c r="Q71" s="125">
        <f t="shared" si="18"/>
        <v>0</v>
      </c>
      <c r="R71" s="130">
        <f t="shared" si="18"/>
        <v>0</v>
      </c>
      <c r="S71" s="79">
        <f t="shared" si="6"/>
        <v>1645</v>
      </c>
      <c r="T71" s="125">
        <f t="shared" si="6"/>
        <v>5941.664400000001</v>
      </c>
      <c r="U71" s="131">
        <f t="shared" si="6"/>
        <v>917032.925</v>
      </c>
      <c r="V71" s="126">
        <f aca="true" t="shared" si="19" ref="V71:AA71">+V68+V69+V70</f>
        <v>1206</v>
      </c>
      <c r="W71" s="125">
        <f t="shared" si="19"/>
        <v>10124.82</v>
      </c>
      <c r="X71" s="132">
        <f t="shared" si="19"/>
        <v>2372401.03</v>
      </c>
      <c r="Y71" s="290">
        <f t="shared" si="19"/>
        <v>467</v>
      </c>
      <c r="Z71" s="157">
        <f t="shared" si="19"/>
        <v>3430.6965</v>
      </c>
      <c r="AA71" s="291">
        <f t="shared" si="19"/>
        <v>432115.05399999995</v>
      </c>
      <c r="AB71" s="83">
        <f t="shared" si="12"/>
        <v>4144</v>
      </c>
      <c r="AC71" s="84">
        <f t="shared" si="12"/>
        <v>22805.441550000003</v>
      </c>
      <c r="AD71" s="101">
        <f t="shared" si="12"/>
        <v>5383561.818</v>
      </c>
      <c r="AE71" s="76"/>
      <c r="AF71" s="85" t="s">
        <v>63</v>
      </c>
      <c r="AG71" s="70" t="s">
        <v>52</v>
      </c>
      <c r="AH71" s="7"/>
    </row>
    <row r="72" spans="1:33" ht="33" customHeight="1">
      <c r="A72" s="72"/>
      <c r="B72" s="335" t="s">
        <v>76</v>
      </c>
      <c r="C72" s="81"/>
      <c r="D72" s="135">
        <v>499</v>
      </c>
      <c r="E72" s="135">
        <v>519.2809000000001</v>
      </c>
      <c r="F72" s="135">
        <v>378436.527</v>
      </c>
      <c r="G72" s="135">
        <v>354</v>
      </c>
      <c r="H72" s="135">
        <v>1410.6365</v>
      </c>
      <c r="I72" s="139">
        <v>584679.323</v>
      </c>
      <c r="J72" s="134">
        <v>853</v>
      </c>
      <c r="K72" s="135">
        <v>1929.9174000000003</v>
      </c>
      <c r="L72" s="140">
        <v>963115.85</v>
      </c>
      <c r="M72" s="304">
        <v>754</v>
      </c>
      <c r="N72" s="158">
        <v>3815.0157</v>
      </c>
      <c r="O72" s="158">
        <v>513516.217</v>
      </c>
      <c r="P72" s="135">
        <v>0</v>
      </c>
      <c r="Q72" s="135">
        <v>0</v>
      </c>
      <c r="R72" s="139">
        <v>0</v>
      </c>
      <c r="S72" s="134">
        <v>754</v>
      </c>
      <c r="T72" s="135">
        <v>3815.0157</v>
      </c>
      <c r="U72" s="140">
        <v>513516.217</v>
      </c>
      <c r="V72" s="149">
        <v>564</v>
      </c>
      <c r="W72" s="135">
        <v>6427.340300000001</v>
      </c>
      <c r="X72" s="139">
        <v>1594378.7599999998</v>
      </c>
      <c r="Y72" s="292">
        <v>245</v>
      </c>
      <c r="Z72" s="158">
        <v>904.2266</v>
      </c>
      <c r="AA72" s="293">
        <v>136426.234</v>
      </c>
      <c r="AB72" s="149">
        <v>2416</v>
      </c>
      <c r="AC72" s="135">
        <v>13076.500000000002</v>
      </c>
      <c r="AD72" s="135">
        <v>3207437.0609999998</v>
      </c>
      <c r="AE72" s="77"/>
      <c r="AF72" s="335" t="s">
        <v>76</v>
      </c>
      <c r="AG72" s="73"/>
    </row>
    <row r="73" spans="1:33" ht="26.25" thickBot="1">
      <c r="A73" s="74"/>
      <c r="B73" s="336"/>
      <c r="C73" s="82"/>
      <c r="D73" s="141">
        <f>D71/D72</f>
        <v>0.8396793587174348</v>
      </c>
      <c r="E73" s="142">
        <f aca="true" t="shared" si="20" ref="E73:AD73">E71/E72</f>
        <v>1.7564822815551273</v>
      </c>
      <c r="F73" s="141">
        <f t="shared" si="20"/>
        <v>1.7777463828167943</v>
      </c>
      <c r="G73" s="142">
        <f t="shared" si="20"/>
        <v>1.1497175141242937</v>
      </c>
      <c r="H73" s="141">
        <f t="shared" si="20"/>
        <v>1.6986324613038157</v>
      </c>
      <c r="I73" s="143">
        <f t="shared" si="20"/>
        <v>1.6919507892363077</v>
      </c>
      <c r="J73" s="144">
        <f t="shared" si="20"/>
        <v>0.9683470105509965</v>
      </c>
      <c r="K73" s="141">
        <f t="shared" si="20"/>
        <v>1.7141980532431076</v>
      </c>
      <c r="L73" s="145">
        <f t="shared" si="20"/>
        <v>1.7256623998037206</v>
      </c>
      <c r="M73" s="294">
        <f t="shared" si="20"/>
        <v>2.1816976127320955</v>
      </c>
      <c r="N73" s="159">
        <f t="shared" si="20"/>
        <v>1.5574416640015403</v>
      </c>
      <c r="O73" s="162">
        <f t="shared" si="20"/>
        <v>1.7857915575819099</v>
      </c>
      <c r="P73" s="141" t="e">
        <f t="shared" si="20"/>
        <v>#DIV/0!</v>
      </c>
      <c r="Q73" s="142" t="e">
        <f t="shared" si="20"/>
        <v>#DIV/0!</v>
      </c>
      <c r="R73" s="146" t="e">
        <f t="shared" si="20"/>
        <v>#DIV/0!</v>
      </c>
      <c r="S73" s="147">
        <f t="shared" si="20"/>
        <v>2.1816976127320955</v>
      </c>
      <c r="T73" s="142">
        <f t="shared" si="20"/>
        <v>1.5574416640015403</v>
      </c>
      <c r="U73" s="146">
        <f t="shared" si="20"/>
        <v>1.7857915575819099</v>
      </c>
      <c r="V73" s="141">
        <f t="shared" si="20"/>
        <v>2.1382978723404253</v>
      </c>
      <c r="W73" s="142">
        <f t="shared" si="20"/>
        <v>1.5752736789119441</v>
      </c>
      <c r="X73" s="141">
        <f t="shared" si="20"/>
        <v>1.487978320784956</v>
      </c>
      <c r="Y73" s="294">
        <f t="shared" si="20"/>
        <v>1.9061224489795918</v>
      </c>
      <c r="Z73" s="159">
        <f t="shared" si="20"/>
        <v>3.794067217221878</v>
      </c>
      <c r="AA73" s="295">
        <f t="shared" si="20"/>
        <v>3.1673897411842353</v>
      </c>
      <c r="AB73" s="141">
        <f t="shared" si="20"/>
        <v>1.7152317880794703</v>
      </c>
      <c r="AC73" s="142">
        <f t="shared" si="20"/>
        <v>1.7440019538867435</v>
      </c>
      <c r="AD73" s="148">
        <f t="shared" si="20"/>
        <v>1.678462185107239</v>
      </c>
      <c r="AE73" s="78"/>
      <c r="AF73" s="336"/>
      <c r="AG73" s="75"/>
    </row>
    <row r="74" spans="28:33" ht="25.5">
      <c r="AB74" s="337" t="s">
        <v>78</v>
      </c>
      <c r="AC74" s="337"/>
      <c r="AD74" s="337"/>
      <c r="AE74" s="337"/>
      <c r="AF74" s="337"/>
      <c r="AG74" s="337"/>
    </row>
    <row r="75" spans="13:30" ht="25.5">
      <c r="M75" s="305"/>
      <c r="AC75" s="53"/>
      <c r="AD75" s="53"/>
    </row>
    <row r="76" ht="25.5">
      <c r="M76" s="305"/>
    </row>
    <row r="77" ht="25.5">
      <c r="M77" s="305"/>
    </row>
    <row r="78" ht="25.5">
      <c r="M78" s="305"/>
    </row>
    <row r="79" ht="25.5">
      <c r="M79" s="305"/>
    </row>
    <row r="80" ht="25.5">
      <c r="M80" s="305"/>
    </row>
    <row r="81" ht="25.5">
      <c r="M81" s="305"/>
    </row>
    <row r="82" ht="25.5">
      <c r="M82" s="305"/>
    </row>
    <row r="83" ht="25.5">
      <c r="M83" s="305"/>
    </row>
    <row r="84" ht="25.5">
      <c r="M84" s="305"/>
    </row>
    <row r="85" ht="25.5">
      <c r="M85" s="305"/>
    </row>
    <row r="86" ht="25.5">
      <c r="M86" s="305"/>
    </row>
    <row r="87" ht="25.5">
      <c r="M87" s="305"/>
    </row>
    <row r="88" ht="25.5">
      <c r="M88" s="305"/>
    </row>
    <row r="89" ht="25.5">
      <c r="M89" s="305"/>
    </row>
    <row r="90" ht="25.5">
      <c r="M90" s="305"/>
    </row>
    <row r="91" ht="25.5">
      <c r="M91" s="305"/>
    </row>
    <row r="92" ht="25.5">
      <c r="M92" s="305"/>
    </row>
    <row r="93" ht="25.5">
      <c r="M93" s="305"/>
    </row>
    <row r="94" ht="25.5">
      <c r="M94" s="305"/>
    </row>
    <row r="95" ht="25.5">
      <c r="M95" s="305"/>
    </row>
    <row r="96" ht="25.5">
      <c r="M96" s="305"/>
    </row>
    <row r="97" ht="25.5">
      <c r="M97" s="305"/>
    </row>
    <row r="98" ht="25.5">
      <c r="M98" s="305"/>
    </row>
    <row r="99" ht="25.5">
      <c r="M99" s="305"/>
    </row>
    <row r="100" ht="25.5">
      <c r="M100" s="305"/>
    </row>
    <row r="101" ht="25.5">
      <c r="M101" s="305"/>
    </row>
    <row r="102" ht="25.5">
      <c r="M102" s="305"/>
    </row>
  </sheetData>
  <sheetProtection/>
  <mergeCells count="13">
    <mergeCell ref="V3:X3"/>
    <mergeCell ref="Y3:AA3"/>
    <mergeCell ref="AB3:AD3"/>
    <mergeCell ref="B72:B73"/>
    <mergeCell ref="AF72:AF73"/>
    <mergeCell ref="AB74:AG74"/>
    <mergeCell ref="A1:AG1"/>
    <mergeCell ref="D3:F3"/>
    <mergeCell ref="G3:I3"/>
    <mergeCell ref="J3:L3"/>
    <mergeCell ref="M3:O3"/>
    <mergeCell ref="P3:R3"/>
    <mergeCell ref="S3:U3"/>
  </mergeCells>
  <printOptions horizontalCentered="1" verticalCentered="1"/>
  <pageMargins left="0.7874015748031497" right="0.35433070866141736" top="0.3937007874015748" bottom="0.1968503937007874" header="0.4330708661417323" footer="0.1968503937007874"/>
  <pageSetup horizontalDpi="400" verticalDpi="4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漁獲管理情報処理システム</dc:creator>
  <cp:keywords/>
  <dc:description/>
  <cp:lastModifiedBy>宮城県 </cp:lastModifiedBy>
  <cp:lastPrinted>2013-01-16T03:09:33Z</cp:lastPrinted>
  <dcterms:created xsi:type="dcterms:W3CDTF">1998-02-10T15:38:40Z</dcterms:created>
  <dcterms:modified xsi:type="dcterms:W3CDTF">2013-01-17T11:11:27Z</dcterms:modified>
  <cp:category/>
  <cp:version/>
  <cp:contentType/>
  <cp:contentStatus/>
</cp:coreProperties>
</file>