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hidePivotFieldList="1" defaultThemeVersion="124226"/>
  <workbookProtection workbookPassword="E9BF" lockStructure="1"/>
  <bookViews>
    <workbookView xWindow="0" yWindow="0" windowWidth="20490" windowHeight="7530"/>
  </bookViews>
  <sheets>
    <sheet name="要介護認定者数・率" sheetId="17" r:id="rId1"/>
    <sheet name="SET" sheetId="18" state="hidden" r:id="rId2"/>
    <sheet name="LIST" sheetId="10" state="hidden" r:id="rId3"/>
    <sheet name="H30" sheetId="22" state="hidden" r:id="rId4"/>
    <sheet name="H29" sheetId="20" state="hidden" r:id="rId5"/>
    <sheet name="H28" sheetId="19" state="hidden" r:id="rId6"/>
    <sheet name="H27" sheetId="8" state="hidden" r:id="rId7"/>
    <sheet name="H26" sheetId="9" state="hidden" r:id="rId8"/>
    <sheet name="H25" sheetId="11" state="hidden" r:id="rId9"/>
    <sheet name="H24" sheetId="13" state="hidden" r:id="rId10"/>
    <sheet name="H23" sheetId="14" state="hidden" r:id="rId11"/>
    <sheet name="H22" sheetId="15" state="hidden" r:id="rId12"/>
    <sheet name="H21" sheetId="16" state="hidden" r:id="rId13"/>
  </sheets>
  <definedNames>
    <definedName name="_xlnm.Print_Area" localSheetId="12">'H21'!$A$1:$U$44</definedName>
    <definedName name="_xlnm.Print_Area" localSheetId="0">要介護認定者数・率!$A$1:$M$80</definedName>
    <definedName name="データA" localSheetId="5">OFFSET(#REF!,0,1,COUNT(#REF!),1)</definedName>
    <definedName name="データA" localSheetId="4">OFFSET(#REF!,0,1,COUNT(#REF!),1)</definedName>
    <definedName name="データA" localSheetId="3">OFFSET(#REF!,0,1,COUNT(#REF!),1)</definedName>
    <definedName name="データA">OFFSET(#REF!,0,1,COUNT(#REF!),1)</definedName>
    <definedName name="データAA">OFFSET(#REF!,0,1,COUNT(#REF!),1)</definedName>
    <definedName name="データB" localSheetId="3">OFFSET(#REF!,0,1,COUNT(#REF!),1)</definedName>
    <definedName name="データB">OFFSET(#REF!,0,1,COUNT(#REF!),1)</definedName>
  </definedNames>
  <calcPr calcId="162913"/>
</workbook>
</file>

<file path=xl/calcChain.xml><?xml version="1.0" encoding="utf-8"?>
<calcChain xmlns="http://schemas.openxmlformats.org/spreadsheetml/2006/main">
  <c r="E4" i="17" l="1"/>
  <c r="K10" i="17" l="1"/>
  <c r="C28" i="17" l="1"/>
  <c r="J28" i="17" l="1"/>
  <c r="I28" i="17"/>
  <c r="H28" i="17"/>
  <c r="G28" i="17"/>
  <c r="F28" i="17"/>
  <c r="E28" i="17"/>
  <c r="D28" i="17"/>
  <c r="K28" i="17"/>
  <c r="K26" i="17"/>
  <c r="T42" i="22"/>
  <c r="S42" i="22"/>
  <c r="R42" i="22"/>
  <c r="Q42" i="22"/>
  <c r="P42" i="22"/>
  <c r="O42" i="22"/>
  <c r="N42" i="22"/>
  <c r="K42" i="22"/>
  <c r="U42" i="22" s="1"/>
  <c r="J41" i="22"/>
  <c r="I41" i="22"/>
  <c r="H41" i="22"/>
  <c r="G41" i="22"/>
  <c r="F41" i="22"/>
  <c r="E41" i="22"/>
  <c r="D41" i="22"/>
  <c r="C41" i="22"/>
  <c r="T40" i="22"/>
  <c r="S40" i="22"/>
  <c r="R40" i="22"/>
  <c r="Q40" i="22"/>
  <c r="P40" i="22"/>
  <c r="O40" i="22"/>
  <c r="N40" i="22"/>
  <c r="K40" i="22"/>
  <c r="U40" i="22" s="1"/>
  <c r="T39" i="22"/>
  <c r="S39" i="22"/>
  <c r="R39" i="22"/>
  <c r="Q39" i="22"/>
  <c r="P39" i="22"/>
  <c r="O39" i="22"/>
  <c r="N39" i="22"/>
  <c r="K39" i="22"/>
  <c r="U39" i="22" s="1"/>
  <c r="T38" i="22"/>
  <c r="S38" i="22"/>
  <c r="R38" i="22"/>
  <c r="Q38" i="22"/>
  <c r="P38" i="22"/>
  <c r="O38" i="22"/>
  <c r="N38" i="22"/>
  <c r="K38" i="22"/>
  <c r="U38" i="22" s="1"/>
  <c r="T37" i="22"/>
  <c r="S37" i="22"/>
  <c r="R37" i="22"/>
  <c r="Q37" i="22"/>
  <c r="P37" i="22"/>
  <c r="O37" i="22"/>
  <c r="N37" i="22"/>
  <c r="K37" i="22"/>
  <c r="U37" i="22" s="1"/>
  <c r="T36" i="22"/>
  <c r="S36" i="22"/>
  <c r="R36" i="22"/>
  <c r="Q36" i="22"/>
  <c r="P36" i="22"/>
  <c r="O36" i="22"/>
  <c r="N36" i="22"/>
  <c r="K36" i="22"/>
  <c r="U36" i="22" s="1"/>
  <c r="T35" i="22"/>
  <c r="S35" i="22"/>
  <c r="R35" i="22"/>
  <c r="Q35" i="22"/>
  <c r="P35" i="22"/>
  <c r="O35" i="22"/>
  <c r="N35" i="22"/>
  <c r="K35" i="22"/>
  <c r="U35" i="22" s="1"/>
  <c r="T34" i="22"/>
  <c r="S34" i="22"/>
  <c r="R34" i="22"/>
  <c r="Q34" i="22"/>
  <c r="P34" i="22"/>
  <c r="O34" i="22"/>
  <c r="N34" i="22"/>
  <c r="K34" i="22"/>
  <c r="U34" i="22" s="1"/>
  <c r="T33" i="22"/>
  <c r="S33" i="22"/>
  <c r="R33" i="22"/>
  <c r="Q33" i="22"/>
  <c r="P33" i="22"/>
  <c r="O33" i="22"/>
  <c r="N33" i="22"/>
  <c r="K33" i="22"/>
  <c r="U33" i="22" s="1"/>
  <c r="T32" i="22"/>
  <c r="S32" i="22"/>
  <c r="R32" i="22"/>
  <c r="Q32" i="22"/>
  <c r="P32" i="22"/>
  <c r="O32" i="22"/>
  <c r="N32" i="22"/>
  <c r="K32" i="22"/>
  <c r="U32" i="22" s="1"/>
  <c r="T31" i="22"/>
  <c r="S31" i="22"/>
  <c r="R31" i="22"/>
  <c r="Q31" i="22"/>
  <c r="P31" i="22"/>
  <c r="O31" i="22"/>
  <c r="N31" i="22"/>
  <c r="K31" i="22"/>
  <c r="U31" i="22" s="1"/>
  <c r="T30" i="22"/>
  <c r="S30" i="22"/>
  <c r="R30" i="22"/>
  <c r="Q30" i="22"/>
  <c r="P30" i="22"/>
  <c r="O30" i="22"/>
  <c r="N30" i="22"/>
  <c r="K30" i="22"/>
  <c r="U30" i="22" s="1"/>
  <c r="T29" i="22"/>
  <c r="S29" i="22"/>
  <c r="R29" i="22"/>
  <c r="Q29" i="22"/>
  <c r="P29" i="22"/>
  <c r="O29" i="22"/>
  <c r="N29" i="22"/>
  <c r="K29" i="22"/>
  <c r="U29" i="22" s="1"/>
  <c r="T28" i="22"/>
  <c r="S28" i="22"/>
  <c r="R28" i="22"/>
  <c r="Q28" i="22"/>
  <c r="P28" i="22"/>
  <c r="O28" i="22"/>
  <c r="N28" i="22"/>
  <c r="K28" i="22"/>
  <c r="U28" i="22" s="1"/>
  <c r="T27" i="22"/>
  <c r="S27" i="22"/>
  <c r="R27" i="22"/>
  <c r="Q27" i="22"/>
  <c r="P27" i="22"/>
  <c r="O27" i="22"/>
  <c r="N27" i="22"/>
  <c r="K27" i="22"/>
  <c r="U27" i="22" s="1"/>
  <c r="T26" i="22"/>
  <c r="S26" i="22"/>
  <c r="R26" i="22"/>
  <c r="Q26" i="22"/>
  <c r="P26" i="22"/>
  <c r="O26" i="22"/>
  <c r="N26" i="22"/>
  <c r="K26" i="22"/>
  <c r="U26" i="22" s="1"/>
  <c r="T25" i="22"/>
  <c r="S25" i="22"/>
  <c r="R25" i="22"/>
  <c r="Q25" i="22"/>
  <c r="P25" i="22"/>
  <c r="O25" i="22"/>
  <c r="N25" i="22"/>
  <c r="K25" i="22"/>
  <c r="U25" i="22" s="1"/>
  <c r="T24" i="22"/>
  <c r="S24" i="22"/>
  <c r="R24" i="22"/>
  <c r="Q24" i="22"/>
  <c r="P24" i="22"/>
  <c r="O24" i="22"/>
  <c r="N24" i="22"/>
  <c r="K24" i="22"/>
  <c r="U24" i="22" s="1"/>
  <c r="T23" i="22"/>
  <c r="S23" i="22"/>
  <c r="R23" i="22"/>
  <c r="Q23" i="22"/>
  <c r="P23" i="22"/>
  <c r="O23" i="22"/>
  <c r="N23" i="22"/>
  <c r="K23" i="22"/>
  <c r="U23" i="22" s="1"/>
  <c r="T22" i="22"/>
  <c r="S22" i="22"/>
  <c r="R22" i="22"/>
  <c r="Q22" i="22"/>
  <c r="P22" i="22"/>
  <c r="O22" i="22"/>
  <c r="N22" i="22"/>
  <c r="K22" i="22"/>
  <c r="U22" i="22" s="1"/>
  <c r="T21" i="22"/>
  <c r="S21" i="22"/>
  <c r="R21" i="22"/>
  <c r="Q21" i="22"/>
  <c r="P21" i="22"/>
  <c r="O21" i="22"/>
  <c r="N21" i="22"/>
  <c r="K21" i="22"/>
  <c r="U21" i="22" s="1"/>
  <c r="T20" i="22"/>
  <c r="S20" i="22"/>
  <c r="R20" i="22"/>
  <c r="Q20" i="22"/>
  <c r="P20" i="22"/>
  <c r="O20" i="22"/>
  <c r="N20" i="22"/>
  <c r="K20" i="22"/>
  <c r="U20" i="22" s="1"/>
  <c r="T19" i="22"/>
  <c r="S19" i="22"/>
  <c r="R19" i="22"/>
  <c r="Q19" i="22"/>
  <c r="P19" i="22"/>
  <c r="O19" i="22"/>
  <c r="N19" i="22"/>
  <c r="K19" i="22"/>
  <c r="U19" i="22" s="1"/>
  <c r="T18" i="22"/>
  <c r="S18" i="22"/>
  <c r="R18" i="22"/>
  <c r="Q18" i="22"/>
  <c r="P18" i="22"/>
  <c r="O18" i="22"/>
  <c r="N18" i="22"/>
  <c r="K18" i="22"/>
  <c r="U18" i="22" s="1"/>
  <c r="T17" i="22"/>
  <c r="S17" i="22"/>
  <c r="R17" i="22"/>
  <c r="Q17" i="22"/>
  <c r="P17" i="22"/>
  <c r="O17" i="22"/>
  <c r="N17" i="22"/>
  <c r="K17" i="22"/>
  <c r="U17" i="22" s="1"/>
  <c r="T16" i="22"/>
  <c r="S16" i="22"/>
  <c r="R16" i="22"/>
  <c r="Q16" i="22"/>
  <c r="P16" i="22"/>
  <c r="O16" i="22"/>
  <c r="N16" i="22"/>
  <c r="K16" i="22"/>
  <c r="U16" i="22" s="1"/>
  <c r="T15" i="22"/>
  <c r="S15" i="22"/>
  <c r="R15" i="22"/>
  <c r="Q15" i="22"/>
  <c r="P15" i="22"/>
  <c r="O15" i="22"/>
  <c r="N15" i="22"/>
  <c r="K15" i="22"/>
  <c r="U15" i="22" s="1"/>
  <c r="T14" i="22"/>
  <c r="S14" i="22"/>
  <c r="R14" i="22"/>
  <c r="Q14" i="22"/>
  <c r="P14" i="22"/>
  <c r="O14" i="22"/>
  <c r="N14" i="22"/>
  <c r="K14" i="22"/>
  <c r="U14" i="22" s="1"/>
  <c r="T13" i="22"/>
  <c r="S13" i="22"/>
  <c r="R13" i="22"/>
  <c r="Q13" i="22"/>
  <c r="P13" i="22"/>
  <c r="O13" i="22"/>
  <c r="N13" i="22"/>
  <c r="K13" i="22"/>
  <c r="U13" i="22" s="1"/>
  <c r="T12" i="22"/>
  <c r="S12" i="22"/>
  <c r="R12" i="22"/>
  <c r="Q12" i="22"/>
  <c r="P12" i="22"/>
  <c r="O12" i="22"/>
  <c r="N12" i="22"/>
  <c r="K12" i="22"/>
  <c r="U12" i="22" s="1"/>
  <c r="T11" i="22"/>
  <c r="S11" i="22"/>
  <c r="R11" i="22"/>
  <c r="Q11" i="22"/>
  <c r="P11" i="22"/>
  <c r="O11" i="22"/>
  <c r="N11" i="22"/>
  <c r="K11" i="22"/>
  <c r="U11" i="22" s="1"/>
  <c r="T10" i="22"/>
  <c r="S10" i="22"/>
  <c r="R10" i="22"/>
  <c r="Q10" i="22"/>
  <c r="P10" i="22"/>
  <c r="O10" i="22"/>
  <c r="N10" i="22"/>
  <c r="K10" i="22"/>
  <c r="U10" i="22" s="1"/>
  <c r="T9" i="22"/>
  <c r="S9" i="22"/>
  <c r="R9" i="22"/>
  <c r="Q9" i="22"/>
  <c r="P9" i="22"/>
  <c r="O9" i="22"/>
  <c r="N9" i="22"/>
  <c r="K9" i="22"/>
  <c r="U9" i="22" s="1"/>
  <c r="T8" i="22"/>
  <c r="S8" i="22"/>
  <c r="R8" i="22"/>
  <c r="Q8" i="22"/>
  <c r="P8" i="22"/>
  <c r="O8" i="22"/>
  <c r="N8" i="22"/>
  <c r="K8" i="22"/>
  <c r="U8" i="22" s="1"/>
  <c r="T7" i="22"/>
  <c r="S7" i="22"/>
  <c r="R7" i="22"/>
  <c r="Q7" i="22"/>
  <c r="P7" i="22"/>
  <c r="O7" i="22"/>
  <c r="N7" i="22"/>
  <c r="K7" i="22"/>
  <c r="U7" i="22" s="1"/>
  <c r="T6" i="22"/>
  <c r="S6" i="22"/>
  <c r="R6" i="22"/>
  <c r="Q6" i="22"/>
  <c r="P6" i="22"/>
  <c r="O6" i="22"/>
  <c r="N6" i="22"/>
  <c r="K6" i="22"/>
  <c r="K41" i="22" s="1"/>
  <c r="U41" i="22" s="1"/>
  <c r="G29" i="17" l="1"/>
  <c r="H29" i="17"/>
  <c r="E29" i="17"/>
  <c r="I29" i="17"/>
  <c r="D29" i="17"/>
  <c r="F29" i="17"/>
  <c r="J29" i="17"/>
  <c r="N41" i="22"/>
  <c r="R41" i="22"/>
  <c r="O41" i="22"/>
  <c r="S41" i="22"/>
  <c r="P41" i="22"/>
  <c r="T41" i="22"/>
  <c r="Q41" i="22"/>
  <c r="U6" i="22"/>
  <c r="J26" i="17"/>
  <c r="J27" i="17" s="1"/>
  <c r="I26" i="17"/>
  <c r="I27" i="17" s="1"/>
  <c r="H26" i="17"/>
  <c r="H27" i="17" s="1"/>
  <c r="G26" i="17"/>
  <c r="G27" i="17" s="1"/>
  <c r="F26" i="17"/>
  <c r="F27" i="17" s="1"/>
  <c r="E26" i="17"/>
  <c r="E27" i="17" s="1"/>
  <c r="D26" i="17"/>
  <c r="D27" i="17" s="1"/>
  <c r="C26" i="17"/>
  <c r="C41" i="20"/>
  <c r="D41" i="20"/>
  <c r="E41" i="20"/>
  <c r="F41" i="20"/>
  <c r="G41" i="20"/>
  <c r="Q41" i="20" s="1"/>
  <c r="H41" i="20"/>
  <c r="I41" i="20"/>
  <c r="J41" i="20"/>
  <c r="T42" i="20"/>
  <c r="S42" i="20"/>
  <c r="R42" i="20"/>
  <c r="Q42" i="20"/>
  <c r="P42" i="20"/>
  <c r="O42" i="20"/>
  <c r="N42" i="20"/>
  <c r="K42" i="20"/>
  <c r="U42" i="20" s="1"/>
  <c r="S41" i="20"/>
  <c r="T40" i="20"/>
  <c r="S40" i="20"/>
  <c r="R40" i="20"/>
  <c r="Q40" i="20"/>
  <c r="P40" i="20"/>
  <c r="O40" i="20"/>
  <c r="N40" i="20"/>
  <c r="K40" i="20"/>
  <c r="U40" i="20" s="1"/>
  <c r="T39" i="20"/>
  <c r="S39" i="20"/>
  <c r="R39" i="20"/>
  <c r="Q39" i="20"/>
  <c r="P39" i="20"/>
  <c r="O39" i="20"/>
  <c r="N39" i="20"/>
  <c r="K39" i="20"/>
  <c r="U39" i="20" s="1"/>
  <c r="T38" i="20"/>
  <c r="S38" i="20"/>
  <c r="R38" i="20"/>
  <c r="Q38" i="20"/>
  <c r="P38" i="20"/>
  <c r="O38" i="20"/>
  <c r="N38" i="20"/>
  <c r="K38" i="20"/>
  <c r="U38" i="20" s="1"/>
  <c r="T37" i="20"/>
  <c r="S37" i="20"/>
  <c r="R37" i="20"/>
  <c r="Q37" i="20"/>
  <c r="P37" i="20"/>
  <c r="O37" i="20"/>
  <c r="N37" i="20"/>
  <c r="K37" i="20"/>
  <c r="U37" i="20" s="1"/>
  <c r="T36" i="20"/>
  <c r="S36" i="20"/>
  <c r="R36" i="20"/>
  <c r="Q36" i="20"/>
  <c r="P36" i="20"/>
  <c r="O36" i="20"/>
  <c r="N36" i="20"/>
  <c r="K36" i="20"/>
  <c r="U36" i="20" s="1"/>
  <c r="T35" i="20"/>
  <c r="S35" i="20"/>
  <c r="R35" i="20"/>
  <c r="Q35" i="20"/>
  <c r="P35" i="20"/>
  <c r="O35" i="20"/>
  <c r="N35" i="20"/>
  <c r="K35" i="20"/>
  <c r="U35" i="20" s="1"/>
  <c r="T34" i="20"/>
  <c r="S34" i="20"/>
  <c r="R34" i="20"/>
  <c r="Q34" i="20"/>
  <c r="P34" i="20"/>
  <c r="O34" i="20"/>
  <c r="N34" i="20"/>
  <c r="K34" i="20"/>
  <c r="U34" i="20" s="1"/>
  <c r="T33" i="20"/>
  <c r="S33" i="20"/>
  <c r="R33" i="20"/>
  <c r="Q33" i="20"/>
  <c r="P33" i="20"/>
  <c r="O33" i="20"/>
  <c r="N33" i="20"/>
  <c r="K33" i="20"/>
  <c r="U33" i="20" s="1"/>
  <c r="T32" i="20"/>
  <c r="S32" i="20"/>
  <c r="R32" i="20"/>
  <c r="Q32" i="20"/>
  <c r="P32" i="20"/>
  <c r="O32" i="20"/>
  <c r="N32" i="20"/>
  <c r="K32" i="20"/>
  <c r="U32" i="20" s="1"/>
  <c r="T31" i="20"/>
  <c r="S31" i="20"/>
  <c r="R31" i="20"/>
  <c r="Q31" i="20"/>
  <c r="P31" i="20"/>
  <c r="O31" i="20"/>
  <c r="N31" i="20"/>
  <c r="K31" i="20"/>
  <c r="U31" i="20" s="1"/>
  <c r="T30" i="20"/>
  <c r="S30" i="20"/>
  <c r="R30" i="20"/>
  <c r="Q30" i="20"/>
  <c r="P30" i="20"/>
  <c r="O30" i="20"/>
  <c r="N30" i="20"/>
  <c r="K30" i="20"/>
  <c r="U30" i="20" s="1"/>
  <c r="T29" i="20"/>
  <c r="S29" i="20"/>
  <c r="R29" i="20"/>
  <c r="Q29" i="20"/>
  <c r="P29" i="20"/>
  <c r="O29" i="20"/>
  <c r="N29" i="20"/>
  <c r="K29" i="20"/>
  <c r="U29" i="20" s="1"/>
  <c r="T28" i="20"/>
  <c r="S28" i="20"/>
  <c r="R28" i="20"/>
  <c r="Q28" i="20"/>
  <c r="P28" i="20"/>
  <c r="O28" i="20"/>
  <c r="N28" i="20"/>
  <c r="K28" i="20"/>
  <c r="U28" i="20" s="1"/>
  <c r="T27" i="20"/>
  <c r="S27" i="20"/>
  <c r="R27" i="20"/>
  <c r="Q27" i="20"/>
  <c r="P27" i="20"/>
  <c r="O27" i="20"/>
  <c r="N27" i="20"/>
  <c r="K27" i="20"/>
  <c r="U27" i="20" s="1"/>
  <c r="T26" i="20"/>
  <c r="S26" i="20"/>
  <c r="R26" i="20"/>
  <c r="Q26" i="20"/>
  <c r="P26" i="20"/>
  <c r="O26" i="20"/>
  <c r="N26" i="20"/>
  <c r="K26" i="20"/>
  <c r="U26" i="20" s="1"/>
  <c r="T25" i="20"/>
  <c r="S25" i="20"/>
  <c r="R25" i="20"/>
  <c r="Q25" i="20"/>
  <c r="P25" i="20"/>
  <c r="O25" i="20"/>
  <c r="N25" i="20"/>
  <c r="K25" i="20"/>
  <c r="U25" i="20" s="1"/>
  <c r="T24" i="20"/>
  <c r="S24" i="20"/>
  <c r="R24" i="20"/>
  <c r="Q24" i="20"/>
  <c r="P24" i="20"/>
  <c r="O24" i="20"/>
  <c r="N24" i="20"/>
  <c r="K24" i="20"/>
  <c r="U24" i="20" s="1"/>
  <c r="T23" i="20"/>
  <c r="S23" i="20"/>
  <c r="R23" i="20"/>
  <c r="Q23" i="20"/>
  <c r="P23" i="20"/>
  <c r="O23" i="20"/>
  <c r="N23" i="20"/>
  <c r="K23" i="20"/>
  <c r="U23" i="20" s="1"/>
  <c r="T22" i="20"/>
  <c r="S22" i="20"/>
  <c r="R22" i="20"/>
  <c r="Q22" i="20"/>
  <c r="P22" i="20"/>
  <c r="O22" i="20"/>
  <c r="N22" i="20"/>
  <c r="K22" i="20"/>
  <c r="U22" i="20" s="1"/>
  <c r="T21" i="20"/>
  <c r="S21" i="20"/>
  <c r="R21" i="20"/>
  <c r="Q21" i="20"/>
  <c r="P21" i="20"/>
  <c r="O21" i="20"/>
  <c r="N21" i="20"/>
  <c r="K21" i="20"/>
  <c r="U21" i="20" s="1"/>
  <c r="T20" i="20"/>
  <c r="S20" i="20"/>
  <c r="R20" i="20"/>
  <c r="Q20" i="20"/>
  <c r="P20" i="20"/>
  <c r="O20" i="20"/>
  <c r="N20" i="20"/>
  <c r="K20" i="20"/>
  <c r="U20" i="20" s="1"/>
  <c r="T19" i="20"/>
  <c r="S19" i="20"/>
  <c r="R19" i="20"/>
  <c r="Q19" i="20"/>
  <c r="P19" i="20"/>
  <c r="O19" i="20"/>
  <c r="N19" i="20"/>
  <c r="K19" i="20"/>
  <c r="U19" i="20" s="1"/>
  <c r="T18" i="20"/>
  <c r="S18" i="20"/>
  <c r="R18" i="20"/>
  <c r="Q18" i="20"/>
  <c r="P18" i="20"/>
  <c r="O18" i="20"/>
  <c r="N18" i="20"/>
  <c r="K18" i="20"/>
  <c r="U18" i="20" s="1"/>
  <c r="T17" i="20"/>
  <c r="S17" i="20"/>
  <c r="R17" i="20"/>
  <c r="Q17" i="20"/>
  <c r="P17" i="20"/>
  <c r="O17" i="20"/>
  <c r="N17" i="20"/>
  <c r="K17" i="20"/>
  <c r="U17" i="20" s="1"/>
  <c r="T16" i="20"/>
  <c r="S16" i="20"/>
  <c r="R16" i="20"/>
  <c r="Q16" i="20"/>
  <c r="P16" i="20"/>
  <c r="O16" i="20"/>
  <c r="N16" i="20"/>
  <c r="K16" i="20"/>
  <c r="U16" i="20" s="1"/>
  <c r="T15" i="20"/>
  <c r="S15" i="20"/>
  <c r="R15" i="20"/>
  <c r="Q15" i="20"/>
  <c r="P15" i="20"/>
  <c r="O15" i="20"/>
  <c r="N15" i="20"/>
  <c r="K15" i="20"/>
  <c r="U15" i="20" s="1"/>
  <c r="T14" i="20"/>
  <c r="S14" i="20"/>
  <c r="R14" i="20"/>
  <c r="Q14" i="20"/>
  <c r="P14" i="20"/>
  <c r="O14" i="20"/>
  <c r="N14" i="20"/>
  <c r="K14" i="20"/>
  <c r="U14" i="20" s="1"/>
  <c r="T13" i="20"/>
  <c r="S13" i="20"/>
  <c r="R13" i="20"/>
  <c r="Q13" i="20"/>
  <c r="P13" i="20"/>
  <c r="O13" i="20"/>
  <c r="N13" i="20"/>
  <c r="K13" i="20"/>
  <c r="U13" i="20" s="1"/>
  <c r="T12" i="20"/>
  <c r="S12" i="20"/>
  <c r="R12" i="20"/>
  <c r="Q12" i="20"/>
  <c r="P12" i="20"/>
  <c r="O12" i="20"/>
  <c r="N12" i="20"/>
  <c r="K12" i="20"/>
  <c r="U12" i="20" s="1"/>
  <c r="T11" i="20"/>
  <c r="S11" i="20"/>
  <c r="R11" i="20"/>
  <c r="Q11" i="20"/>
  <c r="P11" i="20"/>
  <c r="O11" i="20"/>
  <c r="N11" i="20"/>
  <c r="K11" i="20"/>
  <c r="U11" i="20" s="1"/>
  <c r="T10" i="20"/>
  <c r="S10" i="20"/>
  <c r="R10" i="20"/>
  <c r="Q10" i="20"/>
  <c r="P10" i="20"/>
  <c r="O10" i="20"/>
  <c r="N10" i="20"/>
  <c r="K10" i="20"/>
  <c r="U10" i="20" s="1"/>
  <c r="T9" i="20"/>
  <c r="S9" i="20"/>
  <c r="R9" i="20"/>
  <c r="Q9" i="20"/>
  <c r="P9" i="20"/>
  <c r="O9" i="20"/>
  <c r="N9" i="20"/>
  <c r="K9" i="20"/>
  <c r="U9" i="20" s="1"/>
  <c r="T8" i="20"/>
  <c r="S8" i="20"/>
  <c r="R8" i="20"/>
  <c r="Q8" i="20"/>
  <c r="P8" i="20"/>
  <c r="O8" i="20"/>
  <c r="N8" i="20"/>
  <c r="K8" i="20"/>
  <c r="U8" i="20" s="1"/>
  <c r="T7" i="20"/>
  <c r="S7" i="20"/>
  <c r="R7" i="20"/>
  <c r="Q7" i="20"/>
  <c r="P7" i="20"/>
  <c r="O7" i="20"/>
  <c r="N7" i="20"/>
  <c r="K7" i="20"/>
  <c r="U7" i="20" s="1"/>
  <c r="T6" i="20"/>
  <c r="S6" i="20"/>
  <c r="R6" i="20"/>
  <c r="Q6" i="20"/>
  <c r="P6" i="20"/>
  <c r="O6" i="20"/>
  <c r="N6" i="20"/>
  <c r="K6" i="20"/>
  <c r="R41" i="20" l="1"/>
  <c r="K41" i="20"/>
  <c r="U41" i="20" s="1"/>
  <c r="O41" i="20"/>
  <c r="P41" i="20"/>
  <c r="T41" i="20"/>
  <c r="N41" i="20"/>
  <c r="U6" i="20"/>
  <c r="J24" i="17" l="1"/>
  <c r="I24" i="17"/>
  <c r="H24" i="17"/>
  <c r="G24" i="17"/>
  <c r="F24" i="17"/>
  <c r="E24" i="17"/>
  <c r="D24" i="17"/>
  <c r="C41" i="19"/>
  <c r="K42" i="19" l="1"/>
  <c r="E41" i="19" l="1"/>
  <c r="F41" i="19"/>
  <c r="G41" i="19"/>
  <c r="H41" i="19"/>
  <c r="I41" i="19"/>
  <c r="J41" i="19"/>
  <c r="D41" i="19"/>
  <c r="K40" i="19"/>
  <c r="K7" i="19"/>
  <c r="K8" i="19"/>
  <c r="K9" i="19"/>
  <c r="K10" i="19"/>
  <c r="K11" i="19"/>
  <c r="K12" i="19"/>
  <c r="K13" i="19"/>
  <c r="K14" i="19"/>
  <c r="K15" i="19"/>
  <c r="K16" i="19"/>
  <c r="K17" i="19"/>
  <c r="K18" i="19"/>
  <c r="K19" i="19"/>
  <c r="K20" i="19"/>
  <c r="K21" i="19"/>
  <c r="K22" i="19"/>
  <c r="K23" i="19"/>
  <c r="K24" i="19"/>
  <c r="K25" i="19"/>
  <c r="K26" i="19"/>
  <c r="K27" i="19"/>
  <c r="K28" i="19"/>
  <c r="K29" i="19"/>
  <c r="K30" i="19"/>
  <c r="K31" i="19"/>
  <c r="K32" i="19"/>
  <c r="K33" i="19"/>
  <c r="K34" i="19"/>
  <c r="K35" i="19"/>
  <c r="K36" i="19"/>
  <c r="K37" i="19"/>
  <c r="K38" i="19"/>
  <c r="K39" i="19"/>
  <c r="K6" i="19"/>
  <c r="K24" i="17" s="1"/>
  <c r="D25" i="17" l="1"/>
  <c r="H25" i="17"/>
  <c r="E25" i="17"/>
  <c r="F25" i="17"/>
  <c r="I25" i="17"/>
  <c r="J25" i="17"/>
  <c r="G25" i="17"/>
  <c r="K41" i="19"/>
  <c r="U41" i="19" s="1"/>
  <c r="C24" i="17"/>
  <c r="U42" i="19"/>
  <c r="T42" i="19"/>
  <c r="S42" i="19"/>
  <c r="R42" i="19"/>
  <c r="Q42" i="19"/>
  <c r="P42" i="19"/>
  <c r="O42" i="19"/>
  <c r="N42" i="19"/>
  <c r="T41" i="19"/>
  <c r="S41" i="19"/>
  <c r="R41" i="19"/>
  <c r="Q41" i="19"/>
  <c r="P41" i="19"/>
  <c r="O41" i="19"/>
  <c r="N41" i="19"/>
  <c r="U40" i="19"/>
  <c r="T40" i="19"/>
  <c r="S40" i="19"/>
  <c r="R40" i="19"/>
  <c r="Q40" i="19"/>
  <c r="P40" i="19"/>
  <c r="O40" i="19"/>
  <c r="N40" i="19"/>
  <c r="U39" i="19"/>
  <c r="T39" i="19"/>
  <c r="S39" i="19"/>
  <c r="R39" i="19"/>
  <c r="Q39" i="19"/>
  <c r="P39" i="19"/>
  <c r="O39" i="19"/>
  <c r="N39" i="19"/>
  <c r="U38" i="19"/>
  <c r="T38" i="19"/>
  <c r="S38" i="19"/>
  <c r="R38" i="19"/>
  <c r="Q38" i="19"/>
  <c r="P38" i="19"/>
  <c r="O38" i="19"/>
  <c r="N38" i="19"/>
  <c r="U37" i="19"/>
  <c r="T37" i="19"/>
  <c r="S37" i="19"/>
  <c r="R37" i="19"/>
  <c r="Q37" i="19"/>
  <c r="P37" i="19"/>
  <c r="O37" i="19"/>
  <c r="N37" i="19"/>
  <c r="U36" i="19"/>
  <c r="T36" i="19"/>
  <c r="S36" i="19"/>
  <c r="R36" i="19"/>
  <c r="Q36" i="19"/>
  <c r="P36" i="19"/>
  <c r="O36" i="19"/>
  <c r="N36" i="19"/>
  <c r="U35" i="19"/>
  <c r="T35" i="19"/>
  <c r="S35" i="19"/>
  <c r="R35" i="19"/>
  <c r="Q35" i="19"/>
  <c r="P35" i="19"/>
  <c r="O35" i="19"/>
  <c r="N35" i="19"/>
  <c r="U34" i="19"/>
  <c r="T34" i="19"/>
  <c r="S34" i="19"/>
  <c r="R34" i="19"/>
  <c r="Q34" i="19"/>
  <c r="P34" i="19"/>
  <c r="O34" i="19"/>
  <c r="N34" i="19"/>
  <c r="U33" i="19"/>
  <c r="T33" i="19"/>
  <c r="S33" i="19"/>
  <c r="R33" i="19"/>
  <c r="Q33" i="19"/>
  <c r="P33" i="19"/>
  <c r="O33" i="19"/>
  <c r="N33" i="19"/>
  <c r="U32" i="19"/>
  <c r="T32" i="19"/>
  <c r="S32" i="19"/>
  <c r="R32" i="19"/>
  <c r="Q32" i="19"/>
  <c r="P32" i="19"/>
  <c r="O32" i="19"/>
  <c r="N32" i="19"/>
  <c r="U31" i="19"/>
  <c r="T31" i="19"/>
  <c r="S31" i="19"/>
  <c r="R31" i="19"/>
  <c r="Q31" i="19"/>
  <c r="P31" i="19"/>
  <c r="O31" i="19"/>
  <c r="N31" i="19"/>
  <c r="U30" i="19"/>
  <c r="T30" i="19"/>
  <c r="S30" i="19"/>
  <c r="R30" i="19"/>
  <c r="Q30" i="19"/>
  <c r="P30" i="19"/>
  <c r="O30" i="19"/>
  <c r="N30" i="19"/>
  <c r="U29" i="19"/>
  <c r="T29" i="19"/>
  <c r="S29" i="19"/>
  <c r="R29" i="19"/>
  <c r="Q29" i="19"/>
  <c r="P29" i="19"/>
  <c r="O29" i="19"/>
  <c r="N29" i="19"/>
  <c r="U28" i="19"/>
  <c r="T28" i="19"/>
  <c r="S28" i="19"/>
  <c r="R28" i="19"/>
  <c r="Q28" i="19"/>
  <c r="P28" i="19"/>
  <c r="O28" i="19"/>
  <c r="N28" i="19"/>
  <c r="U27" i="19"/>
  <c r="T27" i="19"/>
  <c r="S27" i="19"/>
  <c r="R27" i="19"/>
  <c r="Q27" i="19"/>
  <c r="P27" i="19"/>
  <c r="O27" i="19"/>
  <c r="N27" i="19"/>
  <c r="U26" i="19"/>
  <c r="T26" i="19"/>
  <c r="S26" i="19"/>
  <c r="R26" i="19"/>
  <c r="Q26" i="19"/>
  <c r="P26" i="19"/>
  <c r="O26" i="19"/>
  <c r="N26" i="19"/>
  <c r="U25" i="19"/>
  <c r="T25" i="19"/>
  <c r="S25" i="19"/>
  <c r="R25" i="19"/>
  <c r="Q25" i="19"/>
  <c r="P25" i="19"/>
  <c r="O25" i="19"/>
  <c r="N25" i="19"/>
  <c r="U24" i="19"/>
  <c r="T24" i="19"/>
  <c r="S24" i="19"/>
  <c r="R24" i="19"/>
  <c r="Q24" i="19"/>
  <c r="P24" i="19"/>
  <c r="O24" i="19"/>
  <c r="N24" i="19"/>
  <c r="U23" i="19"/>
  <c r="T23" i="19"/>
  <c r="S23" i="19"/>
  <c r="R23" i="19"/>
  <c r="Q23" i="19"/>
  <c r="P23" i="19"/>
  <c r="O23" i="19"/>
  <c r="N23" i="19"/>
  <c r="U22" i="19"/>
  <c r="T22" i="19"/>
  <c r="S22" i="19"/>
  <c r="R22" i="19"/>
  <c r="Q22" i="19"/>
  <c r="P22" i="19"/>
  <c r="O22" i="19"/>
  <c r="N22" i="19"/>
  <c r="U21" i="19"/>
  <c r="T21" i="19"/>
  <c r="S21" i="19"/>
  <c r="R21" i="19"/>
  <c r="Q21" i="19"/>
  <c r="P21" i="19"/>
  <c r="O21" i="19"/>
  <c r="N21" i="19"/>
  <c r="U20" i="19"/>
  <c r="T20" i="19"/>
  <c r="S20" i="19"/>
  <c r="R20" i="19"/>
  <c r="Q20" i="19"/>
  <c r="P20" i="19"/>
  <c r="O20" i="19"/>
  <c r="N20" i="19"/>
  <c r="U19" i="19"/>
  <c r="T19" i="19"/>
  <c r="S19" i="19"/>
  <c r="R19" i="19"/>
  <c r="Q19" i="19"/>
  <c r="P19" i="19"/>
  <c r="O19" i="19"/>
  <c r="N19" i="19"/>
  <c r="U18" i="19"/>
  <c r="T18" i="19"/>
  <c r="S18" i="19"/>
  <c r="R18" i="19"/>
  <c r="Q18" i="19"/>
  <c r="P18" i="19"/>
  <c r="O18" i="19"/>
  <c r="N18" i="19"/>
  <c r="U17" i="19"/>
  <c r="T17" i="19"/>
  <c r="S17" i="19"/>
  <c r="R17" i="19"/>
  <c r="Q17" i="19"/>
  <c r="P17" i="19"/>
  <c r="O17" i="19"/>
  <c r="N17" i="19"/>
  <c r="U16" i="19"/>
  <c r="T16" i="19"/>
  <c r="S16" i="19"/>
  <c r="R16" i="19"/>
  <c r="Q16" i="19"/>
  <c r="P16" i="19"/>
  <c r="O16" i="19"/>
  <c r="N16" i="19"/>
  <c r="U15" i="19"/>
  <c r="T15" i="19"/>
  <c r="S15" i="19"/>
  <c r="R15" i="19"/>
  <c r="Q15" i="19"/>
  <c r="P15" i="19"/>
  <c r="O15" i="19"/>
  <c r="N15" i="19"/>
  <c r="U14" i="19"/>
  <c r="T14" i="19"/>
  <c r="S14" i="19"/>
  <c r="R14" i="19"/>
  <c r="Q14" i="19"/>
  <c r="P14" i="19"/>
  <c r="O14" i="19"/>
  <c r="N14" i="19"/>
  <c r="U13" i="19"/>
  <c r="T13" i="19"/>
  <c r="S13" i="19"/>
  <c r="R13" i="19"/>
  <c r="Q13" i="19"/>
  <c r="P13" i="19"/>
  <c r="O13" i="19"/>
  <c r="N13" i="19"/>
  <c r="U12" i="19"/>
  <c r="T12" i="19"/>
  <c r="S12" i="19"/>
  <c r="R12" i="19"/>
  <c r="Q12" i="19"/>
  <c r="P12" i="19"/>
  <c r="O12" i="19"/>
  <c r="N12" i="19"/>
  <c r="U11" i="19"/>
  <c r="T11" i="19"/>
  <c r="S11" i="19"/>
  <c r="R11" i="19"/>
  <c r="Q11" i="19"/>
  <c r="P11" i="19"/>
  <c r="O11" i="19"/>
  <c r="N11" i="19"/>
  <c r="U10" i="19"/>
  <c r="T10" i="19"/>
  <c r="S10" i="19"/>
  <c r="R10" i="19"/>
  <c r="Q10" i="19"/>
  <c r="P10" i="19"/>
  <c r="O10" i="19"/>
  <c r="N10" i="19"/>
  <c r="U9" i="19"/>
  <c r="T9" i="19"/>
  <c r="S9" i="19"/>
  <c r="R9" i="19"/>
  <c r="Q9" i="19"/>
  <c r="P9" i="19"/>
  <c r="O9" i="19"/>
  <c r="N9" i="19"/>
  <c r="U8" i="19"/>
  <c r="T8" i="19"/>
  <c r="S8" i="19"/>
  <c r="R8" i="19"/>
  <c r="Q8" i="19"/>
  <c r="P8" i="19"/>
  <c r="O8" i="19"/>
  <c r="N8" i="19"/>
  <c r="U7" i="19"/>
  <c r="T7" i="19"/>
  <c r="S7" i="19"/>
  <c r="R7" i="19"/>
  <c r="Q7" i="19"/>
  <c r="P7" i="19"/>
  <c r="O7" i="19"/>
  <c r="N7" i="19"/>
  <c r="U6" i="19"/>
  <c r="T6" i="19"/>
  <c r="S6" i="19"/>
  <c r="R6" i="19"/>
  <c r="Q6" i="19"/>
  <c r="P6" i="19"/>
  <c r="O6" i="19"/>
  <c r="N6" i="19"/>
  <c r="C7" i="10" l="1"/>
  <c r="C6" i="10"/>
  <c r="C5" i="10"/>
  <c r="C4" i="10"/>
  <c r="C3" i="10"/>
  <c r="C2" i="10"/>
  <c r="C12" i="17" l="1"/>
  <c r="D12" i="17"/>
  <c r="E12" i="17"/>
  <c r="F12" i="17"/>
  <c r="G12" i="17"/>
  <c r="H12" i="17"/>
  <c r="I12" i="17"/>
  <c r="J12" i="17"/>
  <c r="K12" i="17"/>
  <c r="B31" i="17"/>
  <c r="B6" i="17"/>
  <c r="J13" i="17" l="1"/>
  <c r="I13" i="17"/>
  <c r="F13" i="17"/>
  <c r="E13" i="17"/>
  <c r="H13" i="17"/>
  <c r="D13" i="17"/>
  <c r="G13" i="17"/>
  <c r="K22" i="17"/>
  <c r="J22" i="17"/>
  <c r="I22" i="17"/>
  <c r="H22" i="17"/>
  <c r="G22" i="17"/>
  <c r="F22" i="17"/>
  <c r="E22" i="17"/>
  <c r="D22" i="17"/>
  <c r="C22" i="17"/>
  <c r="K20" i="17"/>
  <c r="J20" i="17"/>
  <c r="I20" i="17"/>
  <c r="H20" i="17"/>
  <c r="G20" i="17"/>
  <c r="G21" i="17" s="1"/>
  <c r="F20" i="17"/>
  <c r="E20" i="17"/>
  <c r="D20" i="17"/>
  <c r="C20" i="17"/>
  <c r="K18" i="17"/>
  <c r="J18" i="17"/>
  <c r="I18" i="17"/>
  <c r="H18" i="17"/>
  <c r="G18" i="17"/>
  <c r="G19" i="17" s="1"/>
  <c r="F18" i="17"/>
  <c r="E18" i="17"/>
  <c r="D18" i="17"/>
  <c r="C18" i="17"/>
  <c r="K16" i="17"/>
  <c r="J16" i="17"/>
  <c r="I16" i="17"/>
  <c r="H16" i="17"/>
  <c r="G16" i="17"/>
  <c r="G17" i="17" s="1"/>
  <c r="F16" i="17"/>
  <c r="E16" i="17"/>
  <c r="D16" i="17"/>
  <c r="C16" i="17"/>
  <c r="K14" i="17"/>
  <c r="J14" i="17"/>
  <c r="I14" i="17"/>
  <c r="H14" i="17"/>
  <c r="G14" i="17"/>
  <c r="G15" i="17" s="1"/>
  <c r="F14" i="17"/>
  <c r="E14" i="17"/>
  <c r="D14" i="17"/>
  <c r="C14" i="17"/>
  <c r="J10" i="17"/>
  <c r="I10" i="17"/>
  <c r="H10" i="17"/>
  <c r="G10" i="17"/>
  <c r="G11" i="17" s="1"/>
  <c r="F10" i="17"/>
  <c r="E10" i="17"/>
  <c r="D10" i="17"/>
  <c r="C10" i="17"/>
  <c r="B29" i="18"/>
  <c r="B16" i="18"/>
  <c r="B3" i="18"/>
  <c r="B47" i="17"/>
  <c r="K5" i="18" l="1"/>
  <c r="K14" i="18"/>
  <c r="K10" i="18"/>
  <c r="K7" i="18"/>
  <c r="K12" i="18"/>
  <c r="K8" i="18"/>
  <c r="K11" i="18"/>
  <c r="K6" i="18"/>
  <c r="K13" i="18"/>
  <c r="K9" i="18"/>
  <c r="J14" i="18"/>
  <c r="L28" i="17" s="1"/>
  <c r="J10" i="18"/>
  <c r="J6" i="18"/>
  <c r="J13" i="18"/>
  <c r="L26" i="17" s="1"/>
  <c r="J9" i="18"/>
  <c r="J5" i="18"/>
  <c r="J7" i="18"/>
  <c r="J12" i="18"/>
  <c r="L24" i="17" s="1"/>
  <c r="J8" i="18"/>
  <c r="J11" i="18"/>
  <c r="J40" i="18"/>
  <c r="F40" i="18"/>
  <c r="E40" i="18"/>
  <c r="I40" i="18"/>
  <c r="H40" i="18"/>
  <c r="D40" i="18"/>
  <c r="G40" i="18"/>
  <c r="C40" i="18"/>
  <c r="J27" i="18"/>
  <c r="F27" i="18"/>
  <c r="G27" i="18"/>
  <c r="I27" i="18"/>
  <c r="E27" i="18"/>
  <c r="C27" i="18"/>
  <c r="H27" i="18"/>
  <c r="D27" i="18"/>
  <c r="F14" i="18"/>
  <c r="I14" i="18"/>
  <c r="E14" i="18"/>
  <c r="G14" i="18"/>
  <c r="H14" i="18"/>
  <c r="D14" i="18"/>
  <c r="C14" i="18"/>
  <c r="C32" i="18"/>
  <c r="G39" i="18"/>
  <c r="C39" i="18"/>
  <c r="I39" i="18"/>
  <c r="H39" i="18"/>
  <c r="J39" i="18"/>
  <c r="F39" i="18"/>
  <c r="E39" i="18"/>
  <c r="D39" i="18"/>
  <c r="G26" i="18"/>
  <c r="C26" i="18"/>
  <c r="J26" i="18"/>
  <c r="F26" i="18"/>
  <c r="I26" i="18"/>
  <c r="E26" i="18"/>
  <c r="H26" i="18"/>
  <c r="D26" i="18"/>
  <c r="F13" i="18"/>
  <c r="H13" i="18"/>
  <c r="D13" i="18"/>
  <c r="G13" i="18"/>
  <c r="C13" i="18"/>
  <c r="I13" i="18"/>
  <c r="E13" i="18"/>
  <c r="G37" i="18"/>
  <c r="I38" i="18"/>
  <c r="E38" i="18"/>
  <c r="H38" i="18"/>
  <c r="D38" i="18"/>
  <c r="G38" i="18"/>
  <c r="C38" i="18"/>
  <c r="J38" i="18"/>
  <c r="F38" i="18"/>
  <c r="G24" i="18"/>
  <c r="I25" i="18"/>
  <c r="E25" i="18"/>
  <c r="H25" i="18"/>
  <c r="D25" i="18"/>
  <c r="G25" i="18"/>
  <c r="C25" i="18"/>
  <c r="J25" i="18"/>
  <c r="F25" i="18"/>
  <c r="F12" i="18"/>
  <c r="H12" i="18"/>
  <c r="C12" i="18"/>
  <c r="G12" i="18"/>
  <c r="D12" i="18"/>
  <c r="I12" i="18"/>
  <c r="E12" i="18"/>
  <c r="G23" i="17"/>
  <c r="D15" i="17"/>
  <c r="E15" i="17"/>
  <c r="I15" i="17"/>
  <c r="E23" i="17"/>
  <c r="I23" i="17"/>
  <c r="D23" i="17"/>
  <c r="F15" i="17"/>
  <c r="J15" i="17"/>
  <c r="E17" i="17"/>
  <c r="I17" i="17"/>
  <c r="F23" i="17"/>
  <c r="J23" i="17"/>
  <c r="H15" i="17"/>
  <c r="H23" i="17"/>
  <c r="F17" i="17"/>
  <c r="J17" i="17"/>
  <c r="F11" i="17"/>
  <c r="J11" i="17"/>
  <c r="D17" i="17"/>
  <c r="H17" i="17"/>
  <c r="F21" i="17"/>
  <c r="J21" i="17"/>
  <c r="D19" i="17"/>
  <c r="D11" i="17"/>
  <c r="H11" i="17"/>
  <c r="E19" i="17"/>
  <c r="I19" i="17"/>
  <c r="D21" i="17"/>
  <c r="H21" i="17"/>
  <c r="H19" i="17"/>
  <c r="E11" i="17"/>
  <c r="I11" i="17"/>
  <c r="F19" i="17"/>
  <c r="J19" i="17"/>
  <c r="E21" i="17"/>
  <c r="I21" i="17"/>
  <c r="L16" i="18"/>
  <c r="L29" i="18"/>
  <c r="C31" i="18"/>
  <c r="G31" i="18"/>
  <c r="D32" i="18"/>
  <c r="H32" i="18"/>
  <c r="D33" i="18"/>
  <c r="H33" i="18"/>
  <c r="D34" i="18"/>
  <c r="H34" i="18"/>
  <c r="D35" i="18"/>
  <c r="H35" i="18"/>
  <c r="D36" i="18"/>
  <c r="H36" i="18"/>
  <c r="D37" i="18"/>
  <c r="H37" i="18"/>
  <c r="D31" i="18"/>
  <c r="H31" i="18"/>
  <c r="E32" i="18"/>
  <c r="I32" i="18"/>
  <c r="E33" i="18"/>
  <c r="I33" i="18"/>
  <c r="E34" i="18"/>
  <c r="I34" i="18"/>
  <c r="E35" i="18"/>
  <c r="I35" i="18"/>
  <c r="E36" i="18"/>
  <c r="I36" i="18"/>
  <c r="E37" i="18"/>
  <c r="I37" i="18"/>
  <c r="E31" i="18"/>
  <c r="I31" i="18"/>
  <c r="F32" i="18"/>
  <c r="J32" i="18"/>
  <c r="F33" i="18"/>
  <c r="J33" i="18"/>
  <c r="F34" i="18"/>
  <c r="J34" i="18"/>
  <c r="F35" i="18"/>
  <c r="J35" i="18"/>
  <c r="F36" i="18"/>
  <c r="J36" i="18"/>
  <c r="F37" i="18"/>
  <c r="J37" i="18"/>
  <c r="F31" i="18"/>
  <c r="J31" i="18"/>
  <c r="G32" i="18"/>
  <c r="C33" i="18"/>
  <c r="G33" i="18"/>
  <c r="C34" i="18"/>
  <c r="G34" i="18"/>
  <c r="C35" i="18"/>
  <c r="G35" i="18"/>
  <c r="C36" i="18"/>
  <c r="G36" i="18"/>
  <c r="C37" i="18"/>
  <c r="I18" i="18"/>
  <c r="J19" i="18"/>
  <c r="J20" i="18"/>
  <c r="J21" i="18"/>
  <c r="J22" i="18"/>
  <c r="J23" i="18"/>
  <c r="J24" i="18"/>
  <c r="C18" i="18"/>
  <c r="G18" i="18"/>
  <c r="D19" i="18"/>
  <c r="H19" i="18"/>
  <c r="D20" i="18"/>
  <c r="H20" i="18"/>
  <c r="D21" i="18"/>
  <c r="H21" i="18"/>
  <c r="D22" i="18"/>
  <c r="H22" i="18"/>
  <c r="D23" i="18"/>
  <c r="H23" i="18"/>
  <c r="D24" i="18"/>
  <c r="H24" i="18"/>
  <c r="D18" i="18"/>
  <c r="H18" i="18"/>
  <c r="E19" i="18"/>
  <c r="I19" i="18"/>
  <c r="E20" i="18"/>
  <c r="I20" i="18"/>
  <c r="E21" i="18"/>
  <c r="I21" i="18"/>
  <c r="E22" i="18"/>
  <c r="I22" i="18"/>
  <c r="E23" i="18"/>
  <c r="I23" i="18"/>
  <c r="E24" i="18"/>
  <c r="I24" i="18"/>
  <c r="E18" i="18"/>
  <c r="F19" i="18"/>
  <c r="F20" i="18"/>
  <c r="F21" i="18"/>
  <c r="F22" i="18"/>
  <c r="F23" i="18"/>
  <c r="F24" i="18"/>
  <c r="F18" i="18"/>
  <c r="J18" i="18"/>
  <c r="C19" i="18"/>
  <c r="G19" i="18"/>
  <c r="C20" i="18"/>
  <c r="G20" i="18"/>
  <c r="C21" i="18"/>
  <c r="G21" i="18"/>
  <c r="C22" i="18"/>
  <c r="G22" i="18"/>
  <c r="C23" i="18"/>
  <c r="G23" i="18"/>
  <c r="C24" i="18"/>
  <c r="T40" i="18" l="1"/>
  <c r="P40" i="18"/>
  <c r="S40" i="18"/>
  <c r="O40" i="18"/>
  <c r="R40" i="18"/>
  <c r="N40" i="18"/>
  <c r="Q40" i="18"/>
  <c r="M40" i="18"/>
  <c r="T27" i="18"/>
  <c r="P27" i="18"/>
  <c r="S27" i="18"/>
  <c r="O27" i="18"/>
  <c r="M27" i="18"/>
  <c r="R27" i="18"/>
  <c r="N27" i="18"/>
  <c r="Q27" i="18"/>
  <c r="Q39" i="18"/>
  <c r="M39" i="18"/>
  <c r="S39" i="18"/>
  <c r="R39" i="18"/>
  <c r="T39" i="18"/>
  <c r="P39" i="18"/>
  <c r="O39" i="18"/>
  <c r="N39" i="18"/>
  <c r="Q26" i="18"/>
  <c r="M26" i="18"/>
  <c r="T26" i="18"/>
  <c r="P26" i="18"/>
  <c r="S26" i="18"/>
  <c r="O26" i="18"/>
  <c r="R26" i="18"/>
  <c r="N26" i="18"/>
  <c r="O19" i="18"/>
  <c r="S25" i="18"/>
  <c r="O25" i="18"/>
  <c r="R25" i="18"/>
  <c r="N25" i="18"/>
  <c r="Q25" i="18"/>
  <c r="M25" i="18"/>
  <c r="T25" i="18"/>
  <c r="P25" i="18"/>
  <c r="P32" i="18"/>
  <c r="Q38" i="18"/>
  <c r="S38" i="18"/>
  <c r="O38" i="18"/>
  <c r="R38" i="18"/>
  <c r="N38" i="18"/>
  <c r="M38" i="18"/>
  <c r="T38" i="18"/>
  <c r="P38" i="18"/>
  <c r="N36" i="18"/>
  <c r="N32" i="18"/>
  <c r="P37" i="18"/>
  <c r="P35" i="18"/>
  <c r="T20" i="18"/>
  <c r="M24" i="18"/>
  <c r="S24" i="18"/>
  <c r="Q21" i="18"/>
  <c r="O22" i="18"/>
  <c r="P18" i="18"/>
  <c r="R22" i="18"/>
  <c r="P23" i="18"/>
  <c r="S19" i="18"/>
  <c r="N22" i="18"/>
  <c r="Q23" i="18"/>
  <c r="Q20" i="18"/>
  <c r="T18" i="18"/>
  <c r="T22" i="18"/>
  <c r="T19" i="18"/>
  <c r="O24" i="18"/>
  <c r="S21" i="18"/>
  <c r="R18" i="18"/>
  <c r="N24" i="18"/>
  <c r="R21" i="18"/>
  <c r="Q22" i="18"/>
  <c r="M20" i="18"/>
  <c r="T24" i="18"/>
  <c r="T21" i="18"/>
  <c r="P19" i="18"/>
  <c r="S23" i="18"/>
  <c r="S20" i="18"/>
  <c r="N18" i="18"/>
  <c r="R23" i="18"/>
  <c r="Q24" i="18"/>
  <c r="M22" i="18"/>
  <c r="Q19" i="18"/>
  <c r="T23" i="18"/>
  <c r="P21" i="18"/>
  <c r="S18" i="18"/>
  <c r="S22" i="18"/>
  <c r="O20" i="18"/>
  <c r="N34" i="18"/>
  <c r="P33" i="18"/>
  <c r="N37" i="18"/>
  <c r="N35" i="18"/>
  <c r="N33" i="18"/>
  <c r="N31" i="18"/>
  <c r="P36" i="18"/>
  <c r="P34" i="18"/>
  <c r="T31" i="18"/>
  <c r="N23" i="18"/>
  <c r="N21" i="18"/>
  <c r="M23" i="18"/>
  <c r="M21" i="18"/>
  <c r="M19" i="18"/>
  <c r="P24" i="18"/>
  <c r="P22" i="18"/>
  <c r="P20" i="18"/>
  <c r="O18" i="18"/>
  <c r="O23" i="18"/>
  <c r="O21" i="18"/>
  <c r="R36" i="18"/>
  <c r="R34" i="18"/>
  <c r="R32" i="18"/>
  <c r="T37" i="18"/>
  <c r="T35" i="18"/>
  <c r="T33" i="18"/>
  <c r="P31" i="18"/>
  <c r="R35" i="18"/>
  <c r="R33" i="18"/>
  <c r="R31" i="18"/>
  <c r="T36" i="18"/>
  <c r="T34" i="18"/>
  <c r="T32" i="18"/>
  <c r="R37" i="18"/>
  <c r="O37" i="18"/>
  <c r="O36" i="18"/>
  <c r="O35" i="18"/>
  <c r="O34" i="18"/>
  <c r="O33" i="18"/>
  <c r="O32" i="18"/>
  <c r="O31" i="18"/>
  <c r="M37" i="18"/>
  <c r="M36" i="18"/>
  <c r="M35" i="18"/>
  <c r="M34" i="18"/>
  <c r="M33" i="18"/>
  <c r="M32" i="18"/>
  <c r="M31" i="18"/>
  <c r="S37" i="18"/>
  <c r="S36" i="18"/>
  <c r="S35" i="18"/>
  <c r="S34" i="18"/>
  <c r="S33" i="18"/>
  <c r="S32" i="18"/>
  <c r="S31" i="18"/>
  <c r="Q37" i="18"/>
  <c r="Q36" i="18"/>
  <c r="Q35" i="18"/>
  <c r="Q34" i="18"/>
  <c r="Q33" i="18"/>
  <c r="Q32" i="18"/>
  <c r="Q31" i="18"/>
  <c r="R24" i="18"/>
  <c r="R19" i="18"/>
  <c r="N19" i="18"/>
  <c r="R20" i="18"/>
  <c r="Q18" i="18"/>
  <c r="N20" i="18"/>
  <c r="M18" i="18"/>
  <c r="B2" i="17" l="1"/>
  <c r="U42" i="16" l="1"/>
  <c r="T42" i="16"/>
  <c r="S42" i="16"/>
  <c r="R42" i="16"/>
  <c r="Q42" i="16"/>
  <c r="P42" i="16"/>
  <c r="O42" i="16"/>
  <c r="N42" i="16"/>
  <c r="K41" i="16"/>
  <c r="J41" i="16"/>
  <c r="T41" i="16" s="1"/>
  <c r="I41" i="16"/>
  <c r="S41" i="16" s="1"/>
  <c r="H41" i="16"/>
  <c r="G41" i="16"/>
  <c r="F41" i="16"/>
  <c r="P41" i="16" s="1"/>
  <c r="E41" i="16"/>
  <c r="O41" i="16" s="1"/>
  <c r="D41" i="16"/>
  <c r="N41" i="16" s="1"/>
  <c r="C41" i="16"/>
  <c r="U40" i="16"/>
  <c r="T40" i="16"/>
  <c r="S40" i="16"/>
  <c r="R40" i="16"/>
  <c r="Q40" i="16"/>
  <c r="P40" i="16"/>
  <c r="O40" i="16"/>
  <c r="N40" i="16"/>
  <c r="U39" i="16"/>
  <c r="T39" i="16"/>
  <c r="S39" i="16"/>
  <c r="R39" i="16"/>
  <c r="Q39" i="16"/>
  <c r="P39" i="16"/>
  <c r="O39" i="16"/>
  <c r="N39" i="16"/>
  <c r="U38" i="16"/>
  <c r="T38" i="16"/>
  <c r="S38" i="16"/>
  <c r="R38" i="16"/>
  <c r="Q38" i="16"/>
  <c r="P38" i="16"/>
  <c r="O38" i="16"/>
  <c r="N38" i="16"/>
  <c r="U37" i="16"/>
  <c r="T37" i="16"/>
  <c r="S37" i="16"/>
  <c r="R37" i="16"/>
  <c r="Q37" i="16"/>
  <c r="P37" i="16"/>
  <c r="O37" i="16"/>
  <c r="N37" i="16"/>
  <c r="U36" i="16"/>
  <c r="T36" i="16"/>
  <c r="S36" i="16"/>
  <c r="R36" i="16"/>
  <c r="Q36" i="16"/>
  <c r="P36" i="16"/>
  <c r="O36" i="16"/>
  <c r="N36" i="16"/>
  <c r="U35" i="16"/>
  <c r="T35" i="16"/>
  <c r="S35" i="16"/>
  <c r="R35" i="16"/>
  <c r="Q35" i="16"/>
  <c r="P35" i="16"/>
  <c r="O35" i="16"/>
  <c r="N35" i="16"/>
  <c r="U34" i="16"/>
  <c r="T34" i="16"/>
  <c r="S34" i="16"/>
  <c r="R34" i="16"/>
  <c r="Q34" i="16"/>
  <c r="P34" i="16"/>
  <c r="O34" i="16"/>
  <c r="N34" i="16"/>
  <c r="U33" i="16"/>
  <c r="T33" i="16"/>
  <c r="S33" i="16"/>
  <c r="R33" i="16"/>
  <c r="Q33" i="16"/>
  <c r="P33" i="16"/>
  <c r="O33" i="16"/>
  <c r="N33" i="16"/>
  <c r="U32" i="16"/>
  <c r="T32" i="16"/>
  <c r="S32" i="16"/>
  <c r="R32" i="16"/>
  <c r="Q32" i="16"/>
  <c r="P32" i="16"/>
  <c r="O32" i="16"/>
  <c r="N32" i="16"/>
  <c r="U31" i="16"/>
  <c r="T31" i="16"/>
  <c r="S31" i="16"/>
  <c r="R31" i="16"/>
  <c r="Q31" i="16"/>
  <c r="P31" i="16"/>
  <c r="O31" i="16"/>
  <c r="N31" i="16"/>
  <c r="U30" i="16"/>
  <c r="T30" i="16"/>
  <c r="S30" i="16"/>
  <c r="R30" i="16"/>
  <c r="Q30" i="16"/>
  <c r="P30" i="16"/>
  <c r="O30" i="16"/>
  <c r="N30" i="16"/>
  <c r="U29" i="16"/>
  <c r="T29" i="16"/>
  <c r="S29" i="16"/>
  <c r="R29" i="16"/>
  <c r="Q29" i="16"/>
  <c r="P29" i="16"/>
  <c r="O29" i="16"/>
  <c r="N29" i="16"/>
  <c r="U28" i="16"/>
  <c r="T28" i="16"/>
  <c r="S28" i="16"/>
  <c r="R28" i="16"/>
  <c r="Q28" i="16"/>
  <c r="P28" i="16"/>
  <c r="O28" i="16"/>
  <c r="N28" i="16"/>
  <c r="U27" i="16"/>
  <c r="T27" i="16"/>
  <c r="S27" i="16"/>
  <c r="R27" i="16"/>
  <c r="Q27" i="16"/>
  <c r="P27" i="16"/>
  <c r="O27" i="16"/>
  <c r="N27" i="16"/>
  <c r="U26" i="16"/>
  <c r="T26" i="16"/>
  <c r="S26" i="16"/>
  <c r="R26" i="16"/>
  <c r="Q26" i="16"/>
  <c r="P26" i="16"/>
  <c r="O26" i="16"/>
  <c r="N26" i="16"/>
  <c r="U25" i="16"/>
  <c r="T25" i="16"/>
  <c r="S25" i="16"/>
  <c r="R25" i="16"/>
  <c r="Q25" i="16"/>
  <c r="P25" i="16"/>
  <c r="O25" i="16"/>
  <c r="N25" i="16"/>
  <c r="U24" i="16"/>
  <c r="T24" i="16"/>
  <c r="S24" i="16"/>
  <c r="R24" i="16"/>
  <c r="Q24" i="16"/>
  <c r="P24" i="16"/>
  <c r="O24" i="16"/>
  <c r="N24" i="16"/>
  <c r="U23" i="16"/>
  <c r="T23" i="16"/>
  <c r="S23" i="16"/>
  <c r="R23" i="16"/>
  <c r="Q23" i="16"/>
  <c r="P23" i="16"/>
  <c r="O23" i="16"/>
  <c r="N23" i="16"/>
  <c r="U22" i="16"/>
  <c r="T22" i="16"/>
  <c r="S22" i="16"/>
  <c r="R22" i="16"/>
  <c r="Q22" i="16"/>
  <c r="P22" i="16"/>
  <c r="O22" i="16"/>
  <c r="N22" i="16"/>
  <c r="U21" i="16"/>
  <c r="T21" i="16"/>
  <c r="S21" i="16"/>
  <c r="R21" i="16"/>
  <c r="Q21" i="16"/>
  <c r="P21" i="16"/>
  <c r="O21" i="16"/>
  <c r="N21" i="16"/>
  <c r="U20" i="16"/>
  <c r="T20" i="16"/>
  <c r="S20" i="16"/>
  <c r="R20" i="16"/>
  <c r="Q20" i="16"/>
  <c r="P20" i="16"/>
  <c r="O20" i="16"/>
  <c r="N20" i="16"/>
  <c r="U19" i="16"/>
  <c r="T19" i="16"/>
  <c r="S19" i="16"/>
  <c r="R19" i="16"/>
  <c r="Q19" i="16"/>
  <c r="P19" i="16"/>
  <c r="O19" i="16"/>
  <c r="N19" i="16"/>
  <c r="U18" i="16"/>
  <c r="T18" i="16"/>
  <c r="S18" i="16"/>
  <c r="R18" i="16"/>
  <c r="Q18" i="16"/>
  <c r="P18" i="16"/>
  <c r="O18" i="16"/>
  <c r="N18" i="16"/>
  <c r="U17" i="16"/>
  <c r="T17" i="16"/>
  <c r="S17" i="16"/>
  <c r="R17" i="16"/>
  <c r="Q17" i="16"/>
  <c r="P17" i="16"/>
  <c r="O17" i="16"/>
  <c r="N17" i="16"/>
  <c r="U16" i="16"/>
  <c r="T16" i="16"/>
  <c r="S16" i="16"/>
  <c r="R16" i="16"/>
  <c r="Q16" i="16"/>
  <c r="P16" i="16"/>
  <c r="O16" i="16"/>
  <c r="N16" i="16"/>
  <c r="U15" i="16"/>
  <c r="T15" i="16"/>
  <c r="S15" i="16"/>
  <c r="R15" i="16"/>
  <c r="Q15" i="16"/>
  <c r="P15" i="16"/>
  <c r="O15" i="16"/>
  <c r="N15" i="16"/>
  <c r="U14" i="16"/>
  <c r="T14" i="16"/>
  <c r="S14" i="16"/>
  <c r="R14" i="16"/>
  <c r="Q14" i="16"/>
  <c r="P14" i="16"/>
  <c r="O14" i="16"/>
  <c r="N14" i="16"/>
  <c r="U13" i="16"/>
  <c r="T13" i="16"/>
  <c r="S13" i="16"/>
  <c r="R13" i="16"/>
  <c r="Q13" i="16"/>
  <c r="P13" i="16"/>
  <c r="O13" i="16"/>
  <c r="N13" i="16"/>
  <c r="U12" i="16"/>
  <c r="T12" i="16"/>
  <c r="S12" i="16"/>
  <c r="R12" i="16"/>
  <c r="Q12" i="16"/>
  <c r="P12" i="16"/>
  <c r="O12" i="16"/>
  <c r="N12" i="16"/>
  <c r="U11" i="16"/>
  <c r="T11" i="16"/>
  <c r="S11" i="16"/>
  <c r="R11" i="16"/>
  <c r="Q11" i="16"/>
  <c r="P11" i="16"/>
  <c r="O11" i="16"/>
  <c r="N11" i="16"/>
  <c r="U10" i="16"/>
  <c r="T10" i="16"/>
  <c r="S10" i="16"/>
  <c r="R10" i="16"/>
  <c r="Q10" i="16"/>
  <c r="P10" i="16"/>
  <c r="O10" i="16"/>
  <c r="N10" i="16"/>
  <c r="U9" i="16"/>
  <c r="T9" i="16"/>
  <c r="S9" i="16"/>
  <c r="R9" i="16"/>
  <c r="Q9" i="16"/>
  <c r="P9" i="16"/>
  <c r="O9" i="16"/>
  <c r="N9" i="16"/>
  <c r="U8" i="16"/>
  <c r="T8" i="16"/>
  <c r="S8" i="16"/>
  <c r="R8" i="16"/>
  <c r="Q8" i="16"/>
  <c r="P8" i="16"/>
  <c r="O8" i="16"/>
  <c r="N8" i="16"/>
  <c r="U7" i="16"/>
  <c r="T7" i="16"/>
  <c r="S7" i="16"/>
  <c r="R7" i="16"/>
  <c r="Q7" i="16"/>
  <c r="P7" i="16"/>
  <c r="O7" i="16"/>
  <c r="N7" i="16"/>
  <c r="U6" i="16"/>
  <c r="L10" i="17" s="1"/>
  <c r="T6" i="16"/>
  <c r="I5" i="18" s="1"/>
  <c r="S6" i="16"/>
  <c r="H5" i="18" s="1"/>
  <c r="R6" i="16"/>
  <c r="G5" i="18" s="1"/>
  <c r="Q6" i="16"/>
  <c r="F5" i="18" s="1"/>
  <c r="P6" i="16"/>
  <c r="E5" i="18" s="1"/>
  <c r="O6" i="16"/>
  <c r="D5" i="18" s="1"/>
  <c r="N6" i="16"/>
  <c r="C5" i="18" s="1"/>
  <c r="U42" i="15"/>
  <c r="T42" i="15"/>
  <c r="S42" i="15"/>
  <c r="R42" i="15"/>
  <c r="Q42" i="15"/>
  <c r="P42" i="15"/>
  <c r="O42" i="15"/>
  <c r="N42" i="15"/>
  <c r="K41" i="15"/>
  <c r="J41" i="15"/>
  <c r="I41" i="15"/>
  <c r="H41" i="15"/>
  <c r="G41" i="15"/>
  <c r="F41" i="15"/>
  <c r="E41" i="15"/>
  <c r="D41" i="15"/>
  <c r="C41" i="15"/>
  <c r="U40" i="15"/>
  <c r="T40" i="15"/>
  <c r="S40" i="15"/>
  <c r="R40" i="15"/>
  <c r="Q40" i="15"/>
  <c r="P40" i="15"/>
  <c r="O40" i="15"/>
  <c r="N40" i="15"/>
  <c r="U39" i="15"/>
  <c r="T39" i="15"/>
  <c r="S39" i="15"/>
  <c r="R39" i="15"/>
  <c r="Q39" i="15"/>
  <c r="P39" i="15"/>
  <c r="O39" i="15"/>
  <c r="N39" i="15"/>
  <c r="U38" i="15"/>
  <c r="T38" i="15"/>
  <c r="S38" i="15"/>
  <c r="R38" i="15"/>
  <c r="Q38" i="15"/>
  <c r="P38" i="15"/>
  <c r="O38" i="15"/>
  <c r="N38" i="15"/>
  <c r="U37" i="15"/>
  <c r="T37" i="15"/>
  <c r="S37" i="15"/>
  <c r="R37" i="15"/>
  <c r="Q37" i="15"/>
  <c r="P37" i="15"/>
  <c r="O37" i="15"/>
  <c r="N37" i="15"/>
  <c r="U36" i="15"/>
  <c r="T36" i="15"/>
  <c r="S36" i="15"/>
  <c r="R36" i="15"/>
  <c r="Q36" i="15"/>
  <c r="P36" i="15"/>
  <c r="O36" i="15"/>
  <c r="N36" i="15"/>
  <c r="U35" i="15"/>
  <c r="T35" i="15"/>
  <c r="S35" i="15"/>
  <c r="R35" i="15"/>
  <c r="Q35" i="15"/>
  <c r="P35" i="15"/>
  <c r="O35" i="15"/>
  <c r="N35" i="15"/>
  <c r="U34" i="15"/>
  <c r="T34" i="15"/>
  <c r="S34" i="15"/>
  <c r="R34" i="15"/>
  <c r="Q34" i="15"/>
  <c r="P34" i="15"/>
  <c r="O34" i="15"/>
  <c r="N34" i="15"/>
  <c r="U33" i="15"/>
  <c r="T33" i="15"/>
  <c r="S33" i="15"/>
  <c r="R33" i="15"/>
  <c r="Q33" i="15"/>
  <c r="P33" i="15"/>
  <c r="O33" i="15"/>
  <c r="N33" i="15"/>
  <c r="U32" i="15"/>
  <c r="T32" i="15"/>
  <c r="S32" i="15"/>
  <c r="R32" i="15"/>
  <c r="Q32" i="15"/>
  <c r="P32" i="15"/>
  <c r="O32" i="15"/>
  <c r="N32" i="15"/>
  <c r="U31" i="15"/>
  <c r="T31" i="15"/>
  <c r="S31" i="15"/>
  <c r="R31" i="15"/>
  <c r="Q31" i="15"/>
  <c r="P31" i="15"/>
  <c r="O31" i="15"/>
  <c r="N31" i="15"/>
  <c r="U30" i="15"/>
  <c r="T30" i="15"/>
  <c r="S30" i="15"/>
  <c r="R30" i="15"/>
  <c r="Q30" i="15"/>
  <c r="P30" i="15"/>
  <c r="O30" i="15"/>
  <c r="N30" i="15"/>
  <c r="U29" i="15"/>
  <c r="T29" i="15"/>
  <c r="S29" i="15"/>
  <c r="R29" i="15"/>
  <c r="Q29" i="15"/>
  <c r="P29" i="15"/>
  <c r="O29" i="15"/>
  <c r="N29" i="15"/>
  <c r="U28" i="15"/>
  <c r="T28" i="15"/>
  <c r="S28" i="15"/>
  <c r="R28" i="15"/>
  <c r="Q28" i="15"/>
  <c r="P28" i="15"/>
  <c r="O28" i="15"/>
  <c r="N28" i="15"/>
  <c r="U27" i="15"/>
  <c r="T27" i="15"/>
  <c r="S27" i="15"/>
  <c r="R27" i="15"/>
  <c r="Q27" i="15"/>
  <c r="P27" i="15"/>
  <c r="O27" i="15"/>
  <c r="N27" i="15"/>
  <c r="U26" i="15"/>
  <c r="T26" i="15"/>
  <c r="S26" i="15"/>
  <c r="R26" i="15"/>
  <c r="Q26" i="15"/>
  <c r="P26" i="15"/>
  <c r="O26" i="15"/>
  <c r="N26" i="15"/>
  <c r="U25" i="15"/>
  <c r="T25" i="15"/>
  <c r="S25" i="15"/>
  <c r="R25" i="15"/>
  <c r="Q25" i="15"/>
  <c r="P25" i="15"/>
  <c r="O25" i="15"/>
  <c r="N25" i="15"/>
  <c r="U24" i="15"/>
  <c r="T24" i="15"/>
  <c r="S24" i="15"/>
  <c r="R24" i="15"/>
  <c r="Q24" i="15"/>
  <c r="P24" i="15"/>
  <c r="O24" i="15"/>
  <c r="N24" i="15"/>
  <c r="U23" i="15"/>
  <c r="T23" i="15"/>
  <c r="S23" i="15"/>
  <c r="R23" i="15"/>
  <c r="Q23" i="15"/>
  <c r="P23" i="15"/>
  <c r="O23" i="15"/>
  <c r="N23" i="15"/>
  <c r="U22" i="15"/>
  <c r="T22" i="15"/>
  <c r="S22" i="15"/>
  <c r="R22" i="15"/>
  <c r="Q22" i="15"/>
  <c r="P22" i="15"/>
  <c r="O22" i="15"/>
  <c r="N22" i="15"/>
  <c r="U21" i="15"/>
  <c r="T21" i="15"/>
  <c r="S21" i="15"/>
  <c r="R21" i="15"/>
  <c r="Q21" i="15"/>
  <c r="P21" i="15"/>
  <c r="O21" i="15"/>
  <c r="N21" i="15"/>
  <c r="U20" i="15"/>
  <c r="T20" i="15"/>
  <c r="S20" i="15"/>
  <c r="R20" i="15"/>
  <c r="Q20" i="15"/>
  <c r="P20" i="15"/>
  <c r="O20" i="15"/>
  <c r="N20" i="15"/>
  <c r="U19" i="15"/>
  <c r="T19" i="15"/>
  <c r="S19" i="15"/>
  <c r="R19" i="15"/>
  <c r="Q19" i="15"/>
  <c r="P19" i="15"/>
  <c r="O19" i="15"/>
  <c r="N19" i="15"/>
  <c r="U18" i="15"/>
  <c r="T18" i="15"/>
  <c r="S18" i="15"/>
  <c r="R18" i="15"/>
  <c r="Q18" i="15"/>
  <c r="P18" i="15"/>
  <c r="O18" i="15"/>
  <c r="N18" i="15"/>
  <c r="U17" i="15"/>
  <c r="T17" i="15"/>
  <c r="S17" i="15"/>
  <c r="R17" i="15"/>
  <c r="Q17" i="15"/>
  <c r="P17" i="15"/>
  <c r="O17" i="15"/>
  <c r="N17" i="15"/>
  <c r="U16" i="15"/>
  <c r="T16" i="15"/>
  <c r="S16" i="15"/>
  <c r="R16" i="15"/>
  <c r="Q16" i="15"/>
  <c r="P16" i="15"/>
  <c r="O16" i="15"/>
  <c r="N16" i="15"/>
  <c r="U15" i="15"/>
  <c r="T15" i="15"/>
  <c r="S15" i="15"/>
  <c r="R15" i="15"/>
  <c r="Q15" i="15"/>
  <c r="P15" i="15"/>
  <c r="O15" i="15"/>
  <c r="N15" i="15"/>
  <c r="U14" i="15"/>
  <c r="T14" i="15"/>
  <c r="S14" i="15"/>
  <c r="R14" i="15"/>
  <c r="Q14" i="15"/>
  <c r="P14" i="15"/>
  <c r="O14" i="15"/>
  <c r="N14" i="15"/>
  <c r="U13" i="15"/>
  <c r="T13" i="15"/>
  <c r="S13" i="15"/>
  <c r="R13" i="15"/>
  <c r="Q13" i="15"/>
  <c r="P13" i="15"/>
  <c r="O13" i="15"/>
  <c r="N13" i="15"/>
  <c r="U12" i="15"/>
  <c r="T12" i="15"/>
  <c r="S12" i="15"/>
  <c r="R12" i="15"/>
  <c r="Q12" i="15"/>
  <c r="P12" i="15"/>
  <c r="O12" i="15"/>
  <c r="N12" i="15"/>
  <c r="U11" i="15"/>
  <c r="T11" i="15"/>
  <c r="S11" i="15"/>
  <c r="R11" i="15"/>
  <c r="Q11" i="15"/>
  <c r="P11" i="15"/>
  <c r="O11" i="15"/>
  <c r="N11" i="15"/>
  <c r="U10" i="15"/>
  <c r="T10" i="15"/>
  <c r="S10" i="15"/>
  <c r="R10" i="15"/>
  <c r="Q10" i="15"/>
  <c r="P10" i="15"/>
  <c r="O10" i="15"/>
  <c r="N10" i="15"/>
  <c r="U9" i="15"/>
  <c r="T9" i="15"/>
  <c r="S9" i="15"/>
  <c r="R9" i="15"/>
  <c r="Q9" i="15"/>
  <c r="P9" i="15"/>
  <c r="O9" i="15"/>
  <c r="N9" i="15"/>
  <c r="U8" i="15"/>
  <c r="T8" i="15"/>
  <c r="S8" i="15"/>
  <c r="R8" i="15"/>
  <c r="Q8" i="15"/>
  <c r="P8" i="15"/>
  <c r="O8" i="15"/>
  <c r="N8" i="15"/>
  <c r="U7" i="15"/>
  <c r="T7" i="15"/>
  <c r="S7" i="15"/>
  <c r="R7" i="15"/>
  <c r="Q7" i="15"/>
  <c r="P7" i="15"/>
  <c r="O7" i="15"/>
  <c r="N7" i="15"/>
  <c r="U6" i="15"/>
  <c r="L12" i="17" s="1"/>
  <c r="T6" i="15"/>
  <c r="I6" i="18" s="1"/>
  <c r="S6" i="15"/>
  <c r="H6" i="18" s="1"/>
  <c r="R6" i="15"/>
  <c r="G6" i="18" s="1"/>
  <c r="Q6" i="15"/>
  <c r="F6" i="18" s="1"/>
  <c r="P6" i="15"/>
  <c r="E6" i="18" s="1"/>
  <c r="O6" i="15"/>
  <c r="D6" i="18" s="1"/>
  <c r="N6" i="15"/>
  <c r="C6" i="18" s="1"/>
  <c r="U42" i="14"/>
  <c r="T42" i="14"/>
  <c r="S42" i="14"/>
  <c r="R42" i="14"/>
  <c r="Q42" i="14"/>
  <c r="P42" i="14"/>
  <c r="O42" i="14"/>
  <c r="N42" i="14"/>
  <c r="K41" i="14"/>
  <c r="J41" i="14"/>
  <c r="I41" i="14"/>
  <c r="H41" i="14"/>
  <c r="G41" i="14"/>
  <c r="F41" i="14"/>
  <c r="E41" i="14"/>
  <c r="D41" i="14"/>
  <c r="C41" i="14"/>
  <c r="U40" i="14"/>
  <c r="T40" i="14"/>
  <c r="S40" i="14"/>
  <c r="R40" i="14"/>
  <c r="Q40" i="14"/>
  <c r="P40" i="14"/>
  <c r="O40" i="14"/>
  <c r="N40" i="14"/>
  <c r="U39" i="14"/>
  <c r="T39" i="14"/>
  <c r="S39" i="14"/>
  <c r="R39" i="14"/>
  <c r="Q39" i="14"/>
  <c r="P39" i="14"/>
  <c r="O39" i="14"/>
  <c r="N39" i="14"/>
  <c r="U38" i="14"/>
  <c r="T38" i="14"/>
  <c r="S38" i="14"/>
  <c r="R38" i="14"/>
  <c r="Q38" i="14"/>
  <c r="P38" i="14"/>
  <c r="O38" i="14"/>
  <c r="N38" i="14"/>
  <c r="U37" i="14"/>
  <c r="T37" i="14"/>
  <c r="S37" i="14"/>
  <c r="R37" i="14"/>
  <c r="Q37" i="14"/>
  <c r="P37" i="14"/>
  <c r="O37" i="14"/>
  <c r="N37" i="14"/>
  <c r="U36" i="14"/>
  <c r="T36" i="14"/>
  <c r="S36" i="14"/>
  <c r="R36" i="14"/>
  <c r="Q36" i="14"/>
  <c r="P36" i="14"/>
  <c r="O36" i="14"/>
  <c r="N36" i="14"/>
  <c r="U35" i="14"/>
  <c r="T35" i="14"/>
  <c r="S35" i="14"/>
  <c r="R35" i="14"/>
  <c r="Q35" i="14"/>
  <c r="P35" i="14"/>
  <c r="O35" i="14"/>
  <c r="N35" i="14"/>
  <c r="U34" i="14"/>
  <c r="T34" i="14"/>
  <c r="S34" i="14"/>
  <c r="R34" i="14"/>
  <c r="Q34" i="14"/>
  <c r="P34" i="14"/>
  <c r="O34" i="14"/>
  <c r="N34" i="14"/>
  <c r="U33" i="14"/>
  <c r="T33" i="14"/>
  <c r="S33" i="14"/>
  <c r="R33" i="14"/>
  <c r="Q33" i="14"/>
  <c r="P33" i="14"/>
  <c r="O33" i="14"/>
  <c r="N33" i="14"/>
  <c r="U32" i="14"/>
  <c r="T32" i="14"/>
  <c r="S32" i="14"/>
  <c r="R32" i="14"/>
  <c r="Q32" i="14"/>
  <c r="P32" i="14"/>
  <c r="O32" i="14"/>
  <c r="N32" i="14"/>
  <c r="U31" i="14"/>
  <c r="T31" i="14"/>
  <c r="S31" i="14"/>
  <c r="R31" i="14"/>
  <c r="Q31" i="14"/>
  <c r="P31" i="14"/>
  <c r="O31" i="14"/>
  <c r="N31" i="14"/>
  <c r="U30" i="14"/>
  <c r="T30" i="14"/>
  <c r="S30" i="14"/>
  <c r="R30" i="14"/>
  <c r="Q30" i="14"/>
  <c r="P30" i="14"/>
  <c r="O30" i="14"/>
  <c r="N30" i="14"/>
  <c r="U29" i="14"/>
  <c r="T29" i="14"/>
  <c r="S29" i="14"/>
  <c r="R29" i="14"/>
  <c r="Q29" i="14"/>
  <c r="P29" i="14"/>
  <c r="O29" i="14"/>
  <c r="N29" i="14"/>
  <c r="U28" i="14"/>
  <c r="T28" i="14"/>
  <c r="S28" i="14"/>
  <c r="R28" i="14"/>
  <c r="Q28" i="14"/>
  <c r="P28" i="14"/>
  <c r="O28" i="14"/>
  <c r="N28" i="14"/>
  <c r="U27" i="14"/>
  <c r="T27" i="14"/>
  <c r="S27" i="14"/>
  <c r="R27" i="14"/>
  <c r="Q27" i="14"/>
  <c r="P27" i="14"/>
  <c r="O27" i="14"/>
  <c r="N27" i="14"/>
  <c r="U26" i="14"/>
  <c r="T26" i="14"/>
  <c r="S26" i="14"/>
  <c r="R26" i="14"/>
  <c r="Q26" i="14"/>
  <c r="P26" i="14"/>
  <c r="O26" i="14"/>
  <c r="N26" i="14"/>
  <c r="U25" i="14"/>
  <c r="T25" i="14"/>
  <c r="S25" i="14"/>
  <c r="R25" i="14"/>
  <c r="Q25" i="14"/>
  <c r="P25" i="14"/>
  <c r="O25" i="14"/>
  <c r="N25" i="14"/>
  <c r="U24" i="14"/>
  <c r="T24" i="14"/>
  <c r="S24" i="14"/>
  <c r="R24" i="14"/>
  <c r="Q24" i="14"/>
  <c r="P24" i="14"/>
  <c r="O24" i="14"/>
  <c r="N24" i="14"/>
  <c r="U23" i="14"/>
  <c r="T23" i="14"/>
  <c r="S23" i="14"/>
  <c r="R23" i="14"/>
  <c r="Q23" i="14"/>
  <c r="P23" i="14"/>
  <c r="O23" i="14"/>
  <c r="N23" i="14"/>
  <c r="U22" i="14"/>
  <c r="T22" i="14"/>
  <c r="S22" i="14"/>
  <c r="R22" i="14"/>
  <c r="Q22" i="14"/>
  <c r="P22" i="14"/>
  <c r="O22" i="14"/>
  <c r="N22" i="14"/>
  <c r="U21" i="14"/>
  <c r="T21" i="14"/>
  <c r="S21" i="14"/>
  <c r="R21" i="14"/>
  <c r="Q21" i="14"/>
  <c r="P21" i="14"/>
  <c r="O21" i="14"/>
  <c r="N21" i="14"/>
  <c r="U20" i="14"/>
  <c r="T20" i="14"/>
  <c r="S20" i="14"/>
  <c r="R20" i="14"/>
  <c r="Q20" i="14"/>
  <c r="P20" i="14"/>
  <c r="O20" i="14"/>
  <c r="N20" i="14"/>
  <c r="U19" i="14"/>
  <c r="T19" i="14"/>
  <c r="S19" i="14"/>
  <c r="R19" i="14"/>
  <c r="Q19" i="14"/>
  <c r="P19" i="14"/>
  <c r="O19" i="14"/>
  <c r="N19" i="14"/>
  <c r="U18" i="14"/>
  <c r="T18" i="14"/>
  <c r="S18" i="14"/>
  <c r="R18" i="14"/>
  <c r="Q18" i="14"/>
  <c r="P18" i="14"/>
  <c r="O18" i="14"/>
  <c r="N18" i="14"/>
  <c r="U17" i="14"/>
  <c r="T17" i="14"/>
  <c r="S17" i="14"/>
  <c r="R17" i="14"/>
  <c r="Q17" i="14"/>
  <c r="P17" i="14"/>
  <c r="O17" i="14"/>
  <c r="N17" i="14"/>
  <c r="U16" i="14"/>
  <c r="T16" i="14"/>
  <c r="S16" i="14"/>
  <c r="R16" i="14"/>
  <c r="Q16" i="14"/>
  <c r="P16" i="14"/>
  <c r="O16" i="14"/>
  <c r="N16" i="14"/>
  <c r="U15" i="14"/>
  <c r="T15" i="14"/>
  <c r="S15" i="14"/>
  <c r="R15" i="14"/>
  <c r="Q15" i="14"/>
  <c r="P15" i="14"/>
  <c r="O15" i="14"/>
  <c r="N15" i="14"/>
  <c r="U14" i="14"/>
  <c r="T14" i="14"/>
  <c r="S14" i="14"/>
  <c r="R14" i="14"/>
  <c r="Q14" i="14"/>
  <c r="P14" i="14"/>
  <c r="O14" i="14"/>
  <c r="N14" i="14"/>
  <c r="U13" i="14"/>
  <c r="T13" i="14"/>
  <c r="S13" i="14"/>
  <c r="R13" i="14"/>
  <c r="Q13" i="14"/>
  <c r="P13" i="14"/>
  <c r="O13" i="14"/>
  <c r="N13" i="14"/>
  <c r="U12" i="14"/>
  <c r="T12" i="14"/>
  <c r="S12" i="14"/>
  <c r="R12" i="14"/>
  <c r="Q12" i="14"/>
  <c r="P12" i="14"/>
  <c r="O12" i="14"/>
  <c r="N12" i="14"/>
  <c r="U11" i="14"/>
  <c r="T11" i="14"/>
  <c r="S11" i="14"/>
  <c r="R11" i="14"/>
  <c r="Q11" i="14"/>
  <c r="P11" i="14"/>
  <c r="O11" i="14"/>
  <c r="N11" i="14"/>
  <c r="U10" i="14"/>
  <c r="T10" i="14"/>
  <c r="S10" i="14"/>
  <c r="R10" i="14"/>
  <c r="Q10" i="14"/>
  <c r="P10" i="14"/>
  <c r="O10" i="14"/>
  <c r="N10" i="14"/>
  <c r="U9" i="14"/>
  <c r="T9" i="14"/>
  <c r="S9" i="14"/>
  <c r="R9" i="14"/>
  <c r="Q9" i="14"/>
  <c r="P9" i="14"/>
  <c r="O9" i="14"/>
  <c r="N9" i="14"/>
  <c r="U8" i="14"/>
  <c r="T8" i="14"/>
  <c r="S8" i="14"/>
  <c r="R8" i="14"/>
  <c r="Q8" i="14"/>
  <c r="P8" i="14"/>
  <c r="O8" i="14"/>
  <c r="N8" i="14"/>
  <c r="U7" i="14"/>
  <c r="T7" i="14"/>
  <c r="S7" i="14"/>
  <c r="R7" i="14"/>
  <c r="Q7" i="14"/>
  <c r="P7" i="14"/>
  <c r="O7" i="14"/>
  <c r="N7" i="14"/>
  <c r="U6" i="14"/>
  <c r="L14" i="17" s="1"/>
  <c r="T6" i="14"/>
  <c r="I7" i="18" s="1"/>
  <c r="S6" i="14"/>
  <c r="H7" i="18" s="1"/>
  <c r="R6" i="14"/>
  <c r="G7" i="18" s="1"/>
  <c r="Q6" i="14"/>
  <c r="F7" i="18" s="1"/>
  <c r="P6" i="14"/>
  <c r="E7" i="18" s="1"/>
  <c r="O6" i="14"/>
  <c r="D7" i="18" s="1"/>
  <c r="N6" i="14"/>
  <c r="C7" i="18" s="1"/>
  <c r="U42" i="13"/>
  <c r="T42" i="13"/>
  <c r="S42" i="13"/>
  <c r="R42" i="13"/>
  <c r="Q42" i="13"/>
  <c r="P42" i="13"/>
  <c r="O42" i="13"/>
  <c r="N42" i="13"/>
  <c r="K41" i="13"/>
  <c r="J41" i="13"/>
  <c r="I41" i="13"/>
  <c r="H41" i="13"/>
  <c r="G41" i="13"/>
  <c r="F41" i="13"/>
  <c r="E41" i="13"/>
  <c r="D41" i="13"/>
  <c r="C41" i="13"/>
  <c r="U40" i="13"/>
  <c r="T40" i="13"/>
  <c r="S40" i="13"/>
  <c r="R40" i="13"/>
  <c r="Q40" i="13"/>
  <c r="P40" i="13"/>
  <c r="O40" i="13"/>
  <c r="N40" i="13"/>
  <c r="U39" i="13"/>
  <c r="T39" i="13"/>
  <c r="S39" i="13"/>
  <c r="R39" i="13"/>
  <c r="Q39" i="13"/>
  <c r="P39" i="13"/>
  <c r="O39" i="13"/>
  <c r="N39" i="13"/>
  <c r="U38" i="13"/>
  <c r="T38" i="13"/>
  <c r="S38" i="13"/>
  <c r="R38" i="13"/>
  <c r="Q38" i="13"/>
  <c r="P38" i="13"/>
  <c r="O38" i="13"/>
  <c r="N38" i="13"/>
  <c r="U37" i="13"/>
  <c r="T37" i="13"/>
  <c r="S37" i="13"/>
  <c r="R37" i="13"/>
  <c r="Q37" i="13"/>
  <c r="P37" i="13"/>
  <c r="O37" i="13"/>
  <c r="N37" i="13"/>
  <c r="U36" i="13"/>
  <c r="T36" i="13"/>
  <c r="S36" i="13"/>
  <c r="R36" i="13"/>
  <c r="Q36" i="13"/>
  <c r="P36" i="13"/>
  <c r="O36" i="13"/>
  <c r="N36" i="13"/>
  <c r="U35" i="13"/>
  <c r="T35" i="13"/>
  <c r="S35" i="13"/>
  <c r="R35" i="13"/>
  <c r="Q35" i="13"/>
  <c r="P35" i="13"/>
  <c r="O35" i="13"/>
  <c r="N35" i="13"/>
  <c r="U34" i="13"/>
  <c r="T34" i="13"/>
  <c r="S34" i="13"/>
  <c r="R34" i="13"/>
  <c r="Q34" i="13"/>
  <c r="P34" i="13"/>
  <c r="O34" i="13"/>
  <c r="N34" i="13"/>
  <c r="U33" i="13"/>
  <c r="T33" i="13"/>
  <c r="S33" i="13"/>
  <c r="R33" i="13"/>
  <c r="Q33" i="13"/>
  <c r="P33" i="13"/>
  <c r="O33" i="13"/>
  <c r="N33" i="13"/>
  <c r="U32" i="13"/>
  <c r="T32" i="13"/>
  <c r="S32" i="13"/>
  <c r="R32" i="13"/>
  <c r="Q32" i="13"/>
  <c r="P32" i="13"/>
  <c r="O32" i="13"/>
  <c r="N32" i="13"/>
  <c r="U31" i="13"/>
  <c r="T31" i="13"/>
  <c r="S31" i="13"/>
  <c r="R31" i="13"/>
  <c r="Q31" i="13"/>
  <c r="P31" i="13"/>
  <c r="O31" i="13"/>
  <c r="N31" i="13"/>
  <c r="U30" i="13"/>
  <c r="T30" i="13"/>
  <c r="S30" i="13"/>
  <c r="R30" i="13"/>
  <c r="Q30" i="13"/>
  <c r="P30" i="13"/>
  <c r="O30" i="13"/>
  <c r="N30" i="13"/>
  <c r="U29" i="13"/>
  <c r="T29" i="13"/>
  <c r="S29" i="13"/>
  <c r="R29" i="13"/>
  <c r="Q29" i="13"/>
  <c r="P29" i="13"/>
  <c r="O29" i="13"/>
  <c r="N29" i="13"/>
  <c r="U28" i="13"/>
  <c r="T28" i="13"/>
  <c r="S28" i="13"/>
  <c r="R28" i="13"/>
  <c r="Q28" i="13"/>
  <c r="P28" i="13"/>
  <c r="O28" i="13"/>
  <c r="N28" i="13"/>
  <c r="U27" i="13"/>
  <c r="T27" i="13"/>
  <c r="S27" i="13"/>
  <c r="R27" i="13"/>
  <c r="Q27" i="13"/>
  <c r="P27" i="13"/>
  <c r="O27" i="13"/>
  <c r="N27" i="13"/>
  <c r="U26" i="13"/>
  <c r="T26" i="13"/>
  <c r="S26" i="13"/>
  <c r="R26" i="13"/>
  <c r="Q26" i="13"/>
  <c r="P26" i="13"/>
  <c r="O26" i="13"/>
  <c r="N26" i="13"/>
  <c r="U25" i="13"/>
  <c r="T25" i="13"/>
  <c r="S25" i="13"/>
  <c r="R25" i="13"/>
  <c r="Q25" i="13"/>
  <c r="P25" i="13"/>
  <c r="O25" i="13"/>
  <c r="N25" i="13"/>
  <c r="U24" i="13"/>
  <c r="T24" i="13"/>
  <c r="S24" i="13"/>
  <c r="R24" i="13"/>
  <c r="Q24" i="13"/>
  <c r="P24" i="13"/>
  <c r="O24" i="13"/>
  <c r="N24" i="13"/>
  <c r="U23" i="13"/>
  <c r="T23" i="13"/>
  <c r="S23" i="13"/>
  <c r="R23" i="13"/>
  <c r="Q23" i="13"/>
  <c r="P23" i="13"/>
  <c r="O23" i="13"/>
  <c r="N23" i="13"/>
  <c r="U22" i="13"/>
  <c r="T22" i="13"/>
  <c r="S22" i="13"/>
  <c r="R22" i="13"/>
  <c r="Q22" i="13"/>
  <c r="P22" i="13"/>
  <c r="O22" i="13"/>
  <c r="N22" i="13"/>
  <c r="U21" i="13"/>
  <c r="T21" i="13"/>
  <c r="S21" i="13"/>
  <c r="R21" i="13"/>
  <c r="Q21" i="13"/>
  <c r="P21" i="13"/>
  <c r="O21" i="13"/>
  <c r="N21" i="13"/>
  <c r="U20" i="13"/>
  <c r="T20" i="13"/>
  <c r="S20" i="13"/>
  <c r="R20" i="13"/>
  <c r="Q20" i="13"/>
  <c r="P20" i="13"/>
  <c r="O20" i="13"/>
  <c r="N20" i="13"/>
  <c r="U19" i="13"/>
  <c r="T19" i="13"/>
  <c r="S19" i="13"/>
  <c r="R19" i="13"/>
  <c r="Q19" i="13"/>
  <c r="P19" i="13"/>
  <c r="O19" i="13"/>
  <c r="N19" i="13"/>
  <c r="U18" i="13"/>
  <c r="T18" i="13"/>
  <c r="S18" i="13"/>
  <c r="R18" i="13"/>
  <c r="Q18" i="13"/>
  <c r="P18" i="13"/>
  <c r="O18" i="13"/>
  <c r="N18" i="13"/>
  <c r="U17" i="13"/>
  <c r="T17" i="13"/>
  <c r="S17" i="13"/>
  <c r="R17" i="13"/>
  <c r="Q17" i="13"/>
  <c r="P17" i="13"/>
  <c r="O17" i="13"/>
  <c r="N17" i="13"/>
  <c r="U16" i="13"/>
  <c r="T16" i="13"/>
  <c r="S16" i="13"/>
  <c r="R16" i="13"/>
  <c r="Q16" i="13"/>
  <c r="P16" i="13"/>
  <c r="O16" i="13"/>
  <c r="N16" i="13"/>
  <c r="U15" i="13"/>
  <c r="T15" i="13"/>
  <c r="S15" i="13"/>
  <c r="R15" i="13"/>
  <c r="Q15" i="13"/>
  <c r="P15" i="13"/>
  <c r="O15" i="13"/>
  <c r="N15" i="13"/>
  <c r="U14" i="13"/>
  <c r="T14" i="13"/>
  <c r="S14" i="13"/>
  <c r="R14" i="13"/>
  <c r="Q14" i="13"/>
  <c r="P14" i="13"/>
  <c r="O14" i="13"/>
  <c r="N14" i="13"/>
  <c r="U13" i="13"/>
  <c r="T13" i="13"/>
  <c r="S13" i="13"/>
  <c r="R13" i="13"/>
  <c r="Q13" i="13"/>
  <c r="P13" i="13"/>
  <c r="O13" i="13"/>
  <c r="N13" i="13"/>
  <c r="U12" i="13"/>
  <c r="T12" i="13"/>
  <c r="S12" i="13"/>
  <c r="R12" i="13"/>
  <c r="Q12" i="13"/>
  <c r="P12" i="13"/>
  <c r="O12" i="13"/>
  <c r="N12" i="13"/>
  <c r="U11" i="13"/>
  <c r="T11" i="13"/>
  <c r="S11" i="13"/>
  <c r="R11" i="13"/>
  <c r="Q11" i="13"/>
  <c r="P11" i="13"/>
  <c r="O11" i="13"/>
  <c r="N11" i="13"/>
  <c r="U10" i="13"/>
  <c r="T10" i="13"/>
  <c r="S10" i="13"/>
  <c r="R10" i="13"/>
  <c r="Q10" i="13"/>
  <c r="P10" i="13"/>
  <c r="O10" i="13"/>
  <c r="N10" i="13"/>
  <c r="U9" i="13"/>
  <c r="T9" i="13"/>
  <c r="S9" i="13"/>
  <c r="R9" i="13"/>
  <c r="Q9" i="13"/>
  <c r="P9" i="13"/>
  <c r="O9" i="13"/>
  <c r="N9" i="13"/>
  <c r="U8" i="13"/>
  <c r="T8" i="13"/>
  <c r="S8" i="13"/>
  <c r="R8" i="13"/>
  <c r="Q8" i="13"/>
  <c r="P8" i="13"/>
  <c r="O8" i="13"/>
  <c r="N8" i="13"/>
  <c r="U7" i="13"/>
  <c r="T7" i="13"/>
  <c r="S7" i="13"/>
  <c r="R7" i="13"/>
  <c r="Q7" i="13"/>
  <c r="P7" i="13"/>
  <c r="O7" i="13"/>
  <c r="N7" i="13"/>
  <c r="U6" i="13"/>
  <c r="L16" i="17" s="1"/>
  <c r="T6" i="13"/>
  <c r="I8" i="18" s="1"/>
  <c r="S6" i="13"/>
  <c r="H8" i="18" s="1"/>
  <c r="R6" i="13"/>
  <c r="G8" i="18" s="1"/>
  <c r="Q6" i="13"/>
  <c r="F8" i="18" s="1"/>
  <c r="P6" i="13"/>
  <c r="E8" i="18" s="1"/>
  <c r="O6" i="13"/>
  <c r="D8" i="18" s="1"/>
  <c r="N6" i="13"/>
  <c r="C8" i="18" s="1"/>
  <c r="U42" i="11"/>
  <c r="T42" i="11"/>
  <c r="S42" i="11"/>
  <c r="R42" i="11"/>
  <c r="Q42" i="11"/>
  <c r="P42" i="11"/>
  <c r="O42" i="11"/>
  <c r="N42" i="11"/>
  <c r="K41" i="11"/>
  <c r="J41" i="11"/>
  <c r="T41" i="11" s="1"/>
  <c r="I41" i="11"/>
  <c r="S41" i="11" s="1"/>
  <c r="H41" i="11"/>
  <c r="R41" i="11" s="1"/>
  <c r="G41" i="11"/>
  <c r="F41" i="11"/>
  <c r="P41" i="11" s="1"/>
  <c r="E41" i="11"/>
  <c r="O41" i="11" s="1"/>
  <c r="D41" i="11"/>
  <c r="N41" i="11" s="1"/>
  <c r="C41" i="11"/>
  <c r="U40" i="11"/>
  <c r="T40" i="11"/>
  <c r="S40" i="11"/>
  <c r="R40" i="11"/>
  <c r="Q40" i="11"/>
  <c r="P40" i="11"/>
  <c r="O40" i="11"/>
  <c r="N40" i="11"/>
  <c r="U39" i="11"/>
  <c r="T39" i="11"/>
  <c r="S39" i="11"/>
  <c r="R39" i="11"/>
  <c r="Q39" i="11"/>
  <c r="P39" i="11"/>
  <c r="O39" i="11"/>
  <c r="N39" i="11"/>
  <c r="U38" i="11"/>
  <c r="T38" i="11"/>
  <c r="S38" i="11"/>
  <c r="R38" i="11"/>
  <c r="Q38" i="11"/>
  <c r="P38" i="11"/>
  <c r="O38" i="11"/>
  <c r="N38" i="11"/>
  <c r="U37" i="11"/>
  <c r="T37" i="11"/>
  <c r="S37" i="11"/>
  <c r="R37" i="11"/>
  <c r="Q37" i="11"/>
  <c r="P37" i="11"/>
  <c r="O37" i="11"/>
  <c r="N37" i="11"/>
  <c r="U36" i="11"/>
  <c r="T36" i="11"/>
  <c r="S36" i="11"/>
  <c r="R36" i="11"/>
  <c r="Q36" i="11"/>
  <c r="P36" i="11"/>
  <c r="O36" i="11"/>
  <c r="N36" i="11"/>
  <c r="U35" i="11"/>
  <c r="T35" i="11"/>
  <c r="S35" i="11"/>
  <c r="R35" i="11"/>
  <c r="Q35" i="11"/>
  <c r="P35" i="11"/>
  <c r="O35" i="11"/>
  <c r="N35" i="11"/>
  <c r="U34" i="11"/>
  <c r="T34" i="11"/>
  <c r="S34" i="11"/>
  <c r="R34" i="11"/>
  <c r="Q34" i="11"/>
  <c r="P34" i="11"/>
  <c r="O34" i="11"/>
  <c r="N34" i="11"/>
  <c r="U33" i="11"/>
  <c r="T33" i="11"/>
  <c r="S33" i="11"/>
  <c r="R33" i="11"/>
  <c r="Q33" i="11"/>
  <c r="P33" i="11"/>
  <c r="O33" i="11"/>
  <c r="N33" i="11"/>
  <c r="U32" i="11"/>
  <c r="T32" i="11"/>
  <c r="S32" i="11"/>
  <c r="R32" i="11"/>
  <c r="Q32" i="11"/>
  <c r="P32" i="11"/>
  <c r="O32" i="11"/>
  <c r="N32" i="11"/>
  <c r="U31" i="11"/>
  <c r="T31" i="11"/>
  <c r="S31" i="11"/>
  <c r="R31" i="11"/>
  <c r="Q31" i="11"/>
  <c r="P31" i="11"/>
  <c r="O31" i="11"/>
  <c r="N31" i="11"/>
  <c r="U30" i="11"/>
  <c r="T30" i="11"/>
  <c r="S30" i="11"/>
  <c r="R30" i="11"/>
  <c r="Q30" i="11"/>
  <c r="P30" i="11"/>
  <c r="O30" i="11"/>
  <c r="N30" i="11"/>
  <c r="U29" i="11"/>
  <c r="T29" i="11"/>
  <c r="S29" i="11"/>
  <c r="R29" i="11"/>
  <c r="Q29" i="11"/>
  <c r="P29" i="11"/>
  <c r="O29" i="11"/>
  <c r="N29" i="11"/>
  <c r="U28" i="11"/>
  <c r="T28" i="11"/>
  <c r="S28" i="11"/>
  <c r="R28" i="11"/>
  <c r="Q28" i="11"/>
  <c r="P28" i="11"/>
  <c r="O28" i="11"/>
  <c r="N28" i="11"/>
  <c r="U27" i="11"/>
  <c r="T27" i="11"/>
  <c r="S27" i="11"/>
  <c r="R27" i="11"/>
  <c r="Q27" i="11"/>
  <c r="P27" i="11"/>
  <c r="O27" i="11"/>
  <c r="N27" i="11"/>
  <c r="U26" i="11"/>
  <c r="T26" i="11"/>
  <c r="S26" i="11"/>
  <c r="R26" i="11"/>
  <c r="Q26" i="11"/>
  <c r="P26" i="11"/>
  <c r="O26" i="11"/>
  <c r="N26" i="11"/>
  <c r="U25" i="11"/>
  <c r="T25" i="11"/>
  <c r="S25" i="11"/>
  <c r="R25" i="11"/>
  <c r="Q25" i="11"/>
  <c r="P25" i="11"/>
  <c r="O25" i="11"/>
  <c r="N25" i="11"/>
  <c r="U24" i="11"/>
  <c r="T24" i="11"/>
  <c r="S24" i="11"/>
  <c r="R24" i="11"/>
  <c r="Q24" i="11"/>
  <c r="P24" i="11"/>
  <c r="O24" i="11"/>
  <c r="N24" i="11"/>
  <c r="U23" i="11"/>
  <c r="T23" i="11"/>
  <c r="S23" i="11"/>
  <c r="R23" i="11"/>
  <c r="Q23" i="11"/>
  <c r="P23" i="11"/>
  <c r="O23" i="11"/>
  <c r="N23" i="11"/>
  <c r="U22" i="11"/>
  <c r="T22" i="11"/>
  <c r="S22" i="11"/>
  <c r="R22" i="11"/>
  <c r="Q22" i="11"/>
  <c r="P22" i="11"/>
  <c r="O22" i="11"/>
  <c r="N22" i="11"/>
  <c r="U21" i="11"/>
  <c r="T21" i="11"/>
  <c r="S21" i="11"/>
  <c r="R21" i="11"/>
  <c r="Q21" i="11"/>
  <c r="P21" i="11"/>
  <c r="O21" i="11"/>
  <c r="N21" i="11"/>
  <c r="U20" i="11"/>
  <c r="T20" i="11"/>
  <c r="S20" i="11"/>
  <c r="R20" i="11"/>
  <c r="Q20" i="11"/>
  <c r="P20" i="11"/>
  <c r="O20" i="11"/>
  <c r="N20" i="11"/>
  <c r="U19" i="11"/>
  <c r="T19" i="11"/>
  <c r="S19" i="11"/>
  <c r="R19" i="11"/>
  <c r="Q19" i="11"/>
  <c r="P19" i="11"/>
  <c r="O19" i="11"/>
  <c r="N19" i="11"/>
  <c r="U18" i="11"/>
  <c r="T18" i="11"/>
  <c r="S18" i="11"/>
  <c r="R18" i="11"/>
  <c r="Q18" i="11"/>
  <c r="P18" i="11"/>
  <c r="O18" i="11"/>
  <c r="N18" i="11"/>
  <c r="U17" i="11"/>
  <c r="T17" i="11"/>
  <c r="S17" i="11"/>
  <c r="R17" i="11"/>
  <c r="Q17" i="11"/>
  <c r="P17" i="11"/>
  <c r="O17" i="11"/>
  <c r="N17" i="11"/>
  <c r="U16" i="11"/>
  <c r="T16" i="11"/>
  <c r="S16" i="11"/>
  <c r="R16" i="11"/>
  <c r="Q16" i="11"/>
  <c r="P16" i="11"/>
  <c r="O16" i="11"/>
  <c r="N16" i="11"/>
  <c r="U15" i="11"/>
  <c r="T15" i="11"/>
  <c r="S15" i="11"/>
  <c r="R15" i="11"/>
  <c r="Q15" i="11"/>
  <c r="P15" i="11"/>
  <c r="O15" i="11"/>
  <c r="N15" i="11"/>
  <c r="U14" i="11"/>
  <c r="T14" i="11"/>
  <c r="S14" i="11"/>
  <c r="R14" i="11"/>
  <c r="Q14" i="11"/>
  <c r="P14" i="11"/>
  <c r="O14" i="11"/>
  <c r="N14" i="11"/>
  <c r="U13" i="11"/>
  <c r="T13" i="11"/>
  <c r="S13" i="11"/>
  <c r="R13" i="11"/>
  <c r="Q13" i="11"/>
  <c r="P13" i="11"/>
  <c r="O13" i="11"/>
  <c r="N13" i="11"/>
  <c r="U12" i="11"/>
  <c r="T12" i="11"/>
  <c r="S12" i="11"/>
  <c r="R12" i="11"/>
  <c r="Q12" i="11"/>
  <c r="P12" i="11"/>
  <c r="O12" i="11"/>
  <c r="N12" i="11"/>
  <c r="U11" i="11"/>
  <c r="T11" i="11"/>
  <c r="S11" i="11"/>
  <c r="R11" i="11"/>
  <c r="Q11" i="11"/>
  <c r="P11" i="11"/>
  <c r="O11" i="11"/>
  <c r="N11" i="11"/>
  <c r="U10" i="11"/>
  <c r="T10" i="11"/>
  <c r="S10" i="11"/>
  <c r="R10" i="11"/>
  <c r="Q10" i="11"/>
  <c r="P10" i="11"/>
  <c r="O10" i="11"/>
  <c r="N10" i="11"/>
  <c r="U9" i="11"/>
  <c r="T9" i="11"/>
  <c r="S9" i="11"/>
  <c r="R9" i="11"/>
  <c r="Q9" i="11"/>
  <c r="P9" i="11"/>
  <c r="O9" i="11"/>
  <c r="N9" i="11"/>
  <c r="U8" i="11"/>
  <c r="T8" i="11"/>
  <c r="S8" i="11"/>
  <c r="R8" i="11"/>
  <c r="Q8" i="11"/>
  <c r="P8" i="11"/>
  <c r="O8" i="11"/>
  <c r="N8" i="11"/>
  <c r="U7" i="11"/>
  <c r="T7" i="11"/>
  <c r="S7" i="11"/>
  <c r="R7" i="11"/>
  <c r="Q7" i="11"/>
  <c r="P7" i="11"/>
  <c r="O7" i="11"/>
  <c r="N7" i="11"/>
  <c r="U6" i="11"/>
  <c r="L18" i="17" s="1"/>
  <c r="T6" i="11"/>
  <c r="I9" i="18" s="1"/>
  <c r="S6" i="11"/>
  <c r="H9" i="18" s="1"/>
  <c r="R6" i="11"/>
  <c r="G9" i="18" s="1"/>
  <c r="Q6" i="11"/>
  <c r="F9" i="18" s="1"/>
  <c r="P6" i="11"/>
  <c r="E9" i="18" s="1"/>
  <c r="O6" i="11"/>
  <c r="D9" i="18" s="1"/>
  <c r="N6" i="11"/>
  <c r="C9" i="18" s="1"/>
  <c r="U42" i="9"/>
  <c r="T42" i="9"/>
  <c r="S42" i="9"/>
  <c r="R42" i="9"/>
  <c r="Q42" i="9"/>
  <c r="P42" i="9"/>
  <c r="O42" i="9"/>
  <c r="N42" i="9"/>
  <c r="K41" i="9"/>
  <c r="J41" i="9"/>
  <c r="I41" i="9"/>
  <c r="S41" i="9" s="1"/>
  <c r="H41" i="9"/>
  <c r="G41" i="9"/>
  <c r="F41" i="9"/>
  <c r="E41" i="9"/>
  <c r="O41" i="9" s="1"/>
  <c r="D41" i="9"/>
  <c r="C41" i="9"/>
  <c r="U40" i="9"/>
  <c r="T40" i="9"/>
  <c r="S40" i="9"/>
  <c r="R40" i="9"/>
  <c r="Q40" i="9"/>
  <c r="P40" i="9"/>
  <c r="O40" i="9"/>
  <c r="N40" i="9"/>
  <c r="U39" i="9"/>
  <c r="T39" i="9"/>
  <c r="S39" i="9"/>
  <c r="R39" i="9"/>
  <c r="Q39" i="9"/>
  <c r="P39" i="9"/>
  <c r="O39" i="9"/>
  <c r="N39" i="9"/>
  <c r="U38" i="9"/>
  <c r="T38" i="9"/>
  <c r="S38" i="9"/>
  <c r="R38" i="9"/>
  <c r="Q38" i="9"/>
  <c r="P38" i="9"/>
  <c r="O38" i="9"/>
  <c r="N38" i="9"/>
  <c r="U37" i="9"/>
  <c r="T37" i="9"/>
  <c r="S37" i="9"/>
  <c r="R37" i="9"/>
  <c r="Q37" i="9"/>
  <c r="P37" i="9"/>
  <c r="O37" i="9"/>
  <c r="N37" i="9"/>
  <c r="U36" i="9"/>
  <c r="T36" i="9"/>
  <c r="S36" i="9"/>
  <c r="R36" i="9"/>
  <c r="Q36" i="9"/>
  <c r="P36" i="9"/>
  <c r="O36" i="9"/>
  <c r="N36" i="9"/>
  <c r="U35" i="9"/>
  <c r="T35" i="9"/>
  <c r="S35" i="9"/>
  <c r="R35" i="9"/>
  <c r="Q35" i="9"/>
  <c r="P35" i="9"/>
  <c r="O35" i="9"/>
  <c r="N35" i="9"/>
  <c r="U34" i="9"/>
  <c r="T34" i="9"/>
  <c r="S34" i="9"/>
  <c r="R34" i="9"/>
  <c r="Q34" i="9"/>
  <c r="P34" i="9"/>
  <c r="O34" i="9"/>
  <c r="N34" i="9"/>
  <c r="U33" i="9"/>
  <c r="T33" i="9"/>
  <c r="S33" i="9"/>
  <c r="R33" i="9"/>
  <c r="Q33" i="9"/>
  <c r="P33" i="9"/>
  <c r="O33" i="9"/>
  <c r="N33" i="9"/>
  <c r="U32" i="9"/>
  <c r="T32" i="9"/>
  <c r="S32" i="9"/>
  <c r="R32" i="9"/>
  <c r="Q32" i="9"/>
  <c r="P32" i="9"/>
  <c r="O32" i="9"/>
  <c r="N32" i="9"/>
  <c r="U31" i="9"/>
  <c r="T31" i="9"/>
  <c r="S31" i="9"/>
  <c r="R31" i="9"/>
  <c r="Q31" i="9"/>
  <c r="P31" i="9"/>
  <c r="O31" i="9"/>
  <c r="N31" i="9"/>
  <c r="U30" i="9"/>
  <c r="T30" i="9"/>
  <c r="S30" i="9"/>
  <c r="R30" i="9"/>
  <c r="Q30" i="9"/>
  <c r="P30" i="9"/>
  <c r="O30" i="9"/>
  <c r="N30" i="9"/>
  <c r="U29" i="9"/>
  <c r="T29" i="9"/>
  <c r="S29" i="9"/>
  <c r="R29" i="9"/>
  <c r="Q29" i="9"/>
  <c r="P29" i="9"/>
  <c r="O29" i="9"/>
  <c r="N29" i="9"/>
  <c r="U28" i="9"/>
  <c r="T28" i="9"/>
  <c r="S28" i="9"/>
  <c r="R28" i="9"/>
  <c r="Q28" i="9"/>
  <c r="P28" i="9"/>
  <c r="O28" i="9"/>
  <c r="N28" i="9"/>
  <c r="U27" i="9"/>
  <c r="T27" i="9"/>
  <c r="S27" i="9"/>
  <c r="R27" i="9"/>
  <c r="Q27" i="9"/>
  <c r="P27" i="9"/>
  <c r="O27" i="9"/>
  <c r="N27" i="9"/>
  <c r="U26" i="9"/>
  <c r="T26" i="9"/>
  <c r="S26" i="9"/>
  <c r="R26" i="9"/>
  <c r="Q26" i="9"/>
  <c r="P26" i="9"/>
  <c r="O26" i="9"/>
  <c r="N26" i="9"/>
  <c r="U25" i="9"/>
  <c r="T25" i="9"/>
  <c r="S25" i="9"/>
  <c r="R25" i="9"/>
  <c r="Q25" i="9"/>
  <c r="P25" i="9"/>
  <c r="O25" i="9"/>
  <c r="N25" i="9"/>
  <c r="U24" i="9"/>
  <c r="T24" i="9"/>
  <c r="S24" i="9"/>
  <c r="R24" i="9"/>
  <c r="Q24" i="9"/>
  <c r="P24" i="9"/>
  <c r="O24" i="9"/>
  <c r="N24" i="9"/>
  <c r="U23" i="9"/>
  <c r="T23" i="9"/>
  <c r="S23" i="9"/>
  <c r="R23" i="9"/>
  <c r="Q23" i="9"/>
  <c r="P23" i="9"/>
  <c r="O23" i="9"/>
  <c r="N23" i="9"/>
  <c r="U22" i="9"/>
  <c r="T22" i="9"/>
  <c r="S22" i="9"/>
  <c r="R22" i="9"/>
  <c r="Q22" i="9"/>
  <c r="P22" i="9"/>
  <c r="O22" i="9"/>
  <c r="N22" i="9"/>
  <c r="U21" i="9"/>
  <c r="T21" i="9"/>
  <c r="S21" i="9"/>
  <c r="R21" i="9"/>
  <c r="Q21" i="9"/>
  <c r="P21" i="9"/>
  <c r="O21" i="9"/>
  <c r="N21" i="9"/>
  <c r="U20" i="9"/>
  <c r="T20" i="9"/>
  <c r="S20" i="9"/>
  <c r="R20" i="9"/>
  <c r="Q20" i="9"/>
  <c r="P20" i="9"/>
  <c r="O20" i="9"/>
  <c r="N20" i="9"/>
  <c r="U19" i="9"/>
  <c r="T19" i="9"/>
  <c r="S19" i="9"/>
  <c r="R19" i="9"/>
  <c r="Q19" i="9"/>
  <c r="P19" i="9"/>
  <c r="O19" i="9"/>
  <c r="N19" i="9"/>
  <c r="U18" i="9"/>
  <c r="T18" i="9"/>
  <c r="S18" i="9"/>
  <c r="R18" i="9"/>
  <c r="Q18" i="9"/>
  <c r="P18" i="9"/>
  <c r="O18" i="9"/>
  <c r="N18" i="9"/>
  <c r="U17" i="9"/>
  <c r="T17" i="9"/>
  <c r="S17" i="9"/>
  <c r="R17" i="9"/>
  <c r="Q17" i="9"/>
  <c r="P17" i="9"/>
  <c r="O17" i="9"/>
  <c r="N17" i="9"/>
  <c r="U16" i="9"/>
  <c r="T16" i="9"/>
  <c r="S16" i="9"/>
  <c r="R16" i="9"/>
  <c r="Q16" i="9"/>
  <c r="P16" i="9"/>
  <c r="O16" i="9"/>
  <c r="N16" i="9"/>
  <c r="U15" i="9"/>
  <c r="T15" i="9"/>
  <c r="S15" i="9"/>
  <c r="R15" i="9"/>
  <c r="Q15" i="9"/>
  <c r="P15" i="9"/>
  <c r="O15" i="9"/>
  <c r="N15" i="9"/>
  <c r="U14" i="9"/>
  <c r="T14" i="9"/>
  <c r="S14" i="9"/>
  <c r="R14" i="9"/>
  <c r="Q14" i="9"/>
  <c r="P14" i="9"/>
  <c r="O14" i="9"/>
  <c r="N14" i="9"/>
  <c r="U13" i="9"/>
  <c r="T13" i="9"/>
  <c r="S13" i="9"/>
  <c r="R13" i="9"/>
  <c r="Q13" i="9"/>
  <c r="P13" i="9"/>
  <c r="O13" i="9"/>
  <c r="N13" i="9"/>
  <c r="U12" i="9"/>
  <c r="T12" i="9"/>
  <c r="S12" i="9"/>
  <c r="R12" i="9"/>
  <c r="Q12" i="9"/>
  <c r="P12" i="9"/>
  <c r="O12" i="9"/>
  <c r="N12" i="9"/>
  <c r="U11" i="9"/>
  <c r="T11" i="9"/>
  <c r="S11" i="9"/>
  <c r="R11" i="9"/>
  <c r="Q11" i="9"/>
  <c r="P11" i="9"/>
  <c r="O11" i="9"/>
  <c r="N11" i="9"/>
  <c r="U10" i="9"/>
  <c r="T10" i="9"/>
  <c r="S10" i="9"/>
  <c r="R10" i="9"/>
  <c r="Q10" i="9"/>
  <c r="P10" i="9"/>
  <c r="O10" i="9"/>
  <c r="N10" i="9"/>
  <c r="U9" i="9"/>
  <c r="T9" i="9"/>
  <c r="S9" i="9"/>
  <c r="R9" i="9"/>
  <c r="Q9" i="9"/>
  <c r="P9" i="9"/>
  <c r="O9" i="9"/>
  <c r="N9" i="9"/>
  <c r="U8" i="9"/>
  <c r="T8" i="9"/>
  <c r="S8" i="9"/>
  <c r="R8" i="9"/>
  <c r="Q8" i="9"/>
  <c r="P8" i="9"/>
  <c r="O8" i="9"/>
  <c r="N8" i="9"/>
  <c r="U7" i="9"/>
  <c r="T7" i="9"/>
  <c r="S7" i="9"/>
  <c r="R7" i="9"/>
  <c r="Q7" i="9"/>
  <c r="P7" i="9"/>
  <c r="O7" i="9"/>
  <c r="N7" i="9"/>
  <c r="U6" i="9"/>
  <c r="L20" i="17" s="1"/>
  <c r="T6" i="9"/>
  <c r="I10" i="18" s="1"/>
  <c r="S6" i="9"/>
  <c r="H10" i="18" s="1"/>
  <c r="R6" i="9"/>
  <c r="G10" i="18" s="1"/>
  <c r="Q6" i="9"/>
  <c r="F10" i="18" s="1"/>
  <c r="P6" i="9"/>
  <c r="E10" i="18" s="1"/>
  <c r="O6" i="9"/>
  <c r="D10" i="18" s="1"/>
  <c r="N6" i="9"/>
  <c r="C10" i="18" s="1"/>
  <c r="N6" i="8"/>
  <c r="C11" i="18" s="1"/>
  <c r="O6" i="8"/>
  <c r="D11" i="18" s="1"/>
  <c r="P6" i="8"/>
  <c r="E11" i="18" s="1"/>
  <c r="Q6" i="8"/>
  <c r="F11" i="18" s="1"/>
  <c r="R6" i="8"/>
  <c r="G11" i="18" s="1"/>
  <c r="S6" i="8"/>
  <c r="H11" i="18" s="1"/>
  <c r="T6" i="8"/>
  <c r="I11" i="18" s="1"/>
  <c r="U6" i="8"/>
  <c r="L22" i="17" s="1"/>
  <c r="N7" i="8"/>
  <c r="O7" i="8"/>
  <c r="P7" i="8"/>
  <c r="Q7" i="8"/>
  <c r="R7" i="8"/>
  <c r="S7" i="8"/>
  <c r="T7" i="8"/>
  <c r="U7" i="8"/>
  <c r="N8" i="8"/>
  <c r="O8" i="8"/>
  <c r="P8" i="8"/>
  <c r="Q8" i="8"/>
  <c r="R8" i="8"/>
  <c r="S8" i="8"/>
  <c r="T8" i="8"/>
  <c r="U8" i="8"/>
  <c r="N9" i="8"/>
  <c r="O9" i="8"/>
  <c r="P9" i="8"/>
  <c r="Q9" i="8"/>
  <c r="R9" i="8"/>
  <c r="S9" i="8"/>
  <c r="T9" i="8"/>
  <c r="U9" i="8"/>
  <c r="N10" i="8"/>
  <c r="O10" i="8"/>
  <c r="P10" i="8"/>
  <c r="Q10" i="8"/>
  <c r="R10" i="8"/>
  <c r="S10" i="8"/>
  <c r="T10" i="8"/>
  <c r="U10" i="8"/>
  <c r="N11" i="8"/>
  <c r="O11" i="8"/>
  <c r="P11" i="8"/>
  <c r="Q11" i="8"/>
  <c r="R11" i="8"/>
  <c r="S11" i="8"/>
  <c r="T11" i="8"/>
  <c r="U11" i="8"/>
  <c r="N12" i="8"/>
  <c r="O12" i="8"/>
  <c r="P12" i="8"/>
  <c r="Q12" i="8"/>
  <c r="R12" i="8"/>
  <c r="S12" i="8"/>
  <c r="T12" i="8"/>
  <c r="U12" i="8"/>
  <c r="N13" i="8"/>
  <c r="O13" i="8"/>
  <c r="P13" i="8"/>
  <c r="Q13" i="8"/>
  <c r="R13" i="8"/>
  <c r="S13" i="8"/>
  <c r="T13" i="8"/>
  <c r="U13" i="8"/>
  <c r="N14" i="8"/>
  <c r="O14" i="8"/>
  <c r="P14" i="8"/>
  <c r="Q14" i="8"/>
  <c r="R14" i="8"/>
  <c r="S14" i="8"/>
  <c r="T14" i="8"/>
  <c r="U14" i="8"/>
  <c r="N15" i="8"/>
  <c r="O15" i="8"/>
  <c r="P15" i="8"/>
  <c r="Q15" i="8"/>
  <c r="R15" i="8"/>
  <c r="S15" i="8"/>
  <c r="T15" i="8"/>
  <c r="U15" i="8"/>
  <c r="N16" i="8"/>
  <c r="O16" i="8"/>
  <c r="P16" i="8"/>
  <c r="Q16" i="8"/>
  <c r="R16" i="8"/>
  <c r="S16" i="8"/>
  <c r="T16" i="8"/>
  <c r="U16" i="8"/>
  <c r="N17" i="8"/>
  <c r="O17" i="8"/>
  <c r="P17" i="8"/>
  <c r="Q17" i="8"/>
  <c r="R17" i="8"/>
  <c r="S17" i="8"/>
  <c r="T17" i="8"/>
  <c r="U17" i="8"/>
  <c r="N18" i="8"/>
  <c r="O18" i="8"/>
  <c r="P18" i="8"/>
  <c r="Q18" i="8"/>
  <c r="R18" i="8"/>
  <c r="S18" i="8"/>
  <c r="T18" i="8"/>
  <c r="U18" i="8"/>
  <c r="N19" i="8"/>
  <c r="O19" i="8"/>
  <c r="P19" i="8"/>
  <c r="Q19" i="8"/>
  <c r="R19" i="8"/>
  <c r="S19" i="8"/>
  <c r="T19" i="8"/>
  <c r="U19" i="8"/>
  <c r="N20" i="8"/>
  <c r="O20" i="8"/>
  <c r="P20" i="8"/>
  <c r="Q20" i="8"/>
  <c r="R20" i="8"/>
  <c r="S20" i="8"/>
  <c r="T20" i="8"/>
  <c r="U20" i="8"/>
  <c r="N21" i="8"/>
  <c r="O21" i="8"/>
  <c r="P21" i="8"/>
  <c r="Q21" i="8"/>
  <c r="R21" i="8"/>
  <c r="S21" i="8"/>
  <c r="T21" i="8"/>
  <c r="U21" i="8"/>
  <c r="N22" i="8"/>
  <c r="O22" i="8"/>
  <c r="P22" i="8"/>
  <c r="Q22" i="8"/>
  <c r="R22" i="8"/>
  <c r="S22" i="8"/>
  <c r="T22" i="8"/>
  <c r="U22" i="8"/>
  <c r="N23" i="8"/>
  <c r="O23" i="8"/>
  <c r="P23" i="8"/>
  <c r="Q23" i="8"/>
  <c r="R23" i="8"/>
  <c r="S23" i="8"/>
  <c r="T23" i="8"/>
  <c r="U23" i="8"/>
  <c r="N24" i="8"/>
  <c r="O24" i="8"/>
  <c r="P24" i="8"/>
  <c r="Q24" i="8"/>
  <c r="R24" i="8"/>
  <c r="S24" i="8"/>
  <c r="T24" i="8"/>
  <c r="U24" i="8"/>
  <c r="N25" i="8"/>
  <c r="O25" i="8"/>
  <c r="P25" i="8"/>
  <c r="Q25" i="8"/>
  <c r="R25" i="8"/>
  <c r="S25" i="8"/>
  <c r="T25" i="8"/>
  <c r="U25" i="8"/>
  <c r="N26" i="8"/>
  <c r="O26" i="8"/>
  <c r="P26" i="8"/>
  <c r="Q26" i="8"/>
  <c r="R26" i="8"/>
  <c r="S26" i="8"/>
  <c r="T26" i="8"/>
  <c r="U26" i="8"/>
  <c r="N27" i="8"/>
  <c r="O27" i="8"/>
  <c r="P27" i="8"/>
  <c r="Q27" i="8"/>
  <c r="R27" i="8"/>
  <c r="S27" i="8"/>
  <c r="T27" i="8"/>
  <c r="U27" i="8"/>
  <c r="N28" i="8"/>
  <c r="O28" i="8"/>
  <c r="P28" i="8"/>
  <c r="Q28" i="8"/>
  <c r="R28" i="8"/>
  <c r="S28" i="8"/>
  <c r="T28" i="8"/>
  <c r="U28" i="8"/>
  <c r="N29" i="8"/>
  <c r="O29" i="8"/>
  <c r="P29" i="8"/>
  <c r="Q29" i="8"/>
  <c r="R29" i="8"/>
  <c r="S29" i="8"/>
  <c r="T29" i="8"/>
  <c r="U29" i="8"/>
  <c r="N30" i="8"/>
  <c r="O30" i="8"/>
  <c r="P30" i="8"/>
  <c r="Q30" i="8"/>
  <c r="R30" i="8"/>
  <c r="S30" i="8"/>
  <c r="T30" i="8"/>
  <c r="U30" i="8"/>
  <c r="N31" i="8"/>
  <c r="O31" i="8"/>
  <c r="P31" i="8"/>
  <c r="Q31" i="8"/>
  <c r="R31" i="8"/>
  <c r="S31" i="8"/>
  <c r="T31" i="8"/>
  <c r="U31" i="8"/>
  <c r="N32" i="8"/>
  <c r="O32" i="8"/>
  <c r="P32" i="8"/>
  <c r="Q32" i="8"/>
  <c r="R32" i="8"/>
  <c r="S32" i="8"/>
  <c r="T32" i="8"/>
  <c r="U32" i="8"/>
  <c r="N33" i="8"/>
  <c r="O33" i="8"/>
  <c r="P33" i="8"/>
  <c r="Q33" i="8"/>
  <c r="R33" i="8"/>
  <c r="S33" i="8"/>
  <c r="T33" i="8"/>
  <c r="U33" i="8"/>
  <c r="N34" i="8"/>
  <c r="O34" i="8"/>
  <c r="P34" i="8"/>
  <c r="Q34" i="8"/>
  <c r="R34" i="8"/>
  <c r="S34" i="8"/>
  <c r="T34" i="8"/>
  <c r="U34" i="8"/>
  <c r="N35" i="8"/>
  <c r="O35" i="8"/>
  <c r="P35" i="8"/>
  <c r="Q35" i="8"/>
  <c r="R35" i="8"/>
  <c r="S35" i="8"/>
  <c r="T35" i="8"/>
  <c r="U35" i="8"/>
  <c r="N36" i="8"/>
  <c r="O36" i="8"/>
  <c r="P36" i="8"/>
  <c r="Q36" i="8"/>
  <c r="R36" i="8"/>
  <c r="S36" i="8"/>
  <c r="T36" i="8"/>
  <c r="U36" i="8"/>
  <c r="N37" i="8"/>
  <c r="O37" i="8"/>
  <c r="P37" i="8"/>
  <c r="Q37" i="8"/>
  <c r="R37" i="8"/>
  <c r="S37" i="8"/>
  <c r="T37" i="8"/>
  <c r="U37" i="8"/>
  <c r="N38" i="8"/>
  <c r="O38" i="8"/>
  <c r="P38" i="8"/>
  <c r="Q38" i="8"/>
  <c r="R38" i="8"/>
  <c r="S38" i="8"/>
  <c r="T38" i="8"/>
  <c r="U38" i="8"/>
  <c r="N39" i="8"/>
  <c r="O39" i="8"/>
  <c r="P39" i="8"/>
  <c r="Q39" i="8"/>
  <c r="R39" i="8"/>
  <c r="S39" i="8"/>
  <c r="T39" i="8"/>
  <c r="U39" i="8"/>
  <c r="N40" i="8"/>
  <c r="O40" i="8"/>
  <c r="P40" i="8"/>
  <c r="Q40" i="8"/>
  <c r="R40" i="8"/>
  <c r="S40" i="8"/>
  <c r="T40" i="8"/>
  <c r="U40" i="8"/>
  <c r="C41" i="8"/>
  <c r="D41" i="8"/>
  <c r="E41" i="8"/>
  <c r="F41" i="8"/>
  <c r="G41" i="8"/>
  <c r="H41" i="8"/>
  <c r="I41" i="8"/>
  <c r="J41" i="8"/>
  <c r="K41" i="8"/>
  <c r="N42" i="8"/>
  <c r="O42" i="8"/>
  <c r="P42" i="8"/>
  <c r="Q42" i="8"/>
  <c r="R42" i="8"/>
  <c r="S42" i="8"/>
  <c r="T42" i="8"/>
  <c r="U42" i="8"/>
  <c r="P41" i="14" l="1"/>
  <c r="T41" i="14"/>
  <c r="O41" i="15"/>
  <c r="R41" i="16"/>
  <c r="P41" i="9"/>
  <c r="T41" i="9"/>
  <c r="N41" i="9"/>
  <c r="R41" i="9"/>
  <c r="Q41" i="9"/>
  <c r="U41" i="9"/>
  <c r="Q41" i="11"/>
  <c r="U41" i="11"/>
  <c r="Q41" i="13"/>
  <c r="N41" i="13"/>
  <c r="O41" i="13"/>
  <c r="S41" i="13"/>
  <c r="U41" i="13"/>
  <c r="R41" i="13"/>
  <c r="P41" i="13"/>
  <c r="T41" i="13"/>
  <c r="Q41" i="14"/>
  <c r="U41" i="14"/>
  <c r="N41" i="14"/>
  <c r="R41" i="14"/>
  <c r="O41" i="14"/>
  <c r="S41" i="14"/>
  <c r="S41" i="15"/>
  <c r="P41" i="15"/>
  <c r="T41" i="15"/>
  <c r="Q41" i="15"/>
  <c r="U41" i="15"/>
  <c r="N41" i="15"/>
  <c r="R41" i="15"/>
  <c r="Q41" i="16"/>
  <c r="U41" i="16"/>
  <c r="P41" i="8"/>
  <c r="N41" i="8"/>
  <c r="O41" i="8"/>
  <c r="S41" i="8"/>
  <c r="R41" i="8"/>
  <c r="U41" i="8"/>
  <c r="Q41" i="8"/>
  <c r="T41" i="8"/>
</calcChain>
</file>

<file path=xl/sharedStrings.xml><?xml version="1.0" encoding="utf-8"?>
<sst xmlns="http://schemas.openxmlformats.org/spreadsheetml/2006/main" count="1137" uniqueCount="116">
  <si>
    <t>仙台市</t>
    <rPh sb="0" eb="3">
      <t>センダイシ</t>
    </rPh>
    <phoneticPr fontId="1"/>
  </si>
  <si>
    <t>白石市</t>
    <rPh sb="0" eb="3">
      <t>シロイシシ</t>
    </rPh>
    <phoneticPr fontId="1"/>
  </si>
  <si>
    <t>蔵王町</t>
    <rPh sb="0" eb="3">
      <t>ザオウマチ</t>
    </rPh>
    <phoneticPr fontId="1"/>
  </si>
  <si>
    <t>七ヶ宿町</t>
    <rPh sb="0" eb="4">
      <t>シチカシュクマチ</t>
    </rPh>
    <phoneticPr fontId="1"/>
  </si>
  <si>
    <t>大河原町</t>
    <rPh sb="0" eb="3">
      <t>オオガワラ</t>
    </rPh>
    <rPh sb="3" eb="4">
      <t>マチ</t>
    </rPh>
    <phoneticPr fontId="1"/>
  </si>
  <si>
    <t>村田町</t>
    <rPh sb="0" eb="3">
      <t>ムラタマチ</t>
    </rPh>
    <phoneticPr fontId="1"/>
  </si>
  <si>
    <t>柴田町</t>
    <rPh sb="0" eb="3">
      <t>シバタマチ</t>
    </rPh>
    <phoneticPr fontId="1"/>
  </si>
  <si>
    <t>川崎町</t>
    <rPh sb="0" eb="3">
      <t>カワサキマチ</t>
    </rPh>
    <phoneticPr fontId="1"/>
  </si>
  <si>
    <t>角田市</t>
    <rPh sb="0" eb="3">
      <t>カクダシ</t>
    </rPh>
    <phoneticPr fontId="1"/>
  </si>
  <si>
    <t>丸森町</t>
    <rPh sb="0" eb="3">
      <t>マルモリマチ</t>
    </rPh>
    <phoneticPr fontId="1"/>
  </si>
  <si>
    <t>塩竃市</t>
    <rPh sb="0" eb="3">
      <t>シオガマシ</t>
    </rPh>
    <phoneticPr fontId="1"/>
  </si>
  <si>
    <t>多賀城市</t>
    <rPh sb="0" eb="4">
      <t>タガジョウシ</t>
    </rPh>
    <phoneticPr fontId="1"/>
  </si>
  <si>
    <t>松島町</t>
    <rPh sb="0" eb="3">
      <t>マツシママチ</t>
    </rPh>
    <phoneticPr fontId="1"/>
  </si>
  <si>
    <t>七ヶ浜町</t>
    <rPh sb="0" eb="4">
      <t>シチガハママチ</t>
    </rPh>
    <phoneticPr fontId="1"/>
  </si>
  <si>
    <t>利府町</t>
    <rPh sb="0" eb="3">
      <t>リフチョウ</t>
    </rPh>
    <phoneticPr fontId="1"/>
  </si>
  <si>
    <t>名取市</t>
    <rPh sb="0" eb="3">
      <t>ナトリシ</t>
    </rPh>
    <phoneticPr fontId="1"/>
  </si>
  <si>
    <t>岩沼市</t>
    <rPh sb="0" eb="3">
      <t>イワヌマシ</t>
    </rPh>
    <phoneticPr fontId="1"/>
  </si>
  <si>
    <t>亘理町</t>
    <rPh sb="0" eb="3">
      <t>ワタリチョウ</t>
    </rPh>
    <phoneticPr fontId="1"/>
  </si>
  <si>
    <t>山元町</t>
    <rPh sb="0" eb="3">
      <t>ヤマモトチョウ</t>
    </rPh>
    <phoneticPr fontId="1"/>
  </si>
  <si>
    <t>大和町</t>
    <rPh sb="0" eb="3">
      <t>タイワチョウ</t>
    </rPh>
    <phoneticPr fontId="1"/>
  </si>
  <si>
    <t>大郷町</t>
    <rPh sb="0" eb="3">
      <t>オオサトチョウ</t>
    </rPh>
    <phoneticPr fontId="1"/>
  </si>
  <si>
    <t>富谷市</t>
    <rPh sb="0" eb="2">
      <t>トミヤ</t>
    </rPh>
    <rPh sb="2" eb="3">
      <t>シ</t>
    </rPh>
    <phoneticPr fontId="1"/>
  </si>
  <si>
    <t>大衡村</t>
    <rPh sb="0" eb="3">
      <t>オオヒラムラ</t>
    </rPh>
    <phoneticPr fontId="1"/>
  </si>
  <si>
    <t>大崎市</t>
    <rPh sb="0" eb="3">
      <t>オオサキシ</t>
    </rPh>
    <phoneticPr fontId="1"/>
  </si>
  <si>
    <t>色麻町</t>
    <rPh sb="0" eb="3">
      <t>シカマチョウ</t>
    </rPh>
    <phoneticPr fontId="1"/>
  </si>
  <si>
    <t>加美町</t>
    <rPh sb="0" eb="3">
      <t>カミマチ</t>
    </rPh>
    <phoneticPr fontId="1"/>
  </si>
  <si>
    <t>涌谷町</t>
    <rPh sb="0" eb="3">
      <t>ワクヤチョウ</t>
    </rPh>
    <phoneticPr fontId="1"/>
  </si>
  <si>
    <t>美里町</t>
    <rPh sb="0" eb="3">
      <t>ミサトマチ</t>
    </rPh>
    <phoneticPr fontId="1"/>
  </si>
  <si>
    <t>栗原市</t>
    <rPh sb="0" eb="3">
      <t>クリハラシ</t>
    </rPh>
    <phoneticPr fontId="1"/>
  </si>
  <si>
    <t>石巻市</t>
    <rPh sb="0" eb="3">
      <t>イシノマキシ</t>
    </rPh>
    <phoneticPr fontId="1"/>
  </si>
  <si>
    <t>東松島市</t>
    <rPh sb="0" eb="4">
      <t>ヒガシマツシマシ</t>
    </rPh>
    <phoneticPr fontId="1"/>
  </si>
  <si>
    <t>女川町</t>
    <rPh sb="0" eb="3">
      <t>オナガワチョウ</t>
    </rPh>
    <phoneticPr fontId="1"/>
  </si>
  <si>
    <t>登米市</t>
    <rPh sb="0" eb="3">
      <t>トメシ</t>
    </rPh>
    <phoneticPr fontId="1"/>
  </si>
  <si>
    <t>気仙沼市</t>
    <rPh sb="0" eb="4">
      <t>ケセンヌマシ</t>
    </rPh>
    <phoneticPr fontId="1"/>
  </si>
  <si>
    <t>南三陸町</t>
    <rPh sb="0" eb="4">
      <t>ミナミサンリクチョウ</t>
    </rPh>
    <phoneticPr fontId="1"/>
  </si>
  <si>
    <t>平成26年度</t>
    <rPh sb="0" eb="2">
      <t>ヘイセイ</t>
    </rPh>
    <rPh sb="4" eb="6">
      <t>ネンド</t>
    </rPh>
    <phoneticPr fontId="1"/>
  </si>
  <si>
    <t>平成25年度</t>
    <rPh sb="0" eb="2">
      <t>ヘイセイ</t>
    </rPh>
    <rPh sb="4" eb="6">
      <t>ネンド</t>
    </rPh>
    <phoneticPr fontId="1"/>
  </si>
  <si>
    <t>平成24年度</t>
    <rPh sb="0" eb="2">
      <t>ヘイセイ</t>
    </rPh>
    <rPh sb="4" eb="6">
      <t>ネンド</t>
    </rPh>
    <phoneticPr fontId="1"/>
  </si>
  <si>
    <t>平成23年度</t>
    <rPh sb="0" eb="2">
      <t>ヘイセイ</t>
    </rPh>
    <rPh sb="4" eb="6">
      <t>ネンド</t>
    </rPh>
    <phoneticPr fontId="1"/>
  </si>
  <si>
    <t>平成22年度</t>
    <rPh sb="0" eb="2">
      <t>ヘイセイ</t>
    </rPh>
    <rPh sb="4" eb="6">
      <t>ネンド</t>
    </rPh>
    <phoneticPr fontId="1"/>
  </si>
  <si>
    <t>平成21年度</t>
    <rPh sb="0" eb="2">
      <t>ヘイセイ</t>
    </rPh>
    <rPh sb="4" eb="6">
      <t>ネンド</t>
    </rPh>
    <phoneticPr fontId="1"/>
  </si>
  <si>
    <t>要介護（支援）認定率</t>
    <rPh sb="0" eb="3">
      <t>ヨウカイゴ</t>
    </rPh>
    <rPh sb="4" eb="6">
      <t>シエン</t>
    </rPh>
    <rPh sb="7" eb="9">
      <t>ニンテイ</t>
    </rPh>
    <rPh sb="9" eb="10">
      <t>リツ</t>
    </rPh>
    <phoneticPr fontId="1"/>
  </si>
  <si>
    <t>平成27年度</t>
    <rPh sb="0" eb="2">
      <t>ヘイセイ</t>
    </rPh>
    <rPh sb="4" eb="6">
      <t>ネンド</t>
    </rPh>
    <phoneticPr fontId="1"/>
  </si>
  <si>
    <t>要支援2
(D)</t>
    <rPh sb="0" eb="3">
      <t>ヨウシエン</t>
    </rPh>
    <phoneticPr fontId="1"/>
  </si>
  <si>
    <t>要介護2
(F)</t>
    <rPh sb="0" eb="3">
      <t>ヨウカイゴ</t>
    </rPh>
    <phoneticPr fontId="1"/>
  </si>
  <si>
    <t>要介護3
(G)</t>
    <rPh sb="0" eb="3">
      <t>ヨウカイゴ</t>
    </rPh>
    <phoneticPr fontId="1"/>
  </si>
  <si>
    <t>要介護4
(H)</t>
    <rPh sb="0" eb="3">
      <t>ヨウカイゴ</t>
    </rPh>
    <phoneticPr fontId="1"/>
  </si>
  <si>
    <t>要介護5
(I)</t>
    <rPh sb="0" eb="3">
      <t>ヨウカイゴ</t>
    </rPh>
    <phoneticPr fontId="1"/>
  </si>
  <si>
    <t>要介護1
（E）</t>
    <rPh sb="0" eb="3">
      <t>ヨウカイゴ</t>
    </rPh>
    <phoneticPr fontId="1"/>
  </si>
  <si>
    <t>要支援1
（C）</t>
    <rPh sb="0" eb="3">
      <t>ヨウシエン</t>
    </rPh>
    <phoneticPr fontId="1"/>
  </si>
  <si>
    <t>合計
(J)</t>
    <rPh sb="0" eb="2">
      <t>ゴウケイ</t>
    </rPh>
    <phoneticPr fontId="1"/>
  </si>
  <si>
    <t>合計
(J/B)</t>
    <rPh sb="0" eb="2">
      <t>ゴウケイ</t>
    </rPh>
    <phoneticPr fontId="1"/>
  </si>
  <si>
    <t>要介護5
(I/B)</t>
    <rPh sb="0" eb="3">
      <t>ヨウカイゴ</t>
    </rPh>
    <phoneticPr fontId="1"/>
  </si>
  <si>
    <t>要介護4
(H/B)</t>
    <rPh sb="0" eb="3">
      <t>ヨウカイゴ</t>
    </rPh>
    <phoneticPr fontId="1"/>
  </si>
  <si>
    <t>要介護3
(G/B)</t>
    <rPh sb="0" eb="3">
      <t>ヨウカイゴ</t>
    </rPh>
    <phoneticPr fontId="1"/>
  </si>
  <si>
    <t>要介護2
(F/B)</t>
    <rPh sb="0" eb="3">
      <t>ヨウカイゴ</t>
    </rPh>
    <phoneticPr fontId="1"/>
  </si>
  <si>
    <t>要介護1
(E/B)</t>
    <rPh sb="0" eb="3">
      <t>ヨウカイゴ</t>
    </rPh>
    <phoneticPr fontId="1"/>
  </si>
  <si>
    <t>要支援2
(D/B)</t>
    <rPh sb="0" eb="3">
      <t>ヨウシエン</t>
    </rPh>
    <phoneticPr fontId="1"/>
  </si>
  <si>
    <t>要支援1
(C/B)</t>
    <rPh sb="0" eb="3">
      <t>ヨウシエン</t>
    </rPh>
    <phoneticPr fontId="1"/>
  </si>
  <si>
    <t>要介護（支援）認定者数</t>
    <rPh sb="0" eb="3">
      <t>ヨウカイゴ</t>
    </rPh>
    <rPh sb="4" eb="6">
      <t>シエン</t>
    </rPh>
    <rPh sb="7" eb="10">
      <t>ニンテイシャ</t>
    </rPh>
    <rPh sb="10" eb="11">
      <t>スウ</t>
    </rPh>
    <phoneticPr fontId="1"/>
  </si>
  <si>
    <t>要介護（支援）認定率</t>
    <rPh sb="0" eb="3">
      <t>ヨウカイゴ</t>
    </rPh>
    <rPh sb="4" eb="6">
      <t>シエン</t>
    </rPh>
    <rPh sb="7" eb="9">
      <t>ニンテイ</t>
    </rPh>
    <rPh sb="9" eb="10">
      <t>リツ</t>
    </rPh>
    <phoneticPr fontId="1"/>
  </si>
  <si>
    <t>第1号被保険者数(B)</t>
    <rPh sb="0" eb="1">
      <t>ダイ</t>
    </rPh>
    <rPh sb="2" eb="3">
      <t>ゴウ</t>
    </rPh>
    <rPh sb="3" eb="7">
      <t>ヒホケンシャ</t>
    </rPh>
    <rPh sb="7" eb="8">
      <t>カズ</t>
    </rPh>
    <phoneticPr fontId="1"/>
  </si>
  <si>
    <t>要介護（支援）認定者数（第1号被保険者）</t>
    <rPh sb="0" eb="3">
      <t>ヨウカイゴ</t>
    </rPh>
    <rPh sb="4" eb="6">
      <t>シエン</t>
    </rPh>
    <rPh sb="7" eb="10">
      <t>ニンテイシャ</t>
    </rPh>
    <rPh sb="10" eb="11">
      <t>スウ</t>
    </rPh>
    <rPh sb="12" eb="13">
      <t>ダイ</t>
    </rPh>
    <rPh sb="14" eb="15">
      <t>ゴウ</t>
    </rPh>
    <rPh sb="15" eb="19">
      <t>ヒホケンシャ</t>
    </rPh>
    <phoneticPr fontId="1"/>
  </si>
  <si>
    <t>全国</t>
    <rPh sb="0" eb="2">
      <t>ゼンコク</t>
    </rPh>
    <phoneticPr fontId="1"/>
  </si>
  <si>
    <t>宮城県</t>
    <rPh sb="0" eb="3">
      <t>ミヤギケン</t>
    </rPh>
    <phoneticPr fontId="1"/>
  </si>
  <si>
    <t>全国</t>
    <rPh sb="0" eb="2">
      <t>ゼンコク</t>
    </rPh>
    <phoneticPr fontId="1"/>
  </si>
  <si>
    <t>市町村</t>
    <rPh sb="0" eb="3">
      <t>シチョウソン</t>
    </rPh>
    <phoneticPr fontId="1"/>
  </si>
  <si>
    <r>
      <t>2009</t>
    </r>
    <r>
      <rPr>
        <sz val="11"/>
        <color theme="1"/>
        <rFont val="ＭＳ Ｐゴシック"/>
        <family val="2"/>
      </rPr>
      <t>年（</t>
    </r>
    <r>
      <rPr>
        <sz val="11"/>
        <color theme="1"/>
        <rFont val="Arial"/>
        <family val="2"/>
      </rPr>
      <t>H21</t>
    </r>
    <r>
      <rPr>
        <sz val="11"/>
        <color theme="1"/>
        <rFont val="ＭＳ Ｐゴシック"/>
        <family val="2"/>
      </rPr>
      <t>）</t>
    </r>
    <rPh sb="4" eb="5">
      <t>ネン</t>
    </rPh>
    <phoneticPr fontId="1"/>
  </si>
  <si>
    <r>
      <t>2010</t>
    </r>
    <r>
      <rPr>
        <sz val="11"/>
        <color theme="1"/>
        <rFont val="ＭＳ Ｐゴシック"/>
        <family val="2"/>
      </rPr>
      <t>年（</t>
    </r>
    <r>
      <rPr>
        <sz val="11"/>
        <color theme="1"/>
        <rFont val="Arial"/>
        <family val="2"/>
      </rPr>
      <t>H22</t>
    </r>
    <r>
      <rPr>
        <sz val="11"/>
        <color theme="1"/>
        <rFont val="ＭＳ Ｐゴシック"/>
        <family val="2"/>
      </rPr>
      <t>）</t>
    </r>
    <rPh sb="4" eb="5">
      <t>ネン</t>
    </rPh>
    <phoneticPr fontId="1"/>
  </si>
  <si>
    <r>
      <t>2011</t>
    </r>
    <r>
      <rPr>
        <sz val="11"/>
        <color theme="1"/>
        <rFont val="ＭＳ Ｐゴシック"/>
        <family val="2"/>
      </rPr>
      <t>年（</t>
    </r>
    <r>
      <rPr>
        <sz val="11"/>
        <color theme="1"/>
        <rFont val="Arial"/>
        <family val="2"/>
      </rPr>
      <t>H23</t>
    </r>
    <r>
      <rPr>
        <sz val="11"/>
        <color theme="1"/>
        <rFont val="ＭＳ Ｐゴシック"/>
        <family val="2"/>
      </rPr>
      <t>）</t>
    </r>
    <rPh sb="4" eb="5">
      <t>ネン</t>
    </rPh>
    <phoneticPr fontId="1"/>
  </si>
  <si>
    <r>
      <t>2012</t>
    </r>
    <r>
      <rPr>
        <sz val="11"/>
        <color theme="1"/>
        <rFont val="ＭＳ Ｐゴシック"/>
        <family val="2"/>
      </rPr>
      <t>年（</t>
    </r>
    <r>
      <rPr>
        <sz val="11"/>
        <color theme="1"/>
        <rFont val="Arial"/>
        <family val="2"/>
      </rPr>
      <t>H24</t>
    </r>
    <r>
      <rPr>
        <sz val="11"/>
        <color theme="1"/>
        <rFont val="ＭＳ Ｐゴシック"/>
        <family val="2"/>
      </rPr>
      <t>）</t>
    </r>
    <rPh sb="4" eb="5">
      <t>ネン</t>
    </rPh>
    <phoneticPr fontId="1"/>
  </si>
  <si>
    <r>
      <t>2013</t>
    </r>
    <r>
      <rPr>
        <sz val="11"/>
        <color theme="1"/>
        <rFont val="ＭＳ Ｐゴシック"/>
        <family val="2"/>
      </rPr>
      <t>年（</t>
    </r>
    <r>
      <rPr>
        <sz val="11"/>
        <color theme="1"/>
        <rFont val="Arial"/>
        <family val="2"/>
      </rPr>
      <t>H25</t>
    </r>
    <r>
      <rPr>
        <sz val="11"/>
        <color theme="1"/>
        <rFont val="ＭＳ Ｐゴシック"/>
        <family val="2"/>
      </rPr>
      <t>）</t>
    </r>
    <rPh sb="4" eb="5">
      <t>ネン</t>
    </rPh>
    <phoneticPr fontId="1"/>
  </si>
  <si>
    <r>
      <t>2014</t>
    </r>
    <r>
      <rPr>
        <sz val="11"/>
        <color theme="1"/>
        <rFont val="ＭＳ Ｐゴシック"/>
        <family val="2"/>
      </rPr>
      <t>年（</t>
    </r>
    <r>
      <rPr>
        <sz val="11"/>
        <color theme="1"/>
        <rFont val="Arial"/>
        <family val="2"/>
      </rPr>
      <t>H26</t>
    </r>
    <r>
      <rPr>
        <sz val="11"/>
        <color theme="1"/>
        <rFont val="ＭＳ Ｐゴシック"/>
        <family val="2"/>
      </rPr>
      <t>）</t>
    </r>
    <rPh sb="4" eb="5">
      <t>ネン</t>
    </rPh>
    <phoneticPr fontId="1"/>
  </si>
  <si>
    <r>
      <t>2015</t>
    </r>
    <r>
      <rPr>
        <sz val="11"/>
        <color theme="1"/>
        <rFont val="ＭＳ Ｐゴシック"/>
        <family val="2"/>
      </rPr>
      <t>年（</t>
    </r>
    <r>
      <rPr>
        <sz val="11"/>
        <color theme="1"/>
        <rFont val="Arial"/>
        <family val="2"/>
      </rPr>
      <t>H27</t>
    </r>
    <r>
      <rPr>
        <sz val="11"/>
        <color theme="1"/>
        <rFont val="ＭＳ Ｐゴシック"/>
        <family val="2"/>
      </rPr>
      <t>）</t>
    </r>
    <rPh sb="4" eb="5">
      <t>ネン</t>
    </rPh>
    <phoneticPr fontId="1"/>
  </si>
  <si>
    <t>第1号被保険者数</t>
    <rPh sb="0" eb="1">
      <t>ダイ</t>
    </rPh>
    <rPh sb="2" eb="3">
      <t>ゴウ</t>
    </rPh>
    <rPh sb="3" eb="7">
      <t>ヒホケンシャ</t>
    </rPh>
    <rPh sb="7" eb="8">
      <t>カズ</t>
    </rPh>
    <phoneticPr fontId="1"/>
  </si>
  <si>
    <t>要支援1</t>
    <rPh sb="0" eb="3">
      <t>ヨウシエン</t>
    </rPh>
    <phoneticPr fontId="1"/>
  </si>
  <si>
    <t>要支援2</t>
    <rPh sb="0" eb="3">
      <t>ヨウシエン</t>
    </rPh>
    <phoneticPr fontId="1"/>
  </si>
  <si>
    <t>要介護2</t>
    <rPh sb="0" eb="3">
      <t>ヨウカイゴ</t>
    </rPh>
    <phoneticPr fontId="1"/>
  </si>
  <si>
    <t>要介護1</t>
    <rPh sb="0" eb="3">
      <t>ヨウカイゴ</t>
    </rPh>
    <phoneticPr fontId="1"/>
  </si>
  <si>
    <t>要介護3</t>
    <rPh sb="0" eb="3">
      <t>ヨウカイゴ</t>
    </rPh>
    <phoneticPr fontId="1"/>
  </si>
  <si>
    <t>要介護4</t>
    <rPh sb="0" eb="3">
      <t>ヨウカイゴ</t>
    </rPh>
    <phoneticPr fontId="1"/>
  </si>
  <si>
    <t>要介護5</t>
    <rPh sb="0" eb="3">
      <t>ヨウカイゴ</t>
    </rPh>
    <phoneticPr fontId="1"/>
  </si>
  <si>
    <t>合計</t>
    <rPh sb="0" eb="2">
      <t>ゴウケイ</t>
    </rPh>
    <phoneticPr fontId="1"/>
  </si>
  <si>
    <t>←比較したい市町村を選択</t>
    <rPh sb="1" eb="3">
      <t>ヒカク</t>
    </rPh>
    <rPh sb="6" eb="9">
      <t>シチョウソン</t>
    </rPh>
    <rPh sb="10" eb="12">
      <t>センタク</t>
    </rPh>
    <phoneticPr fontId="1"/>
  </si>
  <si>
    <t>要介護（支援）認定者数</t>
    <rPh sb="0" eb="3">
      <t>ヨウカイゴ</t>
    </rPh>
    <rPh sb="4" eb="6">
      <t>シエン</t>
    </rPh>
    <rPh sb="7" eb="9">
      <t>ニンテイ</t>
    </rPh>
    <rPh sb="9" eb="10">
      <t>シャ</t>
    </rPh>
    <rPh sb="10" eb="11">
      <t>スウ</t>
    </rPh>
    <phoneticPr fontId="1"/>
  </si>
  <si>
    <t>要介護（要支援）認定率</t>
    <rPh sb="0" eb="3">
      <t>ヨウカイゴ</t>
    </rPh>
    <rPh sb="4" eb="7">
      <t>ヨウシエン</t>
    </rPh>
    <rPh sb="8" eb="10">
      <t>ニンテイ</t>
    </rPh>
    <rPh sb="10" eb="11">
      <t>リツ</t>
    </rPh>
    <phoneticPr fontId="1"/>
  </si>
  <si>
    <t>要介護（要支援）認定者数（第1号被保険者）</t>
    <rPh sb="0" eb="3">
      <t>ヨウカイゴ</t>
    </rPh>
    <rPh sb="4" eb="7">
      <t>ヨウシエン</t>
    </rPh>
    <rPh sb="8" eb="11">
      <t>ニンテイシャ</t>
    </rPh>
    <rPh sb="11" eb="12">
      <t>スウ</t>
    </rPh>
    <rPh sb="13" eb="14">
      <t>ダイ</t>
    </rPh>
    <rPh sb="15" eb="16">
      <t>ゴウ</t>
    </rPh>
    <rPh sb="16" eb="20">
      <t>ヒホケンシャ</t>
    </rPh>
    <phoneticPr fontId="1"/>
  </si>
  <si>
    <r>
      <t>2016</t>
    </r>
    <r>
      <rPr>
        <sz val="11"/>
        <color theme="1"/>
        <rFont val="ＭＳ Ｐゴシック"/>
        <family val="2"/>
      </rPr>
      <t>年（</t>
    </r>
    <r>
      <rPr>
        <sz val="11"/>
        <color theme="1"/>
        <rFont val="Arial"/>
        <family val="2"/>
      </rPr>
      <t>H27</t>
    </r>
    <r>
      <rPr>
        <sz val="11"/>
        <color theme="1"/>
        <rFont val="ＭＳ Ｐゴシック"/>
        <family val="2"/>
      </rPr>
      <t>）</t>
    </r>
    <rPh sb="4" eb="5">
      <t>ネン</t>
    </rPh>
    <phoneticPr fontId="1"/>
  </si>
  <si>
    <r>
      <t>2016</t>
    </r>
    <r>
      <rPr>
        <sz val="11"/>
        <color theme="1"/>
        <rFont val="ＭＳ Ｐゴシック"/>
        <family val="2"/>
      </rPr>
      <t>年（</t>
    </r>
    <r>
      <rPr>
        <sz val="11"/>
        <color theme="1"/>
        <rFont val="Arial"/>
        <family val="2"/>
      </rPr>
      <t>H28</t>
    </r>
    <r>
      <rPr>
        <sz val="11"/>
        <color theme="1"/>
        <rFont val="ＭＳ Ｐゴシック"/>
        <family val="2"/>
      </rPr>
      <t>）</t>
    </r>
    <rPh sb="4" eb="5">
      <t>ネン</t>
    </rPh>
    <phoneticPr fontId="1"/>
  </si>
  <si>
    <r>
      <t>2016</t>
    </r>
    <r>
      <rPr>
        <sz val="11"/>
        <color theme="1"/>
        <rFont val="ＭＳ Ｐゴシック"/>
        <family val="2"/>
      </rPr>
      <t>年（</t>
    </r>
    <r>
      <rPr>
        <sz val="11"/>
        <color theme="1"/>
        <rFont val="Arial"/>
        <family val="2"/>
      </rPr>
      <t>H28</t>
    </r>
    <r>
      <rPr>
        <sz val="11"/>
        <color theme="1"/>
        <rFont val="ＭＳ Ｐゴシック"/>
        <family val="3"/>
        <charset val="128"/>
      </rPr>
      <t>）</t>
    </r>
    <r>
      <rPr>
        <sz val="11"/>
        <color theme="1"/>
        <rFont val="ＭＳ Ｐゴシック"/>
        <family val="2"/>
      </rPr>
      <t/>
    </r>
    <rPh sb="4" eb="5">
      <t>ネン</t>
    </rPh>
    <phoneticPr fontId="1"/>
  </si>
  <si>
    <t>平成28年度</t>
    <rPh sb="0" eb="2">
      <t>ヘイセイ</t>
    </rPh>
    <rPh sb="4" eb="6">
      <t>ネンド</t>
    </rPh>
    <phoneticPr fontId="1"/>
  </si>
  <si>
    <r>
      <t>2017</t>
    </r>
    <r>
      <rPr>
        <sz val="11"/>
        <color theme="1"/>
        <rFont val="ＭＳ Ｐゴシック"/>
        <family val="2"/>
      </rPr>
      <t>年（</t>
    </r>
    <r>
      <rPr>
        <sz val="11"/>
        <color theme="1"/>
        <rFont val="Arial"/>
        <family val="2"/>
      </rPr>
      <t>H29</t>
    </r>
    <r>
      <rPr>
        <sz val="11"/>
        <color theme="1"/>
        <rFont val="ＭＳ Ｐゴシック"/>
        <family val="2"/>
      </rPr>
      <t>）</t>
    </r>
    <rPh sb="4" eb="5">
      <t>ネン</t>
    </rPh>
    <phoneticPr fontId="1"/>
  </si>
  <si>
    <t>平成29年度</t>
    <rPh sb="0" eb="2">
      <t>ヘイセイ</t>
    </rPh>
    <rPh sb="4" eb="6">
      <t>ネンド</t>
    </rPh>
    <phoneticPr fontId="1"/>
  </si>
  <si>
    <r>
      <t>2017</t>
    </r>
    <r>
      <rPr>
        <sz val="11"/>
        <color theme="1"/>
        <rFont val="ＭＳ Ｐゴシック"/>
        <family val="2"/>
      </rPr>
      <t>年（</t>
    </r>
    <r>
      <rPr>
        <sz val="11"/>
        <color theme="1"/>
        <rFont val="Arial"/>
        <family val="2"/>
      </rPr>
      <t>H29</t>
    </r>
    <r>
      <rPr>
        <sz val="11"/>
        <color theme="1"/>
        <rFont val="ＭＳ Ｐゴシック"/>
        <family val="3"/>
        <charset val="128"/>
      </rPr>
      <t>）</t>
    </r>
    <r>
      <rPr>
        <sz val="11"/>
        <color theme="1"/>
        <rFont val="ＭＳ Ｐゴシック"/>
        <family val="2"/>
      </rPr>
      <t/>
    </r>
    <rPh sb="4" eb="5">
      <t>ネン</t>
    </rPh>
    <phoneticPr fontId="1"/>
  </si>
  <si>
    <t>『平成21年度介護保険事業状況報告（年報）』（厚生労働省）を基に宮城県長寿社会政策課作成</t>
    <rPh sb="1" eb="3">
      <t>ヘイセイ</t>
    </rPh>
    <rPh sb="5" eb="7">
      <t>ネンド</t>
    </rPh>
    <rPh sb="7" eb="9">
      <t>カイゴ</t>
    </rPh>
    <rPh sb="9" eb="11">
      <t>ホケン</t>
    </rPh>
    <rPh sb="11" eb="13">
      <t>ジギョウ</t>
    </rPh>
    <rPh sb="13" eb="15">
      <t>ジョウキョウ</t>
    </rPh>
    <rPh sb="15" eb="17">
      <t>ホウコク</t>
    </rPh>
    <rPh sb="18" eb="20">
      <t>ネンポウ</t>
    </rPh>
    <rPh sb="23" eb="25">
      <t>コウセイ</t>
    </rPh>
    <rPh sb="25" eb="28">
      <t>ロウドウショウ</t>
    </rPh>
    <rPh sb="30" eb="31">
      <t>モト</t>
    </rPh>
    <rPh sb="31" eb="32">
      <t>ロウキ</t>
    </rPh>
    <rPh sb="32" eb="35">
      <t>ミヤギケン</t>
    </rPh>
    <rPh sb="35" eb="37">
      <t>チョウジュ</t>
    </rPh>
    <rPh sb="37" eb="39">
      <t>シャカイ</t>
    </rPh>
    <rPh sb="39" eb="42">
      <t>セイサクカ</t>
    </rPh>
    <rPh sb="42" eb="44">
      <t>サクセイ</t>
    </rPh>
    <phoneticPr fontId="1"/>
  </si>
  <si>
    <t>平成21年度</t>
    <rPh sb="0" eb="2">
      <t>ヘイセイ</t>
    </rPh>
    <rPh sb="4" eb="6">
      <t>ネンド</t>
    </rPh>
    <phoneticPr fontId="1"/>
  </si>
  <si>
    <t>『平成22年度介護保険事業状況報告（年報）』（厚生労働省）を基に宮城県長寿社会政策課作成</t>
    <rPh sb="1" eb="3">
      <t>ヘイセイ</t>
    </rPh>
    <rPh sb="5" eb="7">
      <t>ネンド</t>
    </rPh>
    <rPh sb="7" eb="9">
      <t>カイゴ</t>
    </rPh>
    <rPh sb="9" eb="11">
      <t>ホケン</t>
    </rPh>
    <rPh sb="11" eb="13">
      <t>ジギョウ</t>
    </rPh>
    <rPh sb="13" eb="15">
      <t>ジョウキョウ</t>
    </rPh>
    <rPh sb="15" eb="17">
      <t>ホウコク</t>
    </rPh>
    <rPh sb="18" eb="20">
      <t>ネンポウ</t>
    </rPh>
    <rPh sb="23" eb="25">
      <t>コウセイ</t>
    </rPh>
    <rPh sb="25" eb="28">
      <t>ロウドウショウ</t>
    </rPh>
    <rPh sb="30" eb="31">
      <t>モト</t>
    </rPh>
    <rPh sb="32" eb="35">
      <t>ミヤギケン</t>
    </rPh>
    <rPh sb="35" eb="37">
      <t>チョウジュ</t>
    </rPh>
    <rPh sb="37" eb="39">
      <t>シャカイ</t>
    </rPh>
    <rPh sb="39" eb="42">
      <t>セイサクカ</t>
    </rPh>
    <rPh sb="42" eb="44">
      <t>サクセイ</t>
    </rPh>
    <phoneticPr fontId="1"/>
  </si>
  <si>
    <t>平成22年度</t>
    <rPh sb="0" eb="2">
      <t>ヘイセイ</t>
    </rPh>
    <rPh sb="4" eb="6">
      <t>ネンド</t>
    </rPh>
    <phoneticPr fontId="1"/>
  </si>
  <si>
    <t>平成23年度</t>
    <rPh sb="0" eb="2">
      <t>ヘイセイ</t>
    </rPh>
    <rPh sb="4" eb="6">
      <t>ネンド</t>
    </rPh>
    <phoneticPr fontId="1"/>
  </si>
  <si>
    <t>『平成23年度介護保険事業状況報告（年報）』（厚生労働省）を基に宮城県長寿社会政策課作成</t>
    <rPh sb="1" eb="3">
      <t>ヘイセイ</t>
    </rPh>
    <rPh sb="5" eb="7">
      <t>ネンド</t>
    </rPh>
    <rPh sb="7" eb="9">
      <t>カイゴ</t>
    </rPh>
    <rPh sb="9" eb="11">
      <t>ホケン</t>
    </rPh>
    <rPh sb="11" eb="13">
      <t>ジギョウ</t>
    </rPh>
    <rPh sb="13" eb="15">
      <t>ジョウキョウ</t>
    </rPh>
    <rPh sb="15" eb="17">
      <t>ホウコク</t>
    </rPh>
    <rPh sb="18" eb="20">
      <t>ネンポウ</t>
    </rPh>
    <rPh sb="23" eb="25">
      <t>コウセイ</t>
    </rPh>
    <rPh sb="25" eb="28">
      <t>ロウドウショウ</t>
    </rPh>
    <rPh sb="30" eb="31">
      <t>モト</t>
    </rPh>
    <rPh sb="32" eb="35">
      <t>ミヤギケン</t>
    </rPh>
    <rPh sb="35" eb="37">
      <t>チョウジュ</t>
    </rPh>
    <rPh sb="37" eb="39">
      <t>シャカイ</t>
    </rPh>
    <rPh sb="39" eb="42">
      <t>セイサクカ</t>
    </rPh>
    <rPh sb="42" eb="44">
      <t>サクセイ</t>
    </rPh>
    <phoneticPr fontId="1"/>
  </si>
  <si>
    <t>『平成24年度介護保険事業状況報告（年報）』（厚生労働省）を基に宮城県長寿社会政策課作成</t>
    <rPh sb="1" eb="3">
      <t>ヘイセイ</t>
    </rPh>
    <rPh sb="5" eb="7">
      <t>ネンド</t>
    </rPh>
    <rPh sb="7" eb="9">
      <t>カイゴ</t>
    </rPh>
    <rPh sb="9" eb="11">
      <t>ホケン</t>
    </rPh>
    <rPh sb="11" eb="13">
      <t>ジギョウ</t>
    </rPh>
    <rPh sb="13" eb="15">
      <t>ジョウキョウ</t>
    </rPh>
    <rPh sb="15" eb="17">
      <t>ホウコク</t>
    </rPh>
    <rPh sb="18" eb="20">
      <t>ネンポウ</t>
    </rPh>
    <rPh sb="23" eb="25">
      <t>コウセイ</t>
    </rPh>
    <rPh sb="25" eb="28">
      <t>ロウドウショウ</t>
    </rPh>
    <rPh sb="30" eb="31">
      <t>モト</t>
    </rPh>
    <rPh sb="32" eb="35">
      <t>ミヤギケン</t>
    </rPh>
    <rPh sb="35" eb="37">
      <t>チョウジュ</t>
    </rPh>
    <rPh sb="37" eb="39">
      <t>シャカイ</t>
    </rPh>
    <rPh sb="39" eb="42">
      <t>セイサクカ</t>
    </rPh>
    <rPh sb="42" eb="44">
      <t>サクセイ</t>
    </rPh>
    <phoneticPr fontId="1"/>
  </si>
  <si>
    <t>平成24年度</t>
    <rPh sb="0" eb="2">
      <t>ヘイセイ</t>
    </rPh>
    <rPh sb="4" eb="6">
      <t>ネンド</t>
    </rPh>
    <phoneticPr fontId="1"/>
  </si>
  <si>
    <t>平成25年度</t>
    <rPh sb="0" eb="2">
      <t>ヘイセイ</t>
    </rPh>
    <rPh sb="4" eb="6">
      <t>ネンド</t>
    </rPh>
    <phoneticPr fontId="1"/>
  </si>
  <si>
    <t>『平成25年度介護保険事業状況報告（年報）』（厚生労働省）を基に宮城県長寿社会政策課作成</t>
    <rPh sb="1" eb="3">
      <t>ヘイセイ</t>
    </rPh>
    <rPh sb="5" eb="7">
      <t>ネンド</t>
    </rPh>
    <rPh sb="7" eb="9">
      <t>カイゴ</t>
    </rPh>
    <rPh sb="9" eb="11">
      <t>ホケン</t>
    </rPh>
    <rPh sb="11" eb="13">
      <t>ジギョウ</t>
    </rPh>
    <rPh sb="13" eb="15">
      <t>ジョウキョウ</t>
    </rPh>
    <rPh sb="15" eb="17">
      <t>ホウコク</t>
    </rPh>
    <rPh sb="18" eb="20">
      <t>ネンポウ</t>
    </rPh>
    <rPh sb="23" eb="25">
      <t>コウセイ</t>
    </rPh>
    <rPh sb="25" eb="28">
      <t>ロウドウショウ</t>
    </rPh>
    <rPh sb="30" eb="31">
      <t>モト</t>
    </rPh>
    <rPh sb="32" eb="35">
      <t>ミヤギケン</t>
    </rPh>
    <rPh sb="35" eb="37">
      <t>チョウジュ</t>
    </rPh>
    <rPh sb="37" eb="39">
      <t>シャカイ</t>
    </rPh>
    <rPh sb="39" eb="42">
      <t>セイサクカ</t>
    </rPh>
    <rPh sb="42" eb="44">
      <t>サクセイ</t>
    </rPh>
    <phoneticPr fontId="1"/>
  </si>
  <si>
    <t>『平成26年度介護保険事業状況報告（年報）』（厚生労働省）を基に宮城県長寿社会政策課作成</t>
    <rPh sb="1" eb="3">
      <t>ヘイセイ</t>
    </rPh>
    <rPh sb="5" eb="7">
      <t>ネンド</t>
    </rPh>
    <rPh sb="7" eb="9">
      <t>カイゴ</t>
    </rPh>
    <rPh sb="9" eb="11">
      <t>ホケン</t>
    </rPh>
    <rPh sb="11" eb="13">
      <t>ジギョウ</t>
    </rPh>
    <rPh sb="13" eb="15">
      <t>ジョウキョウ</t>
    </rPh>
    <rPh sb="15" eb="17">
      <t>ホウコク</t>
    </rPh>
    <rPh sb="18" eb="20">
      <t>ネンポウ</t>
    </rPh>
    <rPh sb="23" eb="25">
      <t>コウセイ</t>
    </rPh>
    <rPh sb="25" eb="28">
      <t>ロウドウショウ</t>
    </rPh>
    <rPh sb="30" eb="31">
      <t>モト</t>
    </rPh>
    <rPh sb="32" eb="35">
      <t>ミヤギケン</t>
    </rPh>
    <rPh sb="35" eb="37">
      <t>チョウジュ</t>
    </rPh>
    <rPh sb="37" eb="39">
      <t>シャカイ</t>
    </rPh>
    <rPh sb="39" eb="42">
      <t>セイサクカ</t>
    </rPh>
    <rPh sb="42" eb="44">
      <t>サクセイ</t>
    </rPh>
    <phoneticPr fontId="1"/>
  </si>
  <si>
    <t>平成26年度</t>
    <rPh sb="0" eb="2">
      <t>ヘイセイ</t>
    </rPh>
    <rPh sb="4" eb="6">
      <t>ネンド</t>
    </rPh>
    <phoneticPr fontId="1"/>
  </si>
  <si>
    <t>平成27年度</t>
    <rPh sb="0" eb="2">
      <t>ヘイセイ</t>
    </rPh>
    <rPh sb="4" eb="6">
      <t>ネンド</t>
    </rPh>
    <phoneticPr fontId="1"/>
  </si>
  <si>
    <t>『平成27年度介護保険事業状況報告（年報）』（厚生労働省）を基に宮城県長寿社会政策課作成</t>
    <rPh sb="1" eb="3">
      <t>ヘイセイ</t>
    </rPh>
    <rPh sb="5" eb="7">
      <t>ネンド</t>
    </rPh>
    <rPh sb="7" eb="9">
      <t>カイゴ</t>
    </rPh>
    <rPh sb="9" eb="11">
      <t>ホケン</t>
    </rPh>
    <rPh sb="11" eb="13">
      <t>ジギョウ</t>
    </rPh>
    <rPh sb="13" eb="15">
      <t>ジョウキョウ</t>
    </rPh>
    <rPh sb="15" eb="17">
      <t>ホウコク</t>
    </rPh>
    <rPh sb="18" eb="20">
      <t>ネンポウ</t>
    </rPh>
    <rPh sb="23" eb="25">
      <t>コウセイ</t>
    </rPh>
    <rPh sb="25" eb="28">
      <t>ロウドウショウ</t>
    </rPh>
    <rPh sb="30" eb="31">
      <t>モト</t>
    </rPh>
    <rPh sb="32" eb="35">
      <t>ミヤギケン</t>
    </rPh>
    <rPh sb="35" eb="37">
      <t>チョウジュ</t>
    </rPh>
    <rPh sb="37" eb="39">
      <t>シャカイ</t>
    </rPh>
    <rPh sb="39" eb="42">
      <t>セイサクカ</t>
    </rPh>
    <rPh sb="42" eb="44">
      <t>サクセイ</t>
    </rPh>
    <phoneticPr fontId="1"/>
  </si>
  <si>
    <t>平成28年度</t>
    <rPh sb="0" eb="2">
      <t>ヘイセイ</t>
    </rPh>
    <rPh sb="4" eb="6">
      <t>ネンド</t>
    </rPh>
    <phoneticPr fontId="1"/>
  </si>
  <si>
    <t>『平成28年度介護保険事業状況報告（年報）』（厚生労働省）を基に宮城県長寿社会政策課作成</t>
    <rPh sb="1" eb="3">
      <t>ヘイセイ</t>
    </rPh>
    <rPh sb="5" eb="7">
      <t>ネンド</t>
    </rPh>
    <rPh sb="7" eb="9">
      <t>カイゴ</t>
    </rPh>
    <rPh sb="9" eb="11">
      <t>ホケン</t>
    </rPh>
    <rPh sb="11" eb="13">
      <t>ジギョウ</t>
    </rPh>
    <rPh sb="13" eb="15">
      <t>ジョウキョウ</t>
    </rPh>
    <rPh sb="15" eb="17">
      <t>ホウコク</t>
    </rPh>
    <rPh sb="18" eb="20">
      <t>ネンポウ</t>
    </rPh>
    <rPh sb="23" eb="25">
      <t>コウセイ</t>
    </rPh>
    <rPh sb="25" eb="28">
      <t>ロウドウショウ</t>
    </rPh>
    <rPh sb="30" eb="31">
      <t>モト</t>
    </rPh>
    <rPh sb="32" eb="35">
      <t>ミヤギケン</t>
    </rPh>
    <rPh sb="35" eb="37">
      <t>チョウジュ</t>
    </rPh>
    <rPh sb="37" eb="39">
      <t>シャカイ</t>
    </rPh>
    <rPh sb="39" eb="42">
      <t>セイサクカ</t>
    </rPh>
    <rPh sb="42" eb="44">
      <t>サクセイ</t>
    </rPh>
    <phoneticPr fontId="1"/>
  </si>
  <si>
    <t>『平成29年度介護保険事業状況報告（年報）』（厚生労働省）を基に宮城県長寿社会政策課作成</t>
    <rPh sb="1" eb="3">
      <t>ヘイセイ</t>
    </rPh>
    <rPh sb="5" eb="6">
      <t>ネン</t>
    </rPh>
    <rPh sb="6" eb="7">
      <t>ド</t>
    </rPh>
    <rPh sb="7" eb="9">
      <t>カイゴ</t>
    </rPh>
    <rPh sb="9" eb="11">
      <t>ホケン</t>
    </rPh>
    <rPh sb="11" eb="13">
      <t>ジギョウ</t>
    </rPh>
    <rPh sb="13" eb="15">
      <t>ジョウキョウ</t>
    </rPh>
    <rPh sb="15" eb="17">
      <t>ホウコク</t>
    </rPh>
    <rPh sb="23" eb="25">
      <t>コウセイ</t>
    </rPh>
    <rPh sb="25" eb="28">
      <t>ロウドウショウ</t>
    </rPh>
    <rPh sb="30" eb="31">
      <t>モト</t>
    </rPh>
    <rPh sb="32" eb="35">
      <t>ミヤギケン</t>
    </rPh>
    <rPh sb="35" eb="37">
      <t>チョウジュ</t>
    </rPh>
    <rPh sb="37" eb="39">
      <t>シャカイ</t>
    </rPh>
    <rPh sb="39" eb="42">
      <t>セイサクカ</t>
    </rPh>
    <rPh sb="42" eb="44">
      <t>サクセイ</t>
    </rPh>
    <phoneticPr fontId="1"/>
  </si>
  <si>
    <t>平成30年度</t>
    <rPh sb="0" eb="2">
      <t>ヘイセイ</t>
    </rPh>
    <rPh sb="4" eb="6">
      <t>ネンド</t>
    </rPh>
    <phoneticPr fontId="1"/>
  </si>
  <si>
    <r>
      <t>2018</t>
    </r>
    <r>
      <rPr>
        <sz val="11"/>
        <color theme="1"/>
        <rFont val="ＭＳ Ｐゴシック"/>
        <family val="2"/>
      </rPr>
      <t>年（</t>
    </r>
    <r>
      <rPr>
        <sz val="11"/>
        <color theme="1"/>
        <rFont val="Arial"/>
        <family val="2"/>
      </rPr>
      <t>H30</t>
    </r>
    <r>
      <rPr>
        <sz val="11"/>
        <color theme="1"/>
        <rFont val="ＭＳ Ｐゴシック"/>
        <family val="3"/>
        <charset val="128"/>
      </rPr>
      <t>）</t>
    </r>
    <r>
      <rPr>
        <sz val="11"/>
        <color theme="1"/>
        <rFont val="ＭＳ Ｐゴシック"/>
        <family val="2"/>
      </rPr>
      <t/>
    </r>
    <rPh sb="4" eb="5">
      <t>ネン</t>
    </rPh>
    <phoneticPr fontId="1"/>
  </si>
  <si>
    <t>『介護保険事業状況報告（平成31年3月月報）』（厚生労働省）を基に宮城県長寿社会政策課作成</t>
    <rPh sb="1" eb="3">
      <t>カイゴ</t>
    </rPh>
    <rPh sb="3" eb="5">
      <t>ホケン</t>
    </rPh>
    <rPh sb="5" eb="7">
      <t>ジギョウ</t>
    </rPh>
    <rPh sb="7" eb="9">
      <t>ジョウキョウ</t>
    </rPh>
    <rPh sb="9" eb="11">
      <t>ホウコク</t>
    </rPh>
    <rPh sb="12" eb="14">
      <t>ヘイセイ</t>
    </rPh>
    <rPh sb="16" eb="17">
      <t>ネン</t>
    </rPh>
    <rPh sb="18" eb="19">
      <t>ガツ</t>
    </rPh>
    <rPh sb="19" eb="21">
      <t>ゲッポウ</t>
    </rPh>
    <rPh sb="24" eb="26">
      <t>コウセイ</t>
    </rPh>
    <rPh sb="26" eb="29">
      <t>ロウドウショウ</t>
    </rPh>
    <rPh sb="31" eb="32">
      <t>モト</t>
    </rPh>
    <rPh sb="33" eb="36">
      <t>ミヤギケン</t>
    </rPh>
    <rPh sb="36" eb="38">
      <t>チョウジュ</t>
    </rPh>
    <rPh sb="38" eb="40">
      <t>シャカイ</t>
    </rPh>
    <rPh sb="40" eb="43">
      <t>セイサクカ</t>
    </rPh>
    <rPh sb="43" eb="45">
      <t>サクセイ</t>
    </rPh>
    <phoneticPr fontId="1"/>
  </si>
  <si>
    <r>
      <rPr>
        <sz val="11"/>
        <color theme="1"/>
        <rFont val="ＭＳ Ｐゴシック"/>
        <family val="3"/>
        <charset val="128"/>
      </rPr>
      <t>※</t>
    </r>
    <r>
      <rPr>
        <sz val="11"/>
        <color theme="1"/>
        <rFont val="Arial"/>
        <family val="2"/>
      </rPr>
      <t>H30</t>
    </r>
    <r>
      <rPr>
        <sz val="11"/>
        <color theme="1"/>
        <rFont val="ＭＳ Ｐゴシック"/>
        <family val="3"/>
        <charset val="128"/>
      </rPr>
      <t>年の値は，月報値</t>
    </r>
    <rPh sb="4" eb="5">
      <t>ネン</t>
    </rPh>
    <rPh sb="6" eb="7">
      <t>アタイ</t>
    </rPh>
    <rPh sb="9" eb="11">
      <t>ゲッポウ</t>
    </rPh>
    <rPh sb="11" eb="12">
      <t>アタイ</t>
    </rPh>
    <phoneticPr fontId="1"/>
  </si>
  <si>
    <r>
      <t>2018</t>
    </r>
    <r>
      <rPr>
        <sz val="11"/>
        <color theme="1"/>
        <rFont val="ＭＳ Ｐゴシック"/>
        <family val="2"/>
      </rPr>
      <t>年（</t>
    </r>
    <r>
      <rPr>
        <sz val="11"/>
        <color theme="1"/>
        <rFont val="Arial"/>
        <family val="2"/>
      </rPr>
      <t>H30</t>
    </r>
    <r>
      <rPr>
        <sz val="11"/>
        <color theme="1"/>
        <rFont val="ＭＳ Ｐゴシック"/>
        <family val="2"/>
      </rPr>
      <t>）</t>
    </r>
    <rPh sb="4" eb="5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</si>
</sst>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76" formatCode="#,##0_ "/>
    <numFmt numFmtId="177" formatCode="0.0%"/>
    <numFmt numFmtId="178" formatCode="#,##0_);[Red]\(#,##0\)"/>
  </numFmts>
  <fonts count="19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Arial"/>
      <family val="2"/>
    </font>
    <font>
      <sz val="11"/>
      <color theme="1"/>
      <name val="ＭＳ Ｐゴシック"/>
      <family val="2"/>
      <scheme val="minor"/>
    </font>
    <font>
      <sz val="11"/>
      <color indexed="8"/>
      <name val="ＭＳ Ｐ明朝"/>
      <family val="1"/>
      <charset val="128"/>
    </font>
    <font>
      <sz val="11"/>
      <color indexed="8"/>
      <name val="Arial"/>
      <family val="2"/>
    </font>
    <font>
      <sz val="11"/>
      <name val="Arial"/>
      <family val="2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HGP創英角ｺﾞｼｯｸUB"/>
      <family val="3"/>
      <charset val="128"/>
    </font>
    <font>
      <u/>
      <sz val="14"/>
      <color theme="1"/>
      <name val="HGP創英角ｺﾞｼｯｸUB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2"/>
    </font>
    <font>
      <sz val="14"/>
      <color theme="1"/>
      <name val="HGP創英角ｺﾞｼｯｸUB"/>
      <family val="3"/>
      <charset val="128"/>
    </font>
    <font>
      <sz val="12"/>
      <color theme="1"/>
      <name val="HGP創英角ｺﾞｼｯｸUB"/>
      <family val="3"/>
      <charset val="128"/>
    </font>
    <font>
      <sz val="11"/>
      <color theme="1"/>
      <name val="メイリオ"/>
      <family val="3"/>
      <charset val="128"/>
    </font>
    <font>
      <sz val="11"/>
      <color rgb="FFFF0000"/>
      <name val="ＭＳ Ｐゴシック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ash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dashed">
        <color auto="1"/>
      </left>
      <right style="dashed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double">
        <color theme="9" tint="-0.24994659260841701"/>
      </left>
      <right/>
      <top style="double">
        <color theme="9" tint="-0.24994659260841701"/>
      </top>
      <bottom style="double">
        <color theme="9" tint="-0.24994659260841701"/>
      </bottom>
      <diagonal/>
    </border>
    <border>
      <left/>
      <right/>
      <top style="double">
        <color theme="9" tint="-0.24994659260841701"/>
      </top>
      <bottom style="double">
        <color theme="9" tint="-0.24994659260841701"/>
      </bottom>
      <diagonal/>
    </border>
    <border>
      <left/>
      <right style="double">
        <color theme="9" tint="-0.24994659260841701"/>
      </right>
      <top style="double">
        <color theme="9" tint="-0.24994659260841701"/>
      </top>
      <bottom style="double">
        <color theme="9" tint="-0.24994659260841701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/>
      <diagonal/>
    </border>
    <border>
      <left style="dashed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dashed">
        <color auto="1"/>
      </left>
      <right style="dashed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dashed">
        <color auto="1"/>
      </left>
      <right style="thin">
        <color auto="1"/>
      </right>
      <top/>
      <bottom style="thin">
        <color auto="1"/>
      </bottom>
      <diagonal/>
    </border>
    <border>
      <left style="dashed">
        <color auto="1"/>
      </left>
      <right/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38" fontId="3" fillId="0" borderId="0" applyFont="0" applyFill="0" applyBorder="0" applyAlignment="0" applyProtection="0">
      <alignment vertical="center"/>
    </xf>
    <xf numFmtId="0" fontId="7" fillId="0" borderId="0"/>
    <xf numFmtId="38" fontId="7" fillId="0" borderId="0" applyFont="0" applyFill="0" applyBorder="0" applyAlignment="0" applyProtection="0"/>
    <xf numFmtId="0" fontId="10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</cellStyleXfs>
  <cellXfs count="116">
    <xf numFmtId="0" fontId="0" fillId="0" borderId="0" xfId="0"/>
    <xf numFmtId="0" fontId="0" fillId="0" borderId="0" xfId="0" applyAlignment="1">
      <alignment vertical="center"/>
    </xf>
    <xf numFmtId="176" fontId="2" fillId="0" borderId="2" xfId="0" applyNumberFormat="1" applyFont="1" applyBorder="1" applyAlignment="1">
      <alignment vertical="center"/>
    </xf>
    <xf numFmtId="176" fontId="2" fillId="0" borderId="1" xfId="0" applyNumberFormat="1" applyFont="1" applyBorder="1" applyAlignment="1">
      <alignment vertical="center"/>
    </xf>
    <xf numFmtId="178" fontId="2" fillId="0" borderId="1" xfId="0" applyNumberFormat="1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178" fontId="2" fillId="0" borderId="2" xfId="0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178" fontId="5" fillId="0" borderId="1" xfId="0" applyNumberFormat="1" applyFont="1" applyBorder="1" applyAlignment="1">
      <alignment vertical="center"/>
    </xf>
    <xf numFmtId="41" fontId="4" fillId="0" borderId="0" xfId="0" applyNumberFormat="1" applyFont="1" applyBorder="1" applyAlignment="1">
      <alignment vertical="center"/>
    </xf>
    <xf numFmtId="178" fontId="5" fillId="0" borderId="1" xfId="0" applyNumberFormat="1" applyFont="1" applyFill="1" applyBorder="1" applyAlignment="1">
      <alignment vertical="center"/>
    </xf>
    <xf numFmtId="178" fontId="6" fillId="0" borderId="1" xfId="1" applyNumberFormat="1" applyFont="1" applyBorder="1" applyAlignment="1">
      <alignment horizontal="right" vertical="center"/>
    </xf>
    <xf numFmtId="177" fontId="6" fillId="0" borderId="1" xfId="0" applyNumberFormat="1" applyFont="1" applyBorder="1" applyAlignment="1">
      <alignment horizontal="right" vertical="center" shrinkToFit="1"/>
    </xf>
    <xf numFmtId="177" fontId="2" fillId="0" borderId="1" xfId="0" applyNumberFormat="1" applyFont="1" applyBorder="1" applyAlignment="1">
      <alignment vertical="center"/>
    </xf>
    <xf numFmtId="176" fontId="6" fillId="0" borderId="2" xfId="0" applyNumberFormat="1" applyFont="1" applyBorder="1" applyAlignment="1">
      <alignment horizontal="right" vertical="center" shrinkToFit="1"/>
    </xf>
    <xf numFmtId="176" fontId="6" fillId="0" borderId="4" xfId="0" applyNumberFormat="1" applyFont="1" applyBorder="1" applyAlignment="1">
      <alignment horizontal="right" vertical="center" shrinkToFit="1"/>
    </xf>
    <xf numFmtId="178" fontId="2" fillId="0" borderId="4" xfId="0" applyNumberFormat="1" applyFont="1" applyBorder="1" applyAlignment="1">
      <alignment vertical="center"/>
    </xf>
    <xf numFmtId="176" fontId="6" fillId="0" borderId="10" xfId="0" applyNumberFormat="1" applyFont="1" applyBorder="1" applyAlignment="1">
      <alignment horizontal="right" vertical="center" shrinkToFit="1"/>
    </xf>
    <xf numFmtId="178" fontId="2" fillId="0" borderId="10" xfId="0" applyNumberFormat="1" applyFont="1" applyBorder="1" applyAlignment="1">
      <alignment vertical="center"/>
    </xf>
    <xf numFmtId="176" fontId="5" fillId="0" borderId="1" xfId="0" applyNumberFormat="1" applyFont="1" applyBorder="1" applyAlignment="1">
      <alignment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2" fillId="0" borderId="13" xfId="0" applyFont="1" applyBorder="1" applyAlignment="1">
      <alignment vertical="center"/>
    </xf>
    <xf numFmtId="178" fontId="13" fillId="0" borderId="1" xfId="0" applyNumberFormat="1" applyFont="1" applyBorder="1" applyAlignment="1">
      <alignment vertical="center"/>
    </xf>
    <xf numFmtId="178" fontId="7" fillId="0" borderId="1" xfId="1" applyNumberFormat="1" applyFont="1" applyBorder="1" applyAlignment="1">
      <alignment horizontal="right" vertical="center"/>
    </xf>
    <xf numFmtId="0" fontId="11" fillId="0" borderId="2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11" fillId="0" borderId="11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6" fontId="2" fillId="0" borderId="10" xfId="0" applyNumberFormat="1" applyFont="1" applyBorder="1" applyAlignment="1">
      <alignment vertical="center"/>
    </xf>
    <xf numFmtId="176" fontId="2" fillId="0" borderId="4" xfId="0" applyNumberFormat="1" applyFont="1" applyBorder="1" applyAlignment="1">
      <alignment vertical="center"/>
    </xf>
    <xf numFmtId="177" fontId="2" fillId="0" borderId="2" xfId="0" applyNumberFormat="1" applyFont="1" applyBorder="1" applyAlignment="1">
      <alignment vertical="center"/>
    </xf>
    <xf numFmtId="177" fontId="2" fillId="0" borderId="10" xfId="0" applyNumberFormat="1" applyFont="1" applyBorder="1" applyAlignment="1">
      <alignment vertical="center"/>
    </xf>
    <xf numFmtId="177" fontId="2" fillId="0" borderId="4" xfId="0" applyNumberFormat="1" applyFont="1" applyBorder="1" applyAlignment="1">
      <alignment vertical="center"/>
    </xf>
    <xf numFmtId="0" fontId="17" fillId="0" borderId="0" xfId="0" applyFont="1" applyAlignment="1">
      <alignment vertical="center"/>
    </xf>
    <xf numFmtId="176" fontId="2" fillId="0" borderId="0" xfId="0" applyNumberFormat="1" applyFont="1" applyBorder="1" applyAlignment="1">
      <alignment vertical="center"/>
    </xf>
    <xf numFmtId="177" fontId="2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176" fontId="2" fillId="0" borderId="11" xfId="0" applyNumberFormat="1" applyFont="1" applyBorder="1" applyAlignment="1">
      <alignment vertical="center"/>
    </xf>
    <xf numFmtId="176" fontId="2" fillId="0" borderId="17" xfId="0" applyNumberFormat="1" applyFont="1" applyBorder="1" applyAlignment="1">
      <alignment vertical="center"/>
    </xf>
    <xf numFmtId="177" fontId="2" fillId="0" borderId="19" xfId="0" applyNumberFormat="1" applyFont="1" applyBorder="1" applyAlignment="1">
      <alignment vertical="center"/>
    </xf>
    <xf numFmtId="177" fontId="2" fillId="0" borderId="20" xfId="0" applyNumberFormat="1" applyFont="1" applyBorder="1" applyAlignment="1">
      <alignment vertical="center"/>
    </xf>
    <xf numFmtId="0" fontId="11" fillId="0" borderId="2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 wrapText="1"/>
    </xf>
    <xf numFmtId="176" fontId="6" fillId="0" borderId="23" xfId="0" applyNumberFormat="1" applyFont="1" applyBorder="1" applyAlignment="1">
      <alignment horizontal="right" vertical="center" shrinkToFit="1"/>
    </xf>
    <xf numFmtId="176" fontId="6" fillId="0" borderId="8" xfId="0" applyNumberFormat="1" applyFont="1" applyBorder="1" applyAlignment="1">
      <alignment horizontal="right" vertical="center" shrinkToFit="1"/>
    </xf>
    <xf numFmtId="178" fontId="2" fillId="0" borderId="8" xfId="0" applyNumberFormat="1" applyFont="1" applyBorder="1" applyAlignment="1">
      <alignment vertical="center"/>
    </xf>
    <xf numFmtId="176" fontId="2" fillId="0" borderId="8" xfId="0" applyNumberFormat="1" applyFont="1" applyBorder="1" applyAlignment="1">
      <alignment horizontal="right" vertical="center" shrinkToFit="1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77" fontId="2" fillId="0" borderId="0" xfId="0" applyNumberFormat="1" applyFont="1" applyBorder="1" applyAlignment="1">
      <alignment horizontal="right" vertical="center"/>
    </xf>
    <xf numFmtId="0" fontId="11" fillId="0" borderId="2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176" fontId="6" fillId="0" borderId="2" xfId="0" applyNumberFormat="1" applyFont="1" applyBorder="1" applyAlignment="1">
      <alignment vertical="center"/>
    </xf>
    <xf numFmtId="176" fontId="6" fillId="0" borderId="1" xfId="0" applyNumberFormat="1" applyFont="1" applyBorder="1" applyAlignment="1">
      <alignment vertical="center"/>
    </xf>
    <xf numFmtId="178" fontId="6" fillId="0" borderId="1" xfId="0" applyNumberFormat="1" applyFont="1" applyBorder="1" applyAlignment="1">
      <alignment vertical="center"/>
    </xf>
    <xf numFmtId="178" fontId="6" fillId="0" borderId="2" xfId="0" applyNumberFormat="1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38" fontId="0" fillId="0" borderId="1" xfId="1" applyFont="1" applyBorder="1" applyAlignment="1">
      <alignment vertical="center"/>
    </xf>
    <xf numFmtId="0" fontId="18" fillId="0" borderId="0" xfId="0" applyFont="1" applyAlignment="1">
      <alignment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176" fontId="2" fillId="0" borderId="5" xfId="0" applyNumberFormat="1" applyFont="1" applyBorder="1" applyAlignment="1">
      <alignment vertical="center"/>
    </xf>
    <xf numFmtId="0" fontId="0" fillId="0" borderId="7" xfId="0" applyBorder="1" applyAlignment="1">
      <alignment vertical="center"/>
    </xf>
    <xf numFmtId="176" fontId="2" fillId="0" borderId="18" xfId="0" applyNumberFormat="1" applyFont="1" applyBorder="1" applyAlignment="1">
      <alignment vertical="center"/>
    </xf>
    <xf numFmtId="0" fontId="0" fillId="0" borderId="22" xfId="0" applyBorder="1" applyAlignment="1">
      <alignment vertical="center"/>
    </xf>
    <xf numFmtId="177" fontId="2" fillId="0" borderId="5" xfId="0" applyNumberFormat="1" applyFont="1" applyBorder="1" applyAlignment="1">
      <alignment horizontal="center" vertical="center"/>
    </xf>
    <xf numFmtId="177" fontId="2" fillId="0" borderId="7" xfId="0" applyNumberFormat="1" applyFont="1" applyBorder="1" applyAlignment="1">
      <alignment horizontal="center" vertical="center"/>
    </xf>
    <xf numFmtId="176" fontId="2" fillId="0" borderId="22" xfId="0" applyNumberFormat="1" applyFont="1" applyBorder="1" applyAlignment="1">
      <alignment vertical="center"/>
    </xf>
    <xf numFmtId="176" fontId="2" fillId="0" borderId="7" xfId="0" applyNumberFormat="1" applyFont="1" applyBorder="1" applyAlignment="1">
      <alignment vertical="center"/>
    </xf>
    <xf numFmtId="0" fontId="11" fillId="0" borderId="1" xfId="0" applyFont="1" applyBorder="1" applyAlignment="1">
      <alignment horizontal="center" vertical="center" wrapText="1"/>
    </xf>
    <xf numFmtId="0" fontId="15" fillId="3" borderId="14" xfId="0" applyFont="1" applyFill="1" applyBorder="1" applyAlignment="1">
      <alignment horizontal="center" vertical="center"/>
    </xf>
    <xf numFmtId="0" fontId="15" fillId="3" borderId="15" xfId="0" applyFont="1" applyFill="1" applyBorder="1" applyAlignment="1">
      <alignment horizontal="center" vertical="center"/>
    </xf>
    <xf numFmtId="0" fontId="15" fillId="3" borderId="16" xfId="0" applyFont="1" applyFill="1" applyBorder="1" applyAlignment="1">
      <alignment horizontal="center" vertical="center"/>
    </xf>
    <xf numFmtId="0" fontId="11" fillId="0" borderId="1" xfId="0" applyFont="1" applyBorder="1" applyAlignment="1" applyProtection="1">
      <alignment horizontal="center" vertical="center"/>
      <protection locked="0"/>
    </xf>
    <xf numFmtId="0" fontId="16" fillId="2" borderId="0" xfId="0" applyFont="1" applyFill="1" applyAlignment="1">
      <alignment horizontal="left" vertical="center"/>
    </xf>
    <xf numFmtId="0" fontId="16" fillId="0" borderId="2" xfId="0" applyFont="1" applyBorder="1" applyAlignment="1" applyProtection="1">
      <alignment horizontal="center" vertical="center"/>
      <protection locked="0"/>
    </xf>
    <xf numFmtId="0" fontId="16" fillId="0" borderId="4" xfId="0" applyFont="1" applyBorder="1" applyAlignment="1" applyProtection="1">
      <alignment horizontal="center" vertical="center"/>
      <protection locked="0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6" fillId="2" borderId="0" xfId="0" applyFont="1" applyFill="1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12" fillId="0" borderId="13" xfId="0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7">
    <cellStyle name="桁区切り" xfId="1" builtinId="6"/>
    <cellStyle name="桁区切り 2" xfId="3"/>
    <cellStyle name="桁区切り 3" xfId="5"/>
    <cellStyle name="桁区切り 4" xfId="6"/>
    <cellStyle name="標準" xfId="0" builtinId="0"/>
    <cellStyle name="標準 2" xfId="2"/>
    <cellStyle name="標準 3" xfId="4"/>
  </cellStyles>
  <dxfs count="31">
    <dxf>
      <fill>
        <patternFill>
          <bgColor theme="6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Medium9"/>
  <colors>
    <mruColors>
      <color rgb="FFFFCCFF"/>
      <color rgb="FFFA7D00"/>
      <color rgb="FFFF9933"/>
      <color rgb="FFFFE1FF"/>
      <color rgb="FFBC5908"/>
      <color rgb="FFCC6600"/>
      <color rgb="FFD16309"/>
      <color rgb="FFFAC09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216159487554766"/>
          <c:y val="5.7052189589653801E-2"/>
          <c:w val="0.74346164929594438"/>
          <c:h val="0.5901878966467886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要介護認定者数・率!$D$9</c:f>
              <c:strCache>
                <c:ptCount val="1"/>
                <c:pt idx="0">
                  <c:v>要支援1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solidFill>
                <a:srgbClr val="D16309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要介護認定者数・率!$B$10:$B$29</c15:sqref>
                  </c15:fullRef>
                </c:ext>
              </c:extLst>
              <c:f>(要介護認定者数・率!$B$10,要介護認定者数・率!$B$12,要介護認定者数・率!$B$14,要介護認定者数・率!$B$16,要介護認定者数・率!$B$18,要介護認定者数・率!$B$20,要介護認定者数・率!$B$22,要介護認定者数・率!$B$24,要介護認定者数・率!$B$26,要介護認定者数・率!$B$28)</c:f>
              <c:strCache>
                <c:ptCount val="10"/>
                <c:pt idx="0">
                  <c:v>2009年（H21）</c:v>
                </c:pt>
                <c:pt idx="1">
                  <c:v>2010年（H22）</c:v>
                </c:pt>
                <c:pt idx="2">
                  <c:v>2011年（H23）</c:v>
                </c:pt>
                <c:pt idx="3">
                  <c:v>2012年（H24）</c:v>
                </c:pt>
                <c:pt idx="4">
                  <c:v>2013年（H25）</c:v>
                </c:pt>
                <c:pt idx="5">
                  <c:v>2014年（H26）</c:v>
                </c:pt>
                <c:pt idx="6">
                  <c:v>2015年（H27）</c:v>
                </c:pt>
                <c:pt idx="7">
                  <c:v>2016年（H28）</c:v>
                </c:pt>
                <c:pt idx="8">
                  <c:v>2017年（H29）</c:v>
                </c:pt>
                <c:pt idx="9">
                  <c:v>2018年（H30）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要介護認定者数・率!$D$10:$D$29</c15:sqref>
                  </c15:fullRef>
                </c:ext>
              </c:extLst>
              <c:f>(要介護認定者数・率!$D$10,要介護認定者数・率!$D$12,要介護認定者数・率!$D$14,要介護認定者数・率!$D$16,要介護認定者数・率!$D$18,要介護認定者数・率!$D$20,要介護認定者数・率!$D$22,要介護認定者数・率!$D$24,要介護認定者数・率!$D$26,要介護認定者数・率!$D$28)</c:f>
              <c:numCache>
                <c:formatCode>0.0%</c:formatCode>
                <c:ptCount val="10"/>
                <c:pt idx="0" formatCode="#,##0_ ">
                  <c:v>0</c:v>
                </c:pt>
                <c:pt idx="1" formatCode="#,##0_ ">
                  <c:v>0</c:v>
                </c:pt>
                <c:pt idx="2" formatCode="#,##0_ ">
                  <c:v>0</c:v>
                </c:pt>
                <c:pt idx="3" formatCode="#,##0_ ">
                  <c:v>0</c:v>
                </c:pt>
                <c:pt idx="4" formatCode="#,##0_ ">
                  <c:v>0</c:v>
                </c:pt>
                <c:pt idx="5" formatCode="#,##0_ ">
                  <c:v>0</c:v>
                </c:pt>
                <c:pt idx="6" formatCode="#,##0_ ">
                  <c:v>0</c:v>
                </c:pt>
                <c:pt idx="7" formatCode="#,##0_ ">
                  <c:v>0</c:v>
                </c:pt>
                <c:pt idx="8" formatCode="#,##0_ ">
                  <c:v>0</c:v>
                </c:pt>
                <c:pt idx="9" formatCode="#,##0_ 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AB-4545-B19A-F96F99955BFE}"/>
            </c:ext>
          </c:extLst>
        </c:ser>
        <c:ser>
          <c:idx val="1"/>
          <c:order val="1"/>
          <c:tx>
            <c:strRef>
              <c:f>要介護認定者数・率!$E$9</c:f>
              <c:strCache>
                <c:ptCount val="1"/>
                <c:pt idx="0">
                  <c:v>要支援2</c:v>
                </c:pt>
              </c:strCache>
            </c:strRef>
          </c:tx>
          <c:spPr>
            <a:solidFill>
              <a:srgbClr val="D16309"/>
            </a:solidFill>
            <a:ln>
              <a:solidFill>
                <a:srgbClr val="CC66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要介護認定者数・率!$B$10:$B$29</c15:sqref>
                  </c15:fullRef>
                </c:ext>
              </c:extLst>
              <c:f>(要介護認定者数・率!$B$10,要介護認定者数・率!$B$12,要介護認定者数・率!$B$14,要介護認定者数・率!$B$16,要介護認定者数・率!$B$18,要介護認定者数・率!$B$20,要介護認定者数・率!$B$22,要介護認定者数・率!$B$24,要介護認定者数・率!$B$26,要介護認定者数・率!$B$28)</c:f>
              <c:strCache>
                <c:ptCount val="10"/>
                <c:pt idx="0">
                  <c:v>2009年（H21）</c:v>
                </c:pt>
                <c:pt idx="1">
                  <c:v>2010年（H22）</c:v>
                </c:pt>
                <c:pt idx="2">
                  <c:v>2011年（H23）</c:v>
                </c:pt>
                <c:pt idx="3">
                  <c:v>2012年（H24）</c:v>
                </c:pt>
                <c:pt idx="4">
                  <c:v>2013年（H25）</c:v>
                </c:pt>
                <c:pt idx="5">
                  <c:v>2014年（H26）</c:v>
                </c:pt>
                <c:pt idx="6">
                  <c:v>2015年（H27）</c:v>
                </c:pt>
                <c:pt idx="7">
                  <c:v>2016年（H28）</c:v>
                </c:pt>
                <c:pt idx="8">
                  <c:v>2017年（H29）</c:v>
                </c:pt>
                <c:pt idx="9">
                  <c:v>2018年（H30）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要介護認定者数・率!$E$10:$E$29</c15:sqref>
                  </c15:fullRef>
                </c:ext>
              </c:extLst>
              <c:f>(要介護認定者数・率!$E$10,要介護認定者数・率!$E$12,要介護認定者数・率!$E$14,要介護認定者数・率!$E$16,要介護認定者数・率!$E$18,要介護認定者数・率!$E$20,要介護認定者数・率!$E$22,要介護認定者数・率!$E$24,要介護認定者数・率!$E$26,要介護認定者数・率!$E$28)</c:f>
              <c:numCache>
                <c:formatCode>0.0%</c:formatCode>
                <c:ptCount val="10"/>
                <c:pt idx="0" formatCode="#,##0_ ">
                  <c:v>0</c:v>
                </c:pt>
                <c:pt idx="1" formatCode="#,##0_ ">
                  <c:v>0</c:v>
                </c:pt>
                <c:pt idx="2" formatCode="#,##0_ ">
                  <c:v>0</c:v>
                </c:pt>
                <c:pt idx="3" formatCode="#,##0_ ">
                  <c:v>0</c:v>
                </c:pt>
                <c:pt idx="4" formatCode="#,##0_ ">
                  <c:v>0</c:v>
                </c:pt>
                <c:pt idx="5" formatCode="#,##0_ ">
                  <c:v>0</c:v>
                </c:pt>
                <c:pt idx="6" formatCode="#,##0_ ">
                  <c:v>0</c:v>
                </c:pt>
                <c:pt idx="7" formatCode="#,##0_ ">
                  <c:v>0</c:v>
                </c:pt>
                <c:pt idx="8" formatCode="#,##0_ ">
                  <c:v>0</c:v>
                </c:pt>
                <c:pt idx="9" formatCode="#,##0_ 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AB-4545-B19A-F96F99955BFE}"/>
            </c:ext>
          </c:extLst>
        </c:ser>
        <c:ser>
          <c:idx val="2"/>
          <c:order val="2"/>
          <c:tx>
            <c:strRef>
              <c:f>要介護認定者数・率!$F$9</c:f>
              <c:strCache>
                <c:ptCount val="1"/>
                <c:pt idx="0">
                  <c:v>要介護1</c:v>
                </c:pt>
              </c:strCache>
            </c:strRef>
          </c:tx>
          <c:spPr>
            <a:solidFill>
              <a:srgbClr val="FA7D00"/>
            </a:solidFill>
            <a:ln>
              <a:solidFill>
                <a:srgbClr val="CC66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要介護認定者数・率!$B$10:$B$29</c15:sqref>
                  </c15:fullRef>
                </c:ext>
              </c:extLst>
              <c:f>(要介護認定者数・率!$B$10,要介護認定者数・率!$B$12,要介護認定者数・率!$B$14,要介護認定者数・率!$B$16,要介護認定者数・率!$B$18,要介護認定者数・率!$B$20,要介護認定者数・率!$B$22,要介護認定者数・率!$B$24,要介護認定者数・率!$B$26,要介護認定者数・率!$B$28)</c:f>
              <c:strCache>
                <c:ptCount val="10"/>
                <c:pt idx="0">
                  <c:v>2009年（H21）</c:v>
                </c:pt>
                <c:pt idx="1">
                  <c:v>2010年（H22）</c:v>
                </c:pt>
                <c:pt idx="2">
                  <c:v>2011年（H23）</c:v>
                </c:pt>
                <c:pt idx="3">
                  <c:v>2012年（H24）</c:v>
                </c:pt>
                <c:pt idx="4">
                  <c:v>2013年（H25）</c:v>
                </c:pt>
                <c:pt idx="5">
                  <c:v>2014年（H26）</c:v>
                </c:pt>
                <c:pt idx="6">
                  <c:v>2015年（H27）</c:v>
                </c:pt>
                <c:pt idx="7">
                  <c:v>2016年（H28）</c:v>
                </c:pt>
                <c:pt idx="8">
                  <c:v>2017年（H29）</c:v>
                </c:pt>
                <c:pt idx="9">
                  <c:v>2018年（H30）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要介護認定者数・率!$F$10:$F$29</c15:sqref>
                  </c15:fullRef>
                </c:ext>
              </c:extLst>
              <c:f>(要介護認定者数・率!$F$10,要介護認定者数・率!$F$12,要介護認定者数・率!$F$14,要介護認定者数・率!$F$16,要介護認定者数・率!$F$18,要介護認定者数・率!$F$20,要介護認定者数・率!$F$22,要介護認定者数・率!$F$24,要介護認定者数・率!$F$26,要介護認定者数・率!$F$28)</c:f>
              <c:numCache>
                <c:formatCode>0.0%</c:formatCode>
                <c:ptCount val="10"/>
                <c:pt idx="0" formatCode="#,##0_ ">
                  <c:v>0</c:v>
                </c:pt>
                <c:pt idx="1" formatCode="#,##0_ ">
                  <c:v>0</c:v>
                </c:pt>
                <c:pt idx="2" formatCode="#,##0_ ">
                  <c:v>0</c:v>
                </c:pt>
                <c:pt idx="3" formatCode="#,##0_ ">
                  <c:v>0</c:v>
                </c:pt>
                <c:pt idx="4" formatCode="#,##0_ ">
                  <c:v>0</c:v>
                </c:pt>
                <c:pt idx="5" formatCode="#,##0_ ">
                  <c:v>0</c:v>
                </c:pt>
                <c:pt idx="6" formatCode="#,##0_ ">
                  <c:v>0</c:v>
                </c:pt>
                <c:pt idx="7" formatCode="#,##0_ ">
                  <c:v>0</c:v>
                </c:pt>
                <c:pt idx="8" formatCode="#,##0_ ">
                  <c:v>0</c:v>
                </c:pt>
                <c:pt idx="9" formatCode="#,##0_ 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2AB-4545-B19A-F96F99955BFE}"/>
            </c:ext>
          </c:extLst>
        </c:ser>
        <c:ser>
          <c:idx val="3"/>
          <c:order val="3"/>
          <c:tx>
            <c:strRef>
              <c:f>要介護認定者数・率!$G$9</c:f>
              <c:strCache>
                <c:ptCount val="1"/>
                <c:pt idx="0">
                  <c:v>要介護2</c:v>
                </c:pt>
              </c:strCache>
            </c:strRef>
          </c:tx>
          <c:spPr>
            <a:solidFill>
              <a:srgbClr val="FF9933"/>
            </a:solidFill>
            <a:ln>
              <a:solidFill>
                <a:srgbClr val="BC5908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要介護認定者数・率!$B$10:$B$29</c15:sqref>
                  </c15:fullRef>
                </c:ext>
              </c:extLst>
              <c:f>(要介護認定者数・率!$B$10,要介護認定者数・率!$B$12,要介護認定者数・率!$B$14,要介護認定者数・率!$B$16,要介護認定者数・率!$B$18,要介護認定者数・率!$B$20,要介護認定者数・率!$B$22,要介護認定者数・率!$B$24,要介護認定者数・率!$B$26,要介護認定者数・率!$B$28)</c:f>
              <c:strCache>
                <c:ptCount val="10"/>
                <c:pt idx="0">
                  <c:v>2009年（H21）</c:v>
                </c:pt>
                <c:pt idx="1">
                  <c:v>2010年（H22）</c:v>
                </c:pt>
                <c:pt idx="2">
                  <c:v>2011年（H23）</c:v>
                </c:pt>
                <c:pt idx="3">
                  <c:v>2012年（H24）</c:v>
                </c:pt>
                <c:pt idx="4">
                  <c:v>2013年（H25）</c:v>
                </c:pt>
                <c:pt idx="5">
                  <c:v>2014年（H26）</c:v>
                </c:pt>
                <c:pt idx="6">
                  <c:v>2015年（H27）</c:v>
                </c:pt>
                <c:pt idx="7">
                  <c:v>2016年（H28）</c:v>
                </c:pt>
                <c:pt idx="8">
                  <c:v>2017年（H29）</c:v>
                </c:pt>
                <c:pt idx="9">
                  <c:v>2018年（H30）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要介護認定者数・率!$G$10:$G$29</c15:sqref>
                  </c15:fullRef>
                </c:ext>
              </c:extLst>
              <c:f>(要介護認定者数・率!$G$10,要介護認定者数・率!$G$12,要介護認定者数・率!$G$14,要介護認定者数・率!$G$16,要介護認定者数・率!$G$18,要介護認定者数・率!$G$20,要介護認定者数・率!$G$22,要介護認定者数・率!$G$24,要介護認定者数・率!$G$26,要介護認定者数・率!$G$28)</c:f>
              <c:numCache>
                <c:formatCode>0.0%</c:formatCode>
                <c:ptCount val="10"/>
                <c:pt idx="0" formatCode="#,##0_ ">
                  <c:v>0</c:v>
                </c:pt>
                <c:pt idx="1" formatCode="#,##0_ ">
                  <c:v>0</c:v>
                </c:pt>
                <c:pt idx="2" formatCode="#,##0_ ">
                  <c:v>0</c:v>
                </c:pt>
                <c:pt idx="3" formatCode="#,##0_ ">
                  <c:v>0</c:v>
                </c:pt>
                <c:pt idx="4" formatCode="#,##0_ ">
                  <c:v>0</c:v>
                </c:pt>
                <c:pt idx="5" formatCode="#,##0_ ">
                  <c:v>0</c:v>
                </c:pt>
                <c:pt idx="6" formatCode="#,##0_ ">
                  <c:v>0</c:v>
                </c:pt>
                <c:pt idx="7" formatCode="#,##0_ ">
                  <c:v>0</c:v>
                </c:pt>
                <c:pt idx="8" formatCode="#,##0_ ">
                  <c:v>0</c:v>
                </c:pt>
                <c:pt idx="9" formatCode="#,##0_ 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2AB-4545-B19A-F96F99955BFE}"/>
            </c:ext>
          </c:extLst>
        </c:ser>
        <c:ser>
          <c:idx val="4"/>
          <c:order val="4"/>
          <c:tx>
            <c:strRef>
              <c:f>要介護認定者数・率!$H$9</c:f>
              <c:strCache>
                <c:ptCount val="1"/>
                <c:pt idx="0">
                  <c:v>要介護3</c:v>
                </c:pt>
              </c:strCache>
            </c:strRef>
          </c:tx>
          <c:spPr>
            <a:solidFill>
              <a:srgbClr val="FAC090"/>
            </a:solidFill>
            <a:ln>
              <a:solidFill>
                <a:srgbClr val="BC5908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要介護認定者数・率!$B$10:$B$29</c15:sqref>
                  </c15:fullRef>
                </c:ext>
              </c:extLst>
              <c:f>(要介護認定者数・率!$B$10,要介護認定者数・率!$B$12,要介護認定者数・率!$B$14,要介護認定者数・率!$B$16,要介護認定者数・率!$B$18,要介護認定者数・率!$B$20,要介護認定者数・率!$B$22,要介護認定者数・率!$B$24,要介護認定者数・率!$B$26,要介護認定者数・率!$B$28)</c:f>
              <c:strCache>
                <c:ptCount val="10"/>
                <c:pt idx="0">
                  <c:v>2009年（H21）</c:v>
                </c:pt>
                <c:pt idx="1">
                  <c:v>2010年（H22）</c:v>
                </c:pt>
                <c:pt idx="2">
                  <c:v>2011年（H23）</c:v>
                </c:pt>
                <c:pt idx="3">
                  <c:v>2012年（H24）</c:v>
                </c:pt>
                <c:pt idx="4">
                  <c:v>2013年（H25）</c:v>
                </c:pt>
                <c:pt idx="5">
                  <c:v>2014年（H26）</c:v>
                </c:pt>
                <c:pt idx="6">
                  <c:v>2015年（H27）</c:v>
                </c:pt>
                <c:pt idx="7">
                  <c:v>2016年（H28）</c:v>
                </c:pt>
                <c:pt idx="8">
                  <c:v>2017年（H29）</c:v>
                </c:pt>
                <c:pt idx="9">
                  <c:v>2018年（H30）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要介護認定者数・率!$H$10:$H$29</c15:sqref>
                  </c15:fullRef>
                </c:ext>
              </c:extLst>
              <c:f>(要介護認定者数・率!$H$10,要介護認定者数・率!$H$12,要介護認定者数・率!$H$14,要介護認定者数・率!$H$16,要介護認定者数・率!$H$18,要介護認定者数・率!$H$20,要介護認定者数・率!$H$22,要介護認定者数・率!$H$24,要介護認定者数・率!$H$26,要介護認定者数・率!$H$28)</c:f>
              <c:numCache>
                <c:formatCode>0.0%</c:formatCode>
                <c:ptCount val="10"/>
                <c:pt idx="0" formatCode="#,##0_ ">
                  <c:v>0</c:v>
                </c:pt>
                <c:pt idx="1" formatCode="#,##0_ ">
                  <c:v>0</c:v>
                </c:pt>
                <c:pt idx="2" formatCode="#,##0_ ">
                  <c:v>0</c:v>
                </c:pt>
                <c:pt idx="3" formatCode="#,##0_ ">
                  <c:v>0</c:v>
                </c:pt>
                <c:pt idx="4" formatCode="#,##0_ ">
                  <c:v>0</c:v>
                </c:pt>
                <c:pt idx="5" formatCode="#,##0_ ">
                  <c:v>0</c:v>
                </c:pt>
                <c:pt idx="6" formatCode="#,##0_ ">
                  <c:v>0</c:v>
                </c:pt>
                <c:pt idx="7" formatCode="#,##0_ ">
                  <c:v>0</c:v>
                </c:pt>
                <c:pt idx="8" formatCode="#,##0_ ">
                  <c:v>0</c:v>
                </c:pt>
                <c:pt idx="9" formatCode="#,##0_ 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2AB-4545-B19A-F96F99955BFE}"/>
            </c:ext>
          </c:extLst>
        </c:ser>
        <c:ser>
          <c:idx val="5"/>
          <c:order val="5"/>
          <c:tx>
            <c:strRef>
              <c:f>要介護認定者数・率!$I$9</c:f>
              <c:strCache>
                <c:ptCount val="1"/>
                <c:pt idx="0">
                  <c:v>要介護4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solidFill>
                <a:srgbClr val="BC5908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要介護認定者数・率!$B$10:$B$29</c15:sqref>
                  </c15:fullRef>
                </c:ext>
              </c:extLst>
              <c:f>(要介護認定者数・率!$B$10,要介護認定者数・率!$B$12,要介護認定者数・率!$B$14,要介護認定者数・率!$B$16,要介護認定者数・率!$B$18,要介護認定者数・率!$B$20,要介護認定者数・率!$B$22,要介護認定者数・率!$B$24,要介護認定者数・率!$B$26,要介護認定者数・率!$B$28)</c:f>
              <c:strCache>
                <c:ptCount val="10"/>
                <c:pt idx="0">
                  <c:v>2009年（H21）</c:v>
                </c:pt>
                <c:pt idx="1">
                  <c:v>2010年（H22）</c:v>
                </c:pt>
                <c:pt idx="2">
                  <c:v>2011年（H23）</c:v>
                </c:pt>
                <c:pt idx="3">
                  <c:v>2012年（H24）</c:v>
                </c:pt>
                <c:pt idx="4">
                  <c:v>2013年（H25）</c:v>
                </c:pt>
                <c:pt idx="5">
                  <c:v>2014年（H26）</c:v>
                </c:pt>
                <c:pt idx="6">
                  <c:v>2015年（H27）</c:v>
                </c:pt>
                <c:pt idx="7">
                  <c:v>2016年（H28）</c:v>
                </c:pt>
                <c:pt idx="8">
                  <c:v>2017年（H29）</c:v>
                </c:pt>
                <c:pt idx="9">
                  <c:v>2018年（H30）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要介護認定者数・率!$I$10:$I$29</c15:sqref>
                  </c15:fullRef>
                </c:ext>
              </c:extLst>
              <c:f>(要介護認定者数・率!$I$10,要介護認定者数・率!$I$12,要介護認定者数・率!$I$14,要介護認定者数・率!$I$16,要介護認定者数・率!$I$18,要介護認定者数・率!$I$20,要介護認定者数・率!$I$22,要介護認定者数・率!$I$24,要介護認定者数・率!$I$26,要介護認定者数・率!$I$28)</c:f>
              <c:numCache>
                <c:formatCode>0.0%</c:formatCode>
                <c:ptCount val="10"/>
                <c:pt idx="0" formatCode="#,##0_ ">
                  <c:v>0</c:v>
                </c:pt>
                <c:pt idx="1" formatCode="#,##0_ ">
                  <c:v>0</c:v>
                </c:pt>
                <c:pt idx="2" formatCode="#,##0_ ">
                  <c:v>0</c:v>
                </c:pt>
                <c:pt idx="3" formatCode="#,##0_ ">
                  <c:v>0</c:v>
                </c:pt>
                <c:pt idx="4" formatCode="#,##0_ ">
                  <c:v>0</c:v>
                </c:pt>
                <c:pt idx="5" formatCode="#,##0_ ">
                  <c:v>0</c:v>
                </c:pt>
                <c:pt idx="6" formatCode="#,##0_ ">
                  <c:v>0</c:v>
                </c:pt>
                <c:pt idx="7" formatCode="#,##0_ ">
                  <c:v>0</c:v>
                </c:pt>
                <c:pt idx="8" formatCode="#,##0_ ">
                  <c:v>0</c:v>
                </c:pt>
                <c:pt idx="9" formatCode="#,##0_ 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2AB-4545-B19A-F96F99955BFE}"/>
            </c:ext>
          </c:extLst>
        </c:ser>
        <c:ser>
          <c:idx val="6"/>
          <c:order val="6"/>
          <c:tx>
            <c:strRef>
              <c:f>要介護認定者数・率!$J$9</c:f>
              <c:strCache>
                <c:ptCount val="1"/>
                <c:pt idx="0">
                  <c:v>要介護5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>
              <a:solidFill>
                <a:srgbClr val="BC5908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要介護認定者数・率!$B$10:$B$29</c15:sqref>
                  </c15:fullRef>
                </c:ext>
              </c:extLst>
              <c:f>(要介護認定者数・率!$B$10,要介護認定者数・率!$B$12,要介護認定者数・率!$B$14,要介護認定者数・率!$B$16,要介護認定者数・率!$B$18,要介護認定者数・率!$B$20,要介護認定者数・率!$B$22,要介護認定者数・率!$B$24,要介護認定者数・率!$B$26,要介護認定者数・率!$B$28)</c:f>
              <c:strCache>
                <c:ptCount val="10"/>
                <c:pt idx="0">
                  <c:v>2009年（H21）</c:v>
                </c:pt>
                <c:pt idx="1">
                  <c:v>2010年（H22）</c:v>
                </c:pt>
                <c:pt idx="2">
                  <c:v>2011年（H23）</c:v>
                </c:pt>
                <c:pt idx="3">
                  <c:v>2012年（H24）</c:v>
                </c:pt>
                <c:pt idx="4">
                  <c:v>2013年（H25）</c:v>
                </c:pt>
                <c:pt idx="5">
                  <c:v>2014年（H26）</c:v>
                </c:pt>
                <c:pt idx="6">
                  <c:v>2015年（H27）</c:v>
                </c:pt>
                <c:pt idx="7">
                  <c:v>2016年（H28）</c:v>
                </c:pt>
                <c:pt idx="8">
                  <c:v>2017年（H29）</c:v>
                </c:pt>
                <c:pt idx="9">
                  <c:v>2018年（H30）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要介護認定者数・率!$J$10:$J$29</c15:sqref>
                  </c15:fullRef>
                </c:ext>
              </c:extLst>
              <c:f>(要介護認定者数・率!$J$10,要介護認定者数・率!$J$12,要介護認定者数・率!$J$14,要介護認定者数・率!$J$16,要介護認定者数・率!$J$18,要介護認定者数・率!$J$20,要介護認定者数・率!$J$22,要介護認定者数・率!$J$24,要介護認定者数・率!$J$26,要介護認定者数・率!$J$28)</c:f>
              <c:numCache>
                <c:formatCode>0.0%</c:formatCode>
                <c:ptCount val="10"/>
                <c:pt idx="0" formatCode="#,##0_ ">
                  <c:v>0</c:v>
                </c:pt>
                <c:pt idx="1" formatCode="#,##0_ ">
                  <c:v>0</c:v>
                </c:pt>
                <c:pt idx="2" formatCode="#,##0_ ">
                  <c:v>0</c:v>
                </c:pt>
                <c:pt idx="3" formatCode="#,##0_ ">
                  <c:v>0</c:v>
                </c:pt>
                <c:pt idx="4" formatCode="#,##0_ ">
                  <c:v>0</c:v>
                </c:pt>
                <c:pt idx="5" formatCode="#,##0_ ">
                  <c:v>0</c:v>
                </c:pt>
                <c:pt idx="6" formatCode="#,##0_ ">
                  <c:v>0</c:v>
                </c:pt>
                <c:pt idx="7" formatCode="#,##0_ ">
                  <c:v>0</c:v>
                </c:pt>
                <c:pt idx="8" formatCode="#,##0_ ">
                  <c:v>0</c:v>
                </c:pt>
                <c:pt idx="9" formatCode="#,##0_ 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2AB-4545-B19A-F96F99955B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9643872"/>
        <c:axId val="419640920"/>
        <c:extLst>
          <c:ext xmlns:c15="http://schemas.microsoft.com/office/drawing/2012/chart" uri="{02D57815-91ED-43cb-92C2-25804820EDAC}">
            <c15:filteredBarSeries>
              <c15:ser>
                <c:idx val="7"/>
                <c:order val="7"/>
                <c:tx>
                  <c:strRef>
                    <c:extLst>
                      <c:ext uri="{02D57815-91ED-43cb-92C2-25804820EDAC}">
                        <c15:formulaRef>
                          <c15:sqref>要介護認定者数・率!$K$9</c15:sqref>
                        </c15:formulaRef>
                      </c:ext>
                    </c:extLst>
                    <c:strCache>
                      <c:ptCount val="1"/>
                      <c:pt idx="0">
                        <c:v>合計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ullRef>
                          <c15:sqref>要介護認定者数・率!$B$10:$B$29</c15:sqref>
                        </c15:fullRef>
                        <c15:formulaRef>
                          <c15:sqref>(要介護認定者数・率!$B$10,要介護認定者数・率!$B$12,要介護認定者数・率!$B$14,要介護認定者数・率!$B$16,要介護認定者数・率!$B$18,要介護認定者数・率!$B$20,要介護認定者数・率!$B$22,要介護認定者数・率!$B$24,要介護認定者数・率!$B$26,要介護認定者数・率!$B$28)</c15:sqref>
                        </c15:formulaRef>
                      </c:ext>
                    </c:extLst>
                    <c:strCache>
                      <c:ptCount val="10"/>
                      <c:pt idx="0">
                        <c:v>2009年（H21）</c:v>
                      </c:pt>
                      <c:pt idx="1">
                        <c:v>2010年（H22）</c:v>
                      </c:pt>
                      <c:pt idx="2">
                        <c:v>2011年（H23）</c:v>
                      </c:pt>
                      <c:pt idx="3">
                        <c:v>2012年（H24）</c:v>
                      </c:pt>
                      <c:pt idx="4">
                        <c:v>2013年（H25）</c:v>
                      </c:pt>
                      <c:pt idx="5">
                        <c:v>2014年（H26）</c:v>
                      </c:pt>
                      <c:pt idx="6">
                        <c:v>2015年（H27）</c:v>
                      </c:pt>
                      <c:pt idx="7">
                        <c:v>2016年（H28）</c:v>
                      </c:pt>
                      <c:pt idx="8">
                        <c:v>2017年（H29）</c:v>
                      </c:pt>
                      <c:pt idx="9">
                        <c:v>2018年（H30）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要介護認定者数・率!$K$10:$K$29</c15:sqref>
                        </c15:fullRef>
                        <c15:formulaRef>
                          <c15:sqref>(要介護認定者数・率!$K$10,要介護認定者数・率!$K$12,要介護認定者数・率!$K$14,要介護認定者数・率!$K$16,要介護認定者数・率!$K$18,要介護認定者数・率!$K$20,要介護認定者数・率!$K$22,要介護認定者数・率!$K$24,要介護認定者数・率!$K$26,要介護認定者数・率!$K$28)</c15:sqref>
                        </c15:formulaRef>
                      </c:ext>
                    </c:extLst>
                    <c:numCache>
                      <c:formatCode>#,##0_ </c:formatCode>
                      <c:ptCount val="10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273D-442E-AF84-A6DC61530249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8"/>
          <c:order val="8"/>
          <c:tx>
            <c:strRef>
              <c:f>要介護認定者数・率!$L$8</c:f>
              <c:strCache>
                <c:ptCount val="1"/>
                <c:pt idx="0">
                  <c:v>要介護（要支援）認定率</c:v>
                </c:pt>
              </c:strCache>
            </c:strRef>
          </c:tx>
          <c:spPr>
            <a:ln w="28575" cap="rnd">
              <a:solidFill>
                <a:schemeClr val="accent1">
                  <a:lumMod val="75000"/>
                </a:schemeClr>
              </a:solidFill>
              <a:round/>
              <a:headEnd type="none"/>
              <a:tailEnd type="none"/>
            </a:ln>
            <a:effectLst/>
          </c:spPr>
          <c:marker>
            <c:symbol val="triangle"/>
            <c:size val="8"/>
            <c:spPr>
              <a:solidFill>
                <a:schemeClr val="tx2">
                  <a:lumMod val="75000"/>
                </a:schemeClr>
              </a:solidFill>
              <a:ln w="9525">
                <a:solidFill>
                  <a:schemeClr val="bg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要介護認定者数・率!$B$10:$B$29</c15:sqref>
                  </c15:fullRef>
                </c:ext>
              </c:extLst>
              <c:f>(要介護認定者数・率!$B$10,要介護認定者数・率!$B$12,要介護認定者数・率!$B$14,要介護認定者数・率!$B$16,要介護認定者数・率!$B$18,要介護認定者数・率!$B$20,要介護認定者数・率!$B$22,要介護認定者数・率!$B$24,要介護認定者数・率!$B$26,要介護認定者数・率!$B$28)</c:f>
              <c:strCache>
                <c:ptCount val="10"/>
                <c:pt idx="0">
                  <c:v>2009年（H21）</c:v>
                </c:pt>
                <c:pt idx="1">
                  <c:v>2010年（H22）</c:v>
                </c:pt>
                <c:pt idx="2">
                  <c:v>2011年（H23）</c:v>
                </c:pt>
                <c:pt idx="3">
                  <c:v>2012年（H24）</c:v>
                </c:pt>
                <c:pt idx="4">
                  <c:v>2013年（H25）</c:v>
                </c:pt>
                <c:pt idx="5">
                  <c:v>2014年（H26）</c:v>
                </c:pt>
                <c:pt idx="6">
                  <c:v>2015年（H27）</c:v>
                </c:pt>
                <c:pt idx="7">
                  <c:v>2016年（H28）</c:v>
                </c:pt>
                <c:pt idx="8">
                  <c:v>2017年（H29）</c:v>
                </c:pt>
                <c:pt idx="9">
                  <c:v>2018年（H30）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要介護認定者数・率!$L$10:$L$29</c15:sqref>
                  </c15:fullRef>
                </c:ext>
              </c:extLst>
              <c:f>(要介護認定者数・率!$L$10,要介護認定者数・率!$L$12,要介護認定者数・率!$L$14,要介護認定者数・率!$L$16,要介護認定者数・率!$L$18,要介護認定者数・率!$L$20,要介護認定者数・率!$L$22,要介護認定者数・率!$L$24,要介護認定者数・率!$L$26,要介護認定者数・率!$L$28)</c:f>
              <c:numCache>
                <c:formatCode>0.0%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73D-442E-AF84-A6DC615302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9347144"/>
        <c:axId val="359335336"/>
      </c:lineChart>
      <c:catAx>
        <c:axId val="419643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9640920"/>
        <c:crosses val="autoZero"/>
        <c:auto val="1"/>
        <c:lblAlgn val="ctr"/>
        <c:lblOffset val="100"/>
        <c:noMultiLvlLbl val="0"/>
      </c:catAx>
      <c:valAx>
        <c:axId val="419640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9643872"/>
        <c:crosses val="autoZero"/>
        <c:crossBetween val="between"/>
      </c:valAx>
      <c:valAx>
        <c:axId val="359335336"/>
        <c:scaling>
          <c:orientation val="minMax"/>
          <c:max val="0.30000000000000004"/>
          <c:min val="0"/>
        </c:scaling>
        <c:delete val="0"/>
        <c:axPos val="r"/>
        <c:numFmt formatCode="0.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59347144"/>
        <c:crosses val="max"/>
        <c:crossBetween val="between"/>
        <c:majorUnit val="5.000000000000001E-2"/>
        <c:minorUnit val="5.000000000000001E-2"/>
      </c:valAx>
      <c:catAx>
        <c:axId val="3593471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59335336"/>
        <c:crosses val="autoZero"/>
        <c:auto val="1"/>
        <c:lblAlgn val="ctr"/>
        <c:lblOffset val="100"/>
        <c:noMultiLvlLbl val="0"/>
      </c:catAx>
      <c:spPr>
        <a:solidFill>
          <a:srgbClr val="FFE1FF"/>
        </a:solidFill>
        <a:ln>
          <a:solidFill>
            <a:schemeClr val="accent2">
              <a:lumMod val="20000"/>
              <a:lumOff val="80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171457690688887"/>
          <c:y val="0.81557358427269278"/>
          <c:w val="0.69805135911002192"/>
          <c:h val="0.16757112283262557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460998061576498E-2"/>
          <c:y val="0.10965097656135224"/>
          <c:w val="0.84155864591846785"/>
          <c:h val="0.66987284641718003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SET!$B$3</c:f>
              <c:strCache>
                <c:ptCount val="1"/>
                <c:pt idx="0">
                  <c:v>0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SET!$K$5:$K$14</c:f>
              <c:numCache>
                <c:formatCode>#,##0_);[Red]\(#,##0\)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9A-4C9A-B29C-3539CC86FB09}"/>
            </c:ext>
          </c:extLst>
        </c:ser>
        <c:ser>
          <c:idx val="3"/>
          <c:order val="3"/>
          <c:tx>
            <c:strRef>
              <c:f>SET!$L$16</c:f>
              <c:strCache>
                <c:ptCount val="1"/>
                <c:pt idx="0">
                  <c:v>0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SET!$T$18:$T$27</c:f>
              <c:numCache>
                <c:formatCode>#,##0_ 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9A-4C9A-B29C-3539CC86FB09}"/>
            </c:ext>
          </c:extLst>
        </c:ser>
        <c:ser>
          <c:idx val="5"/>
          <c:order val="5"/>
          <c:tx>
            <c:strRef>
              <c:f>SET!$L$29</c:f>
              <c:strCache>
                <c:ptCount val="1"/>
                <c:pt idx="0">
                  <c:v>0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val>
            <c:numRef>
              <c:f>SET!$T$31:$T$40</c:f>
              <c:numCache>
                <c:formatCode>#,##0_ 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E9A-4C9A-B29C-3539CC86FB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7366784"/>
        <c:axId val="527370392"/>
      </c:barChart>
      <c:lineChart>
        <c:grouping val="standard"/>
        <c:varyColors val="0"/>
        <c:ser>
          <c:idx val="0"/>
          <c:order val="0"/>
          <c:tx>
            <c:strRef>
              <c:f>SET!$B$3</c:f>
              <c:strCache>
                <c:ptCount val="1"/>
                <c:pt idx="0">
                  <c:v>0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strRef>
              <c:f>SET!$B$5:$B$14</c:f>
              <c:strCache>
                <c:ptCount val="10"/>
                <c:pt idx="0">
                  <c:v>2009年（H21）</c:v>
                </c:pt>
                <c:pt idx="1">
                  <c:v>2010年（H22）</c:v>
                </c:pt>
                <c:pt idx="2">
                  <c:v>2011年（H23）</c:v>
                </c:pt>
                <c:pt idx="3">
                  <c:v>2012年（H24）</c:v>
                </c:pt>
                <c:pt idx="4">
                  <c:v>2013年（H25）</c:v>
                </c:pt>
                <c:pt idx="5">
                  <c:v>2014年（H26）</c:v>
                </c:pt>
                <c:pt idx="6">
                  <c:v>2015年（H27）</c:v>
                </c:pt>
                <c:pt idx="7">
                  <c:v>2016年（H27）</c:v>
                </c:pt>
                <c:pt idx="8">
                  <c:v>2017年（H29）</c:v>
                </c:pt>
                <c:pt idx="9">
                  <c:v>2018年（H30）</c:v>
                </c:pt>
              </c:strCache>
            </c:strRef>
          </c:cat>
          <c:val>
            <c:numRef>
              <c:f>SET!$J$5:$J$14</c:f>
              <c:numCache>
                <c:formatCode>0.0%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E9A-4C9A-B29C-3539CC86FB09}"/>
            </c:ext>
          </c:extLst>
        </c:ser>
        <c:ser>
          <c:idx val="2"/>
          <c:order val="2"/>
          <c:tx>
            <c:strRef>
              <c:f>SET!$B$16</c:f>
              <c:strCache>
                <c:ptCount val="1"/>
                <c:pt idx="0">
                  <c:v>0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cat>
            <c:strRef>
              <c:f>SET!$B$5:$B$14</c:f>
              <c:strCache>
                <c:ptCount val="10"/>
                <c:pt idx="0">
                  <c:v>2009年（H21）</c:v>
                </c:pt>
                <c:pt idx="1">
                  <c:v>2010年（H22）</c:v>
                </c:pt>
                <c:pt idx="2">
                  <c:v>2011年（H23）</c:v>
                </c:pt>
                <c:pt idx="3">
                  <c:v>2012年（H24）</c:v>
                </c:pt>
                <c:pt idx="4">
                  <c:v>2013年（H25）</c:v>
                </c:pt>
                <c:pt idx="5">
                  <c:v>2014年（H26）</c:v>
                </c:pt>
                <c:pt idx="6">
                  <c:v>2015年（H27）</c:v>
                </c:pt>
                <c:pt idx="7">
                  <c:v>2016年（H27）</c:v>
                </c:pt>
                <c:pt idx="8">
                  <c:v>2017年（H29）</c:v>
                </c:pt>
                <c:pt idx="9">
                  <c:v>2018年（H30）</c:v>
                </c:pt>
              </c:strCache>
            </c:strRef>
          </c:cat>
          <c:val>
            <c:numRef>
              <c:f>SET!$J$18:$J$27</c:f>
              <c:numCache>
                <c:formatCode>0.0%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E9A-4C9A-B29C-3539CC86FB09}"/>
            </c:ext>
          </c:extLst>
        </c:ser>
        <c:ser>
          <c:idx val="4"/>
          <c:order val="4"/>
          <c:tx>
            <c:strRef>
              <c:f>SET!$B$29</c:f>
              <c:strCache>
                <c:ptCount val="1"/>
                <c:pt idx="0">
                  <c:v>0</c:v>
                </c:pt>
              </c:strCache>
            </c:strRef>
          </c:tx>
          <c:spPr>
            <a:ln w="28575" cap="rnd">
              <a:solidFill>
                <a:srgbClr val="FA7D0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FF9933"/>
              </a:solidFill>
              <a:ln w="9525">
                <a:solidFill>
                  <a:srgbClr val="FA7D00"/>
                </a:solidFill>
              </a:ln>
              <a:effectLst/>
            </c:spPr>
          </c:marker>
          <c:cat>
            <c:strRef>
              <c:f>SET!$B$5:$B$14</c:f>
              <c:strCache>
                <c:ptCount val="10"/>
                <c:pt idx="0">
                  <c:v>2009年（H21）</c:v>
                </c:pt>
                <c:pt idx="1">
                  <c:v>2010年（H22）</c:v>
                </c:pt>
                <c:pt idx="2">
                  <c:v>2011年（H23）</c:v>
                </c:pt>
                <c:pt idx="3">
                  <c:v>2012年（H24）</c:v>
                </c:pt>
                <c:pt idx="4">
                  <c:v>2013年（H25）</c:v>
                </c:pt>
                <c:pt idx="5">
                  <c:v>2014年（H26）</c:v>
                </c:pt>
                <c:pt idx="6">
                  <c:v>2015年（H27）</c:v>
                </c:pt>
                <c:pt idx="7">
                  <c:v>2016年（H27）</c:v>
                </c:pt>
                <c:pt idx="8">
                  <c:v>2017年（H29）</c:v>
                </c:pt>
                <c:pt idx="9">
                  <c:v>2018年（H30）</c:v>
                </c:pt>
              </c:strCache>
            </c:strRef>
          </c:cat>
          <c:val>
            <c:numRef>
              <c:f>SET!$J$31:$J$40</c:f>
              <c:numCache>
                <c:formatCode>0.0%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E9A-4C9A-B29C-3539CC86FB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369080"/>
        <c:axId val="527368424"/>
      </c:lineChart>
      <c:valAx>
        <c:axId val="527370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_);[Red]\(#,##0\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7366784"/>
        <c:crosses val="autoZero"/>
        <c:crossBetween val="between"/>
        <c:minorUnit val="1000"/>
      </c:valAx>
      <c:catAx>
        <c:axId val="527366784"/>
        <c:scaling>
          <c:orientation val="minMax"/>
        </c:scaling>
        <c:delete val="1"/>
        <c:axPos val="b"/>
        <c:majorTickMark val="out"/>
        <c:minorTickMark val="none"/>
        <c:tickLblPos val="nextTo"/>
        <c:crossAx val="527370392"/>
        <c:crosses val="autoZero"/>
        <c:auto val="1"/>
        <c:lblAlgn val="ctr"/>
        <c:lblOffset val="100"/>
        <c:noMultiLvlLbl val="0"/>
      </c:catAx>
      <c:valAx>
        <c:axId val="527368424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7369080"/>
        <c:crosses val="max"/>
        <c:crossBetween val="between"/>
      </c:valAx>
      <c:catAx>
        <c:axId val="5273690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368424"/>
        <c:crosses val="autoZero"/>
        <c:auto val="1"/>
        <c:lblAlgn val="ctr"/>
        <c:lblOffset val="100"/>
        <c:noMultiLvlLbl val="0"/>
      </c:catAx>
      <c:spPr>
        <a:solidFill>
          <a:schemeClr val="accent3">
            <a:lumMod val="20000"/>
            <a:lumOff val="80000"/>
          </a:schemeClr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1571373429523596E-2"/>
          <c:y val="0.88705275387169291"/>
          <c:w val="0.89028245167985631"/>
          <c:h val="9.31195751302570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176895</xdr:colOff>
      <xdr:row>75</xdr:row>
      <xdr:rowOff>149679</xdr:rowOff>
    </xdr:from>
    <xdr:ext cx="6599463" cy="462642"/>
    <xdr:sp macro="" textlink="">
      <xdr:nvSpPr>
        <xdr:cNvPr id="2" name="テキスト ボックス 1"/>
        <xdr:cNvSpPr txBox="1"/>
      </xdr:nvSpPr>
      <xdr:spPr>
        <a:xfrm>
          <a:off x="312966" y="16056429"/>
          <a:ext cx="6599463" cy="462642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100"/>
            <a:t>『</a:t>
          </a:r>
          <a:r>
            <a:rPr kumimoji="1" lang="ja-JP" altLang="en-US" sz="1100"/>
            <a:t>介護保険事業状況報告（年報・平成</a:t>
          </a:r>
          <a:r>
            <a:rPr kumimoji="1" lang="en-US" altLang="ja-JP" sz="1100"/>
            <a:t>21</a:t>
          </a:r>
          <a:r>
            <a:rPr kumimoji="1" lang="ja-JP" altLang="en-US" sz="1100"/>
            <a:t>年度から平成</a:t>
          </a:r>
          <a:r>
            <a:rPr kumimoji="1" lang="en-US" altLang="ja-JP" sz="1100"/>
            <a:t>29</a:t>
          </a:r>
          <a:r>
            <a:rPr kumimoji="1" lang="ja-JP" altLang="en-US" sz="1100"/>
            <a:t>年度）</a:t>
          </a:r>
          <a:r>
            <a:rPr kumimoji="1" lang="en-US" altLang="ja-JP" sz="1100"/>
            <a:t>』</a:t>
          </a:r>
          <a:r>
            <a:rPr kumimoji="1" lang="ja-JP" altLang="en-US" sz="1100"/>
            <a:t>及び</a:t>
          </a:r>
          <a:r>
            <a:rPr kumimoji="1" lang="en-US" altLang="ja-JP" sz="1100"/>
            <a:t>『</a:t>
          </a:r>
          <a:r>
            <a:rPr kumimoji="1" lang="ja-JP" altLang="en-US" sz="1100"/>
            <a:t>介護保険事業状況報告（暫定）平成</a:t>
          </a:r>
          <a:r>
            <a:rPr kumimoji="1" lang="en-US" altLang="ja-JP" sz="1100"/>
            <a:t>31</a:t>
          </a:r>
          <a:r>
            <a:rPr kumimoji="1" lang="ja-JP" altLang="en-US" sz="1100"/>
            <a:t>年</a:t>
          </a:r>
          <a:r>
            <a:rPr kumimoji="1" lang="en-US" altLang="ja-JP" sz="1100"/>
            <a:t>3</a:t>
          </a:r>
          <a:r>
            <a:rPr kumimoji="1" lang="ja-JP" altLang="en-US" sz="1100"/>
            <a:t>月分</a:t>
          </a:r>
          <a:r>
            <a:rPr kumimoji="1" lang="en-US" altLang="ja-JP" sz="1100"/>
            <a:t>』</a:t>
          </a:r>
          <a:r>
            <a:rPr kumimoji="1" lang="ja-JP" altLang="en-US" sz="1100"/>
            <a:t>（いずれも厚生労働省）を基に宮城県長寿社会政策課作成</a:t>
          </a:r>
        </a:p>
      </xdr:txBody>
    </xdr:sp>
    <xdr:clientData/>
  </xdr:oneCellAnchor>
  <xdr:twoCellAnchor>
    <xdr:from>
      <xdr:col>0</xdr:col>
      <xdr:colOff>54432</xdr:colOff>
      <xdr:row>31</xdr:row>
      <xdr:rowOff>11909</xdr:rowOff>
    </xdr:from>
    <xdr:to>
      <xdr:col>11</xdr:col>
      <xdr:colOff>661150</xdr:colOff>
      <xdr:row>43</xdr:row>
      <xdr:rowOff>176893</xdr:rowOff>
    </xdr:to>
    <xdr:grpSp>
      <xdr:nvGrpSpPr>
        <xdr:cNvPr id="10" name="グループ化 9"/>
        <xdr:cNvGrpSpPr/>
      </xdr:nvGrpSpPr>
      <xdr:grpSpPr>
        <a:xfrm>
          <a:off x="54432" y="6529730"/>
          <a:ext cx="7655218" cy="4709770"/>
          <a:chOff x="7987393" y="6706623"/>
          <a:chExt cx="7655218" cy="4709770"/>
        </a:xfrm>
      </xdr:grpSpPr>
      <xdr:graphicFrame macro="">
        <xdr:nvGraphicFramePr>
          <xdr:cNvPr id="8" name="グラフ 7"/>
          <xdr:cNvGraphicFramePr/>
        </xdr:nvGraphicFramePr>
        <xdr:xfrm>
          <a:off x="7987393" y="6706623"/>
          <a:ext cx="7655218" cy="470977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4" name="正方形/長方形 3"/>
          <xdr:cNvSpPr/>
        </xdr:nvSpPr>
        <xdr:spPr>
          <a:xfrm>
            <a:off x="8123464" y="7334250"/>
            <a:ext cx="326572" cy="2149929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eaVert" rtlCol="0" anchor="t"/>
          <a:lstStyle/>
          <a:p>
            <a:pPr algn="l"/>
            <a:r>
              <a:rPr kumimoji="1" lang="ja-JP" altLang="en-US" sz="1100">
                <a:solidFill>
                  <a:sysClr val="windowText" lastClr="000000"/>
                </a:solidFill>
              </a:rPr>
              <a:t>要介護（要支援）認定者数（人）</a:t>
            </a:r>
          </a:p>
        </xdr:txBody>
      </xdr:sp>
      <xdr:sp macro="" textlink="">
        <xdr:nvSpPr>
          <xdr:cNvPr id="9" name="正方形/長方形 8"/>
          <xdr:cNvSpPr/>
        </xdr:nvSpPr>
        <xdr:spPr>
          <a:xfrm>
            <a:off x="15242722" y="7350579"/>
            <a:ext cx="285750" cy="1918607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eaVert" rtlCol="0" anchor="t"/>
          <a:lstStyle/>
          <a:p>
            <a:pPr algn="l"/>
            <a:r>
              <a:rPr kumimoji="1" lang="ja-JP" altLang="en-US" sz="1100">
                <a:solidFill>
                  <a:sysClr val="windowText" lastClr="000000"/>
                </a:solidFill>
              </a:rPr>
              <a:t>要介護認定率（％）</a:t>
            </a:r>
          </a:p>
        </xdr:txBody>
      </xdr:sp>
    </xdr:grpSp>
    <xdr:clientData/>
  </xdr:twoCellAnchor>
  <xdr:twoCellAnchor>
    <xdr:from>
      <xdr:col>1</xdr:col>
      <xdr:colOff>449036</xdr:colOff>
      <xdr:row>49</xdr:row>
      <xdr:rowOff>163286</xdr:rowOff>
    </xdr:from>
    <xdr:to>
      <xdr:col>11</xdr:col>
      <xdr:colOff>158483</xdr:colOff>
      <xdr:row>75</xdr:row>
      <xdr:rowOff>47705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449038</xdr:colOff>
      <xdr:row>70</xdr:row>
      <xdr:rowOff>24491</xdr:rowOff>
    </xdr:from>
    <xdr:to>
      <xdr:col>10</xdr:col>
      <xdr:colOff>432706</xdr:colOff>
      <xdr:row>71</xdr:row>
      <xdr:rowOff>103414</xdr:rowOff>
    </xdr:to>
    <xdr:grpSp>
      <xdr:nvGrpSpPr>
        <xdr:cNvPr id="27" name="グループ化 26"/>
        <xdr:cNvGrpSpPr/>
      </xdr:nvGrpSpPr>
      <xdr:grpSpPr>
        <a:xfrm>
          <a:off x="585109" y="16108134"/>
          <a:ext cx="6215740" cy="255816"/>
          <a:chOff x="585109" y="16108134"/>
          <a:chExt cx="6215740" cy="255816"/>
        </a:xfrm>
      </xdr:grpSpPr>
      <xdr:sp macro="" textlink="">
        <xdr:nvSpPr>
          <xdr:cNvPr id="17" name="正方形/長方形 16"/>
          <xdr:cNvSpPr/>
        </xdr:nvSpPr>
        <xdr:spPr>
          <a:xfrm rot="19709055">
            <a:off x="585109" y="16124464"/>
            <a:ext cx="1197428" cy="231322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en-US" altLang="ja-JP" sz="900">
                <a:solidFill>
                  <a:sysClr val="windowText" lastClr="000000"/>
                </a:solidFill>
              </a:rPr>
              <a:t>2009</a:t>
            </a:r>
            <a:r>
              <a:rPr kumimoji="1" lang="ja-JP" altLang="en-US" sz="900">
                <a:solidFill>
                  <a:sysClr val="windowText" lastClr="000000"/>
                </a:solidFill>
              </a:rPr>
              <a:t>年（</a:t>
            </a:r>
            <a:r>
              <a:rPr kumimoji="1" lang="en-US" altLang="ja-JP" sz="900">
                <a:solidFill>
                  <a:sysClr val="windowText" lastClr="000000"/>
                </a:solidFill>
              </a:rPr>
              <a:t>H21</a:t>
            </a:r>
            <a:r>
              <a:rPr kumimoji="1" lang="ja-JP" altLang="en-US" sz="900">
                <a:solidFill>
                  <a:sysClr val="windowText" lastClr="000000"/>
                </a:solidFill>
              </a:rPr>
              <a:t>年）</a:t>
            </a:r>
          </a:p>
        </xdr:txBody>
      </xdr:sp>
      <xdr:sp macro="" textlink="">
        <xdr:nvSpPr>
          <xdr:cNvPr id="18" name="正方形/長方形 17"/>
          <xdr:cNvSpPr/>
        </xdr:nvSpPr>
        <xdr:spPr>
          <a:xfrm rot="19709055">
            <a:off x="1172936" y="16113578"/>
            <a:ext cx="1197428" cy="231322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en-US" altLang="ja-JP" sz="900">
                <a:solidFill>
                  <a:sysClr val="windowText" lastClr="000000"/>
                </a:solidFill>
              </a:rPr>
              <a:t>2010</a:t>
            </a:r>
            <a:r>
              <a:rPr kumimoji="1" lang="ja-JP" altLang="en-US" sz="900">
                <a:solidFill>
                  <a:sysClr val="windowText" lastClr="000000"/>
                </a:solidFill>
              </a:rPr>
              <a:t>年（</a:t>
            </a:r>
            <a:r>
              <a:rPr kumimoji="1" lang="en-US" altLang="ja-JP" sz="900">
                <a:solidFill>
                  <a:sysClr val="windowText" lastClr="000000"/>
                </a:solidFill>
              </a:rPr>
              <a:t>H22</a:t>
            </a:r>
            <a:r>
              <a:rPr kumimoji="1" lang="ja-JP" altLang="en-US" sz="900">
                <a:solidFill>
                  <a:sysClr val="windowText" lastClr="000000"/>
                </a:solidFill>
              </a:rPr>
              <a:t>年）</a:t>
            </a:r>
          </a:p>
        </xdr:txBody>
      </xdr:sp>
      <xdr:sp macro="" textlink="">
        <xdr:nvSpPr>
          <xdr:cNvPr id="19" name="正方形/長方形 18"/>
          <xdr:cNvSpPr/>
        </xdr:nvSpPr>
        <xdr:spPr>
          <a:xfrm rot="19709055">
            <a:off x="1706337" y="16129906"/>
            <a:ext cx="1197428" cy="231322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en-US" altLang="ja-JP" sz="900">
                <a:solidFill>
                  <a:sysClr val="windowText" lastClr="000000"/>
                </a:solidFill>
              </a:rPr>
              <a:t>2011</a:t>
            </a:r>
            <a:r>
              <a:rPr kumimoji="1" lang="ja-JP" altLang="en-US" sz="900">
                <a:solidFill>
                  <a:sysClr val="windowText" lastClr="000000"/>
                </a:solidFill>
              </a:rPr>
              <a:t>年（</a:t>
            </a:r>
            <a:r>
              <a:rPr kumimoji="1" lang="en-US" altLang="ja-JP" sz="900">
                <a:solidFill>
                  <a:sysClr val="windowText" lastClr="000000"/>
                </a:solidFill>
              </a:rPr>
              <a:t>H23</a:t>
            </a:r>
            <a:r>
              <a:rPr kumimoji="1" lang="ja-JP" altLang="en-US" sz="900">
                <a:solidFill>
                  <a:sysClr val="windowText" lastClr="000000"/>
                </a:solidFill>
              </a:rPr>
              <a:t>年）</a:t>
            </a:r>
          </a:p>
        </xdr:txBody>
      </xdr:sp>
      <xdr:sp macro="" textlink="">
        <xdr:nvSpPr>
          <xdr:cNvPr id="20" name="正方形/長方形 19"/>
          <xdr:cNvSpPr/>
        </xdr:nvSpPr>
        <xdr:spPr>
          <a:xfrm rot="19709055">
            <a:off x="2266950" y="16132628"/>
            <a:ext cx="1197428" cy="231322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en-US" altLang="ja-JP" sz="900">
                <a:solidFill>
                  <a:sysClr val="windowText" lastClr="000000"/>
                </a:solidFill>
              </a:rPr>
              <a:t>2012</a:t>
            </a:r>
            <a:r>
              <a:rPr kumimoji="1" lang="ja-JP" altLang="en-US" sz="900">
                <a:solidFill>
                  <a:sysClr val="windowText" lastClr="000000"/>
                </a:solidFill>
              </a:rPr>
              <a:t>年（</a:t>
            </a:r>
            <a:r>
              <a:rPr kumimoji="1" lang="en-US" altLang="ja-JP" sz="900">
                <a:solidFill>
                  <a:sysClr val="windowText" lastClr="000000"/>
                </a:solidFill>
              </a:rPr>
              <a:t>H24</a:t>
            </a:r>
            <a:r>
              <a:rPr kumimoji="1" lang="ja-JP" altLang="en-US" sz="900">
                <a:solidFill>
                  <a:sysClr val="windowText" lastClr="000000"/>
                </a:solidFill>
              </a:rPr>
              <a:t>年）</a:t>
            </a:r>
          </a:p>
        </xdr:txBody>
      </xdr:sp>
      <xdr:sp macro="" textlink="">
        <xdr:nvSpPr>
          <xdr:cNvPr id="21" name="正方形/長方形 20"/>
          <xdr:cNvSpPr/>
        </xdr:nvSpPr>
        <xdr:spPr>
          <a:xfrm rot="19709055">
            <a:off x="2813957" y="16108134"/>
            <a:ext cx="1197428" cy="231322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en-US" altLang="ja-JP" sz="900">
                <a:solidFill>
                  <a:sysClr val="windowText" lastClr="000000"/>
                </a:solidFill>
              </a:rPr>
              <a:t>2013</a:t>
            </a:r>
            <a:r>
              <a:rPr kumimoji="1" lang="ja-JP" altLang="en-US" sz="900">
                <a:solidFill>
                  <a:sysClr val="windowText" lastClr="000000"/>
                </a:solidFill>
              </a:rPr>
              <a:t>年（</a:t>
            </a:r>
            <a:r>
              <a:rPr kumimoji="1" lang="en-US" altLang="ja-JP" sz="900">
                <a:solidFill>
                  <a:sysClr val="windowText" lastClr="000000"/>
                </a:solidFill>
              </a:rPr>
              <a:t>H25</a:t>
            </a:r>
            <a:r>
              <a:rPr kumimoji="1" lang="ja-JP" altLang="en-US" sz="900">
                <a:solidFill>
                  <a:sysClr val="windowText" lastClr="000000"/>
                </a:solidFill>
              </a:rPr>
              <a:t>年）</a:t>
            </a:r>
          </a:p>
        </xdr:txBody>
      </xdr:sp>
      <xdr:sp macro="" textlink="">
        <xdr:nvSpPr>
          <xdr:cNvPr id="22" name="正方形/長方形 21"/>
          <xdr:cNvSpPr/>
        </xdr:nvSpPr>
        <xdr:spPr>
          <a:xfrm rot="19709055">
            <a:off x="3374572" y="16124463"/>
            <a:ext cx="1197428" cy="231322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en-US" altLang="ja-JP" sz="900">
                <a:solidFill>
                  <a:sysClr val="windowText" lastClr="000000"/>
                </a:solidFill>
              </a:rPr>
              <a:t>2014</a:t>
            </a:r>
            <a:r>
              <a:rPr kumimoji="1" lang="ja-JP" altLang="en-US" sz="900">
                <a:solidFill>
                  <a:sysClr val="windowText" lastClr="000000"/>
                </a:solidFill>
              </a:rPr>
              <a:t>年（</a:t>
            </a:r>
            <a:r>
              <a:rPr kumimoji="1" lang="en-US" altLang="ja-JP" sz="900">
                <a:solidFill>
                  <a:sysClr val="windowText" lastClr="000000"/>
                </a:solidFill>
              </a:rPr>
              <a:t>H26</a:t>
            </a:r>
            <a:r>
              <a:rPr kumimoji="1" lang="ja-JP" altLang="en-US" sz="900">
                <a:solidFill>
                  <a:sysClr val="windowText" lastClr="000000"/>
                </a:solidFill>
              </a:rPr>
              <a:t>年）</a:t>
            </a:r>
          </a:p>
        </xdr:txBody>
      </xdr:sp>
      <xdr:sp macro="" textlink="">
        <xdr:nvSpPr>
          <xdr:cNvPr id="23" name="正方形/長方形 22"/>
          <xdr:cNvSpPr/>
        </xdr:nvSpPr>
        <xdr:spPr>
          <a:xfrm rot="19709055">
            <a:off x="3921579" y="16113578"/>
            <a:ext cx="1197428" cy="231322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en-US" altLang="ja-JP" sz="900">
                <a:solidFill>
                  <a:sysClr val="windowText" lastClr="000000"/>
                </a:solidFill>
              </a:rPr>
              <a:t>2015</a:t>
            </a:r>
            <a:r>
              <a:rPr kumimoji="1" lang="ja-JP" altLang="en-US" sz="900">
                <a:solidFill>
                  <a:sysClr val="windowText" lastClr="000000"/>
                </a:solidFill>
              </a:rPr>
              <a:t>年（</a:t>
            </a:r>
            <a:r>
              <a:rPr kumimoji="1" lang="en-US" altLang="ja-JP" sz="900">
                <a:solidFill>
                  <a:sysClr val="windowText" lastClr="000000"/>
                </a:solidFill>
              </a:rPr>
              <a:t>H27</a:t>
            </a:r>
            <a:r>
              <a:rPr kumimoji="1" lang="ja-JP" altLang="en-US" sz="900">
                <a:solidFill>
                  <a:sysClr val="windowText" lastClr="000000"/>
                </a:solidFill>
              </a:rPr>
              <a:t>年）</a:t>
            </a:r>
          </a:p>
        </xdr:txBody>
      </xdr:sp>
      <xdr:sp macro="" textlink="">
        <xdr:nvSpPr>
          <xdr:cNvPr id="24" name="正方形/長方形 23"/>
          <xdr:cNvSpPr/>
        </xdr:nvSpPr>
        <xdr:spPr>
          <a:xfrm rot="19709055">
            <a:off x="4468586" y="16116301"/>
            <a:ext cx="1197428" cy="231322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en-US" altLang="ja-JP" sz="900">
                <a:solidFill>
                  <a:sysClr val="windowText" lastClr="000000"/>
                </a:solidFill>
              </a:rPr>
              <a:t>2016</a:t>
            </a:r>
            <a:r>
              <a:rPr kumimoji="1" lang="ja-JP" altLang="en-US" sz="900">
                <a:solidFill>
                  <a:sysClr val="windowText" lastClr="000000"/>
                </a:solidFill>
              </a:rPr>
              <a:t>年（</a:t>
            </a:r>
            <a:r>
              <a:rPr kumimoji="1" lang="en-US" altLang="ja-JP" sz="900">
                <a:solidFill>
                  <a:sysClr val="windowText" lastClr="000000"/>
                </a:solidFill>
              </a:rPr>
              <a:t>H28</a:t>
            </a:r>
            <a:r>
              <a:rPr kumimoji="1" lang="ja-JP" altLang="en-US" sz="900">
                <a:solidFill>
                  <a:sysClr val="windowText" lastClr="000000"/>
                </a:solidFill>
              </a:rPr>
              <a:t>年）</a:t>
            </a:r>
          </a:p>
        </xdr:txBody>
      </xdr:sp>
      <xdr:sp macro="" textlink="">
        <xdr:nvSpPr>
          <xdr:cNvPr id="25" name="正方形/長方形 24"/>
          <xdr:cNvSpPr/>
        </xdr:nvSpPr>
        <xdr:spPr>
          <a:xfrm rot="19709055">
            <a:off x="5029200" y="16119020"/>
            <a:ext cx="1197428" cy="231322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en-US" altLang="ja-JP" sz="900">
                <a:solidFill>
                  <a:sysClr val="windowText" lastClr="000000"/>
                </a:solidFill>
              </a:rPr>
              <a:t>2017</a:t>
            </a:r>
            <a:r>
              <a:rPr kumimoji="1" lang="ja-JP" altLang="en-US" sz="900">
                <a:solidFill>
                  <a:sysClr val="windowText" lastClr="000000"/>
                </a:solidFill>
              </a:rPr>
              <a:t>年（</a:t>
            </a:r>
            <a:r>
              <a:rPr kumimoji="1" lang="en-US" altLang="ja-JP" sz="900">
                <a:solidFill>
                  <a:sysClr val="windowText" lastClr="000000"/>
                </a:solidFill>
              </a:rPr>
              <a:t>H29</a:t>
            </a:r>
            <a:r>
              <a:rPr kumimoji="1" lang="ja-JP" altLang="en-US" sz="900">
                <a:solidFill>
                  <a:sysClr val="windowText" lastClr="000000"/>
                </a:solidFill>
              </a:rPr>
              <a:t>年）</a:t>
            </a:r>
          </a:p>
        </xdr:txBody>
      </xdr:sp>
      <xdr:sp macro="" textlink="">
        <xdr:nvSpPr>
          <xdr:cNvPr id="26" name="正方形/長方形 25"/>
          <xdr:cNvSpPr/>
        </xdr:nvSpPr>
        <xdr:spPr>
          <a:xfrm rot="19709055">
            <a:off x="5603421" y="16108135"/>
            <a:ext cx="1197428" cy="231322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en-US" altLang="ja-JP" sz="900">
                <a:solidFill>
                  <a:sysClr val="windowText" lastClr="000000"/>
                </a:solidFill>
              </a:rPr>
              <a:t>2018</a:t>
            </a:r>
            <a:r>
              <a:rPr kumimoji="1" lang="ja-JP" altLang="en-US" sz="900">
                <a:solidFill>
                  <a:sysClr val="windowText" lastClr="000000"/>
                </a:solidFill>
              </a:rPr>
              <a:t>年（</a:t>
            </a:r>
            <a:r>
              <a:rPr kumimoji="1" lang="en-US" altLang="ja-JP" sz="900">
                <a:solidFill>
                  <a:sysClr val="windowText" lastClr="000000"/>
                </a:solidFill>
              </a:rPr>
              <a:t>H30</a:t>
            </a:r>
            <a:r>
              <a:rPr kumimoji="1" lang="ja-JP" altLang="en-US" sz="900">
                <a:solidFill>
                  <a:sysClr val="windowText" lastClr="000000"/>
                </a:solidFill>
              </a:rPr>
              <a:t>年）</a:t>
            </a:r>
          </a:p>
        </xdr:txBody>
      </xdr:sp>
    </xdr:grpSp>
    <xdr:clientData/>
  </xdr:twoCellAnchor>
  <xdr:twoCellAnchor>
    <xdr:from>
      <xdr:col>2</xdr:col>
      <xdr:colOff>571502</xdr:colOff>
      <xdr:row>73</xdr:row>
      <xdr:rowOff>160561</xdr:rowOff>
    </xdr:from>
    <xdr:to>
      <xdr:col>10</xdr:col>
      <xdr:colOff>653143</xdr:colOff>
      <xdr:row>75</xdr:row>
      <xdr:rowOff>54428</xdr:rowOff>
    </xdr:to>
    <xdr:sp macro="" textlink="">
      <xdr:nvSpPr>
        <xdr:cNvPr id="28" name="正方形/長方形 27"/>
        <xdr:cNvSpPr/>
      </xdr:nvSpPr>
      <xdr:spPr>
        <a:xfrm>
          <a:off x="1387931" y="16774882"/>
          <a:ext cx="5633355" cy="24765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（認定者数）　　　（認定者数）　　　　　（認定者数）　　　（認定率）　　　　　（認定率）　　　　　　（認定率）</a:t>
          </a:r>
        </a:p>
      </xdr:txBody>
    </xdr:sp>
    <xdr:clientData/>
  </xdr:twoCellAnchor>
  <xdr:twoCellAnchor>
    <xdr:from>
      <xdr:col>1</xdr:col>
      <xdr:colOff>81643</xdr:colOff>
      <xdr:row>55</xdr:row>
      <xdr:rowOff>68036</xdr:rowOff>
    </xdr:from>
    <xdr:to>
      <xdr:col>1</xdr:col>
      <xdr:colOff>408215</xdr:colOff>
      <xdr:row>67</xdr:row>
      <xdr:rowOff>95251</xdr:rowOff>
    </xdr:to>
    <xdr:sp macro="" textlink="">
      <xdr:nvSpPr>
        <xdr:cNvPr id="29" name="正方形/長方形 28"/>
        <xdr:cNvSpPr/>
      </xdr:nvSpPr>
      <xdr:spPr>
        <a:xfrm>
          <a:off x="217714" y="13498286"/>
          <a:ext cx="326572" cy="214992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eaVert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要介護（要支援）認定者数（人）</a:t>
          </a:r>
        </a:p>
      </xdr:txBody>
    </xdr:sp>
    <xdr:clientData/>
  </xdr:twoCellAnchor>
  <xdr:twoCellAnchor>
    <xdr:from>
      <xdr:col>11</xdr:col>
      <xdr:colOff>340182</xdr:colOff>
      <xdr:row>56</xdr:row>
      <xdr:rowOff>11909</xdr:rowOff>
    </xdr:from>
    <xdr:to>
      <xdr:col>11</xdr:col>
      <xdr:colOff>625932</xdr:colOff>
      <xdr:row>66</xdr:row>
      <xdr:rowOff>161588</xdr:rowOff>
    </xdr:to>
    <xdr:sp macro="" textlink="">
      <xdr:nvSpPr>
        <xdr:cNvPr id="30" name="正方形/長方形 29"/>
        <xdr:cNvSpPr/>
      </xdr:nvSpPr>
      <xdr:spPr>
        <a:xfrm>
          <a:off x="7388682" y="13619052"/>
          <a:ext cx="285750" cy="19186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eaVert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要介護認定率（％）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49"/>
  <sheetViews>
    <sheetView showGridLines="0" tabSelected="1" view="pageBreakPreview" zoomScale="70" zoomScaleNormal="70" zoomScaleSheetLayoutView="70" workbookViewId="0">
      <selection activeCell="C4" sqref="C4:D4"/>
    </sheetView>
  </sheetViews>
  <sheetFormatPr defaultRowHeight="13.5" x14ac:dyDescent="0.15"/>
  <cols>
    <col min="1" max="1" width="1.75" style="1" customWidth="1"/>
    <col min="2" max="2" width="9" style="1" customWidth="1"/>
    <col min="3" max="3" width="10.375" style="1" customWidth="1"/>
    <col min="4" max="12" width="9" style="1"/>
    <col min="13" max="13" width="1.875" style="1" customWidth="1"/>
    <col min="14" max="16384" width="9" style="1"/>
  </cols>
  <sheetData>
    <row r="1" spans="2:12" ht="14.25" thickBot="1" x14ac:dyDescent="0.2"/>
    <row r="2" spans="2:12" ht="27" customHeight="1" thickTop="1" thickBot="1" x14ac:dyDescent="0.2">
      <c r="B2" s="89" t="str">
        <f>C4&amp;"の要介護（要支援）認定者数・率の推移"</f>
        <v>の要介護（要支援）認定者数・率の推移</v>
      </c>
      <c r="C2" s="90"/>
      <c r="D2" s="90"/>
      <c r="E2" s="90"/>
      <c r="F2" s="90"/>
      <c r="G2" s="90"/>
      <c r="H2" s="90"/>
      <c r="I2" s="90"/>
      <c r="J2" s="90"/>
      <c r="K2" s="90"/>
      <c r="L2" s="91"/>
    </row>
    <row r="3" spans="2:12" ht="7.5" customHeight="1" thickTop="1" x14ac:dyDescent="0.15"/>
    <row r="4" spans="2:12" ht="22.5" customHeight="1" x14ac:dyDescent="0.15">
      <c r="B4" s="35" t="s">
        <v>66</v>
      </c>
      <c r="C4" s="94"/>
      <c r="D4" s="95"/>
      <c r="E4" s="77" t="str">
        <f>IF(C4=(""),"←選択してください。","　")</f>
        <v>←選択してください。</v>
      </c>
    </row>
    <row r="5" spans="2:12" ht="7.5" customHeight="1" x14ac:dyDescent="0.15"/>
    <row r="6" spans="2:12" ht="21" customHeight="1" x14ac:dyDescent="0.15">
      <c r="B6" s="93" t="str">
        <f>"■"&amp;C4&amp;"の要介護（要支援）認定者数・率の推移"</f>
        <v>■の要介護（要支援）認定者数・率の推移</v>
      </c>
      <c r="C6" s="93"/>
      <c r="D6" s="93"/>
      <c r="E6" s="93"/>
      <c r="F6" s="93"/>
    </row>
    <row r="7" spans="2:12" ht="6" customHeight="1" x14ac:dyDescent="0.15"/>
    <row r="8" spans="2:12" ht="18.75" customHeight="1" x14ac:dyDescent="0.15">
      <c r="C8" s="96" t="s">
        <v>74</v>
      </c>
      <c r="D8" s="98" t="s">
        <v>86</v>
      </c>
      <c r="E8" s="99"/>
      <c r="F8" s="99"/>
      <c r="G8" s="99"/>
      <c r="H8" s="99"/>
      <c r="I8" s="99"/>
      <c r="J8" s="99"/>
      <c r="K8" s="100"/>
      <c r="L8" s="88" t="s">
        <v>85</v>
      </c>
    </row>
    <row r="9" spans="2:12" ht="28.5" customHeight="1" x14ac:dyDescent="0.15">
      <c r="C9" s="97"/>
      <c r="D9" s="36" t="s">
        <v>75</v>
      </c>
      <c r="E9" s="37" t="s">
        <v>76</v>
      </c>
      <c r="F9" s="37" t="s">
        <v>78</v>
      </c>
      <c r="G9" s="37" t="s">
        <v>77</v>
      </c>
      <c r="H9" s="37" t="s">
        <v>79</v>
      </c>
      <c r="I9" s="37" t="s">
        <v>80</v>
      </c>
      <c r="J9" s="37" t="s">
        <v>81</v>
      </c>
      <c r="K9" s="38" t="s">
        <v>82</v>
      </c>
      <c r="L9" s="88"/>
    </row>
    <row r="10" spans="2:12" ht="16.5" customHeight="1" x14ac:dyDescent="0.15">
      <c r="B10" s="102" t="s">
        <v>67</v>
      </c>
      <c r="C10" s="80">
        <f>SUMIFS('H21'!$C$6:$C$42,LIST!$B$2:$B$38,C4)</f>
        <v>0</v>
      </c>
      <c r="D10" s="49">
        <f>SUMIFS('H21'!$D$6:$D$42,LIST!$B$2:$B$38,C4)</f>
        <v>0</v>
      </c>
      <c r="E10" s="50">
        <f>SUMIFS('H21'!$E$6:$E$42,LIST!$B$2:$B$38,C4)</f>
        <v>0</v>
      </c>
      <c r="F10" s="50">
        <f>SUMIFS('H21'!$F$6:$F$42,LIST!$B$2:$B$38,C4)</f>
        <v>0</v>
      </c>
      <c r="G10" s="50">
        <f>SUMIFS('H21'!$G$6:$G$42,LIST!$B$2:$B$38,C4)</f>
        <v>0</v>
      </c>
      <c r="H10" s="50">
        <f>SUMIFS('H21'!$H$6:$H$42,LIST!$B$2:$B$38,C4)</f>
        <v>0</v>
      </c>
      <c r="I10" s="50">
        <f>SUMIFS('H21'!$I$6:$I$42,LIST!$B$2:$B$38,C4)</f>
        <v>0</v>
      </c>
      <c r="J10" s="50">
        <f>SUMIFS('H21'!$J$6:$J$42,LIST!$B$2:$B$38,C4)</f>
        <v>0</v>
      </c>
      <c r="K10" s="82">
        <f>SUMIFS('H21'!$K$6:$K$42,LIST!$B$2:$B$38,C4)</f>
        <v>0</v>
      </c>
      <c r="L10" s="84">
        <f>SET!J5</f>
        <v>0</v>
      </c>
    </row>
    <row r="11" spans="2:12" ht="16.5" customHeight="1" x14ac:dyDescent="0.15">
      <c r="B11" s="103"/>
      <c r="C11" s="87"/>
      <c r="D11" s="51" t="str">
        <f t="shared" ref="D11:J11" si="0">IFERROR(D10/$K$10,"")</f>
        <v/>
      </c>
      <c r="E11" s="52" t="str">
        <f t="shared" si="0"/>
        <v/>
      </c>
      <c r="F11" s="52" t="str">
        <f t="shared" si="0"/>
        <v/>
      </c>
      <c r="G11" s="52" t="str">
        <f t="shared" si="0"/>
        <v/>
      </c>
      <c r="H11" s="52" t="str">
        <f t="shared" si="0"/>
        <v/>
      </c>
      <c r="I11" s="52" t="str">
        <f t="shared" si="0"/>
        <v/>
      </c>
      <c r="J11" s="52" t="str">
        <f t="shared" si="0"/>
        <v/>
      </c>
      <c r="K11" s="86"/>
      <c r="L11" s="85"/>
    </row>
    <row r="12" spans="2:12" ht="16.5" customHeight="1" x14ac:dyDescent="0.15">
      <c r="B12" s="102" t="s">
        <v>68</v>
      </c>
      <c r="C12" s="80">
        <f>SUMIFS('H22'!$C$6:$C$42,LIST!$B$2:$B$38,C4)</f>
        <v>0</v>
      </c>
      <c r="D12" s="2">
        <f>SUMIFS('H22'!$D$6:$D$42,LIST!$B$2:$B$38,C4)</f>
        <v>0</v>
      </c>
      <c r="E12" s="40">
        <f>SUMIFS('H22'!$E$6:$E$42,LIST!$B$2:$B$38,C4)</f>
        <v>0</v>
      </c>
      <c r="F12" s="40">
        <f>SUMIFS('H22'!$F$6:$F$42,LIST!$B$2:$B$38,C4)</f>
        <v>0</v>
      </c>
      <c r="G12" s="40">
        <f>SUMIFS('H22'!$G$6:$G$42,LIST!$B$2:$B$38,C4)</f>
        <v>0</v>
      </c>
      <c r="H12" s="40">
        <f>SUMIFS('H22'!$H$6:$H$42,LIST!$B$2:$B$38,C4)</f>
        <v>0</v>
      </c>
      <c r="I12" s="40">
        <f>SUMIFS('H22'!$I$6:$I$42,LIST!$B$2:$B$38,C4)</f>
        <v>0</v>
      </c>
      <c r="J12" s="40">
        <f>SUMIFS('H22'!$J$6:$J$42,LIST!$B$2:$B$38,C4)</f>
        <v>0</v>
      </c>
      <c r="K12" s="82">
        <f>SUMIFS('H22'!$K$6:$K$42,LIST!$B$2:$B$38,C4)</f>
        <v>0</v>
      </c>
      <c r="L12" s="84">
        <f>SET!J6</f>
        <v>0</v>
      </c>
    </row>
    <row r="13" spans="2:12" ht="16.5" customHeight="1" x14ac:dyDescent="0.15">
      <c r="B13" s="103"/>
      <c r="C13" s="81"/>
      <c r="D13" s="42" t="str">
        <f t="shared" ref="D13:J13" si="1">IFERROR(D12/$K$12,"")</f>
        <v/>
      </c>
      <c r="E13" s="43" t="str">
        <f t="shared" si="1"/>
        <v/>
      </c>
      <c r="F13" s="43" t="str">
        <f t="shared" si="1"/>
        <v/>
      </c>
      <c r="G13" s="43" t="str">
        <f t="shared" si="1"/>
        <v/>
      </c>
      <c r="H13" s="43" t="str">
        <f t="shared" si="1"/>
        <v/>
      </c>
      <c r="I13" s="43" t="str">
        <f t="shared" si="1"/>
        <v/>
      </c>
      <c r="J13" s="43" t="str">
        <f t="shared" si="1"/>
        <v/>
      </c>
      <c r="K13" s="83"/>
      <c r="L13" s="85"/>
    </row>
    <row r="14" spans="2:12" ht="16.5" customHeight="1" x14ac:dyDescent="0.15">
      <c r="B14" s="102" t="s">
        <v>69</v>
      </c>
      <c r="C14" s="80">
        <f>SUMIFS('H23'!$C$6:$C$42,LIST!$B$2:$B$38,C4)</f>
        <v>0</v>
      </c>
      <c r="D14" s="2">
        <f>SUMIFS('H23'!$D$6:$D$42,LIST!$B$2:$B$38,C4)</f>
        <v>0</v>
      </c>
      <c r="E14" s="40">
        <f>SUMIFS('H23'!$E$6:$E$42,LIST!$B$2:$B$38,C4)</f>
        <v>0</v>
      </c>
      <c r="F14" s="40">
        <f>SUMIFS('H23'!$F$6:$F$42,LIST!$B$2:$B$38,C4)</f>
        <v>0</v>
      </c>
      <c r="G14" s="40">
        <f>SUMIFS('H23'!$G$6:$G$42,LIST!$B$2:$B$38,C4)</f>
        <v>0</v>
      </c>
      <c r="H14" s="40">
        <f>SUMIFS('H23'!$H$6:$H$42,LIST!$B$2:$B$38,C4)</f>
        <v>0</v>
      </c>
      <c r="I14" s="40">
        <f>SUMIFS('H23'!$I$6:$I$42,LIST!$B$2:$B$38,C4)</f>
        <v>0</v>
      </c>
      <c r="J14" s="40">
        <f>SUMIFS('H23'!$J$6:$J$42,LIST!$B$2:$B$38,C4)</f>
        <v>0</v>
      </c>
      <c r="K14" s="82">
        <f>SUMIFS('H23'!$K$6:$K$42,LIST!$B$2:$B$38,C4)</f>
        <v>0</v>
      </c>
      <c r="L14" s="84">
        <f>SET!J7</f>
        <v>0</v>
      </c>
    </row>
    <row r="15" spans="2:12" ht="16.5" customHeight="1" x14ac:dyDescent="0.15">
      <c r="B15" s="103"/>
      <c r="C15" s="81"/>
      <c r="D15" s="42" t="str">
        <f t="shared" ref="D15:J15" si="2">IFERROR(D14/$K$14,"")</f>
        <v/>
      </c>
      <c r="E15" s="43" t="str">
        <f t="shared" si="2"/>
        <v/>
      </c>
      <c r="F15" s="43" t="str">
        <f t="shared" si="2"/>
        <v/>
      </c>
      <c r="G15" s="43" t="str">
        <f t="shared" si="2"/>
        <v/>
      </c>
      <c r="H15" s="43" t="str">
        <f t="shared" si="2"/>
        <v/>
      </c>
      <c r="I15" s="43" t="str">
        <f t="shared" si="2"/>
        <v/>
      </c>
      <c r="J15" s="43" t="str">
        <f t="shared" si="2"/>
        <v/>
      </c>
      <c r="K15" s="83"/>
      <c r="L15" s="85"/>
    </row>
    <row r="16" spans="2:12" ht="16.5" customHeight="1" x14ac:dyDescent="0.15">
      <c r="B16" s="102" t="s">
        <v>70</v>
      </c>
      <c r="C16" s="80">
        <f>SUMIFS('H24'!$C$6:$C$42,LIST!$B$2:$B$38,C4)</f>
        <v>0</v>
      </c>
      <c r="D16" s="2">
        <f>SUMIFS('H24'!$D$6:$D$42,LIST!$B$2:$B$38,C4)</f>
        <v>0</v>
      </c>
      <c r="E16" s="40">
        <f>SUMIFS('H24'!$E$6:$E$42,LIST!$B$2:$B$38,C4)</f>
        <v>0</v>
      </c>
      <c r="F16" s="40">
        <f>SUMIFS('H24'!$F$6:$F$42,LIST!$B$2:$B$38,C4)</f>
        <v>0</v>
      </c>
      <c r="G16" s="40">
        <f>SUMIFS('H24'!$G$6:$G$42,LIST!$B$2:$B$38,C4)</f>
        <v>0</v>
      </c>
      <c r="H16" s="40">
        <f>SUMIFS('H24'!$H$6:$H$42,LIST!$B$2:$B$38,C4)</f>
        <v>0</v>
      </c>
      <c r="I16" s="40">
        <f>SUMIFS('H24'!$I$6:$I$42,LIST!$B$2:$B$38,C4)</f>
        <v>0</v>
      </c>
      <c r="J16" s="40">
        <f>SUMIFS('H24'!$J$6:$J$42,LIST!$B$2:$B$38,C4)</f>
        <v>0</v>
      </c>
      <c r="K16" s="82">
        <f>SUMIFS('H24'!$K$6:$K$42,LIST!$B$2:$B$38,C4)</f>
        <v>0</v>
      </c>
      <c r="L16" s="84">
        <f>SET!J8</f>
        <v>0</v>
      </c>
    </row>
    <row r="17" spans="2:12" ht="16.5" customHeight="1" x14ac:dyDescent="0.15">
      <c r="B17" s="103"/>
      <c r="C17" s="81"/>
      <c r="D17" s="42" t="str">
        <f t="shared" ref="D17:J17" si="3">IFERROR(D16/$K$16,"")</f>
        <v/>
      </c>
      <c r="E17" s="43" t="str">
        <f t="shared" si="3"/>
        <v/>
      </c>
      <c r="F17" s="43" t="str">
        <f t="shared" si="3"/>
        <v/>
      </c>
      <c r="G17" s="43" t="str">
        <f t="shared" si="3"/>
        <v/>
      </c>
      <c r="H17" s="43" t="str">
        <f t="shared" si="3"/>
        <v/>
      </c>
      <c r="I17" s="43" t="str">
        <f t="shared" si="3"/>
        <v/>
      </c>
      <c r="J17" s="43" t="str">
        <f t="shared" si="3"/>
        <v/>
      </c>
      <c r="K17" s="83"/>
      <c r="L17" s="85"/>
    </row>
    <row r="18" spans="2:12" ht="16.5" customHeight="1" x14ac:dyDescent="0.15">
      <c r="B18" s="102" t="s">
        <v>71</v>
      </c>
      <c r="C18" s="80">
        <f>SUMIFS('H25'!$C$6:$C$42,LIST!$B$2:$B$38,C4)</f>
        <v>0</v>
      </c>
      <c r="D18" s="2">
        <f>SUMIFS('H25'!$D$6:$D$42,LIST!$B$2:$B$38,C4)</f>
        <v>0</v>
      </c>
      <c r="E18" s="40">
        <f>SUMIFS('H25'!$E$6:$E$42,LIST!$B$2:$B$38,C4)</f>
        <v>0</v>
      </c>
      <c r="F18" s="40">
        <f>SUMIFS('H25'!$F$6:$F$42,LIST!$B$2:$B$38,C4)</f>
        <v>0</v>
      </c>
      <c r="G18" s="40">
        <f>SUMIFS('H25'!$G$6:$G$42,LIST!$B$2:$B$38,C4)</f>
        <v>0</v>
      </c>
      <c r="H18" s="40">
        <f>SUMIFS('H25'!$H$6:$H$42,LIST!$B$2:$B$38,C4)</f>
        <v>0</v>
      </c>
      <c r="I18" s="40">
        <f>SUMIFS('H25'!$I$6:$I$42,LIST!$B$2:$B$38,C4)</f>
        <v>0</v>
      </c>
      <c r="J18" s="40">
        <f>SUMIFS('H25'!$J$6:$J$42,LIST!$B$2:$B$38,C4)</f>
        <v>0</v>
      </c>
      <c r="K18" s="82">
        <f>SUMIFS('H25'!$K$6:$K$42,LIST!$B$2:$B$38,C4)</f>
        <v>0</v>
      </c>
      <c r="L18" s="84">
        <f>SET!J9</f>
        <v>0</v>
      </c>
    </row>
    <row r="19" spans="2:12" ht="16.5" customHeight="1" x14ac:dyDescent="0.15">
      <c r="B19" s="103"/>
      <c r="C19" s="81"/>
      <c r="D19" s="42" t="str">
        <f t="shared" ref="D19:J19" si="4">IFERROR(D18/$K$18,"")</f>
        <v/>
      </c>
      <c r="E19" s="43" t="str">
        <f t="shared" si="4"/>
        <v/>
      </c>
      <c r="F19" s="43" t="str">
        <f t="shared" si="4"/>
        <v/>
      </c>
      <c r="G19" s="43" t="str">
        <f t="shared" si="4"/>
        <v/>
      </c>
      <c r="H19" s="43" t="str">
        <f t="shared" si="4"/>
        <v/>
      </c>
      <c r="I19" s="43" t="str">
        <f t="shared" si="4"/>
        <v/>
      </c>
      <c r="J19" s="43" t="str">
        <f t="shared" si="4"/>
        <v/>
      </c>
      <c r="K19" s="83"/>
      <c r="L19" s="85"/>
    </row>
    <row r="20" spans="2:12" ht="16.5" customHeight="1" x14ac:dyDescent="0.15">
      <c r="B20" s="102" t="s">
        <v>72</v>
      </c>
      <c r="C20" s="80">
        <f>SUMIFS('H26'!$C$6:$C$42,LIST!$B$2:$B$38,C4)</f>
        <v>0</v>
      </c>
      <c r="D20" s="2">
        <f>SUMIFS('H26'!$D$6:$D$42,LIST!$B$2:$B$38,C4)</f>
        <v>0</v>
      </c>
      <c r="E20" s="40">
        <f>SUMIFS('H26'!$E$6:$E$42,LIST!$B$2:$B$38,C4)</f>
        <v>0</v>
      </c>
      <c r="F20" s="40">
        <f>SUMIFS('H26'!$F$6:$F$42,LIST!$B$2:$B$38,C4)</f>
        <v>0</v>
      </c>
      <c r="G20" s="40">
        <f>SUMIFS('H26'!$G$6:$G$42,LIST!$B$2:$B$38,C4)</f>
        <v>0</v>
      </c>
      <c r="H20" s="40">
        <f>SUMIFS('H26'!$H$6:$H$42,LIST!$B$2:$B$38,C4)</f>
        <v>0</v>
      </c>
      <c r="I20" s="40">
        <f>SUMIFS('H26'!$I$6:$I$42,LIST!$B$2:$B$38,C4)</f>
        <v>0</v>
      </c>
      <c r="J20" s="40">
        <f>SUMIFS('H26'!$J$6:$J$42,LIST!$B$2:$B$38,C4)</f>
        <v>0</v>
      </c>
      <c r="K20" s="82">
        <f>SUMIFS('H26'!$K$6:$K$42,LIST!$B$2:$B$38,C4)</f>
        <v>0</v>
      </c>
      <c r="L20" s="84">
        <f>SET!J10</f>
        <v>0</v>
      </c>
    </row>
    <row r="21" spans="2:12" ht="16.5" customHeight="1" x14ac:dyDescent="0.15">
      <c r="B21" s="103"/>
      <c r="C21" s="81"/>
      <c r="D21" s="42" t="str">
        <f t="shared" ref="D21:J21" si="5">IFERROR(D20/$K$20,"")</f>
        <v/>
      </c>
      <c r="E21" s="43" t="str">
        <f t="shared" si="5"/>
        <v/>
      </c>
      <c r="F21" s="43" t="str">
        <f t="shared" si="5"/>
        <v/>
      </c>
      <c r="G21" s="43" t="str">
        <f t="shared" si="5"/>
        <v/>
      </c>
      <c r="H21" s="43" t="str">
        <f t="shared" si="5"/>
        <v/>
      </c>
      <c r="I21" s="43" t="str">
        <f t="shared" si="5"/>
        <v/>
      </c>
      <c r="J21" s="43" t="str">
        <f t="shared" si="5"/>
        <v/>
      </c>
      <c r="K21" s="83"/>
      <c r="L21" s="85"/>
    </row>
    <row r="22" spans="2:12" ht="16.5" customHeight="1" x14ac:dyDescent="0.15">
      <c r="B22" s="78" t="s">
        <v>73</v>
      </c>
      <c r="C22" s="80">
        <f>SUMIFS('H27'!$C$6:$C$42,LIST!$B$2:$B$38,C4)</f>
        <v>0</v>
      </c>
      <c r="D22" s="2">
        <f>SUMIFS('H27'!$D$6:$D$42,LIST!$B$2:$B$38,C4)</f>
        <v>0</v>
      </c>
      <c r="E22" s="40">
        <f>SUMIFS('H27'!$E$6:$E$42,LIST!$B$2:$B$38,C4)</f>
        <v>0</v>
      </c>
      <c r="F22" s="40">
        <f>SUMIFS('H27'!$F$6:$F$42,LIST!$B$2:$B$38,C4)</f>
        <v>0</v>
      </c>
      <c r="G22" s="40">
        <f>SUMIFS('H27'!$G$6:$G$42,LIST!$B$2:$B$38,C4)</f>
        <v>0</v>
      </c>
      <c r="H22" s="40">
        <f>SUMIFS('H27'!$H$6:$H$42,LIST!$B$2:$B$38,C4)</f>
        <v>0</v>
      </c>
      <c r="I22" s="40">
        <f>SUMIFS('H27'!$I$6:$I$42,LIST!$B$2:$B$38,C4)</f>
        <v>0</v>
      </c>
      <c r="J22" s="40">
        <f>SUMIFS('H27'!$J$6:$J$42,LIST!$B$2:$B$38,C4)</f>
        <v>0</v>
      </c>
      <c r="K22" s="82">
        <f>SUMIFS('H27'!$K$6:$K$42,LIST!$B$2:$B$38,C4)</f>
        <v>0</v>
      </c>
      <c r="L22" s="84">
        <f>SET!J11</f>
        <v>0</v>
      </c>
    </row>
    <row r="23" spans="2:12" ht="16.5" customHeight="1" x14ac:dyDescent="0.15">
      <c r="B23" s="79"/>
      <c r="C23" s="81"/>
      <c r="D23" s="42" t="str">
        <f t="shared" ref="D23:J23" si="6">IFERROR(D22/$K$22,"")</f>
        <v/>
      </c>
      <c r="E23" s="43" t="str">
        <f t="shared" si="6"/>
        <v/>
      </c>
      <c r="F23" s="43" t="str">
        <f t="shared" si="6"/>
        <v/>
      </c>
      <c r="G23" s="43" t="str">
        <f t="shared" si="6"/>
        <v/>
      </c>
      <c r="H23" s="43" t="str">
        <f t="shared" si="6"/>
        <v/>
      </c>
      <c r="I23" s="43" t="str">
        <f t="shared" si="6"/>
        <v/>
      </c>
      <c r="J23" s="43" t="str">
        <f t="shared" si="6"/>
        <v/>
      </c>
      <c r="K23" s="83"/>
      <c r="L23" s="85"/>
    </row>
    <row r="24" spans="2:12" ht="16.5" customHeight="1" x14ac:dyDescent="0.15">
      <c r="B24" s="78" t="s">
        <v>88</v>
      </c>
      <c r="C24" s="80">
        <f>SUMIFS('H28'!$C$6:$C$42,LIST!$B$2:$B$38,C4)</f>
        <v>0</v>
      </c>
      <c r="D24" s="2">
        <f>SUMIFS('H28'!$D$6:$D$42,LIST!$B$2:$B$38,C4)</f>
        <v>0</v>
      </c>
      <c r="E24" s="40">
        <f>SUMIFS('H28'!$E$6:$E$42,LIST!$B$2:$B$38,C4)</f>
        <v>0</v>
      </c>
      <c r="F24" s="40">
        <f>SUMIFS('H28'!$F$6:$F$42,LIST!$B$2:$B$38,C4)</f>
        <v>0</v>
      </c>
      <c r="G24" s="40">
        <f>SUMIFS('H28'!$G$6:$G$42,LIST!$B$2:$B$38,C4)</f>
        <v>0</v>
      </c>
      <c r="H24" s="40">
        <f>SUMIFS('H28'!$H$6:$H$42,LIST!$B$2:$B$38,C4)</f>
        <v>0</v>
      </c>
      <c r="I24" s="40">
        <f>SUMIFS('H28'!$I$6:$I$42,LIST!$B$2:$B$38,C4)</f>
        <v>0</v>
      </c>
      <c r="J24" s="40">
        <f>SUMIFS('H28'!$J$6:$J$42,LIST!$B$2:$B$38,C4)</f>
        <v>0</v>
      </c>
      <c r="K24" s="82">
        <f>SUMIFS('H28'!$K$6:$K$42,LIST!$B$2:$B$38,C4)</f>
        <v>0</v>
      </c>
      <c r="L24" s="84">
        <f>SET!J12</f>
        <v>0</v>
      </c>
    </row>
    <row r="25" spans="2:12" ht="16.5" customHeight="1" x14ac:dyDescent="0.15">
      <c r="B25" s="79"/>
      <c r="C25" s="81"/>
      <c r="D25" s="42" t="str">
        <f t="shared" ref="D25:J25" si="7">IFERROR(D24/$K$24,"")</f>
        <v/>
      </c>
      <c r="E25" s="43" t="str">
        <f t="shared" si="7"/>
        <v/>
      </c>
      <c r="F25" s="43" t="str">
        <f t="shared" si="7"/>
        <v/>
      </c>
      <c r="G25" s="43" t="str">
        <f t="shared" si="7"/>
        <v/>
      </c>
      <c r="H25" s="43" t="str">
        <f t="shared" si="7"/>
        <v/>
      </c>
      <c r="I25" s="43" t="str">
        <f t="shared" si="7"/>
        <v/>
      </c>
      <c r="J25" s="43" t="str">
        <f t="shared" si="7"/>
        <v/>
      </c>
      <c r="K25" s="83"/>
      <c r="L25" s="85"/>
    </row>
    <row r="26" spans="2:12" ht="16.5" customHeight="1" x14ac:dyDescent="0.15">
      <c r="B26" s="78" t="s">
        <v>91</v>
      </c>
      <c r="C26" s="80">
        <f>SUMIFS('H29'!$C$6:$C$42,LIST!$B$2:$B$38,C4)</f>
        <v>0</v>
      </c>
      <c r="D26" s="2">
        <f>SUMIFS('H29'!$D$6:$D$42,LIST!$B$2:$B$38,C4)</f>
        <v>0</v>
      </c>
      <c r="E26" s="40">
        <f>SUMIFS('H29'!$E$6:$E$42,LIST!$B$2:$B$38,C4)</f>
        <v>0</v>
      </c>
      <c r="F26" s="40">
        <f>SUMIFS('H29'!$F$6:$F$42,LIST!$B$2:$B$38,C4)</f>
        <v>0</v>
      </c>
      <c r="G26" s="40">
        <f>SUMIFS('H29'!$G$6:$G$42,LIST!$B$2:$B$38,C4)</f>
        <v>0</v>
      </c>
      <c r="H26" s="40">
        <f>SUMIFS('H29'!$H$6:$H$42,LIST!$B$2:$B$38,C4)</f>
        <v>0</v>
      </c>
      <c r="I26" s="40">
        <f>SUMIFS('H29'!$I$6:$I$42,LIST!$B$2:$B$38,C4)</f>
        <v>0</v>
      </c>
      <c r="J26" s="40">
        <f>SUMIFS('H29'!$J$6:$J$42,LIST!$B$2:$B$38,C4)</f>
        <v>0</v>
      </c>
      <c r="K26" s="82">
        <f>SUMIFS('H29'!$K$6:$K$42,LIST!$B$2:$B$38,C4)</f>
        <v>0</v>
      </c>
      <c r="L26" s="84">
        <f>SET!J13</f>
        <v>0</v>
      </c>
    </row>
    <row r="27" spans="2:12" ht="16.5" customHeight="1" x14ac:dyDescent="0.15">
      <c r="B27" s="79"/>
      <c r="C27" s="81"/>
      <c r="D27" s="42" t="str">
        <f t="shared" ref="D27:J27" si="8">IFERROR(D26/$K$26,"")</f>
        <v/>
      </c>
      <c r="E27" s="43" t="str">
        <f t="shared" si="8"/>
        <v/>
      </c>
      <c r="F27" s="43" t="str">
        <f t="shared" si="8"/>
        <v/>
      </c>
      <c r="G27" s="43" t="str">
        <f t="shared" si="8"/>
        <v/>
      </c>
      <c r="H27" s="43" t="str">
        <f t="shared" si="8"/>
        <v/>
      </c>
      <c r="I27" s="43" t="str">
        <f t="shared" si="8"/>
        <v/>
      </c>
      <c r="J27" s="43" t="str">
        <f t="shared" si="8"/>
        <v/>
      </c>
      <c r="K27" s="83"/>
      <c r="L27" s="85"/>
    </row>
    <row r="28" spans="2:12" ht="16.5" customHeight="1" x14ac:dyDescent="0.15">
      <c r="B28" s="78" t="s">
        <v>115</v>
      </c>
      <c r="C28" s="80">
        <f>SUMIFS('H30'!$C$6:$C$42,LIST!$B$2:$B$38,C4)</f>
        <v>0</v>
      </c>
      <c r="D28" s="2">
        <f>SUMIFS('H30'!$D$6:$D$42,LIST!$B$2:$B$38,C4)</f>
        <v>0</v>
      </c>
      <c r="E28" s="40">
        <f>SUMIFS('H30'!$E$6:$E$42,LIST!$B$2:$B$38,C4)</f>
        <v>0</v>
      </c>
      <c r="F28" s="40">
        <f>SUMIFS('H30'!$F$6:$F$42,LIST!$B$2:$B$38,C4)</f>
        <v>0</v>
      </c>
      <c r="G28" s="40">
        <f>SUMIFS('H30'!$G$6:$G$42,LIST!$B$2:$B$38,C4)</f>
        <v>0</v>
      </c>
      <c r="H28" s="40">
        <f>SUMIFS('H30'!$H$6:$H$42,LIST!$B$2:$B$38,C4)</f>
        <v>0</v>
      </c>
      <c r="I28" s="40">
        <f>SUMIFS('H30'!$I$6:$I$42,LIST!$B$2:$B$38,C4)</f>
        <v>0</v>
      </c>
      <c r="J28" s="40">
        <f>SUMIFS('H30'!$J$6:$J$42,LIST!$B$2:$B$38,C4)</f>
        <v>0</v>
      </c>
      <c r="K28" s="82">
        <f>SUMIFS('H30'!$K$6:$K$42,LIST!$B$2:$B$38,C4)</f>
        <v>0</v>
      </c>
      <c r="L28" s="84">
        <f>SET!J14</f>
        <v>0</v>
      </c>
    </row>
    <row r="29" spans="2:12" ht="16.5" customHeight="1" x14ac:dyDescent="0.15">
      <c r="B29" s="79"/>
      <c r="C29" s="81"/>
      <c r="D29" s="42" t="str">
        <f t="shared" ref="D29:J29" si="9">IFERROR(D28/$K$28,"")</f>
        <v/>
      </c>
      <c r="E29" s="43" t="str">
        <f t="shared" si="9"/>
        <v/>
      </c>
      <c r="F29" s="43" t="str">
        <f t="shared" si="9"/>
        <v/>
      </c>
      <c r="G29" s="43" t="str">
        <f t="shared" si="9"/>
        <v/>
      </c>
      <c r="H29" s="43" t="str">
        <f t="shared" si="9"/>
        <v/>
      </c>
      <c r="I29" s="43" t="str">
        <f t="shared" si="9"/>
        <v/>
      </c>
      <c r="J29" s="43" t="str">
        <f t="shared" si="9"/>
        <v/>
      </c>
      <c r="K29" s="83"/>
      <c r="L29" s="85"/>
    </row>
    <row r="30" spans="2:12" ht="16.5" customHeight="1" x14ac:dyDescent="0.15">
      <c r="B30" s="48"/>
      <c r="C30" s="46"/>
      <c r="D30" s="46"/>
      <c r="E30" s="46"/>
      <c r="F30" s="46"/>
      <c r="G30" s="46"/>
      <c r="H30" s="46"/>
      <c r="I30" s="46"/>
      <c r="J30" s="46"/>
      <c r="K30" s="46"/>
      <c r="L30" s="67" t="s">
        <v>114</v>
      </c>
    </row>
    <row r="31" spans="2:12" ht="21.75" customHeight="1" x14ac:dyDescent="0.15">
      <c r="B31" s="101" t="str">
        <f>"■"&amp;C4&amp;"の要介護（要支援）認定者数・率の推移（グラフ）"</f>
        <v>■の要介護（要支援）認定者数・率の推移（グラフ）</v>
      </c>
      <c r="C31" s="101"/>
      <c r="D31" s="101"/>
      <c r="E31" s="101"/>
      <c r="F31" s="101"/>
      <c r="G31" s="101"/>
      <c r="H31" s="101"/>
      <c r="I31" s="46"/>
      <c r="J31" s="46"/>
      <c r="K31" s="46"/>
      <c r="L31" s="47"/>
    </row>
    <row r="32" spans="2:12" ht="16.5" customHeight="1" x14ac:dyDescent="0.15">
      <c r="B32" s="48"/>
      <c r="C32" s="46"/>
      <c r="D32" s="46"/>
      <c r="E32" s="46"/>
      <c r="F32" s="46"/>
      <c r="G32" s="46"/>
      <c r="H32" s="46"/>
      <c r="I32" s="46"/>
      <c r="J32" s="46"/>
      <c r="K32" s="46"/>
      <c r="L32" s="47"/>
    </row>
    <row r="33" spans="2:12" ht="31.5" customHeight="1" x14ac:dyDescent="0.15">
      <c r="B33" s="48"/>
      <c r="C33" s="46"/>
      <c r="D33" s="46"/>
      <c r="E33" s="46"/>
      <c r="F33" s="46"/>
      <c r="G33" s="46"/>
      <c r="H33" s="46"/>
      <c r="I33" s="46"/>
      <c r="J33" s="46"/>
      <c r="K33" s="46"/>
      <c r="L33" s="47"/>
    </row>
    <row r="34" spans="2:12" ht="31.5" customHeight="1" x14ac:dyDescent="0.15">
      <c r="B34" s="48"/>
      <c r="C34" s="46"/>
      <c r="D34" s="46"/>
      <c r="E34" s="46"/>
      <c r="F34" s="46"/>
      <c r="G34" s="46"/>
      <c r="H34" s="46"/>
      <c r="I34" s="46"/>
      <c r="J34" s="46"/>
      <c r="K34" s="46"/>
      <c r="L34" s="47"/>
    </row>
    <row r="35" spans="2:12" ht="31.5" customHeight="1" x14ac:dyDescent="0.15">
      <c r="B35" s="48"/>
      <c r="C35" s="46"/>
      <c r="D35" s="46"/>
      <c r="E35" s="46"/>
      <c r="F35" s="46"/>
      <c r="G35" s="46"/>
      <c r="H35" s="46"/>
      <c r="I35" s="46"/>
      <c r="J35" s="46"/>
      <c r="K35" s="46"/>
      <c r="L35" s="47"/>
    </row>
    <row r="36" spans="2:12" ht="31.5" customHeight="1" x14ac:dyDescent="0.15">
      <c r="B36" s="48"/>
      <c r="C36" s="46"/>
      <c r="D36" s="46"/>
      <c r="E36" s="46"/>
      <c r="F36" s="46"/>
      <c r="G36" s="46"/>
      <c r="H36" s="46"/>
      <c r="I36" s="46"/>
      <c r="J36" s="46"/>
      <c r="K36" s="46"/>
      <c r="L36" s="47"/>
    </row>
    <row r="37" spans="2:12" ht="31.5" customHeight="1" x14ac:dyDescent="0.15">
      <c r="B37" s="48"/>
      <c r="C37" s="46"/>
      <c r="D37" s="46"/>
      <c r="E37" s="46"/>
      <c r="F37" s="46"/>
      <c r="G37" s="46"/>
      <c r="H37" s="46"/>
      <c r="I37" s="46"/>
      <c r="J37" s="46"/>
      <c r="K37" s="46"/>
      <c r="L37" s="47"/>
    </row>
    <row r="38" spans="2:12" ht="31.5" customHeight="1" x14ac:dyDescent="0.15">
      <c r="B38" s="48"/>
      <c r="C38" s="46"/>
      <c r="D38" s="46"/>
      <c r="E38" s="46"/>
      <c r="F38" s="46"/>
      <c r="G38" s="46"/>
      <c r="H38" s="46"/>
      <c r="I38" s="46"/>
      <c r="J38" s="46"/>
      <c r="K38" s="46"/>
      <c r="L38" s="47"/>
    </row>
    <row r="39" spans="2:12" ht="31.5" customHeight="1" x14ac:dyDescent="0.15">
      <c r="B39" s="48"/>
      <c r="C39" s="46"/>
      <c r="D39" s="46"/>
      <c r="E39" s="46"/>
      <c r="F39" s="46"/>
      <c r="G39" s="46"/>
      <c r="H39" s="46"/>
      <c r="I39" s="46"/>
      <c r="J39" s="46"/>
      <c r="K39" s="46"/>
      <c r="L39" s="47"/>
    </row>
    <row r="40" spans="2:12" ht="31.5" customHeight="1" x14ac:dyDescent="0.15">
      <c r="B40" s="48"/>
      <c r="C40" s="46"/>
      <c r="D40" s="46"/>
      <c r="E40" s="46"/>
      <c r="F40" s="46"/>
      <c r="G40" s="46"/>
      <c r="H40" s="46"/>
      <c r="I40" s="46"/>
      <c r="J40" s="46"/>
      <c r="K40" s="46"/>
      <c r="L40" s="47"/>
    </row>
    <row r="41" spans="2:12" ht="31.5" customHeight="1" x14ac:dyDescent="0.15">
      <c r="B41" s="48"/>
      <c r="C41" s="46"/>
      <c r="D41" s="46"/>
      <c r="E41" s="46"/>
      <c r="F41" s="46"/>
      <c r="G41" s="46"/>
      <c r="H41" s="46"/>
      <c r="I41" s="46"/>
      <c r="J41" s="46"/>
      <c r="K41" s="46"/>
      <c r="L41" s="47"/>
    </row>
    <row r="42" spans="2:12" ht="31.5" customHeight="1" x14ac:dyDescent="0.15">
      <c r="B42" s="48"/>
      <c r="C42" s="46"/>
      <c r="D42" s="46"/>
      <c r="E42" s="46"/>
      <c r="F42" s="46"/>
      <c r="G42" s="46"/>
      <c r="H42" s="46"/>
      <c r="I42" s="46"/>
      <c r="J42" s="46"/>
      <c r="K42" s="46"/>
      <c r="L42" s="47"/>
    </row>
    <row r="43" spans="2:12" ht="31.5" customHeight="1" x14ac:dyDescent="0.15">
      <c r="B43" s="48"/>
      <c r="C43" s="46"/>
      <c r="D43" s="46"/>
      <c r="E43" s="46"/>
      <c r="F43" s="46"/>
      <c r="G43" s="46"/>
      <c r="H43" s="46"/>
      <c r="I43" s="46"/>
      <c r="J43" s="46"/>
      <c r="K43" s="46"/>
      <c r="L43" s="47"/>
    </row>
    <row r="44" spans="2:12" ht="31.5" customHeight="1" x14ac:dyDescent="0.15">
      <c r="B44" s="48"/>
      <c r="C44" s="46"/>
      <c r="D44" s="46"/>
      <c r="E44" s="46"/>
      <c r="F44" s="46"/>
      <c r="G44" s="46"/>
      <c r="H44" s="46"/>
      <c r="I44" s="46"/>
      <c r="J44" s="46"/>
      <c r="K44" s="46"/>
      <c r="L44" s="47"/>
    </row>
    <row r="45" spans="2:12" ht="10.5" customHeight="1" x14ac:dyDescent="0.15">
      <c r="B45" s="48"/>
      <c r="C45" s="46"/>
      <c r="D45" s="46"/>
      <c r="E45" s="46"/>
      <c r="F45" s="46"/>
      <c r="G45" s="46"/>
      <c r="H45" s="46"/>
      <c r="I45" s="46"/>
      <c r="J45" s="46"/>
      <c r="K45" s="46"/>
      <c r="L45" s="47"/>
    </row>
    <row r="47" spans="2:12" ht="21" customHeight="1" x14ac:dyDescent="0.15">
      <c r="B47" s="93" t="str">
        <f>"■"&amp;C4&amp;"及び"&amp;B49&amp;"，"&amp;D49&amp;"の要介護（要支援）認定者数・率の推移"</f>
        <v>■及び，の要介護（要支援）認定者数・率の推移</v>
      </c>
      <c r="C47" s="93"/>
      <c r="D47" s="93"/>
      <c r="E47" s="93"/>
      <c r="F47" s="93"/>
      <c r="G47" s="93"/>
      <c r="H47" s="93"/>
      <c r="I47" s="93"/>
    </row>
    <row r="48" spans="2:12" ht="5.25" customHeight="1" x14ac:dyDescent="0.15"/>
    <row r="49" spans="2:6" ht="20.25" customHeight="1" x14ac:dyDescent="0.15">
      <c r="B49" s="92"/>
      <c r="C49" s="92"/>
      <c r="D49" s="92"/>
      <c r="E49" s="92"/>
      <c r="F49" s="45" t="s">
        <v>83</v>
      </c>
    </row>
  </sheetData>
  <sheetProtection algorithmName="SHA-512" hashValue="D1x31kxWfteZ+t2bkdgeNMVAsLjwLSFeSd/XuoAcGUpmN8um3HWNHnMGYraqUy4rY4t5GkjdaBObdxOnUjqvyQ==" saltValue="WYyWx+sbeqf/11JXCXupKg==" spinCount="100000" sheet="1" selectLockedCells="1"/>
  <mergeCells count="50">
    <mergeCell ref="B28:B29"/>
    <mergeCell ref="C28:C29"/>
    <mergeCell ref="K28:K29"/>
    <mergeCell ref="L28:L29"/>
    <mergeCell ref="C18:C19"/>
    <mergeCell ref="L18:L19"/>
    <mergeCell ref="L20:L21"/>
    <mergeCell ref="L22:L23"/>
    <mergeCell ref="C22:C23"/>
    <mergeCell ref="K22:K23"/>
    <mergeCell ref="K20:K21"/>
    <mergeCell ref="K18:K19"/>
    <mergeCell ref="B26:B27"/>
    <mergeCell ref="C26:C27"/>
    <mergeCell ref="K26:K27"/>
    <mergeCell ref="L26:L27"/>
    <mergeCell ref="B2:L2"/>
    <mergeCell ref="D49:E49"/>
    <mergeCell ref="B49:C49"/>
    <mergeCell ref="B6:F6"/>
    <mergeCell ref="B47:I47"/>
    <mergeCell ref="C4:D4"/>
    <mergeCell ref="C8:C9"/>
    <mergeCell ref="D8:K8"/>
    <mergeCell ref="B31:H31"/>
    <mergeCell ref="B10:B11"/>
    <mergeCell ref="B12:B13"/>
    <mergeCell ref="B14:B15"/>
    <mergeCell ref="B16:B17"/>
    <mergeCell ref="B18:B19"/>
    <mergeCell ref="B20:B21"/>
    <mergeCell ref="B22:B23"/>
    <mergeCell ref="L8:L9"/>
    <mergeCell ref="L10:L11"/>
    <mergeCell ref="L12:L13"/>
    <mergeCell ref="L14:L15"/>
    <mergeCell ref="L16:L17"/>
    <mergeCell ref="B24:B25"/>
    <mergeCell ref="C24:C25"/>
    <mergeCell ref="K24:K25"/>
    <mergeCell ref="L24:L25"/>
    <mergeCell ref="K10:K11"/>
    <mergeCell ref="K12:K13"/>
    <mergeCell ref="K14:K15"/>
    <mergeCell ref="K16:K17"/>
    <mergeCell ref="C10:C11"/>
    <mergeCell ref="C12:C13"/>
    <mergeCell ref="C14:C15"/>
    <mergeCell ref="C16:C17"/>
    <mergeCell ref="C20:C21"/>
  </mergeCells>
  <phoneticPr fontId="1"/>
  <conditionalFormatting sqref="B10:L10 B12:L12 D11:J11 B14:L14 D13:J13 B16:L16 B18:L18 B20:L20 B22:L22 D17:J17 D15:J15 D19:J19 D21:J21 D23:J23">
    <cfRule type="expression" dxfId="30" priority="7">
      <formula>MOD(ROW(),2)=0</formula>
    </cfRule>
    <cfRule type="expression" dxfId="29" priority="8">
      <formula>"MOD(ROW(),2)=0"</formula>
    </cfRule>
  </conditionalFormatting>
  <conditionalFormatting sqref="B24:L24 D25:J25">
    <cfRule type="expression" dxfId="28" priority="5">
      <formula>MOD(ROW(),2)=0</formula>
    </cfRule>
    <cfRule type="expression" dxfId="27" priority="6">
      <formula>"MOD(ROW(),2)=0"</formula>
    </cfRule>
  </conditionalFormatting>
  <conditionalFormatting sqref="B26:L26 D27:J27">
    <cfRule type="expression" dxfId="26" priority="3">
      <formula>MOD(ROW(),2)=0</formula>
    </cfRule>
    <cfRule type="expression" dxfId="25" priority="4">
      <formula>"MOD(ROW(),2)=0"</formula>
    </cfRule>
  </conditionalFormatting>
  <conditionalFormatting sqref="B28:L28 D29:J29">
    <cfRule type="expression" dxfId="24" priority="1">
      <formula>MOD(ROW(),2)=0</formula>
    </cfRule>
    <cfRule type="expression" dxfId="23" priority="2">
      <formula>"MOD(ROW(),2)=0"</formula>
    </cfRule>
  </conditionalFormatting>
  <pageMargins left="0.31496062992125984" right="0.11811023622047245" top="0.35433070866141736" bottom="0.15748031496062992" header="0.31496062992125984" footer="0.31496062992125984"/>
  <pageSetup paperSize="9" scale="96" fitToHeight="0" orientation="portrait" r:id="rId1"/>
  <rowBreaks count="1" manualBreakCount="1">
    <brk id="45" max="12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LIST!$B$2:$B$38</xm:f>
          </x14:formula1>
          <xm:sqref>C4 B49:E49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44"/>
  <sheetViews>
    <sheetView view="pageBreakPreview" zoomScale="60" zoomScaleNormal="60" workbookViewId="0"/>
  </sheetViews>
  <sheetFormatPr defaultRowHeight="13.5" x14ac:dyDescent="0.15"/>
  <cols>
    <col min="1" max="1" width="3.375" customWidth="1"/>
    <col min="3" max="3" width="11.25" customWidth="1"/>
    <col min="6" max="6" width="10.375" customWidth="1"/>
    <col min="11" max="11" width="10.375" customWidth="1"/>
  </cols>
  <sheetData>
    <row r="2" spans="2:21" ht="17.25" x14ac:dyDescent="0.15">
      <c r="B2" s="108" t="s">
        <v>59</v>
      </c>
      <c r="C2" s="108"/>
      <c r="D2" s="108"/>
      <c r="E2" s="29"/>
      <c r="F2" s="29"/>
      <c r="G2" s="29"/>
      <c r="H2" s="29"/>
      <c r="I2" s="29"/>
      <c r="J2" s="29"/>
      <c r="K2" s="29"/>
      <c r="L2" s="29"/>
      <c r="M2" s="108" t="s">
        <v>60</v>
      </c>
      <c r="N2" s="108"/>
      <c r="O2" s="108"/>
      <c r="P2" s="108"/>
      <c r="Q2" s="29"/>
      <c r="R2" s="29"/>
      <c r="S2" s="29"/>
      <c r="T2" s="29"/>
      <c r="U2" s="29"/>
    </row>
    <row r="3" spans="2:21" x14ac:dyDescent="0.15">
      <c r="B3" s="109"/>
      <c r="C3" s="109" t="s">
        <v>101</v>
      </c>
      <c r="D3" s="109"/>
      <c r="E3" s="109"/>
      <c r="F3" s="109"/>
      <c r="G3" s="109"/>
      <c r="H3" s="109"/>
      <c r="I3" s="109"/>
      <c r="J3" s="109"/>
      <c r="K3" s="109"/>
      <c r="L3" s="1"/>
      <c r="M3" s="110" t="s">
        <v>37</v>
      </c>
      <c r="N3" s="99"/>
      <c r="O3" s="99"/>
      <c r="P3" s="99"/>
      <c r="Q3" s="99"/>
      <c r="R3" s="99"/>
      <c r="S3" s="99"/>
      <c r="T3" s="99"/>
      <c r="U3" s="100"/>
    </row>
    <row r="4" spans="2:21" x14ac:dyDescent="0.15">
      <c r="B4" s="109"/>
      <c r="C4" s="96" t="s">
        <v>61</v>
      </c>
      <c r="D4" s="98" t="s">
        <v>62</v>
      </c>
      <c r="E4" s="99"/>
      <c r="F4" s="99"/>
      <c r="G4" s="99"/>
      <c r="H4" s="99"/>
      <c r="I4" s="99"/>
      <c r="J4" s="99"/>
      <c r="K4" s="100"/>
      <c r="L4" s="1"/>
      <c r="M4" s="97"/>
      <c r="N4" s="98" t="s">
        <v>41</v>
      </c>
      <c r="O4" s="99"/>
      <c r="P4" s="99"/>
      <c r="Q4" s="99"/>
      <c r="R4" s="99"/>
      <c r="S4" s="99"/>
      <c r="T4" s="99"/>
      <c r="U4" s="100"/>
    </row>
    <row r="5" spans="2:21" ht="27" x14ac:dyDescent="0.15">
      <c r="B5" s="109"/>
      <c r="C5" s="111"/>
      <c r="D5" s="27" t="s">
        <v>49</v>
      </c>
      <c r="E5" s="27" t="s">
        <v>43</v>
      </c>
      <c r="F5" s="27" t="s">
        <v>48</v>
      </c>
      <c r="G5" s="27" t="s">
        <v>44</v>
      </c>
      <c r="H5" s="27" t="s">
        <v>45</v>
      </c>
      <c r="I5" s="27" t="s">
        <v>46</v>
      </c>
      <c r="J5" s="23" t="s">
        <v>47</v>
      </c>
      <c r="K5" s="27" t="s">
        <v>50</v>
      </c>
      <c r="L5" s="1"/>
      <c r="M5" s="111"/>
      <c r="N5" s="27" t="s">
        <v>58</v>
      </c>
      <c r="O5" s="27" t="s">
        <v>57</v>
      </c>
      <c r="P5" s="27" t="s">
        <v>56</v>
      </c>
      <c r="Q5" s="27" t="s">
        <v>55</v>
      </c>
      <c r="R5" s="27" t="s">
        <v>54</v>
      </c>
      <c r="S5" s="27" t="s">
        <v>53</v>
      </c>
      <c r="T5" s="23" t="s">
        <v>52</v>
      </c>
      <c r="U5" s="27" t="s">
        <v>51</v>
      </c>
    </row>
    <row r="6" spans="2:21" ht="14.25" x14ac:dyDescent="0.15">
      <c r="B6" s="26" t="s">
        <v>0</v>
      </c>
      <c r="C6" s="8">
        <v>207085</v>
      </c>
      <c r="D6" s="10">
        <v>8768</v>
      </c>
      <c r="E6" s="10">
        <v>3450</v>
      </c>
      <c r="F6" s="10">
        <v>7526</v>
      </c>
      <c r="G6" s="10">
        <v>5790</v>
      </c>
      <c r="H6" s="10">
        <v>4044</v>
      </c>
      <c r="I6" s="10">
        <v>4258</v>
      </c>
      <c r="J6" s="10">
        <v>3378</v>
      </c>
      <c r="K6" s="10">
        <v>37214</v>
      </c>
      <c r="L6" s="1"/>
      <c r="M6" s="25" t="s">
        <v>0</v>
      </c>
      <c r="N6" s="12">
        <f t="shared" ref="N6:N42" si="0">D6/C6</f>
        <v>4.2340101890528045E-2</v>
      </c>
      <c r="O6" s="12">
        <f t="shared" ref="O6:O42" si="1">E6/C6</f>
        <v>1.6659825675447281E-2</v>
      </c>
      <c r="P6" s="12">
        <f t="shared" ref="P6:P42" si="2">F6/C6</f>
        <v>3.6342564647367022E-2</v>
      </c>
      <c r="Q6" s="12">
        <f t="shared" ref="Q6:Q42" si="3">G6/C6</f>
        <v>2.7959533524881088E-2</v>
      </c>
      <c r="R6" s="12">
        <f t="shared" ref="R6:R42" si="4">H6/C6</f>
        <v>1.9528213052611248E-2</v>
      </c>
      <c r="S6" s="12">
        <f t="shared" ref="S6:S42" si="5">I6/C6</f>
        <v>2.0561605137986817E-2</v>
      </c>
      <c r="T6" s="12">
        <f t="shared" ref="T6:T42" si="6">J6/C6</f>
        <v>1.6312142357003161E-2</v>
      </c>
      <c r="U6" s="12">
        <f t="shared" ref="U6:U42" si="7">K6/C6</f>
        <v>0.17970398628582465</v>
      </c>
    </row>
    <row r="7" spans="2:21" ht="14.25" x14ac:dyDescent="0.15">
      <c r="B7" s="26" t="s">
        <v>1</v>
      </c>
      <c r="C7" s="8">
        <v>10505</v>
      </c>
      <c r="D7" s="10">
        <v>261</v>
      </c>
      <c r="E7" s="10">
        <v>315</v>
      </c>
      <c r="F7" s="10">
        <v>273</v>
      </c>
      <c r="G7" s="10">
        <v>387</v>
      </c>
      <c r="H7" s="10">
        <v>316</v>
      </c>
      <c r="I7" s="10">
        <v>254</v>
      </c>
      <c r="J7" s="10">
        <v>235</v>
      </c>
      <c r="K7" s="10">
        <v>2041</v>
      </c>
      <c r="L7" s="1"/>
      <c r="M7" s="25" t="s">
        <v>1</v>
      </c>
      <c r="N7" s="12">
        <f t="shared" si="0"/>
        <v>2.4845311756306519E-2</v>
      </c>
      <c r="O7" s="12">
        <f t="shared" si="1"/>
        <v>2.9985721085197526E-2</v>
      </c>
      <c r="P7" s="12">
        <f t="shared" si="2"/>
        <v>2.5987624940504522E-2</v>
      </c>
      <c r="Q7" s="12">
        <f t="shared" si="3"/>
        <v>3.6839600190385534E-2</v>
      </c>
      <c r="R7" s="12">
        <f t="shared" si="4"/>
        <v>3.0080913850547359E-2</v>
      </c>
      <c r="S7" s="12">
        <f t="shared" si="5"/>
        <v>2.4178962398857688E-2</v>
      </c>
      <c r="T7" s="12">
        <f t="shared" si="6"/>
        <v>2.2370299857210851E-2</v>
      </c>
      <c r="U7" s="12">
        <f t="shared" si="7"/>
        <v>0.19428843407901</v>
      </c>
    </row>
    <row r="8" spans="2:21" ht="14.25" x14ac:dyDescent="0.15">
      <c r="B8" s="26" t="s">
        <v>2</v>
      </c>
      <c r="C8" s="4">
        <v>3769</v>
      </c>
      <c r="D8" s="10">
        <v>43</v>
      </c>
      <c r="E8" s="10">
        <v>104</v>
      </c>
      <c r="F8" s="10">
        <v>77</v>
      </c>
      <c r="G8" s="10">
        <v>117</v>
      </c>
      <c r="H8" s="10">
        <v>96</v>
      </c>
      <c r="I8" s="10">
        <v>88</v>
      </c>
      <c r="J8" s="10">
        <v>69</v>
      </c>
      <c r="K8" s="10">
        <v>594</v>
      </c>
      <c r="L8" s="1"/>
      <c r="M8" s="25" t="s">
        <v>2</v>
      </c>
      <c r="N8" s="12">
        <f t="shared" si="0"/>
        <v>1.1408861767046962E-2</v>
      </c>
      <c r="O8" s="12">
        <f t="shared" si="1"/>
        <v>2.7593526134253119E-2</v>
      </c>
      <c r="P8" s="12">
        <f t="shared" si="2"/>
        <v>2.0429822234014329E-2</v>
      </c>
      <c r="Q8" s="12">
        <f t="shared" si="3"/>
        <v>3.1042716901034759E-2</v>
      </c>
      <c r="R8" s="12">
        <f t="shared" si="4"/>
        <v>2.5470947200849033E-2</v>
      </c>
      <c r="S8" s="12">
        <f t="shared" si="5"/>
        <v>2.3348368267444946E-2</v>
      </c>
      <c r="T8" s="12">
        <f t="shared" si="6"/>
        <v>1.8307243300610242E-2</v>
      </c>
      <c r="U8" s="12">
        <f t="shared" si="7"/>
        <v>0.15760148580525338</v>
      </c>
    </row>
    <row r="9" spans="2:21" ht="14.25" x14ac:dyDescent="0.15">
      <c r="B9" s="26" t="s">
        <v>3</v>
      </c>
      <c r="C9" s="4">
        <v>698</v>
      </c>
      <c r="D9" s="10">
        <v>20</v>
      </c>
      <c r="E9" s="10">
        <v>29</v>
      </c>
      <c r="F9" s="10">
        <v>14</v>
      </c>
      <c r="G9" s="10">
        <v>26</v>
      </c>
      <c r="H9" s="10">
        <v>30</v>
      </c>
      <c r="I9" s="10">
        <v>20</v>
      </c>
      <c r="J9" s="10">
        <v>15</v>
      </c>
      <c r="K9" s="10">
        <v>154</v>
      </c>
      <c r="L9" s="1"/>
      <c r="M9" s="25" t="s">
        <v>3</v>
      </c>
      <c r="N9" s="12">
        <f t="shared" si="0"/>
        <v>2.865329512893983E-2</v>
      </c>
      <c r="O9" s="12">
        <f t="shared" si="1"/>
        <v>4.1547277936962751E-2</v>
      </c>
      <c r="P9" s="12">
        <f t="shared" si="2"/>
        <v>2.0057306590257881E-2</v>
      </c>
      <c r="Q9" s="12">
        <f t="shared" si="3"/>
        <v>3.7249283667621778E-2</v>
      </c>
      <c r="R9" s="12">
        <f t="shared" si="4"/>
        <v>4.2979942693409739E-2</v>
      </c>
      <c r="S9" s="12">
        <f t="shared" si="5"/>
        <v>2.865329512893983E-2</v>
      </c>
      <c r="T9" s="12">
        <f t="shared" si="6"/>
        <v>2.148997134670487E-2</v>
      </c>
      <c r="U9" s="12">
        <f t="shared" si="7"/>
        <v>0.22063037249283668</v>
      </c>
    </row>
    <row r="10" spans="2:21" ht="14.25" x14ac:dyDescent="0.15">
      <c r="B10" s="26" t="s">
        <v>4</v>
      </c>
      <c r="C10" s="4">
        <v>5513</v>
      </c>
      <c r="D10" s="10">
        <v>146</v>
      </c>
      <c r="E10" s="10">
        <v>101</v>
      </c>
      <c r="F10" s="10">
        <v>152</v>
      </c>
      <c r="G10" s="10">
        <v>109</v>
      </c>
      <c r="H10" s="10">
        <v>85</v>
      </c>
      <c r="I10" s="10">
        <v>78</v>
      </c>
      <c r="J10" s="10">
        <v>65</v>
      </c>
      <c r="K10" s="10">
        <v>736</v>
      </c>
      <c r="L10" s="1"/>
      <c r="M10" s="25" t="s">
        <v>4</v>
      </c>
      <c r="N10" s="12">
        <f t="shared" si="0"/>
        <v>2.6482858697623797E-2</v>
      </c>
      <c r="O10" s="12">
        <f t="shared" si="1"/>
        <v>1.8320333756575366E-2</v>
      </c>
      <c r="P10" s="12">
        <f t="shared" si="2"/>
        <v>2.7571195356430257E-2</v>
      </c>
      <c r="Q10" s="12">
        <f t="shared" si="3"/>
        <v>1.9771449301650645E-2</v>
      </c>
      <c r="R10" s="12">
        <f t="shared" si="4"/>
        <v>1.5418102666424814E-2</v>
      </c>
      <c r="S10" s="12">
        <f t="shared" si="5"/>
        <v>1.4148376564483946E-2</v>
      </c>
      <c r="T10" s="12">
        <f t="shared" si="6"/>
        <v>1.1790313803736623E-2</v>
      </c>
      <c r="U10" s="12">
        <f t="shared" si="7"/>
        <v>0.13350263014692546</v>
      </c>
    </row>
    <row r="11" spans="2:21" ht="14.25" x14ac:dyDescent="0.15">
      <c r="B11" s="26" t="s">
        <v>5</v>
      </c>
      <c r="C11" s="4">
        <v>3336</v>
      </c>
      <c r="D11" s="10">
        <v>42</v>
      </c>
      <c r="E11" s="10">
        <v>75</v>
      </c>
      <c r="F11" s="10">
        <v>66</v>
      </c>
      <c r="G11" s="10">
        <v>109</v>
      </c>
      <c r="H11" s="10">
        <v>130</v>
      </c>
      <c r="I11" s="10">
        <v>88</v>
      </c>
      <c r="J11" s="10">
        <v>53</v>
      </c>
      <c r="K11" s="10">
        <v>563</v>
      </c>
      <c r="L11" s="1"/>
      <c r="M11" s="25" t="s">
        <v>5</v>
      </c>
      <c r="N11" s="12">
        <f t="shared" si="0"/>
        <v>1.2589928057553957E-2</v>
      </c>
      <c r="O11" s="12">
        <f t="shared" si="1"/>
        <v>2.2482014388489208E-2</v>
      </c>
      <c r="P11" s="12">
        <f t="shared" si="2"/>
        <v>1.9784172661870502E-2</v>
      </c>
      <c r="Q11" s="12">
        <f t="shared" si="3"/>
        <v>3.2673860911270981E-2</v>
      </c>
      <c r="R11" s="12">
        <f t="shared" si="4"/>
        <v>3.8968824940047962E-2</v>
      </c>
      <c r="S11" s="12">
        <f t="shared" si="5"/>
        <v>2.6378896882494004E-2</v>
      </c>
      <c r="T11" s="12">
        <f t="shared" si="6"/>
        <v>1.5887290167865706E-2</v>
      </c>
      <c r="U11" s="12">
        <f t="shared" si="7"/>
        <v>0.16876498800959233</v>
      </c>
    </row>
    <row r="12" spans="2:21" ht="14.25" x14ac:dyDescent="0.15">
      <c r="B12" s="26" t="s">
        <v>6</v>
      </c>
      <c r="C12" s="4">
        <v>9216</v>
      </c>
      <c r="D12" s="10">
        <v>53</v>
      </c>
      <c r="E12" s="10">
        <v>221</v>
      </c>
      <c r="F12" s="10">
        <v>148</v>
      </c>
      <c r="G12" s="10">
        <v>287</v>
      </c>
      <c r="H12" s="10">
        <v>256</v>
      </c>
      <c r="I12" s="10">
        <v>193</v>
      </c>
      <c r="J12" s="10">
        <v>168</v>
      </c>
      <c r="K12" s="10">
        <v>1326</v>
      </c>
      <c r="L12" s="1"/>
      <c r="M12" s="25" t="s">
        <v>6</v>
      </c>
      <c r="N12" s="12">
        <f t="shared" si="0"/>
        <v>5.7508680555555559E-3</v>
      </c>
      <c r="O12" s="12">
        <f t="shared" si="1"/>
        <v>2.3980034722222224E-2</v>
      </c>
      <c r="P12" s="12">
        <f t="shared" si="2"/>
        <v>1.6059027777777776E-2</v>
      </c>
      <c r="Q12" s="12">
        <f t="shared" si="3"/>
        <v>3.1141493055555556E-2</v>
      </c>
      <c r="R12" s="12">
        <f t="shared" si="4"/>
        <v>2.7777777777777776E-2</v>
      </c>
      <c r="S12" s="12">
        <f t="shared" si="5"/>
        <v>2.0941840277777776E-2</v>
      </c>
      <c r="T12" s="12">
        <f t="shared" si="6"/>
        <v>1.8229166666666668E-2</v>
      </c>
      <c r="U12" s="12">
        <f t="shared" si="7"/>
        <v>0.14388020833333334</v>
      </c>
    </row>
    <row r="13" spans="2:21" ht="14.25" x14ac:dyDescent="0.15">
      <c r="B13" s="26" t="s">
        <v>7</v>
      </c>
      <c r="C13" s="4">
        <v>2716</v>
      </c>
      <c r="D13" s="10">
        <v>30</v>
      </c>
      <c r="E13" s="10">
        <v>56</v>
      </c>
      <c r="F13" s="10">
        <v>87</v>
      </c>
      <c r="G13" s="10">
        <v>105</v>
      </c>
      <c r="H13" s="10">
        <v>78</v>
      </c>
      <c r="I13" s="10">
        <v>58</v>
      </c>
      <c r="J13" s="10">
        <v>54</v>
      </c>
      <c r="K13" s="10">
        <v>468</v>
      </c>
      <c r="L13" s="1"/>
      <c r="M13" s="25" t="s">
        <v>7</v>
      </c>
      <c r="N13" s="12">
        <f t="shared" si="0"/>
        <v>1.1045655375552283E-2</v>
      </c>
      <c r="O13" s="12">
        <f t="shared" si="1"/>
        <v>2.0618556701030927E-2</v>
      </c>
      <c r="P13" s="12">
        <f t="shared" si="2"/>
        <v>3.2032400589101617E-2</v>
      </c>
      <c r="Q13" s="12">
        <f t="shared" si="3"/>
        <v>3.8659793814432991E-2</v>
      </c>
      <c r="R13" s="12">
        <f t="shared" si="4"/>
        <v>2.8718703976435934E-2</v>
      </c>
      <c r="S13" s="12">
        <f t="shared" si="5"/>
        <v>2.1354933726067747E-2</v>
      </c>
      <c r="T13" s="12">
        <f t="shared" si="6"/>
        <v>1.9882179675994108E-2</v>
      </c>
      <c r="U13" s="12">
        <f t="shared" si="7"/>
        <v>0.17231222385861561</v>
      </c>
    </row>
    <row r="14" spans="2:21" ht="14.25" x14ac:dyDescent="0.15">
      <c r="B14" s="26" t="s">
        <v>8</v>
      </c>
      <c r="C14" s="4">
        <v>8760</v>
      </c>
      <c r="D14" s="10">
        <v>82</v>
      </c>
      <c r="E14" s="10">
        <v>227</v>
      </c>
      <c r="F14" s="10">
        <v>190</v>
      </c>
      <c r="G14" s="10">
        <v>336</v>
      </c>
      <c r="H14" s="10">
        <v>301</v>
      </c>
      <c r="I14" s="10">
        <v>227</v>
      </c>
      <c r="J14" s="10">
        <v>211</v>
      </c>
      <c r="K14" s="10">
        <v>1574</v>
      </c>
      <c r="L14" s="1"/>
      <c r="M14" s="25" t="s">
        <v>8</v>
      </c>
      <c r="N14" s="12">
        <f t="shared" si="0"/>
        <v>9.3607305936073051E-3</v>
      </c>
      <c r="O14" s="12">
        <f t="shared" si="1"/>
        <v>2.591324200913242E-2</v>
      </c>
      <c r="P14" s="12">
        <f t="shared" si="2"/>
        <v>2.1689497716894976E-2</v>
      </c>
      <c r="Q14" s="12">
        <f t="shared" si="3"/>
        <v>3.8356164383561646E-2</v>
      </c>
      <c r="R14" s="12">
        <f t="shared" si="4"/>
        <v>3.4360730593607308E-2</v>
      </c>
      <c r="S14" s="12">
        <f t="shared" si="5"/>
        <v>2.591324200913242E-2</v>
      </c>
      <c r="T14" s="12">
        <f t="shared" si="6"/>
        <v>2.4086757990867579E-2</v>
      </c>
      <c r="U14" s="12">
        <f t="shared" si="7"/>
        <v>0.17968036529680365</v>
      </c>
    </row>
    <row r="15" spans="2:21" ht="14.25" x14ac:dyDescent="0.15">
      <c r="B15" s="26" t="s">
        <v>9</v>
      </c>
      <c r="C15" s="4">
        <v>5240</v>
      </c>
      <c r="D15" s="10">
        <v>58</v>
      </c>
      <c r="E15" s="10">
        <v>140</v>
      </c>
      <c r="F15" s="10">
        <v>132</v>
      </c>
      <c r="G15" s="10">
        <v>214</v>
      </c>
      <c r="H15" s="10">
        <v>188</v>
      </c>
      <c r="I15" s="10">
        <v>134</v>
      </c>
      <c r="J15" s="10">
        <v>172</v>
      </c>
      <c r="K15" s="10">
        <v>1038</v>
      </c>
      <c r="L15" s="1"/>
      <c r="M15" s="25" t="s">
        <v>9</v>
      </c>
      <c r="N15" s="12">
        <f t="shared" si="0"/>
        <v>1.1068702290076336E-2</v>
      </c>
      <c r="O15" s="12">
        <f t="shared" si="1"/>
        <v>2.6717557251908396E-2</v>
      </c>
      <c r="P15" s="12">
        <f t="shared" si="2"/>
        <v>2.5190839694656488E-2</v>
      </c>
      <c r="Q15" s="12">
        <f t="shared" si="3"/>
        <v>4.0839694656488547E-2</v>
      </c>
      <c r="R15" s="12">
        <f t="shared" si="4"/>
        <v>3.5877862595419849E-2</v>
      </c>
      <c r="S15" s="12">
        <f t="shared" si="5"/>
        <v>2.5572519083969465E-2</v>
      </c>
      <c r="T15" s="12">
        <f t="shared" si="6"/>
        <v>3.2824427480916032E-2</v>
      </c>
      <c r="U15" s="12">
        <f t="shared" si="7"/>
        <v>0.19809160305343512</v>
      </c>
    </row>
    <row r="16" spans="2:21" ht="14.25" x14ac:dyDescent="0.15">
      <c r="B16" s="26" t="s">
        <v>10</v>
      </c>
      <c r="C16" s="8">
        <v>16191</v>
      </c>
      <c r="D16" s="10">
        <v>300</v>
      </c>
      <c r="E16" s="10">
        <v>329</v>
      </c>
      <c r="F16" s="10">
        <v>486</v>
      </c>
      <c r="G16" s="10">
        <v>497</v>
      </c>
      <c r="H16" s="10">
        <v>316</v>
      </c>
      <c r="I16" s="10">
        <v>330</v>
      </c>
      <c r="J16" s="10">
        <v>326</v>
      </c>
      <c r="K16" s="10">
        <v>2584</v>
      </c>
      <c r="L16" s="1"/>
      <c r="M16" s="25" t="s">
        <v>10</v>
      </c>
      <c r="N16" s="12">
        <f t="shared" si="0"/>
        <v>1.8528812303131369E-2</v>
      </c>
      <c r="O16" s="12">
        <f t="shared" si="1"/>
        <v>2.0319930825767402E-2</v>
      </c>
      <c r="P16" s="12">
        <f t="shared" si="2"/>
        <v>3.0016675931072819E-2</v>
      </c>
      <c r="Q16" s="12">
        <f t="shared" si="3"/>
        <v>3.0696065715520967E-2</v>
      </c>
      <c r="R16" s="12">
        <f t="shared" si="4"/>
        <v>1.9517015625965042E-2</v>
      </c>
      <c r="S16" s="12">
        <f t="shared" si="5"/>
        <v>2.0381693533444507E-2</v>
      </c>
      <c r="T16" s="12">
        <f t="shared" si="6"/>
        <v>2.0134642702736089E-2</v>
      </c>
      <c r="U16" s="12">
        <f t="shared" si="7"/>
        <v>0.15959483663763818</v>
      </c>
    </row>
    <row r="17" spans="2:21" ht="14.25" x14ac:dyDescent="0.15">
      <c r="B17" s="26" t="s">
        <v>11</v>
      </c>
      <c r="C17" s="4">
        <v>12440</v>
      </c>
      <c r="D17" s="10">
        <v>250</v>
      </c>
      <c r="E17" s="10">
        <v>253</v>
      </c>
      <c r="F17" s="10">
        <v>414</v>
      </c>
      <c r="G17" s="10">
        <v>362</v>
      </c>
      <c r="H17" s="10">
        <v>252</v>
      </c>
      <c r="I17" s="10">
        <v>240</v>
      </c>
      <c r="J17" s="10">
        <v>205</v>
      </c>
      <c r="K17" s="10">
        <v>1976</v>
      </c>
      <c r="L17" s="1"/>
      <c r="M17" s="25" t="s">
        <v>11</v>
      </c>
      <c r="N17" s="12">
        <f t="shared" si="0"/>
        <v>2.0096463022508039E-2</v>
      </c>
      <c r="O17" s="12">
        <f t="shared" si="1"/>
        <v>2.0337620578778134E-2</v>
      </c>
      <c r="P17" s="12">
        <f t="shared" si="2"/>
        <v>3.3279742765273311E-2</v>
      </c>
      <c r="Q17" s="12">
        <f t="shared" si="3"/>
        <v>2.909967845659164E-2</v>
      </c>
      <c r="R17" s="12">
        <f t="shared" si="4"/>
        <v>2.0257234726688104E-2</v>
      </c>
      <c r="S17" s="12">
        <f t="shared" si="5"/>
        <v>1.9292604501607719E-2</v>
      </c>
      <c r="T17" s="12">
        <f t="shared" si="6"/>
        <v>1.647909967845659E-2</v>
      </c>
      <c r="U17" s="12">
        <f t="shared" si="7"/>
        <v>0.15884244372990353</v>
      </c>
    </row>
    <row r="18" spans="2:21" ht="14.25" x14ac:dyDescent="0.15">
      <c r="B18" s="26" t="s">
        <v>12</v>
      </c>
      <c r="C18" s="4">
        <v>4836</v>
      </c>
      <c r="D18" s="10">
        <v>86</v>
      </c>
      <c r="E18" s="10">
        <v>57</v>
      </c>
      <c r="F18" s="10">
        <v>140</v>
      </c>
      <c r="G18" s="10">
        <v>148</v>
      </c>
      <c r="H18" s="10">
        <v>113</v>
      </c>
      <c r="I18" s="10">
        <v>90</v>
      </c>
      <c r="J18" s="10">
        <v>85</v>
      </c>
      <c r="K18" s="10">
        <v>719</v>
      </c>
      <c r="L18" s="1"/>
      <c r="M18" s="25" t="s">
        <v>12</v>
      </c>
      <c r="N18" s="12">
        <f t="shared" si="0"/>
        <v>1.7783291976840365E-2</v>
      </c>
      <c r="O18" s="12">
        <f t="shared" si="1"/>
        <v>1.1786600496277916E-2</v>
      </c>
      <c r="P18" s="12">
        <f t="shared" si="2"/>
        <v>2.8949545078577336E-2</v>
      </c>
      <c r="Q18" s="12">
        <f t="shared" si="3"/>
        <v>3.0603804797353185E-2</v>
      </c>
      <c r="R18" s="12">
        <f t="shared" si="4"/>
        <v>2.3366418527708849E-2</v>
      </c>
      <c r="S18" s="12">
        <f t="shared" si="5"/>
        <v>1.8610421836228287E-2</v>
      </c>
      <c r="T18" s="12">
        <f t="shared" si="6"/>
        <v>1.7576509511993382E-2</v>
      </c>
      <c r="U18" s="12">
        <f t="shared" si="7"/>
        <v>0.14867659222497931</v>
      </c>
    </row>
    <row r="19" spans="2:21" ht="14.25" x14ac:dyDescent="0.15">
      <c r="B19" s="26" t="s">
        <v>13</v>
      </c>
      <c r="C19" s="4">
        <v>4715</v>
      </c>
      <c r="D19" s="10">
        <v>34</v>
      </c>
      <c r="E19" s="10">
        <v>70</v>
      </c>
      <c r="F19" s="10">
        <v>123</v>
      </c>
      <c r="G19" s="10">
        <v>172</v>
      </c>
      <c r="H19" s="10">
        <v>149</v>
      </c>
      <c r="I19" s="10">
        <v>110</v>
      </c>
      <c r="J19" s="10">
        <v>87</v>
      </c>
      <c r="K19" s="10">
        <v>745</v>
      </c>
      <c r="L19" s="1"/>
      <c r="M19" s="25" t="s">
        <v>13</v>
      </c>
      <c r="N19" s="12">
        <f t="shared" si="0"/>
        <v>7.2110286320254506E-3</v>
      </c>
      <c r="O19" s="12">
        <f t="shared" si="1"/>
        <v>1.4846235418875928E-2</v>
      </c>
      <c r="P19" s="12">
        <f t="shared" si="2"/>
        <v>2.6086956521739129E-2</v>
      </c>
      <c r="Q19" s="12">
        <f t="shared" si="3"/>
        <v>3.6479321314952282E-2</v>
      </c>
      <c r="R19" s="12">
        <f t="shared" si="4"/>
        <v>3.1601272534464472E-2</v>
      </c>
      <c r="S19" s="12">
        <f t="shared" si="5"/>
        <v>2.3329798515376459E-2</v>
      </c>
      <c r="T19" s="12">
        <f t="shared" si="6"/>
        <v>1.8451749734888653E-2</v>
      </c>
      <c r="U19" s="12">
        <f t="shared" si="7"/>
        <v>0.15800636267232238</v>
      </c>
    </row>
    <row r="20" spans="2:21" ht="14.25" x14ac:dyDescent="0.15">
      <c r="B20" s="26" t="s">
        <v>14</v>
      </c>
      <c r="C20" s="4">
        <v>6002</v>
      </c>
      <c r="D20" s="10">
        <v>55</v>
      </c>
      <c r="E20" s="10">
        <v>76</v>
      </c>
      <c r="F20" s="10">
        <v>144</v>
      </c>
      <c r="G20" s="10">
        <v>190</v>
      </c>
      <c r="H20" s="10">
        <v>141</v>
      </c>
      <c r="I20" s="10">
        <v>140</v>
      </c>
      <c r="J20" s="10">
        <v>116</v>
      </c>
      <c r="K20" s="10">
        <v>862</v>
      </c>
      <c r="L20" s="1"/>
      <c r="M20" s="25" t="s">
        <v>14</v>
      </c>
      <c r="N20" s="12">
        <f t="shared" si="0"/>
        <v>9.1636121292902363E-3</v>
      </c>
      <c r="O20" s="12">
        <f t="shared" si="1"/>
        <v>1.2662445851382872E-2</v>
      </c>
      <c r="P20" s="12">
        <f t="shared" si="2"/>
        <v>2.3992002665778073E-2</v>
      </c>
      <c r="Q20" s="12">
        <f t="shared" si="3"/>
        <v>3.1656114628457181E-2</v>
      </c>
      <c r="R20" s="12">
        <f t="shared" si="4"/>
        <v>2.3492169276907698E-2</v>
      </c>
      <c r="S20" s="12">
        <f t="shared" si="5"/>
        <v>2.332555814728424E-2</v>
      </c>
      <c r="T20" s="12">
        <f t="shared" si="6"/>
        <v>1.9326891036321226E-2</v>
      </c>
      <c r="U20" s="12">
        <f t="shared" si="7"/>
        <v>0.14361879373542152</v>
      </c>
    </row>
    <row r="21" spans="2:21" ht="14.25" x14ac:dyDescent="0.15">
      <c r="B21" s="26" t="s">
        <v>15</v>
      </c>
      <c r="C21" s="8">
        <v>14109</v>
      </c>
      <c r="D21" s="10">
        <v>269</v>
      </c>
      <c r="E21" s="10">
        <v>352</v>
      </c>
      <c r="F21" s="10">
        <v>443</v>
      </c>
      <c r="G21" s="10">
        <v>504</v>
      </c>
      <c r="H21" s="10">
        <v>346</v>
      </c>
      <c r="I21" s="10">
        <v>330</v>
      </c>
      <c r="J21" s="10">
        <v>245</v>
      </c>
      <c r="K21" s="10">
        <v>2489</v>
      </c>
      <c r="L21" s="1"/>
      <c r="M21" s="25" t="s">
        <v>15</v>
      </c>
      <c r="N21" s="12">
        <f t="shared" si="0"/>
        <v>1.9065844496420726E-2</v>
      </c>
      <c r="O21" s="12">
        <f t="shared" si="1"/>
        <v>2.4948614359628606E-2</v>
      </c>
      <c r="P21" s="12">
        <f t="shared" si="2"/>
        <v>3.1398398185555322E-2</v>
      </c>
      <c r="Q21" s="12">
        <f t="shared" si="3"/>
        <v>3.5721879651286412E-2</v>
      </c>
      <c r="R21" s="12">
        <f t="shared" si="4"/>
        <v>2.4523353887589482E-2</v>
      </c>
      <c r="S21" s="12">
        <f t="shared" si="5"/>
        <v>2.3389325962151819E-2</v>
      </c>
      <c r="T21" s="12">
        <f t="shared" si="6"/>
        <v>1.7364802608264229E-2</v>
      </c>
      <c r="U21" s="12">
        <f t="shared" si="7"/>
        <v>0.17641221915089658</v>
      </c>
    </row>
    <row r="22" spans="2:21" ht="14.25" x14ac:dyDescent="0.15">
      <c r="B22" s="26" t="s">
        <v>16</v>
      </c>
      <c r="C22" s="4">
        <v>9141</v>
      </c>
      <c r="D22" s="10">
        <v>114</v>
      </c>
      <c r="E22" s="10">
        <v>240</v>
      </c>
      <c r="F22" s="10">
        <v>251</v>
      </c>
      <c r="G22" s="10">
        <v>278</v>
      </c>
      <c r="H22" s="10">
        <v>226</v>
      </c>
      <c r="I22" s="10">
        <v>220</v>
      </c>
      <c r="J22" s="10">
        <v>157</v>
      </c>
      <c r="K22" s="10">
        <v>1486</v>
      </c>
      <c r="L22" s="1"/>
      <c r="M22" s="25" t="s">
        <v>16</v>
      </c>
      <c r="N22" s="12">
        <f t="shared" si="0"/>
        <v>1.2471283229405973E-2</v>
      </c>
      <c r="O22" s="12">
        <f t="shared" si="1"/>
        <v>2.6255333114538891E-2</v>
      </c>
      <c r="P22" s="12">
        <f t="shared" si="2"/>
        <v>2.7458702548955258E-2</v>
      </c>
      <c r="Q22" s="12">
        <f t="shared" si="3"/>
        <v>3.0412427524340882E-2</v>
      </c>
      <c r="R22" s="12">
        <f t="shared" si="4"/>
        <v>2.472377201619079E-2</v>
      </c>
      <c r="S22" s="12">
        <f t="shared" si="5"/>
        <v>2.4067388688327317E-2</v>
      </c>
      <c r="T22" s="12">
        <f t="shared" si="6"/>
        <v>1.7175363745760858E-2</v>
      </c>
      <c r="U22" s="12">
        <f t="shared" si="7"/>
        <v>0.16256427086751996</v>
      </c>
    </row>
    <row r="23" spans="2:21" ht="14.25" x14ac:dyDescent="0.15">
      <c r="B23" s="26" t="s">
        <v>17</v>
      </c>
      <c r="C23" s="4">
        <v>8432</v>
      </c>
      <c r="D23" s="10">
        <v>168</v>
      </c>
      <c r="E23" s="10">
        <v>223</v>
      </c>
      <c r="F23" s="10">
        <v>344</v>
      </c>
      <c r="G23" s="10">
        <v>314</v>
      </c>
      <c r="H23" s="10">
        <v>219</v>
      </c>
      <c r="I23" s="10">
        <v>201</v>
      </c>
      <c r="J23" s="10">
        <v>166</v>
      </c>
      <c r="K23" s="10">
        <v>1635</v>
      </c>
      <c r="L23" s="1"/>
      <c r="M23" s="25" t="s">
        <v>17</v>
      </c>
      <c r="N23" s="12">
        <f t="shared" si="0"/>
        <v>1.9924098671726755E-2</v>
      </c>
      <c r="O23" s="12">
        <f t="shared" si="1"/>
        <v>2.6446869070208729E-2</v>
      </c>
      <c r="P23" s="12">
        <f t="shared" si="2"/>
        <v>4.0796963946869068E-2</v>
      </c>
      <c r="Q23" s="12">
        <f t="shared" si="3"/>
        <v>3.7239089184060721E-2</v>
      </c>
      <c r="R23" s="12">
        <f t="shared" si="4"/>
        <v>2.597248576850095E-2</v>
      </c>
      <c r="S23" s="12">
        <f t="shared" si="5"/>
        <v>2.383776091081594E-2</v>
      </c>
      <c r="T23" s="12">
        <f t="shared" si="6"/>
        <v>1.9686907020872866E-2</v>
      </c>
      <c r="U23" s="12">
        <f t="shared" si="7"/>
        <v>0.19390417457305503</v>
      </c>
    </row>
    <row r="24" spans="2:21" ht="14.25" x14ac:dyDescent="0.15">
      <c r="B24" s="26" t="s">
        <v>18</v>
      </c>
      <c r="C24" s="4">
        <v>4474</v>
      </c>
      <c r="D24" s="10">
        <v>79</v>
      </c>
      <c r="E24" s="10">
        <v>85</v>
      </c>
      <c r="F24" s="10">
        <v>157</v>
      </c>
      <c r="G24" s="10">
        <v>150</v>
      </c>
      <c r="H24" s="10">
        <v>110</v>
      </c>
      <c r="I24" s="10">
        <v>140</v>
      </c>
      <c r="J24" s="10">
        <v>102</v>
      </c>
      <c r="K24" s="10">
        <v>823</v>
      </c>
      <c r="L24" s="1"/>
      <c r="M24" s="25" t="s">
        <v>18</v>
      </c>
      <c r="N24" s="12">
        <f t="shared" si="0"/>
        <v>1.7657577112203844E-2</v>
      </c>
      <c r="O24" s="12">
        <f t="shared" si="1"/>
        <v>1.8998658918194009E-2</v>
      </c>
      <c r="P24" s="12">
        <f t="shared" si="2"/>
        <v>3.5091640590075995E-2</v>
      </c>
      <c r="Q24" s="12">
        <f t="shared" si="3"/>
        <v>3.3527045149754138E-2</v>
      </c>
      <c r="R24" s="12">
        <f t="shared" si="4"/>
        <v>2.4586499776486366E-2</v>
      </c>
      <c r="S24" s="12">
        <f t="shared" si="5"/>
        <v>3.1291908806437195E-2</v>
      </c>
      <c r="T24" s="12">
        <f t="shared" si="6"/>
        <v>2.2798390701832812E-2</v>
      </c>
      <c r="U24" s="12">
        <f t="shared" si="7"/>
        <v>0.18395172105498436</v>
      </c>
    </row>
    <row r="25" spans="2:21" ht="14.25" x14ac:dyDescent="0.15">
      <c r="B25" s="26" t="s">
        <v>19</v>
      </c>
      <c r="C25" s="4">
        <v>5157</v>
      </c>
      <c r="D25" s="10">
        <v>72</v>
      </c>
      <c r="E25" s="10">
        <v>114</v>
      </c>
      <c r="F25" s="10">
        <v>155</v>
      </c>
      <c r="G25" s="10">
        <v>211</v>
      </c>
      <c r="H25" s="10">
        <v>149</v>
      </c>
      <c r="I25" s="10">
        <v>151</v>
      </c>
      <c r="J25" s="10">
        <v>102</v>
      </c>
      <c r="K25" s="10">
        <v>954</v>
      </c>
      <c r="L25" s="1"/>
      <c r="M25" s="25" t="s">
        <v>19</v>
      </c>
      <c r="N25" s="12">
        <f t="shared" si="0"/>
        <v>1.3961605584642234E-2</v>
      </c>
      <c r="O25" s="12">
        <f t="shared" si="1"/>
        <v>2.2105875509016871E-2</v>
      </c>
      <c r="P25" s="12">
        <f t="shared" si="2"/>
        <v>3.0056234244715919E-2</v>
      </c>
      <c r="Q25" s="12">
        <f t="shared" si="3"/>
        <v>4.0915260810548769E-2</v>
      </c>
      <c r="R25" s="12">
        <f t="shared" si="4"/>
        <v>2.88927671126624E-2</v>
      </c>
      <c r="S25" s="12">
        <f t="shared" si="5"/>
        <v>2.9280589490013574E-2</v>
      </c>
      <c r="T25" s="12">
        <f t="shared" si="6"/>
        <v>1.977894124490983E-2</v>
      </c>
      <c r="U25" s="12">
        <f t="shared" si="7"/>
        <v>0.18499127399650961</v>
      </c>
    </row>
    <row r="26" spans="2:21" ht="14.25" x14ac:dyDescent="0.15">
      <c r="B26" s="26" t="s">
        <v>20</v>
      </c>
      <c r="C26" s="4">
        <v>2535</v>
      </c>
      <c r="D26" s="10">
        <v>29</v>
      </c>
      <c r="E26" s="10">
        <v>76</v>
      </c>
      <c r="F26" s="10">
        <v>89</v>
      </c>
      <c r="G26" s="10">
        <v>128</v>
      </c>
      <c r="H26" s="10">
        <v>93</v>
      </c>
      <c r="I26" s="10">
        <v>81</v>
      </c>
      <c r="J26" s="10">
        <v>65</v>
      </c>
      <c r="K26" s="10">
        <v>561</v>
      </c>
      <c r="L26" s="1"/>
      <c r="M26" s="25" t="s">
        <v>20</v>
      </c>
      <c r="N26" s="12">
        <f t="shared" si="0"/>
        <v>1.1439842209072978E-2</v>
      </c>
      <c r="O26" s="12">
        <f t="shared" si="1"/>
        <v>2.9980276134122286E-2</v>
      </c>
      <c r="P26" s="12">
        <f t="shared" si="2"/>
        <v>3.5108481262327414E-2</v>
      </c>
      <c r="Q26" s="12">
        <f t="shared" si="3"/>
        <v>5.0493096646942799E-2</v>
      </c>
      <c r="R26" s="12">
        <f t="shared" si="4"/>
        <v>3.6686390532544376E-2</v>
      </c>
      <c r="S26" s="12">
        <f t="shared" si="5"/>
        <v>3.1952662721893489E-2</v>
      </c>
      <c r="T26" s="12">
        <f t="shared" si="6"/>
        <v>2.564102564102564E-2</v>
      </c>
      <c r="U26" s="12">
        <f t="shared" si="7"/>
        <v>0.22130177514792898</v>
      </c>
    </row>
    <row r="27" spans="2:21" ht="14.25" x14ac:dyDescent="0.15">
      <c r="B27" s="26" t="s">
        <v>21</v>
      </c>
      <c r="C27" s="4">
        <v>7438</v>
      </c>
      <c r="D27" s="10">
        <v>69</v>
      </c>
      <c r="E27" s="10">
        <v>104</v>
      </c>
      <c r="F27" s="10">
        <v>217</v>
      </c>
      <c r="G27" s="10">
        <v>230</v>
      </c>
      <c r="H27" s="10">
        <v>135</v>
      </c>
      <c r="I27" s="10">
        <v>124</v>
      </c>
      <c r="J27" s="10">
        <v>124</v>
      </c>
      <c r="K27" s="10">
        <v>1003</v>
      </c>
      <c r="L27" s="1"/>
      <c r="M27" s="25" t="s">
        <v>21</v>
      </c>
      <c r="N27" s="12">
        <f t="shared" si="0"/>
        <v>9.2766872815272915E-3</v>
      </c>
      <c r="O27" s="12">
        <f t="shared" si="1"/>
        <v>1.3982253293896209E-2</v>
      </c>
      <c r="P27" s="12">
        <f t="shared" si="2"/>
        <v>2.9174509276687282E-2</v>
      </c>
      <c r="Q27" s="12">
        <f t="shared" si="3"/>
        <v>3.0922290938424309E-2</v>
      </c>
      <c r="R27" s="12">
        <f t="shared" si="4"/>
        <v>1.8150040333422962E-2</v>
      </c>
      <c r="S27" s="12">
        <f t="shared" si="5"/>
        <v>1.6671148158107017E-2</v>
      </c>
      <c r="T27" s="12">
        <f t="shared" si="6"/>
        <v>1.6671148158107017E-2</v>
      </c>
      <c r="U27" s="12">
        <f t="shared" si="7"/>
        <v>0.13484807744017208</v>
      </c>
    </row>
    <row r="28" spans="2:21" ht="14.25" x14ac:dyDescent="0.15">
      <c r="B28" s="26" t="s">
        <v>22</v>
      </c>
      <c r="C28" s="4">
        <v>1308</v>
      </c>
      <c r="D28" s="10">
        <v>17</v>
      </c>
      <c r="E28" s="10">
        <v>29</v>
      </c>
      <c r="F28" s="10">
        <v>27</v>
      </c>
      <c r="G28" s="10">
        <v>53</v>
      </c>
      <c r="H28" s="10">
        <v>38</v>
      </c>
      <c r="I28" s="10">
        <v>41</v>
      </c>
      <c r="J28" s="10">
        <v>29</v>
      </c>
      <c r="K28" s="10">
        <v>234</v>
      </c>
      <c r="L28" s="1"/>
      <c r="M28" s="25" t="s">
        <v>22</v>
      </c>
      <c r="N28" s="12">
        <f t="shared" si="0"/>
        <v>1.2996941896024464E-2</v>
      </c>
      <c r="O28" s="12">
        <f t="shared" si="1"/>
        <v>2.2171253822629969E-2</v>
      </c>
      <c r="P28" s="12">
        <f t="shared" si="2"/>
        <v>2.0642201834862386E-2</v>
      </c>
      <c r="Q28" s="12">
        <f t="shared" si="3"/>
        <v>4.0519877675840976E-2</v>
      </c>
      <c r="R28" s="12">
        <f t="shared" si="4"/>
        <v>2.9051987767584098E-2</v>
      </c>
      <c r="S28" s="12">
        <f t="shared" si="5"/>
        <v>3.1345565749235471E-2</v>
      </c>
      <c r="T28" s="12">
        <f t="shared" si="6"/>
        <v>2.2171253822629969E-2</v>
      </c>
      <c r="U28" s="12">
        <f t="shared" si="7"/>
        <v>0.17889908256880735</v>
      </c>
    </row>
    <row r="29" spans="2:21" ht="14.25" x14ac:dyDescent="0.15">
      <c r="B29" s="26" t="s">
        <v>23</v>
      </c>
      <c r="C29" s="4">
        <v>33617</v>
      </c>
      <c r="D29" s="10">
        <v>773</v>
      </c>
      <c r="E29" s="10">
        <v>592</v>
      </c>
      <c r="F29" s="10">
        <v>1472</v>
      </c>
      <c r="G29" s="10">
        <v>1082</v>
      </c>
      <c r="H29" s="10">
        <v>794</v>
      </c>
      <c r="I29" s="10">
        <v>961</v>
      </c>
      <c r="J29" s="10">
        <v>729</v>
      </c>
      <c r="K29" s="10">
        <v>6403</v>
      </c>
      <c r="L29" s="1"/>
      <c r="M29" s="25" t="s">
        <v>23</v>
      </c>
      <c r="N29" s="12">
        <f t="shared" si="0"/>
        <v>2.2994318350834399E-2</v>
      </c>
      <c r="O29" s="12">
        <f t="shared" si="1"/>
        <v>1.7610137727935272E-2</v>
      </c>
      <c r="P29" s="12">
        <f t="shared" si="2"/>
        <v>4.3787369485676887E-2</v>
      </c>
      <c r="Q29" s="12">
        <f t="shared" si="3"/>
        <v>3.2186096320314127E-2</v>
      </c>
      <c r="R29" s="12">
        <f t="shared" si="4"/>
        <v>2.3619002290507778E-2</v>
      </c>
      <c r="S29" s="12">
        <f t="shared" si="5"/>
        <v>2.8586726953624655E-2</v>
      </c>
      <c r="T29" s="12">
        <f t="shared" si="6"/>
        <v>2.1685456762947319E-2</v>
      </c>
      <c r="U29" s="12">
        <f t="shared" si="7"/>
        <v>0.19046910789184043</v>
      </c>
    </row>
    <row r="30" spans="2:21" ht="14.25" x14ac:dyDescent="0.15">
      <c r="B30" s="26" t="s">
        <v>24</v>
      </c>
      <c r="C30" s="4">
        <v>2045</v>
      </c>
      <c r="D30" s="10">
        <v>21</v>
      </c>
      <c r="E30" s="10">
        <v>26</v>
      </c>
      <c r="F30" s="10">
        <v>78</v>
      </c>
      <c r="G30" s="10">
        <v>88</v>
      </c>
      <c r="H30" s="10">
        <v>70</v>
      </c>
      <c r="I30" s="10">
        <v>59</v>
      </c>
      <c r="J30" s="10">
        <v>41</v>
      </c>
      <c r="K30" s="10">
        <v>383</v>
      </c>
      <c r="L30" s="1"/>
      <c r="M30" s="25" t="s">
        <v>24</v>
      </c>
      <c r="N30" s="12">
        <f t="shared" si="0"/>
        <v>1.0268948655256724E-2</v>
      </c>
      <c r="O30" s="12">
        <f t="shared" si="1"/>
        <v>1.2713936430317848E-2</v>
      </c>
      <c r="P30" s="12">
        <f t="shared" si="2"/>
        <v>3.8141809290953545E-2</v>
      </c>
      <c r="Q30" s="12">
        <f t="shared" si="3"/>
        <v>4.3031784841075796E-2</v>
      </c>
      <c r="R30" s="12">
        <f t="shared" si="4"/>
        <v>3.4229828850855744E-2</v>
      </c>
      <c r="S30" s="12">
        <f t="shared" si="5"/>
        <v>2.8850855745721271E-2</v>
      </c>
      <c r="T30" s="12">
        <f t="shared" si="6"/>
        <v>2.0048899755501223E-2</v>
      </c>
      <c r="U30" s="12">
        <f t="shared" si="7"/>
        <v>0.18728606356968217</v>
      </c>
    </row>
    <row r="31" spans="2:21" ht="14.25" x14ac:dyDescent="0.15">
      <c r="B31" s="26" t="s">
        <v>25</v>
      </c>
      <c r="C31" s="4">
        <v>7704</v>
      </c>
      <c r="D31" s="10">
        <v>44</v>
      </c>
      <c r="E31" s="10">
        <v>106</v>
      </c>
      <c r="F31" s="10">
        <v>217</v>
      </c>
      <c r="G31" s="10">
        <v>335</v>
      </c>
      <c r="H31" s="10">
        <v>263</v>
      </c>
      <c r="I31" s="10">
        <v>220</v>
      </c>
      <c r="J31" s="10">
        <v>182</v>
      </c>
      <c r="K31" s="10">
        <v>1367</v>
      </c>
      <c r="L31" s="1"/>
      <c r="M31" s="25" t="s">
        <v>25</v>
      </c>
      <c r="N31" s="12">
        <f t="shared" si="0"/>
        <v>5.711318795430945E-3</v>
      </c>
      <c r="O31" s="12">
        <f t="shared" si="1"/>
        <v>1.3759086188992731E-2</v>
      </c>
      <c r="P31" s="12">
        <f t="shared" si="2"/>
        <v>2.816718587746625E-2</v>
      </c>
      <c r="Q31" s="12">
        <f t="shared" si="3"/>
        <v>4.3483904465212879E-2</v>
      </c>
      <c r="R31" s="12">
        <f t="shared" si="4"/>
        <v>3.4138110072689513E-2</v>
      </c>
      <c r="S31" s="12">
        <f t="shared" si="5"/>
        <v>2.8556593977154723E-2</v>
      </c>
      <c r="T31" s="12">
        <f t="shared" si="6"/>
        <v>2.3624091381100727E-2</v>
      </c>
      <c r="U31" s="12">
        <f t="shared" si="7"/>
        <v>0.17744029075804776</v>
      </c>
    </row>
    <row r="32" spans="2:21" ht="14.25" x14ac:dyDescent="0.15">
      <c r="B32" s="26" t="s">
        <v>26</v>
      </c>
      <c r="C32" s="4">
        <v>5014</v>
      </c>
      <c r="D32" s="10">
        <v>83</v>
      </c>
      <c r="E32" s="10">
        <v>119</v>
      </c>
      <c r="F32" s="10">
        <v>165</v>
      </c>
      <c r="G32" s="10">
        <v>133</v>
      </c>
      <c r="H32" s="10">
        <v>111</v>
      </c>
      <c r="I32" s="10">
        <v>119</v>
      </c>
      <c r="J32" s="10">
        <v>95</v>
      </c>
      <c r="K32" s="10">
        <v>825</v>
      </c>
      <c r="L32" s="1"/>
      <c r="M32" s="25" t="s">
        <v>26</v>
      </c>
      <c r="N32" s="12">
        <f t="shared" si="0"/>
        <v>1.6553649780614282E-2</v>
      </c>
      <c r="O32" s="12">
        <f t="shared" si="1"/>
        <v>2.3733546071001196E-2</v>
      </c>
      <c r="P32" s="12">
        <f t="shared" si="2"/>
        <v>3.2907857997606704E-2</v>
      </c>
      <c r="Q32" s="12">
        <f t="shared" si="3"/>
        <v>2.652572796170722E-2</v>
      </c>
      <c r="R32" s="12">
        <f t="shared" si="4"/>
        <v>2.2138013562026326E-2</v>
      </c>
      <c r="S32" s="12">
        <f t="shared" si="5"/>
        <v>2.3733546071001196E-2</v>
      </c>
      <c r="T32" s="12">
        <f t="shared" si="6"/>
        <v>1.8946948544076584E-2</v>
      </c>
      <c r="U32" s="12">
        <f t="shared" si="7"/>
        <v>0.16453928998803349</v>
      </c>
    </row>
    <row r="33" spans="2:21" ht="14.25" x14ac:dyDescent="0.15">
      <c r="B33" s="26" t="s">
        <v>27</v>
      </c>
      <c r="C33" s="4">
        <v>7255</v>
      </c>
      <c r="D33" s="10">
        <v>244</v>
      </c>
      <c r="E33" s="10">
        <v>96</v>
      </c>
      <c r="F33" s="10">
        <v>241</v>
      </c>
      <c r="G33" s="10">
        <v>141</v>
      </c>
      <c r="H33" s="10">
        <v>168</v>
      </c>
      <c r="I33" s="10">
        <v>206</v>
      </c>
      <c r="J33" s="10">
        <v>137</v>
      </c>
      <c r="K33" s="10">
        <v>1233</v>
      </c>
      <c r="L33" s="1"/>
      <c r="M33" s="25" t="s">
        <v>27</v>
      </c>
      <c r="N33" s="12">
        <f t="shared" si="0"/>
        <v>3.3631977946243972E-2</v>
      </c>
      <c r="O33" s="12">
        <f t="shared" si="1"/>
        <v>1.3232253618194349E-2</v>
      </c>
      <c r="P33" s="12">
        <f t="shared" si="2"/>
        <v>3.3218470020675399E-2</v>
      </c>
      <c r="Q33" s="12">
        <f t="shared" si="3"/>
        <v>1.943487250172295E-2</v>
      </c>
      <c r="R33" s="12">
        <f t="shared" si="4"/>
        <v>2.3156443831840109E-2</v>
      </c>
      <c r="S33" s="12">
        <f t="shared" si="5"/>
        <v>2.8394210889042041E-2</v>
      </c>
      <c r="T33" s="12">
        <f t="shared" si="6"/>
        <v>1.8883528600964851E-2</v>
      </c>
      <c r="U33" s="12">
        <f t="shared" si="7"/>
        <v>0.16995175740868368</v>
      </c>
    </row>
    <row r="34" spans="2:21" ht="14.25" x14ac:dyDescent="0.15">
      <c r="B34" s="26" t="s">
        <v>28</v>
      </c>
      <c r="C34" s="4">
        <v>24285</v>
      </c>
      <c r="D34" s="10">
        <v>283</v>
      </c>
      <c r="E34" s="10">
        <v>561</v>
      </c>
      <c r="F34" s="10">
        <v>872</v>
      </c>
      <c r="G34" s="10">
        <v>1157</v>
      </c>
      <c r="H34" s="10">
        <v>819</v>
      </c>
      <c r="I34" s="10">
        <v>660</v>
      </c>
      <c r="J34" s="10">
        <v>562</v>
      </c>
      <c r="K34" s="10">
        <v>4914</v>
      </c>
      <c r="L34" s="1"/>
      <c r="M34" s="25" t="s">
        <v>28</v>
      </c>
      <c r="N34" s="12">
        <f t="shared" si="0"/>
        <v>1.1653283920115297E-2</v>
      </c>
      <c r="O34" s="12">
        <f t="shared" si="1"/>
        <v>2.3100679431747994E-2</v>
      </c>
      <c r="P34" s="12">
        <f t="shared" si="2"/>
        <v>3.5906938439365862E-2</v>
      </c>
      <c r="Q34" s="12">
        <f t="shared" si="3"/>
        <v>4.7642577722874203E-2</v>
      </c>
      <c r="R34" s="12">
        <f t="shared" si="4"/>
        <v>3.3724521309450278E-2</v>
      </c>
      <c r="S34" s="12">
        <f t="shared" si="5"/>
        <v>2.7177269919703522E-2</v>
      </c>
      <c r="T34" s="12">
        <f t="shared" si="6"/>
        <v>2.3141857113444513E-2</v>
      </c>
      <c r="U34" s="12">
        <f t="shared" si="7"/>
        <v>0.20234712785670167</v>
      </c>
    </row>
    <row r="35" spans="2:21" ht="14.25" x14ac:dyDescent="0.15">
      <c r="B35" s="26" t="s">
        <v>29</v>
      </c>
      <c r="C35" s="8">
        <v>41832</v>
      </c>
      <c r="D35" s="10">
        <v>1485</v>
      </c>
      <c r="E35" s="10">
        <v>1276</v>
      </c>
      <c r="F35" s="10">
        <v>1190</v>
      </c>
      <c r="G35" s="10">
        <v>1035</v>
      </c>
      <c r="H35" s="10">
        <v>883</v>
      </c>
      <c r="I35" s="10">
        <v>1001</v>
      </c>
      <c r="J35" s="10">
        <v>751</v>
      </c>
      <c r="K35" s="10">
        <v>7621</v>
      </c>
      <c r="L35" s="1"/>
      <c r="M35" s="25" t="s">
        <v>29</v>
      </c>
      <c r="N35" s="12">
        <f t="shared" si="0"/>
        <v>3.5499139414802067E-2</v>
      </c>
      <c r="O35" s="12">
        <f t="shared" si="1"/>
        <v>3.0502964237903996E-2</v>
      </c>
      <c r="P35" s="12">
        <f t="shared" si="2"/>
        <v>2.8447121820615796E-2</v>
      </c>
      <c r="Q35" s="12">
        <f t="shared" si="3"/>
        <v>2.474182444061962E-2</v>
      </c>
      <c r="R35" s="12">
        <f t="shared" si="4"/>
        <v>2.1108242493784662E-2</v>
      </c>
      <c r="S35" s="12">
        <f t="shared" si="5"/>
        <v>2.3929049531459169E-2</v>
      </c>
      <c r="T35" s="12">
        <f t="shared" si="6"/>
        <v>1.7952763434691144E-2</v>
      </c>
      <c r="U35" s="12">
        <f t="shared" si="7"/>
        <v>0.18218110537387647</v>
      </c>
    </row>
    <row r="36" spans="2:21" ht="14.25" x14ac:dyDescent="0.15">
      <c r="B36" s="26" t="s">
        <v>30</v>
      </c>
      <c r="C36" s="4">
        <v>9620</v>
      </c>
      <c r="D36" s="10">
        <v>339</v>
      </c>
      <c r="E36" s="10">
        <v>245</v>
      </c>
      <c r="F36" s="10">
        <v>304</v>
      </c>
      <c r="G36" s="10">
        <v>236</v>
      </c>
      <c r="H36" s="10">
        <v>178</v>
      </c>
      <c r="I36" s="10">
        <v>251</v>
      </c>
      <c r="J36" s="10">
        <v>164</v>
      </c>
      <c r="K36" s="10">
        <v>1717</v>
      </c>
      <c r="L36" s="1"/>
      <c r="M36" s="25" t="s">
        <v>30</v>
      </c>
      <c r="N36" s="12">
        <f t="shared" si="0"/>
        <v>3.5239085239085241E-2</v>
      </c>
      <c r="O36" s="12">
        <f t="shared" si="1"/>
        <v>2.5467775467775469E-2</v>
      </c>
      <c r="P36" s="12">
        <f t="shared" si="2"/>
        <v>3.1600831600831603E-2</v>
      </c>
      <c r="Q36" s="12">
        <f t="shared" si="3"/>
        <v>2.4532224532224534E-2</v>
      </c>
      <c r="R36" s="12">
        <f t="shared" si="4"/>
        <v>1.8503118503118504E-2</v>
      </c>
      <c r="S36" s="12">
        <f t="shared" si="5"/>
        <v>2.6091476091476093E-2</v>
      </c>
      <c r="T36" s="12">
        <f t="shared" si="6"/>
        <v>1.7047817047817049E-2</v>
      </c>
      <c r="U36" s="12">
        <f t="shared" si="7"/>
        <v>0.17848232848232848</v>
      </c>
    </row>
    <row r="37" spans="2:21" ht="14.25" x14ac:dyDescent="0.15">
      <c r="B37" s="26" t="s">
        <v>31</v>
      </c>
      <c r="C37" s="4">
        <v>2724</v>
      </c>
      <c r="D37" s="10">
        <v>81</v>
      </c>
      <c r="E37" s="10">
        <v>87</v>
      </c>
      <c r="F37" s="10">
        <v>78</v>
      </c>
      <c r="G37" s="10">
        <v>87</v>
      </c>
      <c r="H37" s="10">
        <v>65</v>
      </c>
      <c r="I37" s="10">
        <v>76</v>
      </c>
      <c r="J37" s="10">
        <v>44</v>
      </c>
      <c r="K37" s="10">
        <v>518</v>
      </c>
      <c r="L37" s="1"/>
      <c r="M37" s="25" t="s">
        <v>31</v>
      </c>
      <c r="N37" s="12">
        <f t="shared" si="0"/>
        <v>2.9735682819383259E-2</v>
      </c>
      <c r="O37" s="12">
        <f t="shared" si="1"/>
        <v>3.1938325991189426E-2</v>
      </c>
      <c r="P37" s="12">
        <f t="shared" si="2"/>
        <v>2.8634361233480177E-2</v>
      </c>
      <c r="Q37" s="12">
        <f t="shared" si="3"/>
        <v>3.1938325991189426E-2</v>
      </c>
      <c r="R37" s="12">
        <f t="shared" si="4"/>
        <v>2.3861967694566815E-2</v>
      </c>
      <c r="S37" s="12">
        <f t="shared" si="5"/>
        <v>2.7900146842878122E-2</v>
      </c>
      <c r="T37" s="12">
        <f t="shared" si="6"/>
        <v>1.6152716593245228E-2</v>
      </c>
      <c r="U37" s="12">
        <f t="shared" si="7"/>
        <v>0.19016152716593246</v>
      </c>
    </row>
    <row r="38" spans="2:21" ht="14.25" x14ac:dyDescent="0.15">
      <c r="B38" s="26" t="s">
        <v>32</v>
      </c>
      <c r="C38" s="4">
        <v>23716</v>
      </c>
      <c r="D38" s="10">
        <v>382</v>
      </c>
      <c r="E38" s="10">
        <v>540</v>
      </c>
      <c r="F38" s="10">
        <v>842</v>
      </c>
      <c r="G38" s="10">
        <v>918</v>
      </c>
      <c r="H38" s="10">
        <v>731</v>
      </c>
      <c r="I38" s="10">
        <v>746</v>
      </c>
      <c r="J38" s="10">
        <v>552</v>
      </c>
      <c r="K38" s="10">
        <v>4711</v>
      </c>
      <c r="L38" s="1"/>
      <c r="M38" s="25" t="s">
        <v>32</v>
      </c>
      <c r="N38" s="12">
        <f t="shared" si="0"/>
        <v>1.61072693540226E-2</v>
      </c>
      <c r="O38" s="12">
        <f t="shared" si="1"/>
        <v>2.2769438353853939E-2</v>
      </c>
      <c r="P38" s="12">
        <f t="shared" si="2"/>
        <v>3.5503457581379662E-2</v>
      </c>
      <c r="Q38" s="12">
        <f t="shared" si="3"/>
        <v>3.8708045201551695E-2</v>
      </c>
      <c r="R38" s="12">
        <f t="shared" si="4"/>
        <v>3.082307303086524E-2</v>
      </c>
      <c r="S38" s="12">
        <f t="shared" si="5"/>
        <v>3.1455557429583406E-2</v>
      </c>
      <c r="T38" s="12">
        <f t="shared" si="6"/>
        <v>2.3275425872828472E-2</v>
      </c>
      <c r="U38" s="12">
        <f t="shared" si="7"/>
        <v>0.19864226682408501</v>
      </c>
    </row>
    <row r="39" spans="2:21" ht="14.25" x14ac:dyDescent="0.15">
      <c r="B39" s="26" t="s">
        <v>33</v>
      </c>
      <c r="C39" s="8">
        <v>21879</v>
      </c>
      <c r="D39" s="10">
        <v>448</v>
      </c>
      <c r="E39" s="10">
        <v>553</v>
      </c>
      <c r="F39" s="10">
        <v>684</v>
      </c>
      <c r="G39" s="10">
        <v>674</v>
      </c>
      <c r="H39" s="10">
        <v>534</v>
      </c>
      <c r="I39" s="10">
        <v>409</v>
      </c>
      <c r="J39" s="10">
        <v>397</v>
      </c>
      <c r="K39" s="10">
        <v>3699</v>
      </c>
      <c r="L39" s="1"/>
      <c r="M39" s="25" t="s">
        <v>33</v>
      </c>
      <c r="N39" s="12">
        <f t="shared" si="0"/>
        <v>2.0476255770373417E-2</v>
      </c>
      <c r="O39" s="12">
        <f t="shared" si="1"/>
        <v>2.5275378216554688E-2</v>
      </c>
      <c r="P39" s="12">
        <f t="shared" si="2"/>
        <v>3.1262854792266558E-2</v>
      </c>
      <c r="Q39" s="12">
        <f t="shared" si="3"/>
        <v>3.0805795511677864E-2</v>
      </c>
      <c r="R39" s="12">
        <f t="shared" si="4"/>
        <v>2.440696558343617E-2</v>
      </c>
      <c r="S39" s="12">
        <f t="shared" si="5"/>
        <v>1.8693724576077517E-2</v>
      </c>
      <c r="T39" s="12">
        <f t="shared" si="6"/>
        <v>1.8145253439371085E-2</v>
      </c>
      <c r="U39" s="12">
        <f t="shared" si="7"/>
        <v>0.16906622788975731</v>
      </c>
    </row>
    <row r="40" spans="2:21" ht="14.25" x14ac:dyDescent="0.15">
      <c r="B40" s="26" t="s">
        <v>34</v>
      </c>
      <c r="C40" s="4">
        <v>4512</v>
      </c>
      <c r="D40" s="10">
        <v>59</v>
      </c>
      <c r="E40" s="10">
        <v>55</v>
      </c>
      <c r="F40" s="10">
        <v>226</v>
      </c>
      <c r="G40" s="10">
        <v>147</v>
      </c>
      <c r="H40" s="10">
        <v>143</v>
      </c>
      <c r="I40" s="10">
        <v>139</v>
      </c>
      <c r="J40" s="10">
        <v>82</v>
      </c>
      <c r="K40" s="10">
        <v>851</v>
      </c>
      <c r="L40" s="1"/>
      <c r="M40" s="25" t="s">
        <v>34</v>
      </c>
      <c r="N40" s="12">
        <f t="shared" si="0"/>
        <v>1.3076241134751773E-2</v>
      </c>
      <c r="O40" s="12">
        <f t="shared" si="1"/>
        <v>1.2189716312056738E-2</v>
      </c>
      <c r="P40" s="12">
        <f t="shared" si="2"/>
        <v>5.0088652482269506E-2</v>
      </c>
      <c r="Q40" s="12">
        <f t="shared" si="3"/>
        <v>3.2579787234042555E-2</v>
      </c>
      <c r="R40" s="12">
        <f t="shared" si="4"/>
        <v>3.1693262411347518E-2</v>
      </c>
      <c r="S40" s="12">
        <f t="shared" si="5"/>
        <v>3.0806737588652482E-2</v>
      </c>
      <c r="T40" s="12">
        <f t="shared" si="6"/>
        <v>1.8173758865248225E-2</v>
      </c>
      <c r="U40" s="12">
        <f t="shared" si="7"/>
        <v>0.18860815602836881</v>
      </c>
    </row>
    <row r="41" spans="2:21" ht="14.25" x14ac:dyDescent="0.15">
      <c r="B41" s="34" t="s">
        <v>64</v>
      </c>
      <c r="C41" s="4">
        <f t="shared" ref="C41:K41" si="8">SUM(C6:C40)</f>
        <v>537819</v>
      </c>
      <c r="D41" s="4">
        <f t="shared" si="8"/>
        <v>15287</v>
      </c>
      <c r="E41" s="4">
        <f t="shared" si="8"/>
        <v>10982</v>
      </c>
      <c r="F41" s="4">
        <f t="shared" si="8"/>
        <v>18024</v>
      </c>
      <c r="G41" s="4">
        <f t="shared" si="8"/>
        <v>16750</v>
      </c>
      <c r="H41" s="4">
        <f t="shared" si="8"/>
        <v>12570</v>
      </c>
      <c r="I41" s="4">
        <f t="shared" si="8"/>
        <v>12443</v>
      </c>
      <c r="J41" s="4">
        <f t="shared" si="8"/>
        <v>9965</v>
      </c>
      <c r="K41" s="4">
        <f t="shared" si="8"/>
        <v>96021</v>
      </c>
      <c r="L41" s="1"/>
      <c r="M41" s="26" t="s">
        <v>64</v>
      </c>
      <c r="N41" s="13">
        <f t="shared" si="0"/>
        <v>2.8424060882936454E-2</v>
      </c>
      <c r="O41" s="13">
        <f t="shared" si="1"/>
        <v>2.0419509165723042E-2</v>
      </c>
      <c r="P41" s="13">
        <f t="shared" si="2"/>
        <v>3.3513133600709531E-2</v>
      </c>
      <c r="Q41" s="13">
        <f t="shared" si="3"/>
        <v>3.1144306913664262E-2</v>
      </c>
      <c r="R41" s="13">
        <f t="shared" si="4"/>
        <v>2.3372175397299091E-2</v>
      </c>
      <c r="S41" s="13">
        <f t="shared" si="5"/>
        <v>2.3136036473237278E-2</v>
      </c>
      <c r="T41" s="13">
        <f t="shared" si="6"/>
        <v>1.8528538411621755E-2</v>
      </c>
      <c r="U41" s="13">
        <f t="shared" si="7"/>
        <v>0.17853776084519141</v>
      </c>
    </row>
    <row r="42" spans="2:21" ht="14.25" x14ac:dyDescent="0.15">
      <c r="B42" s="34" t="s">
        <v>65</v>
      </c>
      <c r="C42" s="4">
        <v>30938431</v>
      </c>
      <c r="D42" s="4">
        <v>751030</v>
      </c>
      <c r="E42" s="4">
        <v>744238</v>
      </c>
      <c r="F42" s="4">
        <v>1020244</v>
      </c>
      <c r="G42" s="4">
        <v>955953</v>
      </c>
      <c r="H42" s="4">
        <v>721746</v>
      </c>
      <c r="I42" s="4">
        <v>673602</v>
      </c>
      <c r="J42" s="4">
        <v>590271</v>
      </c>
      <c r="K42" s="4">
        <v>5457084</v>
      </c>
      <c r="L42" s="1"/>
      <c r="M42" s="34" t="s">
        <v>65</v>
      </c>
      <c r="N42" s="13">
        <f t="shared" si="0"/>
        <v>2.4274986666259837E-2</v>
      </c>
      <c r="O42" s="13">
        <f t="shared" si="1"/>
        <v>2.4055453878705096E-2</v>
      </c>
      <c r="P42" s="13">
        <f t="shared" si="2"/>
        <v>3.2976591476148225E-2</v>
      </c>
      <c r="Q42" s="13">
        <f t="shared" si="3"/>
        <v>3.089856108087705E-2</v>
      </c>
      <c r="R42" s="13">
        <f t="shared" si="4"/>
        <v>2.3328461614617754E-2</v>
      </c>
      <c r="S42" s="13">
        <f t="shared" si="5"/>
        <v>2.1772338745943517E-2</v>
      </c>
      <c r="T42" s="13">
        <f t="shared" si="6"/>
        <v>1.9078892526902869E-2</v>
      </c>
      <c r="U42" s="13">
        <f t="shared" si="7"/>
        <v>0.17638528598945435</v>
      </c>
    </row>
    <row r="43" spans="2:21" ht="18.75" customHeight="1" x14ac:dyDescent="0.15">
      <c r="B43" s="106" t="s">
        <v>100</v>
      </c>
      <c r="C43" s="106"/>
      <c r="D43" s="106"/>
      <c r="E43" s="106"/>
      <c r="F43" s="106"/>
      <c r="G43" s="106"/>
      <c r="H43" s="106"/>
      <c r="I43" s="106"/>
      <c r="J43" s="106"/>
      <c r="K43" s="106"/>
      <c r="L43" s="1"/>
      <c r="M43" s="1"/>
      <c r="N43" s="1"/>
      <c r="O43" s="1"/>
      <c r="P43" s="1"/>
      <c r="Q43" s="1"/>
      <c r="R43" s="1"/>
      <c r="S43" s="1"/>
      <c r="T43" s="1"/>
      <c r="U43" s="1"/>
    </row>
    <row r="44" spans="2:21" x14ac:dyDescent="0.15">
      <c r="B44" s="107"/>
      <c r="C44" s="107"/>
      <c r="D44" s="107"/>
      <c r="E44" s="107"/>
      <c r="F44" s="107"/>
      <c r="G44" s="107"/>
      <c r="H44" s="107"/>
      <c r="I44" s="107"/>
      <c r="J44" s="107"/>
      <c r="K44" s="107"/>
      <c r="L44" s="1"/>
      <c r="M44" s="1"/>
      <c r="N44" s="1"/>
      <c r="O44" s="1"/>
      <c r="P44" s="1"/>
      <c r="Q44" s="1"/>
      <c r="R44" s="1"/>
      <c r="S44" s="1"/>
      <c r="T44" s="1"/>
      <c r="U44" s="1"/>
    </row>
  </sheetData>
  <sheetProtection password="E9BF" sheet="1" objects="1" scenarios="1" selectLockedCells="1"/>
  <mergeCells count="10">
    <mergeCell ref="B43:K44"/>
    <mergeCell ref="B2:D2"/>
    <mergeCell ref="M2:P2"/>
    <mergeCell ref="M3:U3"/>
    <mergeCell ref="B3:B5"/>
    <mergeCell ref="C4:C5"/>
    <mergeCell ref="C3:K3"/>
    <mergeCell ref="D4:K4"/>
    <mergeCell ref="M4:M5"/>
    <mergeCell ref="N4:U4"/>
  </mergeCells>
  <phoneticPr fontId="1"/>
  <conditionalFormatting sqref="B6:B40 C6:K42">
    <cfRule type="expression" dxfId="10" priority="3">
      <formula>MOD(ROW(),2)=0</formula>
    </cfRule>
  </conditionalFormatting>
  <conditionalFormatting sqref="M6:U42">
    <cfRule type="expression" dxfId="9" priority="2">
      <formula>MOD(ROW(),2)=0</formula>
    </cfRule>
  </conditionalFormatting>
  <conditionalFormatting sqref="B41:B42">
    <cfRule type="expression" dxfId="8" priority="1">
      <formula>MOD(ROW(),2)=0</formula>
    </cfRule>
  </conditionalFormatting>
  <pageMargins left="0.31496062992125984" right="0.11811023622047245" top="0.35433070866141736" bottom="0.15748031496062992" header="0.31496062992125984" footer="0.31496062992125984"/>
  <pageSetup paperSize="9" scale="92" orientation="portrait" r:id="rId1"/>
  <colBreaks count="1" manualBreakCount="1">
    <brk id="11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44"/>
  <sheetViews>
    <sheetView view="pageBreakPreview" zoomScale="60" zoomScaleNormal="70" workbookViewId="0"/>
  </sheetViews>
  <sheetFormatPr defaultRowHeight="13.5" x14ac:dyDescent="0.15"/>
  <cols>
    <col min="1" max="1" width="2.125" customWidth="1"/>
    <col min="3" max="3" width="11.375" customWidth="1"/>
    <col min="11" max="11" width="10.625" customWidth="1"/>
  </cols>
  <sheetData>
    <row r="2" spans="2:21" ht="17.25" x14ac:dyDescent="0.15">
      <c r="B2" s="108" t="s">
        <v>59</v>
      </c>
      <c r="C2" s="108"/>
      <c r="D2" s="108"/>
      <c r="E2" s="22"/>
      <c r="F2" s="22"/>
      <c r="G2" s="22"/>
      <c r="H2" s="22"/>
      <c r="I2" s="22"/>
      <c r="J2" s="22"/>
      <c r="K2" s="22"/>
      <c r="L2" s="22"/>
      <c r="M2" s="108" t="s">
        <v>60</v>
      </c>
      <c r="N2" s="108"/>
      <c r="O2" s="108"/>
      <c r="P2" s="108"/>
      <c r="Q2" s="22"/>
      <c r="R2" s="22"/>
      <c r="S2" s="22"/>
      <c r="T2" s="22"/>
      <c r="U2" s="22"/>
    </row>
    <row r="3" spans="2:21" x14ac:dyDescent="0.15">
      <c r="B3" s="109"/>
      <c r="C3" s="109" t="s">
        <v>98</v>
      </c>
      <c r="D3" s="109"/>
      <c r="E3" s="109"/>
      <c r="F3" s="109"/>
      <c r="G3" s="109"/>
      <c r="H3" s="109"/>
      <c r="I3" s="109"/>
      <c r="J3" s="109"/>
      <c r="K3" s="109"/>
      <c r="L3" s="1"/>
      <c r="M3" s="110" t="s">
        <v>38</v>
      </c>
      <c r="N3" s="99"/>
      <c r="O3" s="99"/>
      <c r="P3" s="99"/>
      <c r="Q3" s="99"/>
      <c r="R3" s="99"/>
      <c r="S3" s="99"/>
      <c r="T3" s="99"/>
      <c r="U3" s="100"/>
    </row>
    <row r="4" spans="2:21" x14ac:dyDescent="0.15">
      <c r="B4" s="109"/>
      <c r="C4" s="96" t="s">
        <v>61</v>
      </c>
      <c r="D4" s="98" t="s">
        <v>62</v>
      </c>
      <c r="E4" s="99"/>
      <c r="F4" s="99"/>
      <c r="G4" s="99"/>
      <c r="H4" s="99"/>
      <c r="I4" s="99"/>
      <c r="J4" s="99"/>
      <c r="K4" s="100"/>
      <c r="L4" s="1"/>
      <c r="M4" s="97"/>
      <c r="N4" s="98" t="s">
        <v>41</v>
      </c>
      <c r="O4" s="99"/>
      <c r="P4" s="99"/>
      <c r="Q4" s="99"/>
      <c r="R4" s="99"/>
      <c r="S4" s="99"/>
      <c r="T4" s="99"/>
      <c r="U4" s="100"/>
    </row>
    <row r="5" spans="2:21" ht="27" x14ac:dyDescent="0.15">
      <c r="B5" s="109"/>
      <c r="C5" s="111"/>
      <c r="D5" s="27" t="s">
        <v>49</v>
      </c>
      <c r="E5" s="27" t="s">
        <v>43</v>
      </c>
      <c r="F5" s="27" t="s">
        <v>48</v>
      </c>
      <c r="G5" s="27" t="s">
        <v>44</v>
      </c>
      <c r="H5" s="27" t="s">
        <v>45</v>
      </c>
      <c r="I5" s="27" t="s">
        <v>46</v>
      </c>
      <c r="J5" s="23" t="s">
        <v>47</v>
      </c>
      <c r="K5" s="27" t="s">
        <v>50</v>
      </c>
      <c r="L5" s="1"/>
      <c r="M5" s="111"/>
      <c r="N5" s="27" t="s">
        <v>58</v>
      </c>
      <c r="O5" s="27" t="s">
        <v>57</v>
      </c>
      <c r="P5" s="27" t="s">
        <v>56</v>
      </c>
      <c r="Q5" s="27" t="s">
        <v>55</v>
      </c>
      <c r="R5" s="27" t="s">
        <v>54</v>
      </c>
      <c r="S5" s="27" t="s">
        <v>53</v>
      </c>
      <c r="T5" s="23" t="s">
        <v>52</v>
      </c>
      <c r="U5" s="27" t="s">
        <v>51</v>
      </c>
    </row>
    <row r="6" spans="2:21" ht="14.25" x14ac:dyDescent="0.15">
      <c r="B6" s="26" t="s">
        <v>0</v>
      </c>
      <c r="C6" s="19">
        <v>197049</v>
      </c>
      <c r="D6" s="4">
        <v>7558</v>
      </c>
      <c r="E6" s="4">
        <v>3247</v>
      </c>
      <c r="F6" s="4">
        <v>7135</v>
      </c>
      <c r="G6" s="4">
        <v>5073</v>
      </c>
      <c r="H6" s="4">
        <v>4238</v>
      </c>
      <c r="I6" s="4">
        <v>4014</v>
      </c>
      <c r="J6" s="4">
        <v>3193</v>
      </c>
      <c r="K6" s="4">
        <v>34458</v>
      </c>
      <c r="L6" s="1"/>
      <c r="M6" s="25" t="s">
        <v>0</v>
      </c>
      <c r="N6" s="12">
        <f t="shared" ref="N6:N42" si="0">D6/C6</f>
        <v>3.8355941923074968E-2</v>
      </c>
      <c r="O6" s="12">
        <f t="shared" ref="O6:O42" si="1">E6/C6</f>
        <v>1.6478134880156713E-2</v>
      </c>
      <c r="P6" s="12">
        <f t="shared" ref="P6:P42" si="2">F6/C6</f>
        <v>3.6209267745586124E-2</v>
      </c>
      <c r="Q6" s="12">
        <f t="shared" ref="Q6:Q42" si="3">G6/C6</f>
        <v>2.5744865490309517E-2</v>
      </c>
      <c r="R6" s="12">
        <f t="shared" ref="R6:R42" si="4">H6/C6</f>
        <v>2.1507340813706234E-2</v>
      </c>
      <c r="S6" s="12">
        <f t="shared" ref="S6:S42" si="5">I6/C6</f>
        <v>2.0370567726809067E-2</v>
      </c>
      <c r="T6" s="12">
        <f t="shared" ref="T6:T42" si="6">J6/C6</f>
        <v>1.6204091368136858E-2</v>
      </c>
      <c r="U6" s="12">
        <f t="shared" ref="U6:U42" si="7">K6/C6</f>
        <v>0.17487020994777949</v>
      </c>
    </row>
    <row r="7" spans="2:21" ht="14.25" x14ac:dyDescent="0.15">
      <c r="B7" s="26" t="s">
        <v>1</v>
      </c>
      <c r="C7" s="19">
        <v>10259</v>
      </c>
      <c r="D7" s="4">
        <v>267</v>
      </c>
      <c r="E7" s="4">
        <v>281</v>
      </c>
      <c r="F7" s="4">
        <v>257</v>
      </c>
      <c r="G7" s="4">
        <v>359</v>
      </c>
      <c r="H7" s="4">
        <v>240</v>
      </c>
      <c r="I7" s="4">
        <v>258</v>
      </c>
      <c r="J7" s="4">
        <v>247</v>
      </c>
      <c r="K7" s="4">
        <v>1909</v>
      </c>
      <c r="L7" s="1"/>
      <c r="M7" s="25" t="s">
        <v>1</v>
      </c>
      <c r="N7" s="12">
        <f t="shared" si="0"/>
        <v>2.6025928453065603E-2</v>
      </c>
      <c r="O7" s="12">
        <f t="shared" si="1"/>
        <v>2.7390583877570915E-2</v>
      </c>
      <c r="P7" s="12">
        <f t="shared" si="2"/>
        <v>2.5051174578418951E-2</v>
      </c>
      <c r="Q7" s="12">
        <f t="shared" si="3"/>
        <v>3.4993664099814796E-2</v>
      </c>
      <c r="R7" s="12">
        <f t="shared" si="4"/>
        <v>2.3394092991519642E-2</v>
      </c>
      <c r="S7" s="12">
        <f t="shared" si="5"/>
        <v>2.5148649965883615E-2</v>
      </c>
      <c r="T7" s="12">
        <f t="shared" si="6"/>
        <v>2.4076420703772299E-2</v>
      </c>
      <c r="U7" s="12">
        <f t="shared" si="7"/>
        <v>0.18608051467004583</v>
      </c>
    </row>
    <row r="8" spans="2:21" ht="14.25" x14ac:dyDescent="0.15">
      <c r="B8" s="26" t="s">
        <v>2</v>
      </c>
      <c r="C8" s="3">
        <v>3654</v>
      </c>
      <c r="D8" s="4">
        <v>54</v>
      </c>
      <c r="E8" s="4">
        <v>103</v>
      </c>
      <c r="F8" s="4">
        <v>74</v>
      </c>
      <c r="G8" s="4">
        <v>108</v>
      </c>
      <c r="H8" s="4">
        <v>76</v>
      </c>
      <c r="I8" s="4">
        <v>93</v>
      </c>
      <c r="J8" s="4">
        <v>70</v>
      </c>
      <c r="K8" s="4">
        <v>578</v>
      </c>
      <c r="L8" s="1"/>
      <c r="M8" s="25" t="s">
        <v>2</v>
      </c>
      <c r="N8" s="12">
        <f t="shared" si="0"/>
        <v>1.4778325123152709E-2</v>
      </c>
      <c r="O8" s="12">
        <f t="shared" si="1"/>
        <v>2.8188286808976466E-2</v>
      </c>
      <c r="P8" s="12">
        <f t="shared" si="2"/>
        <v>2.0251778872468526E-2</v>
      </c>
      <c r="Q8" s="12">
        <f t="shared" si="3"/>
        <v>2.9556650246305417E-2</v>
      </c>
      <c r="R8" s="12">
        <f t="shared" si="4"/>
        <v>2.079912424740011E-2</v>
      </c>
      <c r="S8" s="12">
        <f t="shared" si="5"/>
        <v>2.5451559934318555E-2</v>
      </c>
      <c r="T8" s="12">
        <f t="shared" si="6"/>
        <v>1.9157088122605363E-2</v>
      </c>
      <c r="U8" s="12">
        <f t="shared" si="7"/>
        <v>0.15818281335522716</v>
      </c>
    </row>
    <row r="9" spans="2:21" ht="14.25" x14ac:dyDescent="0.15">
      <c r="B9" s="26" t="s">
        <v>3</v>
      </c>
      <c r="C9" s="3">
        <v>708</v>
      </c>
      <c r="D9" s="4">
        <v>21</v>
      </c>
      <c r="E9" s="4">
        <v>26</v>
      </c>
      <c r="F9" s="4">
        <v>14</v>
      </c>
      <c r="G9" s="4">
        <v>27</v>
      </c>
      <c r="H9" s="4">
        <v>20</v>
      </c>
      <c r="I9" s="4">
        <v>19</v>
      </c>
      <c r="J9" s="4">
        <v>17</v>
      </c>
      <c r="K9" s="4">
        <v>144</v>
      </c>
      <c r="L9" s="1"/>
      <c r="M9" s="25" t="s">
        <v>3</v>
      </c>
      <c r="N9" s="12">
        <f t="shared" si="0"/>
        <v>2.9661016949152543E-2</v>
      </c>
      <c r="O9" s="12">
        <f t="shared" si="1"/>
        <v>3.6723163841807911E-2</v>
      </c>
      <c r="P9" s="12">
        <f t="shared" si="2"/>
        <v>1.977401129943503E-2</v>
      </c>
      <c r="Q9" s="12">
        <f t="shared" si="3"/>
        <v>3.8135593220338986E-2</v>
      </c>
      <c r="R9" s="12">
        <f t="shared" si="4"/>
        <v>2.8248587570621469E-2</v>
      </c>
      <c r="S9" s="12">
        <f t="shared" si="5"/>
        <v>2.6836158192090395E-2</v>
      </c>
      <c r="T9" s="12">
        <f t="shared" si="6"/>
        <v>2.4011299435028249E-2</v>
      </c>
      <c r="U9" s="12">
        <f t="shared" si="7"/>
        <v>0.20338983050847459</v>
      </c>
    </row>
    <row r="10" spans="2:21" ht="14.25" x14ac:dyDescent="0.15">
      <c r="B10" s="26" t="s">
        <v>4</v>
      </c>
      <c r="C10" s="3">
        <v>5310</v>
      </c>
      <c r="D10" s="4">
        <v>127</v>
      </c>
      <c r="E10" s="4">
        <v>108</v>
      </c>
      <c r="F10" s="4">
        <v>151</v>
      </c>
      <c r="G10" s="4">
        <v>83</v>
      </c>
      <c r="H10" s="4">
        <v>91</v>
      </c>
      <c r="I10" s="4">
        <v>89</v>
      </c>
      <c r="J10" s="4">
        <v>46</v>
      </c>
      <c r="K10" s="4">
        <v>695</v>
      </c>
      <c r="L10" s="1"/>
      <c r="M10" s="25" t="s">
        <v>4</v>
      </c>
      <c r="N10" s="12">
        <f t="shared" si="0"/>
        <v>2.3917137476459509E-2</v>
      </c>
      <c r="O10" s="12">
        <f t="shared" si="1"/>
        <v>2.0338983050847456E-2</v>
      </c>
      <c r="P10" s="12">
        <f t="shared" si="2"/>
        <v>2.8436911487758947E-2</v>
      </c>
      <c r="Q10" s="12">
        <f t="shared" si="3"/>
        <v>1.5630885122410548E-2</v>
      </c>
      <c r="R10" s="12">
        <f t="shared" si="4"/>
        <v>1.7137476459510359E-2</v>
      </c>
      <c r="S10" s="12">
        <f t="shared" si="5"/>
        <v>1.6760828625235404E-2</v>
      </c>
      <c r="T10" s="12">
        <f t="shared" si="6"/>
        <v>8.6629001883239166E-3</v>
      </c>
      <c r="U10" s="12">
        <f t="shared" si="7"/>
        <v>0.13088512241054615</v>
      </c>
    </row>
    <row r="11" spans="2:21" ht="14.25" x14ac:dyDescent="0.15">
      <c r="B11" s="26" t="s">
        <v>5</v>
      </c>
      <c r="C11" s="3">
        <v>3241</v>
      </c>
      <c r="D11" s="4">
        <v>41</v>
      </c>
      <c r="E11" s="4">
        <v>73</v>
      </c>
      <c r="F11" s="4">
        <v>52</v>
      </c>
      <c r="G11" s="4">
        <v>102</v>
      </c>
      <c r="H11" s="4">
        <v>124</v>
      </c>
      <c r="I11" s="4">
        <v>90</v>
      </c>
      <c r="J11" s="4">
        <v>48</v>
      </c>
      <c r="K11" s="4">
        <v>530</v>
      </c>
      <c r="L11" s="1"/>
      <c r="M11" s="25" t="s">
        <v>5</v>
      </c>
      <c r="N11" s="12">
        <f t="shared" si="0"/>
        <v>1.2650416538105523E-2</v>
      </c>
      <c r="O11" s="12">
        <f t="shared" si="1"/>
        <v>2.2523912372724469E-2</v>
      </c>
      <c r="P11" s="12">
        <f t="shared" si="2"/>
        <v>1.6044430731255787E-2</v>
      </c>
      <c r="Q11" s="12">
        <f t="shared" si="3"/>
        <v>3.1471767972847883E-2</v>
      </c>
      <c r="R11" s="12">
        <f t="shared" si="4"/>
        <v>3.8259796359148411E-2</v>
      </c>
      <c r="S11" s="12">
        <f t="shared" si="5"/>
        <v>2.7769207034865781E-2</v>
      </c>
      <c r="T11" s="12">
        <f t="shared" si="6"/>
        <v>1.4810243751928418E-2</v>
      </c>
      <c r="U11" s="12">
        <f t="shared" si="7"/>
        <v>0.16352977476087627</v>
      </c>
    </row>
    <row r="12" spans="2:21" ht="14.25" x14ac:dyDescent="0.15">
      <c r="B12" s="26" t="s">
        <v>6</v>
      </c>
      <c r="C12" s="3">
        <v>8740</v>
      </c>
      <c r="D12" s="4">
        <v>75</v>
      </c>
      <c r="E12" s="4">
        <v>189</v>
      </c>
      <c r="F12" s="4">
        <v>155</v>
      </c>
      <c r="G12" s="4">
        <v>281</v>
      </c>
      <c r="H12" s="4">
        <v>220</v>
      </c>
      <c r="I12" s="4">
        <v>165</v>
      </c>
      <c r="J12" s="4">
        <v>156</v>
      </c>
      <c r="K12" s="4">
        <v>1241</v>
      </c>
      <c r="L12" s="1"/>
      <c r="M12" s="25" t="s">
        <v>6</v>
      </c>
      <c r="N12" s="12">
        <f t="shared" si="0"/>
        <v>8.5812356979405036E-3</v>
      </c>
      <c r="O12" s="12">
        <f t="shared" si="1"/>
        <v>2.162471395881007E-2</v>
      </c>
      <c r="P12" s="12">
        <f t="shared" si="2"/>
        <v>1.7734553775743706E-2</v>
      </c>
      <c r="Q12" s="12">
        <f t="shared" si="3"/>
        <v>3.2151029748283752E-2</v>
      </c>
      <c r="R12" s="12">
        <f t="shared" si="4"/>
        <v>2.5171624713958809E-2</v>
      </c>
      <c r="S12" s="12">
        <f t="shared" si="5"/>
        <v>1.8878718535469109E-2</v>
      </c>
      <c r="T12" s="12">
        <f t="shared" si="6"/>
        <v>1.7848970251716247E-2</v>
      </c>
      <c r="U12" s="12">
        <f t="shared" si="7"/>
        <v>0.14199084668192219</v>
      </c>
    </row>
    <row r="13" spans="2:21" ht="14.25" x14ac:dyDescent="0.15">
      <c r="B13" s="26" t="s">
        <v>7</v>
      </c>
      <c r="C13" s="3">
        <v>2659</v>
      </c>
      <c r="D13" s="4">
        <v>24</v>
      </c>
      <c r="E13" s="4">
        <v>65</v>
      </c>
      <c r="F13" s="4">
        <v>75</v>
      </c>
      <c r="G13" s="4">
        <v>107</v>
      </c>
      <c r="H13" s="4">
        <v>65</v>
      </c>
      <c r="I13" s="4">
        <v>72</v>
      </c>
      <c r="J13" s="4">
        <v>63</v>
      </c>
      <c r="K13" s="4">
        <v>471</v>
      </c>
      <c r="L13" s="1"/>
      <c r="M13" s="25" t="s">
        <v>7</v>
      </c>
      <c r="N13" s="12">
        <f t="shared" si="0"/>
        <v>9.025949605114705E-3</v>
      </c>
      <c r="O13" s="12">
        <f t="shared" si="1"/>
        <v>2.4445280180518992E-2</v>
      </c>
      <c r="P13" s="12">
        <f t="shared" si="2"/>
        <v>2.8206092515983452E-2</v>
      </c>
      <c r="Q13" s="12">
        <f t="shared" si="3"/>
        <v>4.0240691989469723E-2</v>
      </c>
      <c r="R13" s="12">
        <f t="shared" si="4"/>
        <v>2.4445280180518992E-2</v>
      </c>
      <c r="S13" s="12">
        <f t="shared" si="5"/>
        <v>2.7077848815344113E-2</v>
      </c>
      <c r="T13" s="12">
        <f t="shared" si="6"/>
        <v>2.3693117713426099E-2</v>
      </c>
      <c r="U13" s="12">
        <f t="shared" si="7"/>
        <v>0.17713426100037608</v>
      </c>
    </row>
    <row r="14" spans="2:21" ht="14.25" x14ac:dyDescent="0.15">
      <c r="B14" s="26" t="s">
        <v>8</v>
      </c>
      <c r="C14" s="3">
        <v>8516</v>
      </c>
      <c r="D14" s="4">
        <v>67</v>
      </c>
      <c r="E14" s="4">
        <v>202</v>
      </c>
      <c r="F14" s="4">
        <v>194</v>
      </c>
      <c r="G14" s="4">
        <v>315</v>
      </c>
      <c r="H14" s="4">
        <v>288</v>
      </c>
      <c r="I14" s="4">
        <v>223</v>
      </c>
      <c r="J14" s="4">
        <v>236</v>
      </c>
      <c r="K14" s="4">
        <v>1525</v>
      </c>
      <c r="L14" s="1"/>
      <c r="M14" s="25" t="s">
        <v>8</v>
      </c>
      <c r="N14" s="12">
        <f t="shared" si="0"/>
        <v>7.8675434476279948E-3</v>
      </c>
      <c r="O14" s="12">
        <f t="shared" si="1"/>
        <v>2.3720056364490372E-2</v>
      </c>
      <c r="P14" s="12">
        <f t="shared" si="2"/>
        <v>2.2780648191639268E-2</v>
      </c>
      <c r="Q14" s="12">
        <f t="shared" si="3"/>
        <v>3.698919680601221E-2</v>
      </c>
      <c r="R14" s="12">
        <f t="shared" si="4"/>
        <v>3.3818694222639736E-2</v>
      </c>
      <c r="S14" s="12">
        <f t="shared" si="5"/>
        <v>2.6186002818224519E-2</v>
      </c>
      <c r="T14" s="12">
        <f t="shared" si="6"/>
        <v>2.7712541099107563E-2</v>
      </c>
      <c r="U14" s="12">
        <f t="shared" si="7"/>
        <v>0.17907468294974166</v>
      </c>
    </row>
    <row r="15" spans="2:21" ht="14.25" x14ac:dyDescent="0.15">
      <c r="B15" s="26" t="s">
        <v>9</v>
      </c>
      <c r="C15" s="3">
        <v>5179</v>
      </c>
      <c r="D15" s="4">
        <v>50</v>
      </c>
      <c r="E15" s="4">
        <v>100</v>
      </c>
      <c r="F15" s="4">
        <v>127</v>
      </c>
      <c r="G15" s="4">
        <v>191</v>
      </c>
      <c r="H15" s="4">
        <v>190</v>
      </c>
      <c r="I15" s="4">
        <v>132</v>
      </c>
      <c r="J15" s="4">
        <v>158</v>
      </c>
      <c r="K15" s="4">
        <v>948</v>
      </c>
      <c r="L15" s="1"/>
      <c r="M15" s="25" t="s">
        <v>9</v>
      </c>
      <c r="N15" s="12">
        <f t="shared" si="0"/>
        <v>9.6543734311643169E-3</v>
      </c>
      <c r="O15" s="12">
        <f t="shared" si="1"/>
        <v>1.9308746862328634E-2</v>
      </c>
      <c r="P15" s="12">
        <f t="shared" si="2"/>
        <v>2.4522108515157365E-2</v>
      </c>
      <c r="Q15" s="12">
        <f t="shared" si="3"/>
        <v>3.6879706507047694E-2</v>
      </c>
      <c r="R15" s="12">
        <f t="shared" si="4"/>
        <v>3.6686619038424406E-2</v>
      </c>
      <c r="S15" s="12">
        <f t="shared" si="5"/>
        <v>2.54875458582738E-2</v>
      </c>
      <c r="T15" s="12">
        <f t="shared" si="6"/>
        <v>3.0507820042479244E-2</v>
      </c>
      <c r="U15" s="12">
        <f t="shared" si="7"/>
        <v>0.18304692025487546</v>
      </c>
    </row>
    <row r="16" spans="2:21" ht="14.25" x14ac:dyDescent="0.15">
      <c r="B16" s="26" t="s">
        <v>10</v>
      </c>
      <c r="C16" s="19">
        <v>15682</v>
      </c>
      <c r="D16" s="4">
        <v>217</v>
      </c>
      <c r="E16" s="4">
        <v>290</v>
      </c>
      <c r="F16" s="4">
        <v>463</v>
      </c>
      <c r="G16" s="4">
        <v>498</v>
      </c>
      <c r="H16" s="4">
        <v>336</v>
      </c>
      <c r="I16" s="4">
        <v>342</v>
      </c>
      <c r="J16" s="4">
        <v>349</v>
      </c>
      <c r="K16" s="4">
        <v>2495</v>
      </c>
      <c r="L16" s="1"/>
      <c r="M16" s="25" t="s">
        <v>10</v>
      </c>
      <c r="N16" s="12">
        <f t="shared" si="0"/>
        <v>1.3837520724397399E-2</v>
      </c>
      <c r="O16" s="12">
        <f t="shared" si="1"/>
        <v>1.8492539216936617E-2</v>
      </c>
      <c r="P16" s="12">
        <f t="shared" si="2"/>
        <v>2.9524295370488458E-2</v>
      </c>
      <c r="Q16" s="12">
        <f t="shared" si="3"/>
        <v>3.1756153551842879E-2</v>
      </c>
      <c r="R16" s="12">
        <f t="shared" si="4"/>
        <v>2.1425838541002423E-2</v>
      </c>
      <c r="S16" s="12">
        <f t="shared" si="5"/>
        <v>2.1808442800663182E-2</v>
      </c>
      <c r="T16" s="12">
        <f t="shared" si="6"/>
        <v>2.2254814436934063E-2</v>
      </c>
      <c r="U16" s="12">
        <f t="shared" si="7"/>
        <v>0.15909960464226502</v>
      </c>
    </row>
    <row r="17" spans="2:21" ht="14.25" x14ac:dyDescent="0.15">
      <c r="B17" s="26" t="s">
        <v>11</v>
      </c>
      <c r="C17" s="3">
        <v>11804</v>
      </c>
      <c r="D17" s="4">
        <v>209</v>
      </c>
      <c r="E17" s="4">
        <v>226</v>
      </c>
      <c r="F17" s="4">
        <v>365</v>
      </c>
      <c r="G17" s="4">
        <v>330</v>
      </c>
      <c r="H17" s="4">
        <v>234</v>
      </c>
      <c r="I17" s="4">
        <v>259</v>
      </c>
      <c r="J17" s="4">
        <v>209</v>
      </c>
      <c r="K17" s="4">
        <v>1832</v>
      </c>
      <c r="L17" s="1"/>
      <c r="M17" s="25" t="s">
        <v>11</v>
      </c>
      <c r="N17" s="12">
        <f t="shared" si="0"/>
        <v>1.7705862419518808E-2</v>
      </c>
      <c r="O17" s="12">
        <f t="shared" si="1"/>
        <v>1.9146052185699761E-2</v>
      </c>
      <c r="P17" s="12">
        <f t="shared" si="2"/>
        <v>3.0921721450355811E-2</v>
      </c>
      <c r="Q17" s="12">
        <f t="shared" si="3"/>
        <v>2.7956624872924433E-2</v>
      </c>
      <c r="R17" s="12">
        <f t="shared" si="4"/>
        <v>1.9823788546255508E-2</v>
      </c>
      <c r="S17" s="12">
        <f t="shared" si="5"/>
        <v>2.1941714672992205E-2</v>
      </c>
      <c r="T17" s="12">
        <f t="shared" si="6"/>
        <v>1.7705862419518808E-2</v>
      </c>
      <c r="U17" s="12">
        <f t="shared" si="7"/>
        <v>0.15520162656726533</v>
      </c>
    </row>
    <row r="18" spans="2:21" ht="14.25" x14ac:dyDescent="0.15">
      <c r="B18" s="26" t="s">
        <v>12</v>
      </c>
      <c r="C18" s="3">
        <v>4724</v>
      </c>
      <c r="D18" s="4">
        <v>83</v>
      </c>
      <c r="E18" s="4">
        <v>59</v>
      </c>
      <c r="F18" s="4">
        <v>151</v>
      </c>
      <c r="G18" s="4">
        <v>123</v>
      </c>
      <c r="H18" s="4">
        <v>107</v>
      </c>
      <c r="I18" s="4">
        <v>96</v>
      </c>
      <c r="J18" s="4">
        <v>88</v>
      </c>
      <c r="K18" s="4">
        <v>707</v>
      </c>
      <c r="L18" s="1"/>
      <c r="M18" s="25" t="s">
        <v>12</v>
      </c>
      <c r="N18" s="12">
        <f t="shared" si="0"/>
        <v>1.7569856054191365E-2</v>
      </c>
      <c r="O18" s="12">
        <f t="shared" si="1"/>
        <v>1.2489415749364945E-2</v>
      </c>
      <c r="P18" s="12">
        <f t="shared" si="2"/>
        <v>3.1964436917866212E-2</v>
      </c>
      <c r="Q18" s="12">
        <f t="shared" si="3"/>
        <v>2.6037256562235395E-2</v>
      </c>
      <c r="R18" s="12">
        <f t="shared" si="4"/>
        <v>2.2650296359017781E-2</v>
      </c>
      <c r="S18" s="12">
        <f t="shared" si="5"/>
        <v>2.0321761219305672E-2</v>
      </c>
      <c r="T18" s="12">
        <f t="shared" si="6"/>
        <v>1.8628281117696866E-2</v>
      </c>
      <c r="U18" s="12">
        <f t="shared" si="7"/>
        <v>0.14966130397967825</v>
      </c>
    </row>
    <row r="19" spans="2:21" ht="14.25" x14ac:dyDescent="0.15">
      <c r="B19" s="26" t="s">
        <v>13</v>
      </c>
      <c r="C19" s="3">
        <v>4526</v>
      </c>
      <c r="D19" s="4">
        <v>31</v>
      </c>
      <c r="E19" s="4">
        <v>59</v>
      </c>
      <c r="F19" s="4">
        <v>166</v>
      </c>
      <c r="G19" s="4">
        <v>150</v>
      </c>
      <c r="H19" s="4">
        <v>112</v>
      </c>
      <c r="I19" s="4">
        <v>117</v>
      </c>
      <c r="J19" s="4">
        <v>76</v>
      </c>
      <c r="K19" s="4">
        <v>711</v>
      </c>
      <c r="L19" s="1"/>
      <c r="M19" s="25" t="s">
        <v>13</v>
      </c>
      <c r="N19" s="12">
        <f t="shared" si="0"/>
        <v>6.8493150684931503E-3</v>
      </c>
      <c r="O19" s="12">
        <f t="shared" si="1"/>
        <v>1.3035793194874062E-2</v>
      </c>
      <c r="P19" s="12">
        <f t="shared" si="2"/>
        <v>3.6676977463543967E-2</v>
      </c>
      <c r="Q19" s="12">
        <f t="shared" si="3"/>
        <v>3.3141847105612021E-2</v>
      </c>
      <c r="R19" s="12">
        <f t="shared" si="4"/>
        <v>2.4745912505523642E-2</v>
      </c>
      <c r="S19" s="12">
        <f t="shared" si="5"/>
        <v>2.5850640742377376E-2</v>
      </c>
      <c r="T19" s="12">
        <f t="shared" si="6"/>
        <v>1.6791869200176758E-2</v>
      </c>
      <c r="U19" s="12">
        <f t="shared" si="7"/>
        <v>0.15709235528060098</v>
      </c>
    </row>
    <row r="20" spans="2:21" ht="14.25" x14ac:dyDescent="0.15">
      <c r="B20" s="26" t="s">
        <v>14</v>
      </c>
      <c r="C20" s="3">
        <v>5608</v>
      </c>
      <c r="D20" s="4">
        <v>50</v>
      </c>
      <c r="E20" s="4">
        <v>81</v>
      </c>
      <c r="F20" s="4">
        <v>147</v>
      </c>
      <c r="G20" s="4">
        <v>183</v>
      </c>
      <c r="H20" s="4">
        <v>143</v>
      </c>
      <c r="I20" s="4">
        <v>146</v>
      </c>
      <c r="J20" s="4">
        <v>161</v>
      </c>
      <c r="K20" s="4">
        <v>911</v>
      </c>
      <c r="L20" s="1"/>
      <c r="M20" s="25" t="s">
        <v>14</v>
      </c>
      <c r="N20" s="12">
        <f t="shared" si="0"/>
        <v>8.9158345221112701E-3</v>
      </c>
      <c r="O20" s="12">
        <f t="shared" si="1"/>
        <v>1.4443651925820257E-2</v>
      </c>
      <c r="P20" s="12">
        <f t="shared" si="2"/>
        <v>2.6212553495007132E-2</v>
      </c>
      <c r="Q20" s="12">
        <f t="shared" si="3"/>
        <v>3.2631954350927243E-2</v>
      </c>
      <c r="R20" s="12">
        <f t="shared" si="4"/>
        <v>2.549928673323823E-2</v>
      </c>
      <c r="S20" s="12">
        <f t="shared" si="5"/>
        <v>2.6034236804564907E-2</v>
      </c>
      <c r="T20" s="12">
        <f t="shared" si="6"/>
        <v>2.8708987161198289E-2</v>
      </c>
      <c r="U20" s="12">
        <f t="shared" si="7"/>
        <v>0.16244650499286734</v>
      </c>
    </row>
    <row r="21" spans="2:21" ht="14.25" x14ac:dyDescent="0.15">
      <c r="B21" s="26" t="s">
        <v>15</v>
      </c>
      <c r="C21" s="19">
        <v>13470</v>
      </c>
      <c r="D21" s="4">
        <v>223</v>
      </c>
      <c r="E21" s="4">
        <v>317</v>
      </c>
      <c r="F21" s="4">
        <v>394</v>
      </c>
      <c r="G21" s="4">
        <v>486</v>
      </c>
      <c r="H21" s="4">
        <v>342</v>
      </c>
      <c r="I21" s="4">
        <v>308</v>
      </c>
      <c r="J21" s="4">
        <v>237</v>
      </c>
      <c r="K21" s="4">
        <v>2307</v>
      </c>
      <c r="L21" s="1"/>
      <c r="M21" s="25" t="s">
        <v>15</v>
      </c>
      <c r="N21" s="12">
        <f t="shared" si="0"/>
        <v>1.6555308092056423E-2</v>
      </c>
      <c r="O21" s="12">
        <f t="shared" si="1"/>
        <v>2.3533778767631776E-2</v>
      </c>
      <c r="P21" s="12">
        <f t="shared" si="2"/>
        <v>2.9250185597624351E-2</v>
      </c>
      <c r="Q21" s="12">
        <f t="shared" si="3"/>
        <v>3.6080178173719377E-2</v>
      </c>
      <c r="R21" s="12">
        <f t="shared" si="4"/>
        <v>2.5389755011135856E-2</v>
      </c>
      <c r="S21" s="12">
        <f t="shared" si="5"/>
        <v>2.2865627319970303E-2</v>
      </c>
      <c r="T21" s="12">
        <f t="shared" si="6"/>
        <v>1.7594654788418707E-2</v>
      </c>
      <c r="U21" s="12">
        <f t="shared" si="7"/>
        <v>0.17126948775055678</v>
      </c>
    </row>
    <row r="22" spans="2:21" ht="14.25" x14ac:dyDescent="0.15">
      <c r="B22" s="26" t="s">
        <v>16</v>
      </c>
      <c r="C22" s="3">
        <v>8729</v>
      </c>
      <c r="D22" s="4">
        <v>114</v>
      </c>
      <c r="E22" s="4">
        <v>240</v>
      </c>
      <c r="F22" s="4">
        <v>251</v>
      </c>
      <c r="G22" s="4">
        <v>278</v>
      </c>
      <c r="H22" s="4">
        <v>226</v>
      </c>
      <c r="I22" s="4">
        <v>220</v>
      </c>
      <c r="J22" s="4">
        <v>157</v>
      </c>
      <c r="K22" s="4">
        <v>1486</v>
      </c>
      <c r="L22" s="1"/>
      <c r="M22" s="25" t="s">
        <v>16</v>
      </c>
      <c r="N22" s="12">
        <f t="shared" si="0"/>
        <v>1.3059915225111697E-2</v>
      </c>
      <c r="O22" s="12">
        <f t="shared" si="1"/>
        <v>2.7494558368656205E-2</v>
      </c>
      <c r="P22" s="12">
        <f t="shared" si="2"/>
        <v>2.8754725627219611E-2</v>
      </c>
      <c r="Q22" s="12">
        <f t="shared" si="3"/>
        <v>3.1847863443693433E-2</v>
      </c>
      <c r="R22" s="12">
        <f t="shared" si="4"/>
        <v>2.5890709130484593E-2</v>
      </c>
      <c r="S22" s="12">
        <f t="shared" si="5"/>
        <v>2.5203345171268186E-2</v>
      </c>
      <c r="T22" s="12">
        <f t="shared" si="6"/>
        <v>1.7986023599495932E-2</v>
      </c>
      <c r="U22" s="12">
        <f t="shared" si="7"/>
        <v>0.17023714056592967</v>
      </c>
    </row>
    <row r="23" spans="2:21" ht="14.25" x14ac:dyDescent="0.15">
      <c r="B23" s="26" t="s">
        <v>17</v>
      </c>
      <c r="C23" s="3">
        <v>8063</v>
      </c>
      <c r="D23" s="4">
        <v>167</v>
      </c>
      <c r="E23" s="4">
        <v>187</v>
      </c>
      <c r="F23" s="4">
        <v>339</v>
      </c>
      <c r="G23" s="4">
        <v>289</v>
      </c>
      <c r="H23" s="4">
        <v>238</v>
      </c>
      <c r="I23" s="4">
        <v>207</v>
      </c>
      <c r="J23" s="4">
        <v>152</v>
      </c>
      <c r="K23" s="4">
        <v>1579</v>
      </c>
      <c r="L23" s="1"/>
      <c r="M23" s="25" t="s">
        <v>17</v>
      </c>
      <c r="N23" s="12">
        <f t="shared" si="0"/>
        <v>2.0711893836041176E-2</v>
      </c>
      <c r="O23" s="12">
        <f t="shared" si="1"/>
        <v>2.3192360163710776E-2</v>
      </c>
      <c r="P23" s="12">
        <f t="shared" si="2"/>
        <v>4.2043904253999752E-2</v>
      </c>
      <c r="Q23" s="12">
        <f t="shared" si="3"/>
        <v>3.5842738434825744E-2</v>
      </c>
      <c r="R23" s="12">
        <f t="shared" si="4"/>
        <v>2.9517549299268264E-2</v>
      </c>
      <c r="S23" s="12">
        <f t="shared" si="5"/>
        <v>2.567282649138038E-2</v>
      </c>
      <c r="T23" s="12">
        <f t="shared" si="6"/>
        <v>1.8851544090288976E-2</v>
      </c>
      <c r="U23" s="12">
        <f t="shared" si="7"/>
        <v>0.19583281656951507</v>
      </c>
    </row>
    <row r="24" spans="2:21" ht="14.25" x14ac:dyDescent="0.15">
      <c r="B24" s="26" t="s">
        <v>18</v>
      </c>
      <c r="C24" s="3">
        <v>4430</v>
      </c>
      <c r="D24" s="4">
        <v>80</v>
      </c>
      <c r="E24" s="4">
        <v>74</v>
      </c>
      <c r="F24" s="4">
        <v>116</v>
      </c>
      <c r="G24" s="4">
        <v>149</v>
      </c>
      <c r="H24" s="4">
        <v>109</v>
      </c>
      <c r="I24" s="4">
        <v>115</v>
      </c>
      <c r="J24" s="4">
        <v>88</v>
      </c>
      <c r="K24" s="4">
        <v>731</v>
      </c>
      <c r="L24" s="1"/>
      <c r="M24" s="25" t="s">
        <v>18</v>
      </c>
      <c r="N24" s="12">
        <f t="shared" si="0"/>
        <v>1.8058690744920992E-2</v>
      </c>
      <c r="O24" s="12">
        <f t="shared" si="1"/>
        <v>1.6704288939051917E-2</v>
      </c>
      <c r="P24" s="12">
        <f t="shared" si="2"/>
        <v>2.6185101580135439E-2</v>
      </c>
      <c r="Q24" s="12">
        <f t="shared" si="3"/>
        <v>3.3634311512415353E-2</v>
      </c>
      <c r="R24" s="12">
        <f t="shared" si="4"/>
        <v>2.4604966139954852E-2</v>
      </c>
      <c r="S24" s="12">
        <f t="shared" si="5"/>
        <v>2.5959367945823927E-2</v>
      </c>
      <c r="T24" s="12">
        <f t="shared" si="6"/>
        <v>1.9864559819413093E-2</v>
      </c>
      <c r="U24" s="12">
        <f t="shared" si="7"/>
        <v>0.16501128668171558</v>
      </c>
    </row>
    <row r="25" spans="2:21" ht="14.25" x14ac:dyDescent="0.15">
      <c r="B25" s="26" t="s">
        <v>19</v>
      </c>
      <c r="C25" s="3">
        <v>5000</v>
      </c>
      <c r="D25" s="4">
        <v>69</v>
      </c>
      <c r="E25" s="4">
        <v>111</v>
      </c>
      <c r="F25" s="4">
        <v>163</v>
      </c>
      <c r="G25" s="4">
        <v>181</v>
      </c>
      <c r="H25" s="4">
        <v>137</v>
      </c>
      <c r="I25" s="4">
        <v>135</v>
      </c>
      <c r="J25" s="4">
        <v>89</v>
      </c>
      <c r="K25" s="4">
        <v>885</v>
      </c>
      <c r="L25" s="1"/>
      <c r="M25" s="25" t="s">
        <v>19</v>
      </c>
      <c r="N25" s="12">
        <f t="shared" si="0"/>
        <v>1.38E-2</v>
      </c>
      <c r="O25" s="12">
        <f t="shared" si="1"/>
        <v>2.2200000000000001E-2</v>
      </c>
      <c r="P25" s="12">
        <f t="shared" si="2"/>
        <v>3.2599999999999997E-2</v>
      </c>
      <c r="Q25" s="12">
        <f t="shared" si="3"/>
        <v>3.6200000000000003E-2</v>
      </c>
      <c r="R25" s="12">
        <f t="shared" si="4"/>
        <v>2.7400000000000001E-2</v>
      </c>
      <c r="S25" s="12">
        <f t="shared" si="5"/>
        <v>2.7E-2</v>
      </c>
      <c r="T25" s="12">
        <f t="shared" si="6"/>
        <v>1.78E-2</v>
      </c>
      <c r="U25" s="12">
        <f t="shared" si="7"/>
        <v>0.17699999999999999</v>
      </c>
    </row>
    <row r="26" spans="2:21" ht="14.25" x14ac:dyDescent="0.15">
      <c r="B26" s="26" t="s">
        <v>20</v>
      </c>
      <c r="C26" s="3">
        <v>2493</v>
      </c>
      <c r="D26" s="4">
        <v>32</v>
      </c>
      <c r="E26" s="4">
        <v>68</v>
      </c>
      <c r="F26" s="4">
        <v>71</v>
      </c>
      <c r="G26" s="4">
        <v>132</v>
      </c>
      <c r="H26" s="4">
        <v>95</v>
      </c>
      <c r="I26" s="4">
        <v>86</v>
      </c>
      <c r="J26" s="4">
        <v>44</v>
      </c>
      <c r="K26" s="4">
        <v>528</v>
      </c>
      <c r="L26" s="1"/>
      <c r="M26" s="25" t="s">
        <v>20</v>
      </c>
      <c r="N26" s="12">
        <f t="shared" si="0"/>
        <v>1.2835940633774568E-2</v>
      </c>
      <c r="O26" s="12">
        <f t="shared" si="1"/>
        <v>2.7276373846770958E-2</v>
      </c>
      <c r="P26" s="12">
        <f t="shared" si="2"/>
        <v>2.8479743281187325E-2</v>
      </c>
      <c r="Q26" s="12">
        <f t="shared" si="3"/>
        <v>5.2948255114320095E-2</v>
      </c>
      <c r="R26" s="12">
        <f t="shared" si="4"/>
        <v>3.8106698756518252E-2</v>
      </c>
      <c r="S26" s="12">
        <f t="shared" si="5"/>
        <v>3.4496590453269152E-2</v>
      </c>
      <c r="T26" s="12">
        <f t="shared" si="6"/>
        <v>1.7649418371440032E-2</v>
      </c>
      <c r="U26" s="12">
        <f t="shared" si="7"/>
        <v>0.21179302045728038</v>
      </c>
    </row>
    <row r="27" spans="2:21" ht="14.25" x14ac:dyDescent="0.15">
      <c r="B27" s="26" t="s">
        <v>21</v>
      </c>
      <c r="C27" s="3">
        <v>6781</v>
      </c>
      <c r="D27" s="4">
        <v>61</v>
      </c>
      <c r="E27" s="4">
        <v>86</v>
      </c>
      <c r="F27" s="4">
        <v>174</v>
      </c>
      <c r="G27" s="4">
        <v>204</v>
      </c>
      <c r="H27" s="4">
        <v>127</v>
      </c>
      <c r="I27" s="4">
        <v>128</v>
      </c>
      <c r="J27" s="4">
        <v>116</v>
      </c>
      <c r="K27" s="4">
        <v>896</v>
      </c>
      <c r="L27" s="1"/>
      <c r="M27" s="25" t="s">
        <v>21</v>
      </c>
      <c r="N27" s="12">
        <f t="shared" si="0"/>
        <v>8.9957233446394339E-3</v>
      </c>
      <c r="O27" s="12">
        <f t="shared" si="1"/>
        <v>1.2682495207196578E-2</v>
      </c>
      <c r="P27" s="12">
        <f t="shared" si="2"/>
        <v>2.5659932163397729E-2</v>
      </c>
      <c r="Q27" s="12">
        <f t="shared" si="3"/>
        <v>3.0084058398466302E-2</v>
      </c>
      <c r="R27" s="12">
        <f t="shared" si="4"/>
        <v>1.8728801061790295E-2</v>
      </c>
      <c r="S27" s="12">
        <f t="shared" si="5"/>
        <v>1.8876271936292582E-2</v>
      </c>
      <c r="T27" s="12">
        <f t="shared" si="6"/>
        <v>1.7106621442265154E-2</v>
      </c>
      <c r="U27" s="12">
        <f t="shared" si="7"/>
        <v>0.13213390355404808</v>
      </c>
    </row>
    <row r="28" spans="2:21" ht="14.25" x14ac:dyDescent="0.15">
      <c r="B28" s="26" t="s">
        <v>22</v>
      </c>
      <c r="C28" s="3">
        <v>1259</v>
      </c>
      <c r="D28" s="4">
        <v>22</v>
      </c>
      <c r="E28" s="4">
        <v>22</v>
      </c>
      <c r="F28" s="4">
        <v>37</v>
      </c>
      <c r="G28" s="4">
        <v>48</v>
      </c>
      <c r="H28" s="4">
        <v>37</v>
      </c>
      <c r="I28" s="4">
        <v>38</v>
      </c>
      <c r="J28" s="4">
        <v>25</v>
      </c>
      <c r="K28" s="4">
        <v>229</v>
      </c>
      <c r="L28" s="1"/>
      <c r="M28" s="25" t="s">
        <v>22</v>
      </c>
      <c r="N28" s="12">
        <f t="shared" si="0"/>
        <v>1.7474185861795076E-2</v>
      </c>
      <c r="O28" s="12">
        <f t="shared" si="1"/>
        <v>1.7474185861795076E-2</v>
      </c>
      <c r="P28" s="12">
        <f t="shared" si="2"/>
        <v>2.9388403494837172E-2</v>
      </c>
      <c r="Q28" s="12">
        <f t="shared" si="3"/>
        <v>3.8125496425734713E-2</v>
      </c>
      <c r="R28" s="12">
        <f t="shared" si="4"/>
        <v>2.9388403494837172E-2</v>
      </c>
      <c r="S28" s="12">
        <f t="shared" si="5"/>
        <v>3.0182684670373314E-2</v>
      </c>
      <c r="T28" s="12">
        <f t="shared" si="6"/>
        <v>1.9857029388403495E-2</v>
      </c>
      <c r="U28" s="12">
        <f t="shared" si="7"/>
        <v>0.181890389197776</v>
      </c>
    </row>
    <row r="29" spans="2:21" ht="14.25" x14ac:dyDescent="0.15">
      <c r="B29" s="26" t="s">
        <v>23</v>
      </c>
      <c r="C29" s="3">
        <v>32718</v>
      </c>
      <c r="D29" s="4">
        <v>659</v>
      </c>
      <c r="E29" s="4">
        <v>577</v>
      </c>
      <c r="F29" s="4">
        <v>1289</v>
      </c>
      <c r="G29" s="4">
        <v>960</v>
      </c>
      <c r="H29" s="4">
        <v>809</v>
      </c>
      <c r="I29" s="4">
        <v>970</v>
      </c>
      <c r="J29" s="4">
        <v>674</v>
      </c>
      <c r="K29" s="4">
        <v>5938</v>
      </c>
      <c r="L29" s="1"/>
      <c r="M29" s="25" t="s">
        <v>23</v>
      </c>
      <c r="N29" s="12">
        <f t="shared" si="0"/>
        <v>2.014181795953298E-2</v>
      </c>
      <c r="O29" s="12">
        <f t="shared" si="1"/>
        <v>1.7635552295372579E-2</v>
      </c>
      <c r="P29" s="12">
        <f t="shared" si="2"/>
        <v>3.9397273671984839E-2</v>
      </c>
      <c r="Q29" s="12">
        <f t="shared" si="3"/>
        <v>2.9341646799926645E-2</v>
      </c>
      <c r="R29" s="12">
        <f t="shared" si="4"/>
        <v>2.4726450272021517E-2</v>
      </c>
      <c r="S29" s="12">
        <f t="shared" si="5"/>
        <v>2.9647288954092549E-2</v>
      </c>
      <c r="T29" s="12">
        <f t="shared" si="6"/>
        <v>2.0600281190781833E-2</v>
      </c>
      <c r="U29" s="12">
        <f t="shared" si="7"/>
        <v>0.18149031114371295</v>
      </c>
    </row>
    <row r="30" spans="2:21" ht="14.25" x14ac:dyDescent="0.15">
      <c r="B30" s="26" t="s">
        <v>24</v>
      </c>
      <c r="C30" s="3">
        <v>1977</v>
      </c>
      <c r="D30" s="4">
        <v>30</v>
      </c>
      <c r="E30" s="4">
        <v>24</v>
      </c>
      <c r="F30" s="4">
        <v>77</v>
      </c>
      <c r="G30" s="4">
        <v>73</v>
      </c>
      <c r="H30" s="4">
        <v>53</v>
      </c>
      <c r="I30" s="4">
        <v>53</v>
      </c>
      <c r="J30" s="4">
        <v>33</v>
      </c>
      <c r="K30" s="4">
        <v>343</v>
      </c>
      <c r="L30" s="1"/>
      <c r="M30" s="25" t="s">
        <v>24</v>
      </c>
      <c r="N30" s="12">
        <f t="shared" si="0"/>
        <v>1.5174506828528073E-2</v>
      </c>
      <c r="O30" s="12">
        <f t="shared" si="1"/>
        <v>1.2139605462822459E-2</v>
      </c>
      <c r="P30" s="12">
        <f t="shared" si="2"/>
        <v>3.8947900859888723E-2</v>
      </c>
      <c r="Q30" s="12">
        <f t="shared" si="3"/>
        <v>3.6924633282751647E-2</v>
      </c>
      <c r="R30" s="12">
        <f t="shared" si="4"/>
        <v>2.6808295397066261E-2</v>
      </c>
      <c r="S30" s="12">
        <f t="shared" si="5"/>
        <v>2.6808295397066261E-2</v>
      </c>
      <c r="T30" s="12">
        <f t="shared" si="6"/>
        <v>1.6691957511380879E-2</v>
      </c>
      <c r="U30" s="12">
        <f t="shared" si="7"/>
        <v>0.17349519473950431</v>
      </c>
    </row>
    <row r="31" spans="2:21" ht="14.25" x14ac:dyDescent="0.15">
      <c r="B31" s="26" t="s">
        <v>25</v>
      </c>
      <c r="C31" s="3">
        <v>7582</v>
      </c>
      <c r="D31" s="4">
        <v>46</v>
      </c>
      <c r="E31" s="4">
        <v>92</v>
      </c>
      <c r="F31" s="4">
        <v>216</v>
      </c>
      <c r="G31" s="4">
        <v>297</v>
      </c>
      <c r="H31" s="4">
        <v>263</v>
      </c>
      <c r="I31" s="4">
        <v>229</v>
      </c>
      <c r="J31" s="4">
        <v>166</v>
      </c>
      <c r="K31" s="4">
        <v>1309</v>
      </c>
      <c r="L31" s="1"/>
      <c r="M31" s="25" t="s">
        <v>25</v>
      </c>
      <c r="N31" s="12">
        <f t="shared" si="0"/>
        <v>6.0670007913479294E-3</v>
      </c>
      <c r="O31" s="12">
        <f t="shared" si="1"/>
        <v>1.2134001582695859E-2</v>
      </c>
      <c r="P31" s="12">
        <f t="shared" si="2"/>
        <v>2.848852545502506E-2</v>
      </c>
      <c r="Q31" s="12">
        <f t="shared" si="3"/>
        <v>3.9171722500659457E-2</v>
      </c>
      <c r="R31" s="12">
        <f t="shared" si="4"/>
        <v>3.4687417567924032E-2</v>
      </c>
      <c r="S31" s="12">
        <f t="shared" si="5"/>
        <v>3.0203112635188604E-2</v>
      </c>
      <c r="T31" s="12">
        <f t="shared" si="6"/>
        <v>2.1893959377472964E-2</v>
      </c>
      <c r="U31" s="12">
        <f t="shared" si="7"/>
        <v>0.1726457399103139</v>
      </c>
    </row>
    <row r="32" spans="2:21" ht="14.25" x14ac:dyDescent="0.15">
      <c r="B32" s="26" t="s">
        <v>26</v>
      </c>
      <c r="C32" s="3">
        <v>4898</v>
      </c>
      <c r="D32" s="4">
        <v>77</v>
      </c>
      <c r="E32" s="4">
        <v>95</v>
      </c>
      <c r="F32" s="4">
        <v>166</v>
      </c>
      <c r="G32" s="4">
        <v>146</v>
      </c>
      <c r="H32" s="4">
        <v>100</v>
      </c>
      <c r="I32" s="4">
        <v>110</v>
      </c>
      <c r="J32" s="4">
        <v>93</v>
      </c>
      <c r="K32" s="4">
        <v>787</v>
      </c>
      <c r="L32" s="1"/>
      <c r="M32" s="25" t="s">
        <v>26</v>
      </c>
      <c r="N32" s="12">
        <f t="shared" si="0"/>
        <v>1.5720702327480605E-2</v>
      </c>
      <c r="O32" s="12">
        <f t="shared" si="1"/>
        <v>1.939567170273581E-2</v>
      </c>
      <c r="P32" s="12">
        <f t="shared" si="2"/>
        <v>3.3891384238464682E-2</v>
      </c>
      <c r="Q32" s="12">
        <f t="shared" si="3"/>
        <v>2.9808084932625562E-2</v>
      </c>
      <c r="R32" s="12">
        <f t="shared" si="4"/>
        <v>2.0416496529195589E-2</v>
      </c>
      <c r="S32" s="12">
        <f t="shared" si="5"/>
        <v>2.2458146182115148E-2</v>
      </c>
      <c r="T32" s="12">
        <f t="shared" si="6"/>
        <v>1.8987341772151899E-2</v>
      </c>
      <c r="U32" s="12">
        <f t="shared" si="7"/>
        <v>0.16067782768476929</v>
      </c>
    </row>
    <row r="33" spans="2:21" ht="14.25" x14ac:dyDescent="0.15">
      <c r="B33" s="26" t="s">
        <v>27</v>
      </c>
      <c r="C33" s="3">
        <v>7118</v>
      </c>
      <c r="D33" s="4">
        <v>214</v>
      </c>
      <c r="E33" s="4">
        <v>108</v>
      </c>
      <c r="F33" s="4">
        <v>235</v>
      </c>
      <c r="G33" s="4">
        <v>112</v>
      </c>
      <c r="H33" s="4">
        <v>164</v>
      </c>
      <c r="I33" s="4">
        <v>189</v>
      </c>
      <c r="J33" s="4">
        <v>149</v>
      </c>
      <c r="K33" s="4">
        <v>1171</v>
      </c>
      <c r="L33" s="1"/>
      <c r="M33" s="25" t="s">
        <v>27</v>
      </c>
      <c r="N33" s="12">
        <f t="shared" si="0"/>
        <v>3.0064624894633324E-2</v>
      </c>
      <c r="O33" s="12">
        <f t="shared" si="1"/>
        <v>1.5172801348693454E-2</v>
      </c>
      <c r="P33" s="12">
        <f t="shared" si="2"/>
        <v>3.3014891823545937E-2</v>
      </c>
      <c r="Q33" s="12">
        <f t="shared" si="3"/>
        <v>1.5734756954200617E-2</v>
      </c>
      <c r="R33" s="12">
        <f t="shared" si="4"/>
        <v>2.3040179825793761E-2</v>
      </c>
      <c r="S33" s="12">
        <f t="shared" si="5"/>
        <v>2.6552402360213542E-2</v>
      </c>
      <c r="T33" s="12">
        <f t="shared" si="6"/>
        <v>2.0932846305141892E-2</v>
      </c>
      <c r="U33" s="12">
        <f t="shared" si="7"/>
        <v>0.16451250351222255</v>
      </c>
    </row>
    <row r="34" spans="2:21" ht="14.25" x14ac:dyDescent="0.15">
      <c r="B34" s="26" t="s">
        <v>28</v>
      </c>
      <c r="C34" s="3">
        <v>24026</v>
      </c>
      <c r="D34" s="4">
        <v>239</v>
      </c>
      <c r="E34" s="4">
        <v>509</v>
      </c>
      <c r="F34" s="4">
        <v>820</v>
      </c>
      <c r="G34" s="4">
        <v>1079</v>
      </c>
      <c r="H34" s="4">
        <v>820</v>
      </c>
      <c r="I34" s="4">
        <v>598</v>
      </c>
      <c r="J34" s="4">
        <v>568</v>
      </c>
      <c r="K34" s="4">
        <v>4633</v>
      </c>
      <c r="L34" s="1"/>
      <c r="M34" s="25" t="s">
        <v>28</v>
      </c>
      <c r="N34" s="12">
        <f t="shared" si="0"/>
        <v>9.9475568134520936E-3</v>
      </c>
      <c r="O34" s="12">
        <f t="shared" si="1"/>
        <v>2.1185382502289185E-2</v>
      </c>
      <c r="P34" s="12">
        <f t="shared" si="2"/>
        <v>3.4129692832764506E-2</v>
      </c>
      <c r="Q34" s="12">
        <f t="shared" si="3"/>
        <v>4.490968117872305E-2</v>
      </c>
      <c r="R34" s="12">
        <f t="shared" si="4"/>
        <v>3.4129692832764506E-2</v>
      </c>
      <c r="S34" s="12">
        <f t="shared" si="5"/>
        <v>2.4889702821942895E-2</v>
      </c>
      <c r="T34" s="12">
        <f t="shared" si="6"/>
        <v>2.3641055523183217E-2</v>
      </c>
      <c r="U34" s="12">
        <f t="shared" si="7"/>
        <v>0.19283276450511946</v>
      </c>
    </row>
    <row r="35" spans="2:21" ht="14.25" x14ac:dyDescent="0.15">
      <c r="B35" s="26" t="s">
        <v>29</v>
      </c>
      <c r="C35" s="19">
        <v>40742</v>
      </c>
      <c r="D35" s="4">
        <v>1443</v>
      </c>
      <c r="E35" s="4">
        <v>1097</v>
      </c>
      <c r="F35" s="4">
        <v>1159</v>
      </c>
      <c r="G35" s="4">
        <v>958</v>
      </c>
      <c r="H35" s="4">
        <v>899</v>
      </c>
      <c r="I35" s="4">
        <v>1016</v>
      </c>
      <c r="J35" s="4">
        <v>661</v>
      </c>
      <c r="K35" s="4">
        <v>7233</v>
      </c>
      <c r="L35" s="1"/>
      <c r="M35" s="25" t="s">
        <v>29</v>
      </c>
      <c r="N35" s="12">
        <f t="shared" si="0"/>
        <v>3.5417996171027442E-2</v>
      </c>
      <c r="O35" s="12">
        <f t="shared" si="1"/>
        <v>2.6925531392666045E-2</v>
      </c>
      <c r="P35" s="12">
        <f t="shared" si="2"/>
        <v>2.8447302537921555E-2</v>
      </c>
      <c r="Q35" s="12">
        <f t="shared" si="3"/>
        <v>2.3513818663786757E-2</v>
      </c>
      <c r="R35" s="12">
        <f t="shared" si="4"/>
        <v>2.2065681606204899E-2</v>
      </c>
      <c r="S35" s="12">
        <f t="shared" si="5"/>
        <v>2.4937411025477394E-2</v>
      </c>
      <c r="T35" s="12">
        <f t="shared" si="6"/>
        <v>1.6224043984095039E-2</v>
      </c>
      <c r="U35" s="12">
        <f t="shared" si="7"/>
        <v>0.17753178538117911</v>
      </c>
    </row>
    <row r="36" spans="2:21" ht="14.25" x14ac:dyDescent="0.15">
      <c r="B36" s="26" t="s">
        <v>30</v>
      </c>
      <c r="C36" s="3">
        <v>9303</v>
      </c>
      <c r="D36" s="4">
        <v>303</v>
      </c>
      <c r="E36" s="4">
        <v>221</v>
      </c>
      <c r="F36" s="4">
        <v>240</v>
      </c>
      <c r="G36" s="4">
        <v>244</v>
      </c>
      <c r="H36" s="4">
        <v>182</v>
      </c>
      <c r="I36" s="4">
        <v>252</v>
      </c>
      <c r="J36" s="4">
        <v>140</v>
      </c>
      <c r="K36" s="4">
        <v>1582</v>
      </c>
      <c r="L36" s="1"/>
      <c r="M36" s="25" t="s">
        <v>30</v>
      </c>
      <c r="N36" s="12">
        <f t="shared" si="0"/>
        <v>3.2570138664946791E-2</v>
      </c>
      <c r="O36" s="12">
        <f t="shared" si="1"/>
        <v>2.3755777706116307E-2</v>
      </c>
      <c r="P36" s="12">
        <f t="shared" si="2"/>
        <v>2.5798129635601418E-2</v>
      </c>
      <c r="Q36" s="12">
        <f t="shared" si="3"/>
        <v>2.6228098462861442E-2</v>
      </c>
      <c r="R36" s="12">
        <f t="shared" si="4"/>
        <v>1.9563581640331076E-2</v>
      </c>
      <c r="S36" s="12">
        <f t="shared" si="5"/>
        <v>2.7088036117381489E-2</v>
      </c>
      <c r="T36" s="12">
        <f t="shared" si="6"/>
        <v>1.5048908954100828E-2</v>
      </c>
      <c r="U36" s="12">
        <f t="shared" si="7"/>
        <v>0.17005267118133935</v>
      </c>
    </row>
    <row r="37" spans="2:21" ht="14.25" x14ac:dyDescent="0.15">
      <c r="B37" s="26" t="s">
        <v>31</v>
      </c>
      <c r="C37" s="3">
        <v>2720</v>
      </c>
      <c r="D37" s="4">
        <v>60</v>
      </c>
      <c r="E37" s="4">
        <v>76</v>
      </c>
      <c r="F37" s="4">
        <v>92</v>
      </c>
      <c r="G37" s="4">
        <v>81</v>
      </c>
      <c r="H37" s="4">
        <v>72</v>
      </c>
      <c r="I37" s="4">
        <v>59</v>
      </c>
      <c r="J37" s="4">
        <v>52</v>
      </c>
      <c r="K37" s="4">
        <v>492</v>
      </c>
      <c r="L37" s="1"/>
      <c r="M37" s="25" t="s">
        <v>31</v>
      </c>
      <c r="N37" s="12">
        <f t="shared" si="0"/>
        <v>2.2058823529411766E-2</v>
      </c>
      <c r="O37" s="12">
        <f t="shared" si="1"/>
        <v>2.7941176470588237E-2</v>
      </c>
      <c r="P37" s="12">
        <f t="shared" si="2"/>
        <v>3.3823529411764704E-2</v>
      </c>
      <c r="Q37" s="12">
        <f t="shared" si="3"/>
        <v>2.9779411764705881E-2</v>
      </c>
      <c r="R37" s="12">
        <f t="shared" si="4"/>
        <v>2.6470588235294117E-2</v>
      </c>
      <c r="S37" s="12">
        <f t="shared" si="5"/>
        <v>2.1691176470588235E-2</v>
      </c>
      <c r="T37" s="12">
        <f t="shared" si="6"/>
        <v>1.9117647058823531E-2</v>
      </c>
      <c r="U37" s="12">
        <f t="shared" si="7"/>
        <v>0.18088235294117647</v>
      </c>
    </row>
    <row r="38" spans="2:21" ht="14.25" x14ac:dyDescent="0.15">
      <c r="B38" s="26" t="s">
        <v>32</v>
      </c>
      <c r="C38" s="3">
        <v>23428</v>
      </c>
      <c r="D38" s="4">
        <v>387</v>
      </c>
      <c r="E38" s="4">
        <v>520</v>
      </c>
      <c r="F38" s="4">
        <v>790</v>
      </c>
      <c r="G38" s="4">
        <v>885</v>
      </c>
      <c r="H38" s="4">
        <v>660</v>
      </c>
      <c r="I38" s="4">
        <v>779</v>
      </c>
      <c r="J38" s="4">
        <v>535</v>
      </c>
      <c r="K38" s="4">
        <v>4556</v>
      </c>
      <c r="L38" s="1"/>
      <c r="M38" s="25" t="s">
        <v>32</v>
      </c>
      <c r="N38" s="12">
        <f t="shared" si="0"/>
        <v>1.6518695577940924E-2</v>
      </c>
      <c r="O38" s="12">
        <f t="shared" si="1"/>
        <v>2.2195663308861191E-2</v>
      </c>
      <c r="P38" s="12">
        <f t="shared" si="2"/>
        <v>3.372033464230835E-2</v>
      </c>
      <c r="Q38" s="12">
        <f t="shared" si="3"/>
        <v>3.7775311592965682E-2</v>
      </c>
      <c r="R38" s="12">
        <f t="shared" si="4"/>
        <v>2.8171418815093052E-2</v>
      </c>
      <c r="S38" s="12">
        <f t="shared" si="5"/>
        <v>3.325081099539013E-2</v>
      </c>
      <c r="T38" s="12">
        <f t="shared" si="6"/>
        <v>2.2835922827386033E-2</v>
      </c>
      <c r="U38" s="12">
        <f t="shared" si="7"/>
        <v>0.19446815775994536</v>
      </c>
    </row>
    <row r="39" spans="2:21" ht="14.25" x14ac:dyDescent="0.15">
      <c r="B39" s="26" t="s">
        <v>33</v>
      </c>
      <c r="C39" s="19">
        <v>21292</v>
      </c>
      <c r="D39" s="4">
        <v>528</v>
      </c>
      <c r="E39" s="4">
        <v>463</v>
      </c>
      <c r="F39" s="4">
        <v>768</v>
      </c>
      <c r="G39" s="4">
        <v>631</v>
      </c>
      <c r="H39" s="4">
        <v>455</v>
      </c>
      <c r="I39" s="4">
        <v>445</v>
      </c>
      <c r="J39" s="4">
        <v>391</v>
      </c>
      <c r="K39" s="4">
        <v>3681</v>
      </c>
      <c r="L39" s="1"/>
      <c r="M39" s="25" t="s">
        <v>33</v>
      </c>
      <c r="N39" s="12">
        <f t="shared" si="0"/>
        <v>2.4798046214540674E-2</v>
      </c>
      <c r="O39" s="12">
        <f t="shared" si="1"/>
        <v>2.1745256434341536E-2</v>
      </c>
      <c r="P39" s="12">
        <f t="shared" si="2"/>
        <v>3.6069885402968252E-2</v>
      </c>
      <c r="Q39" s="12">
        <f t="shared" si="3"/>
        <v>2.9635543866240843E-2</v>
      </c>
      <c r="R39" s="12">
        <f t="shared" si="4"/>
        <v>2.136952846139395E-2</v>
      </c>
      <c r="S39" s="12">
        <f t="shared" si="5"/>
        <v>2.0899868495209469E-2</v>
      </c>
      <c r="T39" s="12">
        <f t="shared" si="6"/>
        <v>1.8363704677813262E-2</v>
      </c>
      <c r="U39" s="12">
        <f t="shared" si="7"/>
        <v>0.172881833552508</v>
      </c>
    </row>
    <row r="40" spans="2:21" ht="14.25" x14ac:dyDescent="0.15">
      <c r="B40" s="26" t="s">
        <v>34</v>
      </c>
      <c r="C40" s="3">
        <v>4418</v>
      </c>
      <c r="D40" s="4">
        <v>59</v>
      </c>
      <c r="E40" s="4">
        <v>51</v>
      </c>
      <c r="F40" s="4">
        <v>204</v>
      </c>
      <c r="G40" s="4">
        <v>139</v>
      </c>
      <c r="H40" s="4">
        <v>139</v>
      </c>
      <c r="I40" s="4">
        <v>120</v>
      </c>
      <c r="J40" s="4">
        <v>66</v>
      </c>
      <c r="K40" s="4">
        <v>778</v>
      </c>
      <c r="L40" s="1"/>
      <c r="M40" s="25" t="s">
        <v>34</v>
      </c>
      <c r="N40" s="12">
        <f t="shared" si="0"/>
        <v>1.3354459031235853E-2</v>
      </c>
      <c r="O40" s="12">
        <f t="shared" si="1"/>
        <v>1.1543684925305569E-2</v>
      </c>
      <c r="P40" s="12">
        <f t="shared" si="2"/>
        <v>4.6174739701222274E-2</v>
      </c>
      <c r="Q40" s="12">
        <f t="shared" si="3"/>
        <v>3.1462200090538704E-2</v>
      </c>
      <c r="R40" s="12">
        <f t="shared" si="4"/>
        <v>3.1462200090538704E-2</v>
      </c>
      <c r="S40" s="12">
        <f t="shared" si="5"/>
        <v>2.7161611588954276E-2</v>
      </c>
      <c r="T40" s="12">
        <f t="shared" si="6"/>
        <v>1.4938886373924853E-2</v>
      </c>
      <c r="U40" s="12">
        <f t="shared" si="7"/>
        <v>0.17609778180172023</v>
      </c>
    </row>
    <row r="41" spans="2:21" ht="14.25" x14ac:dyDescent="0.15">
      <c r="B41" s="26" t="s">
        <v>64</v>
      </c>
      <c r="C41" s="4">
        <f t="shared" ref="C41:K41" si="8">SUM(C6:C40)</f>
        <v>518106</v>
      </c>
      <c r="D41" s="4">
        <f t="shared" si="8"/>
        <v>13687</v>
      </c>
      <c r="E41" s="4">
        <f t="shared" si="8"/>
        <v>10047</v>
      </c>
      <c r="F41" s="4">
        <f t="shared" si="8"/>
        <v>17127</v>
      </c>
      <c r="G41" s="4">
        <f t="shared" si="8"/>
        <v>15302</v>
      </c>
      <c r="H41" s="4">
        <f t="shared" si="8"/>
        <v>12411</v>
      </c>
      <c r="I41" s="4">
        <f t="shared" si="8"/>
        <v>12172</v>
      </c>
      <c r="J41" s="4">
        <f t="shared" si="8"/>
        <v>9553</v>
      </c>
      <c r="K41" s="4">
        <f t="shared" si="8"/>
        <v>90299</v>
      </c>
      <c r="L41" s="1"/>
      <c r="M41" s="26" t="s">
        <v>64</v>
      </c>
      <c r="N41" s="13">
        <f t="shared" si="0"/>
        <v>2.6417374050869899E-2</v>
      </c>
      <c r="O41" s="13">
        <f t="shared" si="1"/>
        <v>1.9391784692707671E-2</v>
      </c>
      <c r="P41" s="13">
        <f t="shared" si="2"/>
        <v>3.3056942015726509E-2</v>
      </c>
      <c r="Q41" s="13">
        <f t="shared" si="3"/>
        <v>2.9534496801812755E-2</v>
      </c>
      <c r="R41" s="13">
        <f t="shared" si="4"/>
        <v>2.3954557561580062E-2</v>
      </c>
      <c r="S41" s="13">
        <f t="shared" si="5"/>
        <v>2.3493261996579851E-2</v>
      </c>
      <c r="T41" s="13">
        <f t="shared" si="6"/>
        <v>1.8438311851242797E-2</v>
      </c>
      <c r="U41" s="13">
        <f t="shared" si="7"/>
        <v>0.17428672897051956</v>
      </c>
    </row>
    <row r="42" spans="2:21" ht="14.25" x14ac:dyDescent="0.15">
      <c r="B42" s="34" t="s">
        <v>65</v>
      </c>
      <c r="C42" s="4">
        <v>29779321</v>
      </c>
      <c r="D42" s="4">
        <v>677635</v>
      </c>
      <c r="E42" s="4">
        <v>688096</v>
      </c>
      <c r="F42" s="4">
        <v>940118</v>
      </c>
      <c r="G42" s="4">
        <v>913632</v>
      </c>
      <c r="H42" s="4">
        <v>698424</v>
      </c>
      <c r="I42" s="4">
        <v>646413</v>
      </c>
      <c r="J42" s="4">
        <v>585190</v>
      </c>
      <c r="K42" s="4">
        <v>5149508</v>
      </c>
      <c r="L42" s="1"/>
      <c r="M42" s="34" t="s">
        <v>65</v>
      </c>
      <c r="N42" s="13">
        <f t="shared" si="0"/>
        <v>2.2755219972946997E-2</v>
      </c>
      <c r="O42" s="13">
        <f t="shared" si="1"/>
        <v>2.3106504006589E-2</v>
      </c>
      <c r="P42" s="13">
        <f t="shared" si="2"/>
        <v>3.1569490788591184E-2</v>
      </c>
      <c r="Q42" s="13">
        <f t="shared" si="3"/>
        <v>3.0680081658006911E-2</v>
      </c>
      <c r="R42" s="13">
        <f t="shared" si="4"/>
        <v>2.3453321853779002E-2</v>
      </c>
      <c r="S42" s="13">
        <f t="shared" si="5"/>
        <v>2.1706774308252359E-2</v>
      </c>
      <c r="T42" s="13">
        <f t="shared" si="6"/>
        <v>1.9650884585313413E-2</v>
      </c>
      <c r="U42" s="13">
        <f t="shared" si="7"/>
        <v>0.17292227717347888</v>
      </c>
    </row>
    <row r="43" spans="2:21" ht="18.75" customHeight="1" x14ac:dyDescent="0.15">
      <c r="B43" s="106" t="s">
        <v>99</v>
      </c>
      <c r="C43" s="106"/>
      <c r="D43" s="106"/>
      <c r="E43" s="106"/>
      <c r="F43" s="106"/>
      <c r="G43" s="106"/>
      <c r="H43" s="106"/>
      <c r="I43" s="106"/>
      <c r="J43" s="106"/>
      <c r="K43" s="106"/>
      <c r="L43" s="1"/>
      <c r="M43" s="1"/>
      <c r="N43" s="1"/>
      <c r="O43" s="1"/>
      <c r="P43" s="1"/>
      <c r="Q43" s="1"/>
      <c r="R43" s="1"/>
      <c r="S43" s="1"/>
      <c r="T43" s="1"/>
      <c r="U43" s="1"/>
    </row>
    <row r="44" spans="2:21" x14ac:dyDescent="0.15">
      <c r="B44" s="107"/>
      <c r="C44" s="107"/>
      <c r="D44" s="107"/>
      <c r="E44" s="107"/>
      <c r="F44" s="107"/>
      <c r="G44" s="107"/>
      <c r="H44" s="107"/>
      <c r="I44" s="107"/>
      <c r="J44" s="107"/>
      <c r="K44" s="107"/>
      <c r="L44" s="1"/>
      <c r="M44" s="1"/>
      <c r="N44" s="1"/>
      <c r="O44" s="1"/>
      <c r="P44" s="1"/>
      <c r="Q44" s="1"/>
      <c r="R44" s="1"/>
      <c r="S44" s="1"/>
      <c r="T44" s="1"/>
      <c r="U44" s="1"/>
    </row>
  </sheetData>
  <sheetProtection password="E9BF" sheet="1" objects="1" scenarios="1" selectLockedCells="1"/>
  <mergeCells count="10">
    <mergeCell ref="B43:K44"/>
    <mergeCell ref="M4:M5"/>
    <mergeCell ref="N4:U4"/>
    <mergeCell ref="M3:U3"/>
    <mergeCell ref="M2:P2"/>
    <mergeCell ref="B2:D2"/>
    <mergeCell ref="B3:B5"/>
    <mergeCell ref="C4:C5"/>
    <mergeCell ref="C3:K3"/>
    <mergeCell ref="D4:K4"/>
  </mergeCells>
  <phoneticPr fontId="1"/>
  <conditionalFormatting sqref="B6:K42">
    <cfRule type="expression" dxfId="7" priority="2">
      <formula>MOD(ROW(),2)=0</formula>
    </cfRule>
  </conditionalFormatting>
  <conditionalFormatting sqref="M6:U42">
    <cfRule type="expression" dxfId="6" priority="1">
      <formula>MOD(ROW(),2)=0</formula>
    </cfRule>
  </conditionalFormatting>
  <pageMargins left="0.31496062992125984" right="0.11811023622047245" top="0.35433070866141736" bottom="0.15748031496062992" header="0.31496062992125984" footer="0.31496062992125984"/>
  <pageSetup paperSize="9" scale="94" orientation="portrait" r:id="rId1"/>
  <colBreaks count="1" manualBreakCount="1">
    <brk id="11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44"/>
  <sheetViews>
    <sheetView view="pageBreakPreview" zoomScale="60" zoomScaleNormal="80" workbookViewId="0"/>
  </sheetViews>
  <sheetFormatPr defaultRowHeight="13.5" x14ac:dyDescent="0.15"/>
  <cols>
    <col min="1" max="1" width="3.125" customWidth="1"/>
    <col min="3" max="3" width="11.625" customWidth="1"/>
    <col min="11" max="11" width="10.375" customWidth="1"/>
  </cols>
  <sheetData>
    <row r="2" spans="2:21" ht="17.25" x14ac:dyDescent="0.15">
      <c r="B2" s="108" t="s">
        <v>59</v>
      </c>
      <c r="C2" s="108"/>
      <c r="D2" s="108"/>
      <c r="E2" s="1"/>
      <c r="F2" s="1"/>
      <c r="G2" s="1"/>
      <c r="H2" s="1"/>
      <c r="I2" s="1"/>
      <c r="J2" s="1"/>
      <c r="K2" s="1"/>
      <c r="L2" s="1"/>
      <c r="M2" s="108" t="s">
        <v>60</v>
      </c>
      <c r="N2" s="108"/>
      <c r="O2" s="108"/>
      <c r="P2" s="108"/>
      <c r="Q2" s="22"/>
      <c r="R2" s="22"/>
      <c r="S2" s="22"/>
      <c r="T2" s="22"/>
      <c r="U2" s="22"/>
    </row>
    <row r="3" spans="2:21" x14ac:dyDescent="0.15">
      <c r="B3" s="115"/>
      <c r="C3" s="114" t="s">
        <v>97</v>
      </c>
      <c r="D3" s="114"/>
      <c r="E3" s="114"/>
      <c r="F3" s="114"/>
      <c r="G3" s="114"/>
      <c r="H3" s="114"/>
      <c r="I3" s="114"/>
      <c r="J3" s="114"/>
      <c r="K3" s="114"/>
      <c r="L3" s="1"/>
      <c r="M3" s="110" t="s">
        <v>39</v>
      </c>
      <c r="N3" s="99"/>
      <c r="O3" s="99"/>
      <c r="P3" s="99"/>
      <c r="Q3" s="99"/>
      <c r="R3" s="99"/>
      <c r="S3" s="99"/>
      <c r="T3" s="99"/>
      <c r="U3" s="100"/>
    </row>
    <row r="4" spans="2:21" x14ac:dyDescent="0.15">
      <c r="B4" s="115"/>
      <c r="C4" s="96" t="s">
        <v>61</v>
      </c>
      <c r="D4" s="98" t="s">
        <v>62</v>
      </c>
      <c r="E4" s="99"/>
      <c r="F4" s="99"/>
      <c r="G4" s="99"/>
      <c r="H4" s="99"/>
      <c r="I4" s="99"/>
      <c r="J4" s="99"/>
      <c r="K4" s="100"/>
      <c r="L4" s="1"/>
      <c r="M4" s="97"/>
      <c r="N4" s="98" t="s">
        <v>41</v>
      </c>
      <c r="O4" s="99"/>
      <c r="P4" s="99"/>
      <c r="Q4" s="99"/>
      <c r="R4" s="99"/>
      <c r="S4" s="99"/>
      <c r="T4" s="99"/>
      <c r="U4" s="100"/>
    </row>
    <row r="5" spans="2:21" ht="27" x14ac:dyDescent="0.15">
      <c r="B5" s="115"/>
      <c r="C5" s="111"/>
      <c r="D5" s="21" t="s">
        <v>49</v>
      </c>
      <c r="E5" s="21" t="s">
        <v>43</v>
      </c>
      <c r="F5" s="21" t="s">
        <v>48</v>
      </c>
      <c r="G5" s="21" t="s">
        <v>44</v>
      </c>
      <c r="H5" s="21" t="s">
        <v>45</v>
      </c>
      <c r="I5" s="21" t="s">
        <v>46</v>
      </c>
      <c r="J5" s="20" t="s">
        <v>47</v>
      </c>
      <c r="K5" s="21" t="s">
        <v>50</v>
      </c>
      <c r="L5" s="1"/>
      <c r="M5" s="111"/>
      <c r="N5" s="27" t="s">
        <v>58</v>
      </c>
      <c r="O5" s="27" t="s">
        <v>57</v>
      </c>
      <c r="P5" s="27" t="s">
        <v>56</v>
      </c>
      <c r="Q5" s="27" t="s">
        <v>55</v>
      </c>
      <c r="R5" s="27" t="s">
        <v>54</v>
      </c>
      <c r="S5" s="27" t="s">
        <v>53</v>
      </c>
      <c r="T5" s="23" t="s">
        <v>52</v>
      </c>
      <c r="U5" s="27" t="s">
        <v>51</v>
      </c>
    </row>
    <row r="6" spans="2:21" ht="14.25" x14ac:dyDescent="0.15">
      <c r="B6" s="26" t="s">
        <v>0</v>
      </c>
      <c r="C6" s="8">
        <v>191335</v>
      </c>
      <c r="D6" s="4">
        <v>6668</v>
      </c>
      <c r="E6" s="4">
        <v>3148</v>
      </c>
      <c r="F6" s="4">
        <v>6550</v>
      </c>
      <c r="G6" s="4">
        <v>4574</v>
      </c>
      <c r="H6" s="4">
        <v>4306</v>
      </c>
      <c r="I6" s="4">
        <v>3923</v>
      </c>
      <c r="J6" s="4">
        <v>2965</v>
      </c>
      <c r="K6" s="4">
        <v>32134</v>
      </c>
      <c r="L6" s="1"/>
      <c r="M6" s="33" t="s">
        <v>0</v>
      </c>
      <c r="N6" s="12">
        <f t="shared" ref="N6:N42" si="0">D6/C6</f>
        <v>3.4849870645726082E-2</v>
      </c>
      <c r="O6" s="12">
        <f t="shared" ref="O6:O42" si="1">E6/C6</f>
        <v>1.6452818355240807E-2</v>
      </c>
      <c r="P6" s="12">
        <f t="shared" ref="P6:P42" si="2">F6/C6</f>
        <v>3.4233151279170045E-2</v>
      </c>
      <c r="Q6" s="12">
        <f t="shared" ref="Q6:Q42" si="3">G6/C6</f>
        <v>2.3905715107011262E-2</v>
      </c>
      <c r="R6" s="12">
        <f t="shared" ref="R6:R42" si="4">H6/C6</f>
        <v>2.250503044398568E-2</v>
      </c>
      <c r="S6" s="12">
        <f t="shared" ref="S6:S42" si="5">I6/C6</f>
        <v>2.0503305720333445E-2</v>
      </c>
      <c r="T6" s="12">
        <f t="shared" ref="T6:T42" si="6">J6/C6</f>
        <v>1.5496380693547966E-2</v>
      </c>
      <c r="U6" s="12">
        <f t="shared" ref="U6:U42" si="7">K6/C6</f>
        <v>0.16794627224501529</v>
      </c>
    </row>
    <row r="7" spans="2:21" ht="14.25" x14ac:dyDescent="0.15">
      <c r="B7" s="26" t="s">
        <v>1</v>
      </c>
      <c r="C7" s="8">
        <v>10327</v>
      </c>
      <c r="D7" s="4">
        <v>272</v>
      </c>
      <c r="E7" s="4">
        <v>265</v>
      </c>
      <c r="F7" s="4">
        <v>244</v>
      </c>
      <c r="G7" s="4">
        <v>312</v>
      </c>
      <c r="H7" s="4">
        <v>256</v>
      </c>
      <c r="I7" s="4">
        <v>238</v>
      </c>
      <c r="J7" s="4">
        <v>240</v>
      </c>
      <c r="K7" s="4">
        <v>1827</v>
      </c>
      <c r="L7" s="1"/>
      <c r="M7" s="33" t="s">
        <v>1</v>
      </c>
      <c r="N7" s="12">
        <f t="shared" si="0"/>
        <v>2.6338723733901424E-2</v>
      </c>
      <c r="O7" s="12">
        <f t="shared" si="1"/>
        <v>2.5660888931926019E-2</v>
      </c>
      <c r="P7" s="12">
        <f t="shared" si="2"/>
        <v>2.3627384525999807E-2</v>
      </c>
      <c r="Q7" s="12">
        <f t="shared" si="3"/>
        <v>3.0212065459475163E-2</v>
      </c>
      <c r="R7" s="12">
        <f t="shared" si="4"/>
        <v>2.4789387043671927E-2</v>
      </c>
      <c r="S7" s="12">
        <f t="shared" si="5"/>
        <v>2.3046383267163746E-2</v>
      </c>
      <c r="T7" s="12">
        <f t="shared" si="6"/>
        <v>2.3240050353442433E-2</v>
      </c>
      <c r="U7" s="12">
        <f t="shared" si="7"/>
        <v>0.17691488331558053</v>
      </c>
    </row>
    <row r="8" spans="2:21" ht="14.25" x14ac:dyDescent="0.15">
      <c r="B8" s="26" t="s">
        <v>2</v>
      </c>
      <c r="C8" s="4">
        <v>3628</v>
      </c>
      <c r="D8" s="4">
        <v>61</v>
      </c>
      <c r="E8" s="4">
        <v>87</v>
      </c>
      <c r="F8" s="4">
        <v>63</v>
      </c>
      <c r="G8" s="4">
        <v>113</v>
      </c>
      <c r="H8" s="4">
        <v>69</v>
      </c>
      <c r="I8" s="4">
        <v>83</v>
      </c>
      <c r="J8" s="4">
        <v>79</v>
      </c>
      <c r="K8" s="4">
        <v>555</v>
      </c>
      <c r="L8" s="1"/>
      <c r="M8" s="33" t="s">
        <v>2</v>
      </c>
      <c r="N8" s="12">
        <f t="shared" si="0"/>
        <v>1.6813671444321939E-2</v>
      </c>
      <c r="O8" s="12">
        <f t="shared" si="1"/>
        <v>2.3980154355016537E-2</v>
      </c>
      <c r="P8" s="12">
        <f t="shared" si="2"/>
        <v>1.7364939360529217E-2</v>
      </c>
      <c r="Q8" s="12">
        <f t="shared" si="3"/>
        <v>3.1146637265711135E-2</v>
      </c>
      <c r="R8" s="12">
        <f t="shared" si="4"/>
        <v>1.9018743109151047E-2</v>
      </c>
      <c r="S8" s="12">
        <f t="shared" si="5"/>
        <v>2.2877618522601985E-2</v>
      </c>
      <c r="T8" s="12">
        <f t="shared" si="6"/>
        <v>2.1775082690187433E-2</v>
      </c>
      <c r="U8" s="12">
        <f t="shared" si="7"/>
        <v>0.1529768467475193</v>
      </c>
    </row>
    <row r="9" spans="2:21" ht="14.25" x14ac:dyDescent="0.15">
      <c r="B9" s="26" t="s">
        <v>3</v>
      </c>
      <c r="C9" s="4">
        <v>726</v>
      </c>
      <c r="D9" s="4">
        <v>23</v>
      </c>
      <c r="E9" s="4">
        <v>26</v>
      </c>
      <c r="F9" s="4">
        <v>19</v>
      </c>
      <c r="G9" s="4">
        <v>24</v>
      </c>
      <c r="H9" s="4">
        <v>13</v>
      </c>
      <c r="I9" s="4">
        <v>17</v>
      </c>
      <c r="J9" s="4">
        <v>16</v>
      </c>
      <c r="K9" s="4">
        <v>138</v>
      </c>
      <c r="L9" s="1"/>
      <c r="M9" s="33" t="s">
        <v>3</v>
      </c>
      <c r="N9" s="12">
        <f t="shared" si="0"/>
        <v>3.1680440771349863E-2</v>
      </c>
      <c r="O9" s="12">
        <f t="shared" si="1"/>
        <v>3.5812672176308541E-2</v>
      </c>
      <c r="P9" s="12">
        <f t="shared" si="2"/>
        <v>2.6170798898071626E-2</v>
      </c>
      <c r="Q9" s="12">
        <f t="shared" si="3"/>
        <v>3.3057851239669422E-2</v>
      </c>
      <c r="R9" s="12">
        <f t="shared" si="4"/>
        <v>1.790633608815427E-2</v>
      </c>
      <c r="S9" s="12">
        <f t="shared" si="5"/>
        <v>2.3415977961432508E-2</v>
      </c>
      <c r="T9" s="12">
        <f t="shared" si="6"/>
        <v>2.2038567493112948E-2</v>
      </c>
      <c r="U9" s="12">
        <f t="shared" si="7"/>
        <v>0.19008264462809918</v>
      </c>
    </row>
    <row r="10" spans="2:21" ht="14.25" x14ac:dyDescent="0.15">
      <c r="B10" s="26" t="s">
        <v>4</v>
      </c>
      <c r="C10" s="4">
        <v>5200</v>
      </c>
      <c r="D10" s="4">
        <v>111</v>
      </c>
      <c r="E10" s="4">
        <v>92</v>
      </c>
      <c r="F10" s="4">
        <v>135</v>
      </c>
      <c r="G10" s="4">
        <v>91</v>
      </c>
      <c r="H10" s="4">
        <v>95</v>
      </c>
      <c r="I10" s="4">
        <v>66</v>
      </c>
      <c r="J10" s="4">
        <v>54</v>
      </c>
      <c r="K10" s="4">
        <v>644</v>
      </c>
      <c r="L10" s="1"/>
      <c r="M10" s="33" t="s">
        <v>4</v>
      </c>
      <c r="N10" s="12">
        <f t="shared" si="0"/>
        <v>2.1346153846153845E-2</v>
      </c>
      <c r="O10" s="12">
        <f t="shared" si="1"/>
        <v>1.7692307692307691E-2</v>
      </c>
      <c r="P10" s="12">
        <f t="shared" si="2"/>
        <v>2.5961538461538463E-2</v>
      </c>
      <c r="Q10" s="12">
        <f t="shared" si="3"/>
        <v>1.7500000000000002E-2</v>
      </c>
      <c r="R10" s="12">
        <f t="shared" si="4"/>
        <v>1.826923076923077E-2</v>
      </c>
      <c r="S10" s="12">
        <f t="shared" si="5"/>
        <v>1.2692307692307692E-2</v>
      </c>
      <c r="T10" s="12">
        <f t="shared" si="6"/>
        <v>1.0384615384615384E-2</v>
      </c>
      <c r="U10" s="12">
        <f t="shared" si="7"/>
        <v>0.12384615384615384</v>
      </c>
    </row>
    <row r="11" spans="2:21" ht="14.25" x14ac:dyDescent="0.15">
      <c r="B11" s="26" t="s">
        <v>5</v>
      </c>
      <c r="C11" s="4">
        <v>3221</v>
      </c>
      <c r="D11" s="4">
        <v>25</v>
      </c>
      <c r="E11" s="4">
        <v>85</v>
      </c>
      <c r="F11" s="4">
        <v>61</v>
      </c>
      <c r="G11" s="4">
        <v>96</v>
      </c>
      <c r="H11" s="4">
        <v>126</v>
      </c>
      <c r="I11" s="4">
        <v>64</v>
      </c>
      <c r="J11" s="4">
        <v>47</v>
      </c>
      <c r="K11" s="4">
        <v>504</v>
      </c>
      <c r="L11" s="1"/>
      <c r="M11" s="33" t="s">
        <v>5</v>
      </c>
      <c r="N11" s="12">
        <f t="shared" si="0"/>
        <v>7.7615647314498602E-3</v>
      </c>
      <c r="O11" s="12">
        <f t="shared" si="1"/>
        <v>2.6389320086929523E-2</v>
      </c>
      <c r="P11" s="12">
        <f t="shared" si="2"/>
        <v>1.893821794473766E-2</v>
      </c>
      <c r="Q11" s="12">
        <f t="shared" si="3"/>
        <v>2.9804408568767465E-2</v>
      </c>
      <c r="R11" s="12">
        <f t="shared" si="4"/>
        <v>3.9118286246507296E-2</v>
      </c>
      <c r="S11" s="12">
        <f t="shared" si="5"/>
        <v>1.9869605712511642E-2</v>
      </c>
      <c r="T11" s="12">
        <f t="shared" si="6"/>
        <v>1.4591741695125737E-2</v>
      </c>
      <c r="U11" s="12">
        <f t="shared" si="7"/>
        <v>0.15647314498602918</v>
      </c>
    </row>
    <row r="12" spans="2:21" ht="14.25" x14ac:dyDescent="0.15">
      <c r="B12" s="26" t="s">
        <v>6</v>
      </c>
      <c r="C12" s="4">
        <v>8523</v>
      </c>
      <c r="D12" s="4">
        <v>90</v>
      </c>
      <c r="E12" s="4">
        <v>171</v>
      </c>
      <c r="F12" s="4">
        <v>153</v>
      </c>
      <c r="G12" s="4">
        <v>241</v>
      </c>
      <c r="H12" s="4">
        <v>166</v>
      </c>
      <c r="I12" s="4">
        <v>165</v>
      </c>
      <c r="J12" s="4">
        <v>145</v>
      </c>
      <c r="K12" s="4">
        <v>1131</v>
      </c>
      <c r="L12" s="1"/>
      <c r="M12" s="33" t="s">
        <v>6</v>
      </c>
      <c r="N12" s="12">
        <f t="shared" si="0"/>
        <v>1.0559662090813094E-2</v>
      </c>
      <c r="O12" s="12">
        <f t="shared" si="1"/>
        <v>2.0063357972544878E-2</v>
      </c>
      <c r="P12" s="12">
        <f t="shared" si="2"/>
        <v>1.7951425554382259E-2</v>
      </c>
      <c r="Q12" s="12">
        <f t="shared" si="3"/>
        <v>2.827642848762173E-2</v>
      </c>
      <c r="R12" s="12">
        <f t="shared" si="4"/>
        <v>1.9476710078610817E-2</v>
      </c>
      <c r="S12" s="12">
        <f t="shared" si="5"/>
        <v>1.9359380499824004E-2</v>
      </c>
      <c r="T12" s="12">
        <f t="shared" si="6"/>
        <v>1.7012788924087762E-2</v>
      </c>
      <c r="U12" s="12">
        <f t="shared" si="7"/>
        <v>0.13269975360788455</v>
      </c>
    </row>
    <row r="13" spans="2:21" ht="14.25" x14ac:dyDescent="0.15">
      <c r="B13" s="26" t="s">
        <v>7</v>
      </c>
      <c r="C13" s="4">
        <v>2702</v>
      </c>
      <c r="D13" s="4">
        <v>31</v>
      </c>
      <c r="E13" s="4">
        <v>64</v>
      </c>
      <c r="F13" s="4">
        <v>66</v>
      </c>
      <c r="G13" s="4">
        <v>115</v>
      </c>
      <c r="H13" s="4">
        <v>80</v>
      </c>
      <c r="I13" s="4">
        <v>64</v>
      </c>
      <c r="J13" s="4">
        <v>77</v>
      </c>
      <c r="K13" s="4">
        <v>497</v>
      </c>
      <c r="L13" s="1"/>
      <c r="M13" s="33" t="s">
        <v>7</v>
      </c>
      <c r="N13" s="12">
        <f t="shared" si="0"/>
        <v>1.1472982975573649E-2</v>
      </c>
      <c r="O13" s="12">
        <f t="shared" si="1"/>
        <v>2.3686158401184307E-2</v>
      </c>
      <c r="P13" s="12">
        <f t="shared" si="2"/>
        <v>2.4426350851221319E-2</v>
      </c>
      <c r="Q13" s="12">
        <f t="shared" si="3"/>
        <v>4.2561065877128053E-2</v>
      </c>
      <c r="R13" s="12">
        <f t="shared" si="4"/>
        <v>2.9607698001480384E-2</v>
      </c>
      <c r="S13" s="12">
        <f t="shared" si="5"/>
        <v>2.3686158401184307E-2</v>
      </c>
      <c r="T13" s="12">
        <f t="shared" si="6"/>
        <v>2.8497409326424871E-2</v>
      </c>
      <c r="U13" s="12">
        <f t="shared" si="7"/>
        <v>0.18393782383419688</v>
      </c>
    </row>
    <row r="14" spans="2:21" ht="14.25" x14ac:dyDescent="0.15">
      <c r="B14" s="26" t="s">
        <v>8</v>
      </c>
      <c r="C14" s="4">
        <v>8483</v>
      </c>
      <c r="D14" s="4">
        <v>60</v>
      </c>
      <c r="E14" s="4">
        <v>175</v>
      </c>
      <c r="F14" s="4">
        <v>160</v>
      </c>
      <c r="G14" s="4">
        <v>311</v>
      </c>
      <c r="H14" s="4">
        <v>278</v>
      </c>
      <c r="I14" s="4">
        <v>209</v>
      </c>
      <c r="J14" s="4">
        <v>225</v>
      </c>
      <c r="K14" s="4">
        <v>1418</v>
      </c>
      <c r="L14" s="1"/>
      <c r="M14" s="33" t="s">
        <v>8</v>
      </c>
      <c r="N14" s="12">
        <f t="shared" si="0"/>
        <v>7.0729694683484617E-3</v>
      </c>
      <c r="O14" s="12">
        <f t="shared" si="1"/>
        <v>2.0629494282683014E-2</v>
      </c>
      <c r="P14" s="12">
        <f t="shared" si="2"/>
        <v>1.8861251915595897E-2</v>
      </c>
      <c r="Q14" s="12">
        <f t="shared" si="3"/>
        <v>3.6661558410939529E-2</v>
      </c>
      <c r="R14" s="12">
        <f t="shared" si="4"/>
        <v>3.2771425203347873E-2</v>
      </c>
      <c r="S14" s="12">
        <f t="shared" si="5"/>
        <v>2.4637510314747143E-2</v>
      </c>
      <c r="T14" s="12">
        <f t="shared" si="6"/>
        <v>2.6523635506306729E-2</v>
      </c>
      <c r="U14" s="12">
        <f t="shared" si="7"/>
        <v>0.16715784510196866</v>
      </c>
    </row>
    <row r="15" spans="2:21" ht="14.25" x14ac:dyDescent="0.15">
      <c r="B15" s="26" t="s">
        <v>9</v>
      </c>
      <c r="C15" s="4">
        <v>5231</v>
      </c>
      <c r="D15" s="4">
        <v>38</v>
      </c>
      <c r="E15" s="4">
        <v>103</v>
      </c>
      <c r="F15" s="4">
        <v>124</v>
      </c>
      <c r="G15" s="4">
        <v>193</v>
      </c>
      <c r="H15" s="4">
        <v>165</v>
      </c>
      <c r="I15" s="4">
        <v>143</v>
      </c>
      <c r="J15" s="4">
        <v>172</v>
      </c>
      <c r="K15" s="4">
        <v>938</v>
      </c>
      <c r="L15" s="1"/>
      <c r="M15" s="33" t="s">
        <v>9</v>
      </c>
      <c r="N15" s="12">
        <f t="shared" si="0"/>
        <v>7.2643853947619956E-3</v>
      </c>
      <c r="O15" s="12">
        <f t="shared" si="1"/>
        <v>1.9690307780539092E-2</v>
      </c>
      <c r="P15" s="12">
        <f t="shared" si="2"/>
        <v>2.3704836551328618E-2</v>
      </c>
      <c r="Q15" s="12">
        <f t="shared" si="3"/>
        <v>3.6895431083922771E-2</v>
      </c>
      <c r="R15" s="12">
        <f t="shared" si="4"/>
        <v>3.1542726056203403E-2</v>
      </c>
      <c r="S15" s="12">
        <f t="shared" si="5"/>
        <v>2.7337029248709614E-2</v>
      </c>
      <c r="T15" s="12">
        <f t="shared" si="6"/>
        <v>3.2880902313133245E-2</v>
      </c>
      <c r="U15" s="12">
        <f t="shared" si="7"/>
        <v>0.17931561842859875</v>
      </c>
    </row>
    <row r="16" spans="2:21" ht="14.25" x14ac:dyDescent="0.15">
      <c r="B16" s="26" t="s">
        <v>10</v>
      </c>
      <c r="C16" s="8">
        <v>15547</v>
      </c>
      <c r="D16" s="4">
        <v>202</v>
      </c>
      <c r="E16" s="4">
        <v>242</v>
      </c>
      <c r="F16" s="4">
        <v>446</v>
      </c>
      <c r="G16" s="4">
        <v>431</v>
      </c>
      <c r="H16" s="4">
        <v>320</v>
      </c>
      <c r="I16" s="4">
        <v>346</v>
      </c>
      <c r="J16" s="4">
        <v>322</v>
      </c>
      <c r="K16" s="4">
        <v>2309</v>
      </c>
      <c r="L16" s="1"/>
      <c r="M16" s="33" t="s">
        <v>10</v>
      </c>
      <c r="N16" s="12">
        <f t="shared" si="0"/>
        <v>1.2992860358911687E-2</v>
      </c>
      <c r="O16" s="12">
        <f t="shared" si="1"/>
        <v>1.5565703994339744E-2</v>
      </c>
      <c r="P16" s="12">
        <f t="shared" si="2"/>
        <v>2.8687206535022835E-2</v>
      </c>
      <c r="Q16" s="12">
        <f t="shared" si="3"/>
        <v>2.7722390171737311E-2</v>
      </c>
      <c r="R16" s="12">
        <f t="shared" si="4"/>
        <v>2.0582749083424456E-2</v>
      </c>
      <c r="S16" s="12">
        <f t="shared" si="5"/>
        <v>2.2255097446452692E-2</v>
      </c>
      <c r="T16" s="12">
        <f t="shared" si="6"/>
        <v>2.0711391265195857E-2</v>
      </c>
      <c r="U16" s="12">
        <f t="shared" si="7"/>
        <v>0.14851739885508458</v>
      </c>
    </row>
    <row r="17" spans="2:21" ht="14.25" x14ac:dyDescent="0.15">
      <c r="B17" s="26" t="s">
        <v>11</v>
      </c>
      <c r="C17" s="4">
        <v>11544</v>
      </c>
      <c r="D17" s="4">
        <v>161</v>
      </c>
      <c r="E17" s="4">
        <v>183</v>
      </c>
      <c r="F17" s="4">
        <v>293</v>
      </c>
      <c r="G17" s="4">
        <v>302</v>
      </c>
      <c r="H17" s="4">
        <v>217</v>
      </c>
      <c r="I17" s="4">
        <v>242</v>
      </c>
      <c r="J17" s="4">
        <v>190</v>
      </c>
      <c r="K17" s="4">
        <v>1588</v>
      </c>
      <c r="L17" s="1"/>
      <c r="M17" s="33" t="s">
        <v>11</v>
      </c>
      <c r="N17" s="12">
        <f t="shared" si="0"/>
        <v>1.3946638946638947E-2</v>
      </c>
      <c r="O17" s="12">
        <f t="shared" si="1"/>
        <v>1.5852390852390853E-2</v>
      </c>
      <c r="P17" s="12">
        <f t="shared" si="2"/>
        <v>2.538115038115038E-2</v>
      </c>
      <c r="Q17" s="12">
        <f t="shared" si="3"/>
        <v>2.616077616077616E-2</v>
      </c>
      <c r="R17" s="12">
        <f t="shared" si="4"/>
        <v>1.8797643797643798E-2</v>
      </c>
      <c r="S17" s="12">
        <f t="shared" si="5"/>
        <v>2.0963270963270962E-2</v>
      </c>
      <c r="T17" s="12">
        <f t="shared" si="6"/>
        <v>1.6458766458766459E-2</v>
      </c>
      <c r="U17" s="12">
        <f t="shared" si="7"/>
        <v>0.13756063756063755</v>
      </c>
    </row>
    <row r="18" spans="2:21" ht="14.25" x14ac:dyDescent="0.15">
      <c r="B18" s="26" t="s">
        <v>12</v>
      </c>
      <c r="C18" s="4">
        <v>4630</v>
      </c>
      <c r="D18" s="4">
        <v>78</v>
      </c>
      <c r="E18" s="4">
        <v>52</v>
      </c>
      <c r="F18" s="4">
        <v>135</v>
      </c>
      <c r="G18" s="4">
        <v>112</v>
      </c>
      <c r="H18" s="4">
        <v>94</v>
      </c>
      <c r="I18" s="4">
        <v>106</v>
      </c>
      <c r="J18" s="4">
        <v>66</v>
      </c>
      <c r="K18" s="4">
        <v>643</v>
      </c>
      <c r="L18" s="1"/>
      <c r="M18" s="33" t="s">
        <v>12</v>
      </c>
      <c r="N18" s="12">
        <f t="shared" si="0"/>
        <v>1.6846652267818573E-2</v>
      </c>
      <c r="O18" s="12">
        <f t="shared" si="1"/>
        <v>1.123110151187905E-2</v>
      </c>
      <c r="P18" s="12">
        <f t="shared" si="2"/>
        <v>2.9157667386609073E-2</v>
      </c>
      <c r="Q18" s="12">
        <f t="shared" si="3"/>
        <v>2.4190064794816415E-2</v>
      </c>
      <c r="R18" s="12">
        <f t="shared" si="4"/>
        <v>2.0302375809935207E-2</v>
      </c>
      <c r="S18" s="12">
        <f t="shared" si="5"/>
        <v>2.2894168466522678E-2</v>
      </c>
      <c r="T18" s="12">
        <f t="shared" si="6"/>
        <v>1.4254859611231102E-2</v>
      </c>
      <c r="U18" s="12">
        <f t="shared" si="7"/>
        <v>0.13887688984881211</v>
      </c>
    </row>
    <row r="19" spans="2:21" ht="14.25" x14ac:dyDescent="0.15">
      <c r="B19" s="26" t="s">
        <v>13</v>
      </c>
      <c r="C19" s="4">
        <v>4482</v>
      </c>
      <c r="D19" s="4">
        <v>25</v>
      </c>
      <c r="E19" s="4">
        <v>44</v>
      </c>
      <c r="F19" s="4">
        <v>135</v>
      </c>
      <c r="G19" s="4">
        <v>124</v>
      </c>
      <c r="H19" s="4">
        <v>105</v>
      </c>
      <c r="I19" s="4">
        <v>115</v>
      </c>
      <c r="J19" s="4">
        <v>76</v>
      </c>
      <c r="K19" s="4">
        <v>624</v>
      </c>
      <c r="L19" s="1"/>
      <c r="M19" s="33" t="s">
        <v>13</v>
      </c>
      <c r="N19" s="12">
        <f t="shared" si="0"/>
        <v>5.5778670236501559E-3</v>
      </c>
      <c r="O19" s="12">
        <f t="shared" si="1"/>
        <v>9.8170459616242749E-3</v>
      </c>
      <c r="P19" s="12">
        <f t="shared" si="2"/>
        <v>3.0120481927710843E-2</v>
      </c>
      <c r="Q19" s="12">
        <f t="shared" si="3"/>
        <v>2.7666220437304774E-2</v>
      </c>
      <c r="R19" s="12">
        <f t="shared" si="4"/>
        <v>2.3427041499330656E-2</v>
      </c>
      <c r="S19" s="12">
        <f t="shared" si="5"/>
        <v>2.5658188308790717E-2</v>
      </c>
      <c r="T19" s="12">
        <f t="shared" si="6"/>
        <v>1.6956715751896476E-2</v>
      </c>
      <c r="U19" s="12">
        <f t="shared" si="7"/>
        <v>0.13922356091030791</v>
      </c>
    </row>
    <row r="20" spans="2:21" ht="14.25" x14ac:dyDescent="0.15">
      <c r="B20" s="26" t="s">
        <v>14</v>
      </c>
      <c r="C20" s="4">
        <v>5378</v>
      </c>
      <c r="D20" s="4">
        <v>34</v>
      </c>
      <c r="E20" s="4">
        <v>65</v>
      </c>
      <c r="F20" s="4">
        <v>132</v>
      </c>
      <c r="G20" s="4">
        <v>185</v>
      </c>
      <c r="H20" s="4">
        <v>124</v>
      </c>
      <c r="I20" s="4">
        <v>122</v>
      </c>
      <c r="J20" s="4">
        <v>143</v>
      </c>
      <c r="K20" s="4">
        <v>805</v>
      </c>
      <c r="L20" s="1"/>
      <c r="M20" s="33" t="s">
        <v>14</v>
      </c>
      <c r="N20" s="12">
        <f t="shared" si="0"/>
        <v>6.3220528077352171E-3</v>
      </c>
      <c r="O20" s="12">
        <f t="shared" si="1"/>
        <v>1.2086277426552623E-2</v>
      </c>
      <c r="P20" s="12">
        <f t="shared" si="2"/>
        <v>2.4544440312383786E-2</v>
      </c>
      <c r="Q20" s="12">
        <f t="shared" si="3"/>
        <v>3.4399404983265151E-2</v>
      </c>
      <c r="R20" s="12">
        <f t="shared" si="4"/>
        <v>2.3056898475269618E-2</v>
      </c>
      <c r="S20" s="12">
        <f t="shared" si="5"/>
        <v>2.2685013015991073E-2</v>
      </c>
      <c r="T20" s="12">
        <f t="shared" si="6"/>
        <v>2.658981033841577E-2</v>
      </c>
      <c r="U20" s="12">
        <f t="shared" si="7"/>
        <v>0.14968389735961324</v>
      </c>
    </row>
    <row r="21" spans="2:21" ht="14.25" x14ac:dyDescent="0.15">
      <c r="B21" s="26" t="s">
        <v>15</v>
      </c>
      <c r="C21" s="8">
        <v>13365</v>
      </c>
      <c r="D21" s="4">
        <v>169</v>
      </c>
      <c r="E21" s="4">
        <v>249</v>
      </c>
      <c r="F21" s="4">
        <v>346</v>
      </c>
      <c r="G21" s="4">
        <v>482</v>
      </c>
      <c r="H21" s="4">
        <v>340</v>
      </c>
      <c r="I21" s="4">
        <v>299</v>
      </c>
      <c r="J21" s="4">
        <v>238</v>
      </c>
      <c r="K21" s="4">
        <v>2123</v>
      </c>
      <c r="L21" s="1"/>
      <c r="M21" s="33" t="s">
        <v>15</v>
      </c>
      <c r="N21" s="12">
        <f t="shared" si="0"/>
        <v>1.2644968200523757E-2</v>
      </c>
      <c r="O21" s="12">
        <f t="shared" si="1"/>
        <v>1.8630751964085299E-2</v>
      </c>
      <c r="P21" s="12">
        <f t="shared" si="2"/>
        <v>2.5888514777403667E-2</v>
      </c>
      <c r="Q21" s="12">
        <f t="shared" si="3"/>
        <v>3.6064347175458283E-2</v>
      </c>
      <c r="R21" s="12">
        <f t="shared" si="4"/>
        <v>2.5439580995136549E-2</v>
      </c>
      <c r="S21" s="12">
        <f t="shared" si="5"/>
        <v>2.2371866816311262E-2</v>
      </c>
      <c r="T21" s="12">
        <f t="shared" si="6"/>
        <v>1.7807706696595586E-2</v>
      </c>
      <c r="U21" s="12">
        <f t="shared" si="7"/>
        <v>0.15884773662551441</v>
      </c>
    </row>
    <row r="22" spans="2:21" ht="14.25" x14ac:dyDescent="0.15">
      <c r="B22" s="26" t="s">
        <v>16</v>
      </c>
      <c r="C22" s="4">
        <v>8591</v>
      </c>
      <c r="D22" s="4">
        <v>135</v>
      </c>
      <c r="E22" s="4">
        <v>212</v>
      </c>
      <c r="F22" s="4">
        <v>208</v>
      </c>
      <c r="G22" s="4">
        <v>231</v>
      </c>
      <c r="H22" s="4">
        <v>222</v>
      </c>
      <c r="I22" s="4">
        <v>205</v>
      </c>
      <c r="J22" s="4">
        <v>162</v>
      </c>
      <c r="K22" s="4">
        <v>1375</v>
      </c>
      <c r="L22" s="1"/>
      <c r="M22" s="33" t="s">
        <v>16</v>
      </c>
      <c r="N22" s="12">
        <f t="shared" si="0"/>
        <v>1.5714119427307646E-2</v>
      </c>
      <c r="O22" s="12">
        <f t="shared" si="1"/>
        <v>2.4676987545105344E-2</v>
      </c>
      <c r="P22" s="12">
        <f t="shared" si="2"/>
        <v>2.4211384006518448E-2</v>
      </c>
      <c r="Q22" s="12">
        <f t="shared" si="3"/>
        <v>2.6888604353393086E-2</v>
      </c>
      <c r="R22" s="12">
        <f t="shared" si="4"/>
        <v>2.5840996391572574E-2</v>
      </c>
      <c r="S22" s="12">
        <f t="shared" si="5"/>
        <v>2.3862181352578279E-2</v>
      </c>
      <c r="T22" s="12">
        <f t="shared" si="6"/>
        <v>1.8856943312769176E-2</v>
      </c>
      <c r="U22" s="12">
        <f t="shared" si="7"/>
        <v>0.16005121638924455</v>
      </c>
    </row>
    <row r="23" spans="2:21" ht="14.25" x14ac:dyDescent="0.15">
      <c r="B23" s="26" t="s">
        <v>17</v>
      </c>
      <c r="C23" s="4">
        <v>8073</v>
      </c>
      <c r="D23" s="4">
        <v>165</v>
      </c>
      <c r="E23" s="4">
        <v>168</v>
      </c>
      <c r="F23" s="4">
        <v>271</v>
      </c>
      <c r="G23" s="4">
        <v>234</v>
      </c>
      <c r="H23" s="4">
        <v>195</v>
      </c>
      <c r="I23" s="4">
        <v>172</v>
      </c>
      <c r="J23" s="4">
        <v>151</v>
      </c>
      <c r="K23" s="4">
        <v>1356</v>
      </c>
      <c r="L23" s="1"/>
      <c r="M23" s="33" t="s">
        <v>17</v>
      </c>
      <c r="N23" s="12">
        <f t="shared" si="0"/>
        <v>2.0438498699368264E-2</v>
      </c>
      <c r="O23" s="12">
        <f t="shared" si="1"/>
        <v>2.0810107766629504E-2</v>
      </c>
      <c r="P23" s="12">
        <f t="shared" si="2"/>
        <v>3.3568685742598789E-2</v>
      </c>
      <c r="Q23" s="12">
        <f t="shared" si="3"/>
        <v>2.8985507246376812E-2</v>
      </c>
      <c r="R23" s="12">
        <f t="shared" si="4"/>
        <v>2.4154589371980676E-2</v>
      </c>
      <c r="S23" s="12">
        <f t="shared" si="5"/>
        <v>2.1305586522977826E-2</v>
      </c>
      <c r="T23" s="12">
        <f t="shared" si="6"/>
        <v>1.8704323052149138E-2</v>
      </c>
      <c r="U23" s="12">
        <f t="shared" si="7"/>
        <v>0.16796729840208102</v>
      </c>
    </row>
    <row r="24" spans="2:21" ht="14.25" x14ac:dyDescent="0.15">
      <c r="B24" s="26" t="s">
        <v>18</v>
      </c>
      <c r="C24" s="4">
        <v>4869</v>
      </c>
      <c r="D24" s="4">
        <v>82</v>
      </c>
      <c r="E24" s="4">
        <v>80</v>
      </c>
      <c r="F24" s="4">
        <v>124</v>
      </c>
      <c r="G24" s="4">
        <v>155</v>
      </c>
      <c r="H24" s="4">
        <v>113</v>
      </c>
      <c r="I24" s="4">
        <v>116</v>
      </c>
      <c r="J24" s="4">
        <v>105</v>
      </c>
      <c r="K24" s="4">
        <v>775</v>
      </c>
      <c r="L24" s="1"/>
      <c r="M24" s="33" t="s">
        <v>18</v>
      </c>
      <c r="N24" s="12">
        <f t="shared" si="0"/>
        <v>1.6841240501129597E-2</v>
      </c>
      <c r="O24" s="12">
        <f t="shared" si="1"/>
        <v>1.643047853768741E-2</v>
      </c>
      <c r="P24" s="12">
        <f t="shared" si="2"/>
        <v>2.5467241733415486E-2</v>
      </c>
      <c r="Q24" s="12">
        <f t="shared" si="3"/>
        <v>3.1834052166769357E-2</v>
      </c>
      <c r="R24" s="12">
        <f t="shared" si="4"/>
        <v>2.3208050934483467E-2</v>
      </c>
      <c r="S24" s="12">
        <f t="shared" si="5"/>
        <v>2.3824193879646745E-2</v>
      </c>
      <c r="T24" s="12">
        <f t="shared" si="6"/>
        <v>2.1565003080714726E-2</v>
      </c>
      <c r="U24" s="12">
        <f t="shared" si="7"/>
        <v>0.15917026083384678</v>
      </c>
    </row>
    <row r="25" spans="2:21" ht="14.25" x14ac:dyDescent="0.15">
      <c r="B25" s="26" t="s">
        <v>19</v>
      </c>
      <c r="C25" s="4">
        <v>4900</v>
      </c>
      <c r="D25" s="4">
        <v>84</v>
      </c>
      <c r="E25" s="4">
        <v>91</v>
      </c>
      <c r="F25" s="4">
        <v>170</v>
      </c>
      <c r="G25" s="4">
        <v>157</v>
      </c>
      <c r="H25" s="4">
        <v>124</v>
      </c>
      <c r="I25" s="4">
        <v>126</v>
      </c>
      <c r="J25" s="4">
        <v>85</v>
      </c>
      <c r="K25" s="4">
        <v>837</v>
      </c>
      <c r="L25" s="1"/>
      <c r="M25" s="33" t="s">
        <v>19</v>
      </c>
      <c r="N25" s="12">
        <f t="shared" si="0"/>
        <v>1.7142857142857144E-2</v>
      </c>
      <c r="O25" s="12">
        <f t="shared" si="1"/>
        <v>1.8571428571428572E-2</v>
      </c>
      <c r="P25" s="12">
        <f t="shared" si="2"/>
        <v>3.4693877551020408E-2</v>
      </c>
      <c r="Q25" s="12">
        <f t="shared" si="3"/>
        <v>3.2040816326530615E-2</v>
      </c>
      <c r="R25" s="12">
        <f t="shared" si="4"/>
        <v>2.5306122448979593E-2</v>
      </c>
      <c r="S25" s="12">
        <f t="shared" si="5"/>
        <v>2.5714285714285714E-2</v>
      </c>
      <c r="T25" s="12">
        <f t="shared" si="6"/>
        <v>1.7346938775510204E-2</v>
      </c>
      <c r="U25" s="12">
        <f t="shared" si="7"/>
        <v>0.17081632653061224</v>
      </c>
    </row>
    <row r="26" spans="2:21" ht="14.25" x14ac:dyDescent="0.15">
      <c r="B26" s="26" t="s">
        <v>20</v>
      </c>
      <c r="C26" s="4">
        <v>2477</v>
      </c>
      <c r="D26" s="4">
        <v>31</v>
      </c>
      <c r="E26" s="4">
        <v>60</v>
      </c>
      <c r="F26" s="4">
        <v>74</v>
      </c>
      <c r="G26" s="4">
        <v>115</v>
      </c>
      <c r="H26" s="4">
        <v>90</v>
      </c>
      <c r="I26" s="4">
        <v>79</v>
      </c>
      <c r="J26" s="4">
        <v>42</v>
      </c>
      <c r="K26" s="4">
        <v>491</v>
      </c>
      <c r="L26" s="1"/>
      <c r="M26" s="33" t="s">
        <v>20</v>
      </c>
      <c r="N26" s="12">
        <f t="shared" si="0"/>
        <v>1.2515139281388777E-2</v>
      </c>
      <c r="O26" s="12">
        <f t="shared" si="1"/>
        <v>2.4222850222042795E-2</v>
      </c>
      <c r="P26" s="12">
        <f t="shared" si="2"/>
        <v>2.9874848607186113E-2</v>
      </c>
      <c r="Q26" s="12">
        <f t="shared" si="3"/>
        <v>4.6427129592248685E-2</v>
      </c>
      <c r="R26" s="12">
        <f t="shared" si="4"/>
        <v>3.6334275333064193E-2</v>
      </c>
      <c r="S26" s="12">
        <f t="shared" si="5"/>
        <v>3.1893419459023013E-2</v>
      </c>
      <c r="T26" s="12">
        <f t="shared" si="6"/>
        <v>1.6955995155429955E-2</v>
      </c>
      <c r="U26" s="12">
        <f t="shared" si="7"/>
        <v>0.19822365765038352</v>
      </c>
    </row>
    <row r="27" spans="2:21" ht="14.25" x14ac:dyDescent="0.15">
      <c r="B27" s="26" t="s">
        <v>21</v>
      </c>
      <c r="C27" s="4">
        <v>6348</v>
      </c>
      <c r="D27" s="4">
        <v>61</v>
      </c>
      <c r="E27" s="4">
        <v>80</v>
      </c>
      <c r="F27" s="4">
        <v>162</v>
      </c>
      <c r="G27" s="4">
        <v>163</v>
      </c>
      <c r="H27" s="4">
        <v>110</v>
      </c>
      <c r="I27" s="4">
        <v>108</v>
      </c>
      <c r="J27" s="4">
        <v>94</v>
      </c>
      <c r="K27" s="4">
        <v>778</v>
      </c>
      <c r="L27" s="1"/>
      <c r="M27" s="33" t="s">
        <v>21</v>
      </c>
      <c r="N27" s="12">
        <f t="shared" si="0"/>
        <v>9.6093257718966596E-3</v>
      </c>
      <c r="O27" s="12">
        <f t="shared" si="1"/>
        <v>1.2602394454946439E-2</v>
      </c>
      <c r="P27" s="12">
        <f t="shared" si="2"/>
        <v>2.5519848771266541E-2</v>
      </c>
      <c r="Q27" s="12">
        <f t="shared" si="3"/>
        <v>2.5677378701953371E-2</v>
      </c>
      <c r="R27" s="12">
        <f t="shared" si="4"/>
        <v>1.7328292375551356E-2</v>
      </c>
      <c r="S27" s="12">
        <f t="shared" si="5"/>
        <v>1.7013232514177693E-2</v>
      </c>
      <c r="T27" s="12">
        <f t="shared" si="6"/>
        <v>1.4807813484562067E-2</v>
      </c>
      <c r="U27" s="12">
        <f t="shared" si="7"/>
        <v>0.12255828607435412</v>
      </c>
    </row>
    <row r="28" spans="2:21" ht="14.25" x14ac:dyDescent="0.15">
      <c r="B28" s="26" t="s">
        <v>22</v>
      </c>
      <c r="C28" s="4">
        <v>1274</v>
      </c>
      <c r="D28" s="4">
        <v>25</v>
      </c>
      <c r="E28" s="4">
        <v>17</v>
      </c>
      <c r="F28" s="4">
        <v>35</v>
      </c>
      <c r="G28" s="4">
        <v>42</v>
      </c>
      <c r="H28" s="4">
        <v>30</v>
      </c>
      <c r="I28" s="4">
        <v>35</v>
      </c>
      <c r="J28" s="4">
        <v>31</v>
      </c>
      <c r="K28" s="4">
        <v>215</v>
      </c>
      <c r="L28" s="1"/>
      <c r="M28" s="33" t="s">
        <v>22</v>
      </c>
      <c r="N28" s="12">
        <f t="shared" si="0"/>
        <v>1.9623233908948195E-2</v>
      </c>
      <c r="O28" s="12">
        <f t="shared" si="1"/>
        <v>1.3343799058084773E-2</v>
      </c>
      <c r="P28" s="12">
        <f t="shared" si="2"/>
        <v>2.7472527472527472E-2</v>
      </c>
      <c r="Q28" s="12">
        <f t="shared" si="3"/>
        <v>3.2967032967032968E-2</v>
      </c>
      <c r="R28" s="12">
        <f t="shared" si="4"/>
        <v>2.3547880690737835E-2</v>
      </c>
      <c r="S28" s="12">
        <f t="shared" si="5"/>
        <v>2.7472527472527472E-2</v>
      </c>
      <c r="T28" s="12">
        <f t="shared" si="6"/>
        <v>2.4332810047095761E-2</v>
      </c>
      <c r="U28" s="12">
        <f t="shared" si="7"/>
        <v>0.16875981161695447</v>
      </c>
    </row>
    <row r="29" spans="2:21" ht="14.25" x14ac:dyDescent="0.15">
      <c r="B29" s="26" t="s">
        <v>23</v>
      </c>
      <c r="C29" s="4">
        <v>32444</v>
      </c>
      <c r="D29" s="4">
        <v>677</v>
      </c>
      <c r="E29" s="4">
        <v>537</v>
      </c>
      <c r="F29" s="4">
        <v>1219</v>
      </c>
      <c r="G29" s="4">
        <v>944</v>
      </c>
      <c r="H29" s="4">
        <v>717</v>
      </c>
      <c r="I29" s="4">
        <v>859</v>
      </c>
      <c r="J29" s="4">
        <v>629</v>
      </c>
      <c r="K29" s="4">
        <v>5582</v>
      </c>
      <c r="L29" s="1"/>
      <c r="M29" s="33" t="s">
        <v>23</v>
      </c>
      <c r="N29" s="12">
        <f t="shared" si="0"/>
        <v>2.0866724201701395E-2</v>
      </c>
      <c r="O29" s="12">
        <f t="shared" si="1"/>
        <v>1.6551596597213659E-2</v>
      </c>
      <c r="P29" s="12">
        <f t="shared" si="2"/>
        <v>3.7572432499075333E-2</v>
      </c>
      <c r="Q29" s="12">
        <f t="shared" si="3"/>
        <v>2.9096288990260139E-2</v>
      </c>
      <c r="R29" s="12">
        <f t="shared" si="4"/>
        <v>2.2099617802983602E-2</v>
      </c>
      <c r="S29" s="12">
        <f t="shared" si="5"/>
        <v>2.6476390087535447E-2</v>
      </c>
      <c r="T29" s="12">
        <f t="shared" si="6"/>
        <v>1.9387251880162742E-2</v>
      </c>
      <c r="U29" s="12">
        <f t="shared" si="7"/>
        <v>0.17205030205893232</v>
      </c>
    </row>
    <row r="30" spans="2:21" ht="14.25" x14ac:dyDescent="0.15">
      <c r="B30" s="26" t="s">
        <v>24</v>
      </c>
      <c r="C30" s="4">
        <v>1962</v>
      </c>
      <c r="D30" s="4">
        <v>24</v>
      </c>
      <c r="E30" s="4">
        <v>28</v>
      </c>
      <c r="F30" s="4">
        <v>55</v>
      </c>
      <c r="G30" s="4">
        <v>66</v>
      </c>
      <c r="H30" s="4">
        <v>62</v>
      </c>
      <c r="I30" s="4">
        <v>51</v>
      </c>
      <c r="J30" s="4">
        <v>30</v>
      </c>
      <c r="K30" s="4">
        <v>316</v>
      </c>
      <c r="L30" s="1"/>
      <c r="M30" s="33" t="s">
        <v>24</v>
      </c>
      <c r="N30" s="12">
        <f t="shared" si="0"/>
        <v>1.2232415902140673E-2</v>
      </c>
      <c r="O30" s="12">
        <f t="shared" si="1"/>
        <v>1.4271151885830785E-2</v>
      </c>
      <c r="P30" s="12">
        <f t="shared" si="2"/>
        <v>2.8032619775739041E-2</v>
      </c>
      <c r="Q30" s="12">
        <f t="shared" si="3"/>
        <v>3.3639143730886847E-2</v>
      </c>
      <c r="R30" s="12">
        <f t="shared" si="4"/>
        <v>3.1600407747196739E-2</v>
      </c>
      <c r="S30" s="12">
        <f t="shared" si="5"/>
        <v>2.5993883792048929E-2</v>
      </c>
      <c r="T30" s="12">
        <f t="shared" si="6"/>
        <v>1.5290519877675841E-2</v>
      </c>
      <c r="U30" s="12">
        <f t="shared" si="7"/>
        <v>0.16106014271151886</v>
      </c>
    </row>
    <row r="31" spans="2:21" ht="14.25" x14ac:dyDescent="0.15">
      <c r="B31" s="26" t="s">
        <v>25</v>
      </c>
      <c r="C31" s="4">
        <v>7600</v>
      </c>
      <c r="D31" s="4">
        <v>69</v>
      </c>
      <c r="E31" s="4">
        <v>93</v>
      </c>
      <c r="F31" s="4">
        <v>210</v>
      </c>
      <c r="G31" s="4">
        <v>288</v>
      </c>
      <c r="H31" s="4">
        <v>226</v>
      </c>
      <c r="I31" s="4">
        <v>227</v>
      </c>
      <c r="J31" s="4">
        <v>181</v>
      </c>
      <c r="K31" s="4">
        <v>1294</v>
      </c>
      <c r="L31" s="1"/>
      <c r="M31" s="33" t="s">
        <v>25</v>
      </c>
      <c r="N31" s="12">
        <f t="shared" si="0"/>
        <v>9.0789473684210528E-3</v>
      </c>
      <c r="O31" s="12">
        <f t="shared" si="1"/>
        <v>1.2236842105263157E-2</v>
      </c>
      <c r="P31" s="12">
        <f t="shared" si="2"/>
        <v>2.763157894736842E-2</v>
      </c>
      <c r="Q31" s="12">
        <f t="shared" si="3"/>
        <v>3.7894736842105266E-2</v>
      </c>
      <c r="R31" s="12">
        <f t="shared" si="4"/>
        <v>2.9736842105263159E-2</v>
      </c>
      <c r="S31" s="12">
        <f t="shared" si="5"/>
        <v>2.9868421052631579E-2</v>
      </c>
      <c r="T31" s="12">
        <f t="shared" si="6"/>
        <v>2.381578947368421E-2</v>
      </c>
      <c r="U31" s="12">
        <f t="shared" si="7"/>
        <v>0.17026315789473684</v>
      </c>
    </row>
    <row r="32" spans="2:21" ht="14.25" x14ac:dyDescent="0.15">
      <c r="B32" s="26" t="s">
        <v>26</v>
      </c>
      <c r="C32" s="4">
        <v>4858</v>
      </c>
      <c r="D32" s="4">
        <v>66</v>
      </c>
      <c r="E32" s="4">
        <v>92</v>
      </c>
      <c r="F32" s="4">
        <v>174</v>
      </c>
      <c r="G32" s="4">
        <v>122</v>
      </c>
      <c r="H32" s="4">
        <v>117</v>
      </c>
      <c r="I32" s="4">
        <v>94</v>
      </c>
      <c r="J32" s="4">
        <v>91</v>
      </c>
      <c r="K32" s="4">
        <v>756</v>
      </c>
      <c r="L32" s="1"/>
      <c r="M32" s="33" t="s">
        <v>26</v>
      </c>
      <c r="N32" s="12">
        <f t="shared" si="0"/>
        <v>1.3585837793330589E-2</v>
      </c>
      <c r="O32" s="12">
        <f t="shared" si="1"/>
        <v>1.8937834499794155E-2</v>
      </c>
      <c r="P32" s="12">
        <f t="shared" si="2"/>
        <v>3.5817208727871551E-2</v>
      </c>
      <c r="Q32" s="12">
        <f t="shared" si="3"/>
        <v>2.5113215314944422E-2</v>
      </c>
      <c r="R32" s="12">
        <f t="shared" si="4"/>
        <v>2.4083985179086043E-2</v>
      </c>
      <c r="S32" s="12">
        <f t="shared" si="5"/>
        <v>1.9349526554137506E-2</v>
      </c>
      <c r="T32" s="12">
        <f t="shared" si="6"/>
        <v>1.8731988472622477E-2</v>
      </c>
      <c r="U32" s="12">
        <f t="shared" si="7"/>
        <v>0.15561959654178675</v>
      </c>
    </row>
    <row r="33" spans="2:21" ht="14.25" x14ac:dyDescent="0.15">
      <c r="B33" s="26" t="s">
        <v>27</v>
      </c>
      <c r="C33" s="4">
        <v>7088</v>
      </c>
      <c r="D33" s="4">
        <v>201</v>
      </c>
      <c r="E33" s="4">
        <v>106</v>
      </c>
      <c r="F33" s="4">
        <v>216</v>
      </c>
      <c r="G33" s="4">
        <v>135</v>
      </c>
      <c r="H33" s="4">
        <v>153</v>
      </c>
      <c r="I33" s="4">
        <v>178</v>
      </c>
      <c r="J33" s="4">
        <v>139</v>
      </c>
      <c r="K33" s="4">
        <v>1128</v>
      </c>
      <c r="L33" s="1"/>
      <c r="M33" s="33" t="s">
        <v>27</v>
      </c>
      <c r="N33" s="12">
        <f t="shared" si="0"/>
        <v>2.8357787810383749E-2</v>
      </c>
      <c r="O33" s="12">
        <f t="shared" si="1"/>
        <v>1.4954853273137697E-2</v>
      </c>
      <c r="P33" s="12">
        <f t="shared" si="2"/>
        <v>3.0474040632054177E-2</v>
      </c>
      <c r="Q33" s="12">
        <f t="shared" si="3"/>
        <v>1.9046275395033861E-2</v>
      </c>
      <c r="R33" s="12">
        <f t="shared" si="4"/>
        <v>2.1585778781038376E-2</v>
      </c>
      <c r="S33" s="12">
        <f t="shared" si="5"/>
        <v>2.5112866817155757E-2</v>
      </c>
      <c r="T33" s="12">
        <f t="shared" si="6"/>
        <v>1.9610609480812641E-2</v>
      </c>
      <c r="U33" s="12">
        <f t="shared" si="7"/>
        <v>0.15914221218961624</v>
      </c>
    </row>
    <row r="34" spans="2:21" ht="14.25" x14ac:dyDescent="0.15">
      <c r="B34" s="26" t="s">
        <v>28</v>
      </c>
      <c r="C34" s="4">
        <v>24106</v>
      </c>
      <c r="D34" s="4">
        <v>216</v>
      </c>
      <c r="E34" s="4">
        <v>463</v>
      </c>
      <c r="F34" s="4">
        <v>812</v>
      </c>
      <c r="G34" s="4">
        <v>942</v>
      </c>
      <c r="H34" s="4">
        <v>725</v>
      </c>
      <c r="I34" s="4">
        <v>589</v>
      </c>
      <c r="J34" s="4">
        <v>574</v>
      </c>
      <c r="K34" s="4">
        <v>4321</v>
      </c>
      <c r="L34" s="1"/>
      <c r="M34" s="33" t="s">
        <v>28</v>
      </c>
      <c r="N34" s="12">
        <f t="shared" si="0"/>
        <v>8.9604247905085872E-3</v>
      </c>
      <c r="O34" s="12">
        <f t="shared" si="1"/>
        <v>1.9206836472247572E-2</v>
      </c>
      <c r="P34" s="12">
        <f t="shared" si="2"/>
        <v>3.3684559860615616E-2</v>
      </c>
      <c r="Q34" s="12">
        <f t="shared" si="3"/>
        <v>3.9077408114162451E-2</v>
      </c>
      <c r="R34" s="12">
        <f t="shared" si="4"/>
        <v>3.0075499875549656E-2</v>
      </c>
      <c r="S34" s="12">
        <f t="shared" si="5"/>
        <v>2.4433750933377581E-2</v>
      </c>
      <c r="T34" s="12">
        <f t="shared" si="6"/>
        <v>2.3811499211814486E-2</v>
      </c>
      <c r="U34" s="12">
        <f t="shared" si="7"/>
        <v>0.17924997925827596</v>
      </c>
    </row>
    <row r="35" spans="2:21" ht="14.25" x14ac:dyDescent="0.15">
      <c r="B35" s="26" t="s">
        <v>29</v>
      </c>
      <c r="C35" s="8">
        <v>43766</v>
      </c>
      <c r="D35" s="4">
        <v>1271</v>
      </c>
      <c r="E35" s="4">
        <v>1025</v>
      </c>
      <c r="F35" s="4">
        <v>948</v>
      </c>
      <c r="G35" s="4">
        <v>867</v>
      </c>
      <c r="H35" s="4">
        <v>828</v>
      </c>
      <c r="I35" s="4">
        <v>967</v>
      </c>
      <c r="J35" s="4">
        <v>715</v>
      </c>
      <c r="K35" s="4">
        <v>6621</v>
      </c>
      <c r="L35" s="1"/>
      <c r="M35" s="33" t="s">
        <v>29</v>
      </c>
      <c r="N35" s="12">
        <f t="shared" si="0"/>
        <v>2.9040807933098753E-2</v>
      </c>
      <c r="O35" s="12">
        <f t="shared" si="1"/>
        <v>2.3420006397660283E-2</v>
      </c>
      <c r="P35" s="12">
        <f t="shared" si="2"/>
        <v>2.1660649819494584E-2</v>
      </c>
      <c r="Q35" s="12">
        <f t="shared" si="3"/>
        <v>1.9809898094411187E-2</v>
      </c>
      <c r="R35" s="12">
        <f t="shared" si="4"/>
        <v>1.8918795411963625E-2</v>
      </c>
      <c r="S35" s="12">
        <f t="shared" si="5"/>
        <v>2.2094776767353653E-2</v>
      </c>
      <c r="T35" s="12">
        <f t="shared" si="6"/>
        <v>1.6336882511538638E-2</v>
      </c>
      <c r="U35" s="12">
        <f t="shared" si="7"/>
        <v>0.15128181693552073</v>
      </c>
    </row>
    <row r="36" spans="2:21" ht="14.25" x14ac:dyDescent="0.15">
      <c r="B36" s="26" t="s">
        <v>30</v>
      </c>
      <c r="C36" s="4">
        <v>9391</v>
      </c>
      <c r="D36" s="4">
        <v>223</v>
      </c>
      <c r="E36" s="4">
        <v>203</v>
      </c>
      <c r="F36" s="4">
        <v>193</v>
      </c>
      <c r="G36" s="4">
        <v>225</v>
      </c>
      <c r="H36" s="4">
        <v>147</v>
      </c>
      <c r="I36" s="4">
        <v>226</v>
      </c>
      <c r="J36" s="4">
        <v>144</v>
      </c>
      <c r="K36" s="4">
        <v>1361</v>
      </c>
      <c r="L36" s="1"/>
      <c r="M36" s="33" t="s">
        <v>30</v>
      </c>
      <c r="N36" s="12">
        <f t="shared" si="0"/>
        <v>2.374613992120115E-2</v>
      </c>
      <c r="O36" s="12">
        <f t="shared" si="1"/>
        <v>2.1616441273559793E-2</v>
      </c>
      <c r="P36" s="12">
        <f t="shared" si="2"/>
        <v>2.0551591949739111E-2</v>
      </c>
      <c r="Q36" s="12">
        <f t="shared" si="3"/>
        <v>2.3959109785965285E-2</v>
      </c>
      <c r="R36" s="12">
        <f t="shared" si="4"/>
        <v>1.5653285060163988E-2</v>
      </c>
      <c r="S36" s="12">
        <f t="shared" si="5"/>
        <v>2.4065594718347353E-2</v>
      </c>
      <c r="T36" s="12">
        <f t="shared" si="6"/>
        <v>1.5333830263017783E-2</v>
      </c>
      <c r="U36" s="12">
        <f t="shared" si="7"/>
        <v>0.14492599297199446</v>
      </c>
    </row>
    <row r="37" spans="2:21" ht="14.25" x14ac:dyDescent="0.15">
      <c r="B37" s="26" t="s">
        <v>31</v>
      </c>
      <c r="C37" s="4">
        <v>2880</v>
      </c>
      <c r="D37" s="4">
        <v>61</v>
      </c>
      <c r="E37" s="4">
        <v>54</v>
      </c>
      <c r="F37" s="4">
        <v>57</v>
      </c>
      <c r="G37" s="4">
        <v>66</v>
      </c>
      <c r="H37" s="4">
        <v>62</v>
      </c>
      <c r="I37" s="4">
        <v>59</v>
      </c>
      <c r="J37" s="4">
        <v>59</v>
      </c>
      <c r="K37" s="4">
        <v>418</v>
      </c>
      <c r="L37" s="1"/>
      <c r="M37" s="33" t="s">
        <v>31</v>
      </c>
      <c r="N37" s="12">
        <f t="shared" si="0"/>
        <v>2.1180555555555557E-2</v>
      </c>
      <c r="O37" s="12">
        <f t="shared" si="1"/>
        <v>1.8749999999999999E-2</v>
      </c>
      <c r="P37" s="12">
        <f t="shared" si="2"/>
        <v>1.9791666666666666E-2</v>
      </c>
      <c r="Q37" s="12">
        <f t="shared" si="3"/>
        <v>2.2916666666666665E-2</v>
      </c>
      <c r="R37" s="12">
        <f t="shared" si="4"/>
        <v>2.1527777777777778E-2</v>
      </c>
      <c r="S37" s="12">
        <f t="shared" si="5"/>
        <v>2.0486111111111111E-2</v>
      </c>
      <c r="T37" s="12">
        <f t="shared" si="6"/>
        <v>2.0486111111111111E-2</v>
      </c>
      <c r="U37" s="12">
        <f t="shared" si="7"/>
        <v>0.1451388888888889</v>
      </c>
    </row>
    <row r="38" spans="2:21" ht="14.25" x14ac:dyDescent="0.15">
      <c r="B38" s="26" t="s">
        <v>32</v>
      </c>
      <c r="C38" s="4">
        <v>23492</v>
      </c>
      <c r="D38" s="4">
        <v>343</v>
      </c>
      <c r="E38" s="4">
        <v>497</v>
      </c>
      <c r="F38" s="4">
        <v>775</v>
      </c>
      <c r="G38" s="4">
        <v>859</v>
      </c>
      <c r="H38" s="4">
        <v>602</v>
      </c>
      <c r="I38" s="4">
        <v>729</v>
      </c>
      <c r="J38" s="4">
        <v>525</v>
      </c>
      <c r="K38" s="4">
        <v>4330</v>
      </c>
      <c r="L38" s="1"/>
      <c r="M38" s="33" t="s">
        <v>32</v>
      </c>
      <c r="N38" s="12">
        <f t="shared" si="0"/>
        <v>1.4600715137067939E-2</v>
      </c>
      <c r="O38" s="12">
        <f t="shared" si="1"/>
        <v>2.1156138259833136E-2</v>
      </c>
      <c r="P38" s="12">
        <f t="shared" si="2"/>
        <v>3.2989954026902774E-2</v>
      </c>
      <c r="Q38" s="12">
        <f t="shared" si="3"/>
        <v>3.6565639366592885E-2</v>
      </c>
      <c r="R38" s="12">
        <f t="shared" si="4"/>
        <v>2.562574493444577E-2</v>
      </c>
      <c r="S38" s="12">
        <f t="shared" si="5"/>
        <v>3.1031840626596287E-2</v>
      </c>
      <c r="T38" s="12">
        <f t="shared" si="6"/>
        <v>2.234803337306317E-2</v>
      </c>
      <c r="U38" s="12">
        <f t="shared" si="7"/>
        <v>0.18431806572450196</v>
      </c>
    </row>
    <row r="39" spans="2:21" ht="14.25" x14ac:dyDescent="0.15">
      <c r="B39" s="26" t="s">
        <v>33</v>
      </c>
      <c r="C39" s="8">
        <v>21982</v>
      </c>
      <c r="D39" s="4">
        <v>441</v>
      </c>
      <c r="E39" s="4">
        <v>368</v>
      </c>
      <c r="F39" s="4">
        <v>728</v>
      </c>
      <c r="G39" s="4">
        <v>579</v>
      </c>
      <c r="H39" s="4">
        <v>377</v>
      </c>
      <c r="I39" s="4">
        <v>413</v>
      </c>
      <c r="J39" s="4">
        <v>414</v>
      </c>
      <c r="K39" s="4">
        <v>3320</v>
      </c>
      <c r="L39" s="1"/>
      <c r="M39" s="33" t="s">
        <v>33</v>
      </c>
      <c r="N39" s="12">
        <f t="shared" si="0"/>
        <v>2.0061868801746884E-2</v>
      </c>
      <c r="O39" s="12">
        <f t="shared" si="1"/>
        <v>1.6740969884450913E-2</v>
      </c>
      <c r="P39" s="12">
        <f t="shared" si="2"/>
        <v>3.3118005640978984E-2</v>
      </c>
      <c r="Q39" s="12">
        <f t="shared" si="3"/>
        <v>2.6339732508415977E-2</v>
      </c>
      <c r="R39" s="12">
        <f t="shared" si="4"/>
        <v>1.7150395778364115E-2</v>
      </c>
      <c r="S39" s="12">
        <f t="shared" si="5"/>
        <v>1.8788099354016922E-2</v>
      </c>
      <c r="T39" s="12">
        <f t="shared" si="6"/>
        <v>1.8833591120007279E-2</v>
      </c>
      <c r="U39" s="12">
        <f t="shared" si="7"/>
        <v>0.15103266308798108</v>
      </c>
    </row>
    <row r="40" spans="2:21" ht="14.25" x14ac:dyDescent="0.15">
      <c r="B40" s="26" t="s">
        <v>34</v>
      </c>
      <c r="C40" s="4">
        <v>4889</v>
      </c>
      <c r="D40" s="4">
        <v>39</v>
      </c>
      <c r="E40" s="4">
        <v>42</v>
      </c>
      <c r="F40" s="4">
        <v>178</v>
      </c>
      <c r="G40" s="4">
        <v>147</v>
      </c>
      <c r="H40" s="4">
        <v>136</v>
      </c>
      <c r="I40" s="4">
        <v>133</v>
      </c>
      <c r="J40" s="4">
        <v>123</v>
      </c>
      <c r="K40" s="4">
        <v>798</v>
      </c>
      <c r="L40" s="1"/>
      <c r="M40" s="33" t="s">
        <v>34</v>
      </c>
      <c r="N40" s="12">
        <f t="shared" si="0"/>
        <v>7.9770914297402334E-3</v>
      </c>
      <c r="O40" s="12">
        <f t="shared" si="1"/>
        <v>8.5907138474125583E-3</v>
      </c>
      <c r="P40" s="12">
        <f t="shared" si="2"/>
        <v>3.6408263448557986E-2</v>
      </c>
      <c r="Q40" s="12">
        <f t="shared" si="3"/>
        <v>3.0067498465943955E-2</v>
      </c>
      <c r="R40" s="12">
        <f t="shared" si="4"/>
        <v>2.7817549601145429E-2</v>
      </c>
      <c r="S40" s="12">
        <f t="shared" si="5"/>
        <v>2.7203927183473104E-2</v>
      </c>
      <c r="T40" s="12">
        <f t="shared" si="6"/>
        <v>2.5158519124565352E-2</v>
      </c>
      <c r="U40" s="12">
        <f t="shared" si="7"/>
        <v>0.16322356310083863</v>
      </c>
    </row>
    <row r="41" spans="2:21" ht="14.25" x14ac:dyDescent="0.15">
      <c r="B41" s="34" t="s">
        <v>64</v>
      </c>
      <c r="C41" s="4">
        <f t="shared" ref="C41:K41" si="8">SUM(C6:C40)</f>
        <v>515312</v>
      </c>
      <c r="D41" s="4">
        <f t="shared" si="8"/>
        <v>12262</v>
      </c>
      <c r="E41" s="4">
        <f t="shared" si="8"/>
        <v>9267</v>
      </c>
      <c r="F41" s="4">
        <f t="shared" si="8"/>
        <v>15671</v>
      </c>
      <c r="G41" s="4">
        <f t="shared" si="8"/>
        <v>14043</v>
      </c>
      <c r="H41" s="4">
        <f t="shared" si="8"/>
        <v>11790</v>
      </c>
      <c r="I41" s="4">
        <f t="shared" si="8"/>
        <v>11568</v>
      </c>
      <c r="J41" s="4">
        <f t="shared" si="8"/>
        <v>9349</v>
      </c>
      <c r="K41" s="4">
        <f t="shared" si="8"/>
        <v>83950</v>
      </c>
      <c r="L41" s="1"/>
      <c r="M41" s="34" t="s">
        <v>64</v>
      </c>
      <c r="N41" s="13">
        <f t="shared" si="0"/>
        <v>2.3795292948737851E-2</v>
      </c>
      <c r="O41" s="13">
        <f t="shared" si="1"/>
        <v>1.7983280032291118E-2</v>
      </c>
      <c r="P41" s="13">
        <f t="shared" si="2"/>
        <v>3.0410702642282735E-2</v>
      </c>
      <c r="Q41" s="13">
        <f t="shared" si="3"/>
        <v>2.7251451547800169E-2</v>
      </c>
      <c r="R41" s="13">
        <f t="shared" si="4"/>
        <v>2.2879342999968952E-2</v>
      </c>
      <c r="S41" s="13">
        <f t="shared" si="5"/>
        <v>2.2448536032539511E-2</v>
      </c>
      <c r="T41" s="13">
        <f t="shared" si="6"/>
        <v>1.8142406930170461E-2</v>
      </c>
      <c r="U41" s="13">
        <f t="shared" si="7"/>
        <v>0.16291101313379078</v>
      </c>
    </row>
    <row r="42" spans="2:21" ht="14.25" x14ac:dyDescent="0.15">
      <c r="B42" s="34" t="s">
        <v>65</v>
      </c>
      <c r="C42" s="4">
        <v>29098466</v>
      </c>
      <c r="D42" s="4">
        <v>651564</v>
      </c>
      <c r="E42" s="4">
        <v>647363</v>
      </c>
      <c r="F42" s="4">
        <v>882474</v>
      </c>
      <c r="G42" s="4">
        <v>862319</v>
      </c>
      <c r="H42" s="4">
        <v>675258</v>
      </c>
      <c r="I42" s="4">
        <v>619202</v>
      </c>
      <c r="J42" s="4">
        <v>569259</v>
      </c>
      <c r="K42" s="4">
        <v>4907439</v>
      </c>
      <c r="L42" s="1"/>
      <c r="M42" s="34" t="s">
        <v>65</v>
      </c>
      <c r="N42" s="13">
        <f t="shared" si="0"/>
        <v>2.2391695837161999E-2</v>
      </c>
      <c r="O42" s="13">
        <f t="shared" si="1"/>
        <v>2.2247323965462647E-2</v>
      </c>
      <c r="P42" s="13">
        <f t="shared" si="2"/>
        <v>3.032716570007505E-2</v>
      </c>
      <c r="Q42" s="13">
        <f t="shared" si="3"/>
        <v>2.9634517503431282E-2</v>
      </c>
      <c r="R42" s="13">
        <f t="shared" si="4"/>
        <v>2.320596556533255E-2</v>
      </c>
      <c r="S42" s="13">
        <f t="shared" si="5"/>
        <v>2.1279540990236392E-2</v>
      </c>
      <c r="T42" s="13">
        <f t="shared" si="6"/>
        <v>1.9563196217972454E-2</v>
      </c>
      <c r="U42" s="13">
        <f t="shared" si="7"/>
        <v>0.16864940577967238</v>
      </c>
    </row>
    <row r="43" spans="2:21" ht="18.75" customHeight="1" x14ac:dyDescent="0.15">
      <c r="B43" s="106" t="s">
        <v>96</v>
      </c>
      <c r="C43" s="106"/>
      <c r="D43" s="106"/>
      <c r="E43" s="106"/>
      <c r="F43" s="106"/>
      <c r="G43" s="106"/>
      <c r="H43" s="106"/>
      <c r="I43" s="106"/>
      <c r="J43" s="106"/>
      <c r="K43" s="106"/>
      <c r="L43" s="1"/>
      <c r="M43" s="1"/>
      <c r="N43" s="1"/>
      <c r="O43" s="1"/>
      <c r="P43" s="1"/>
      <c r="Q43" s="1"/>
      <c r="R43" s="1"/>
      <c r="S43" s="1"/>
      <c r="T43" s="1"/>
      <c r="U43" s="1"/>
    </row>
    <row r="44" spans="2:21" x14ac:dyDescent="0.15">
      <c r="B44" s="107"/>
      <c r="C44" s="107"/>
      <c r="D44" s="107"/>
      <c r="E44" s="107"/>
      <c r="F44" s="107"/>
      <c r="G44" s="107"/>
      <c r="H44" s="107"/>
      <c r="I44" s="107"/>
      <c r="J44" s="107"/>
      <c r="K44" s="107"/>
      <c r="L44" s="1"/>
      <c r="M44" s="1"/>
      <c r="N44" s="1"/>
      <c r="O44" s="1"/>
      <c r="P44" s="1"/>
      <c r="Q44" s="1"/>
      <c r="R44" s="1"/>
      <c r="S44" s="1"/>
      <c r="T44" s="1"/>
      <c r="U44" s="1"/>
    </row>
  </sheetData>
  <sheetProtection password="E9BF" sheet="1" objects="1" scenarios="1" selectLockedCells="1"/>
  <mergeCells count="10">
    <mergeCell ref="B43:K44"/>
    <mergeCell ref="M3:U3"/>
    <mergeCell ref="B2:D2"/>
    <mergeCell ref="M2:P2"/>
    <mergeCell ref="C3:K3"/>
    <mergeCell ref="B3:B5"/>
    <mergeCell ref="D4:K4"/>
    <mergeCell ref="M4:M5"/>
    <mergeCell ref="N4:U4"/>
    <mergeCell ref="C4:C5"/>
  </mergeCells>
  <phoneticPr fontId="1"/>
  <conditionalFormatting sqref="B6:B40 C6:K42">
    <cfRule type="expression" dxfId="5" priority="3">
      <formula>MOD(ROW(),2)=0</formula>
    </cfRule>
  </conditionalFormatting>
  <conditionalFormatting sqref="M6:U42">
    <cfRule type="expression" dxfId="4" priority="2">
      <formula>MOD(ROW(),2)=0</formula>
    </cfRule>
  </conditionalFormatting>
  <conditionalFormatting sqref="B41:B42">
    <cfRule type="expression" dxfId="3" priority="1">
      <formula>MOD(ROW(),2)=0</formula>
    </cfRule>
  </conditionalFormatting>
  <pageMargins left="0.31496062992125984" right="0.11811023622047245" top="0.35433070866141736" bottom="0.15748031496062992" header="0.31496062992125984" footer="0.31496062992125984"/>
  <pageSetup paperSize="9" scale="94" orientation="portrait" r:id="rId1"/>
  <colBreaks count="1" manualBreakCount="1">
    <brk id="11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44"/>
  <sheetViews>
    <sheetView view="pageBreakPreview" zoomScale="60" zoomScaleNormal="80" workbookViewId="0"/>
  </sheetViews>
  <sheetFormatPr defaultRowHeight="13.5" x14ac:dyDescent="0.15"/>
  <cols>
    <col min="1" max="1" width="3.125" customWidth="1"/>
    <col min="3" max="3" width="11.25" customWidth="1"/>
    <col min="11" max="11" width="10.625" customWidth="1"/>
  </cols>
  <sheetData>
    <row r="2" spans="2:21" ht="17.25" x14ac:dyDescent="0.15">
      <c r="B2" s="108" t="s">
        <v>59</v>
      </c>
      <c r="C2" s="108"/>
      <c r="D2" s="108"/>
      <c r="E2" s="22"/>
      <c r="F2" s="22"/>
      <c r="G2" s="22"/>
      <c r="H2" s="22"/>
      <c r="I2" s="22"/>
      <c r="J2" s="22"/>
      <c r="K2" s="22"/>
      <c r="L2" s="22"/>
      <c r="M2" s="108" t="s">
        <v>60</v>
      </c>
      <c r="N2" s="108"/>
      <c r="O2" s="108"/>
      <c r="P2" s="108"/>
      <c r="Q2" s="1"/>
      <c r="R2" s="1"/>
      <c r="S2" s="1"/>
      <c r="T2" s="1"/>
      <c r="U2" s="1"/>
    </row>
    <row r="3" spans="2:21" x14ac:dyDescent="0.15">
      <c r="B3" s="109"/>
      <c r="C3" s="109" t="s">
        <v>95</v>
      </c>
      <c r="D3" s="109"/>
      <c r="E3" s="109"/>
      <c r="F3" s="109"/>
      <c r="G3" s="109"/>
      <c r="H3" s="109"/>
      <c r="I3" s="109"/>
      <c r="J3" s="109"/>
      <c r="K3" s="109"/>
      <c r="L3" s="5"/>
      <c r="M3" s="110" t="s">
        <v>40</v>
      </c>
      <c r="N3" s="99"/>
      <c r="O3" s="99"/>
      <c r="P3" s="99"/>
      <c r="Q3" s="99"/>
      <c r="R3" s="99"/>
      <c r="S3" s="99"/>
      <c r="T3" s="99"/>
      <c r="U3" s="100"/>
    </row>
    <row r="4" spans="2:21" x14ac:dyDescent="0.15">
      <c r="B4" s="109"/>
      <c r="C4" s="96" t="s">
        <v>61</v>
      </c>
      <c r="D4" s="98" t="s">
        <v>62</v>
      </c>
      <c r="E4" s="99"/>
      <c r="F4" s="99"/>
      <c r="G4" s="99"/>
      <c r="H4" s="99"/>
      <c r="I4" s="99"/>
      <c r="J4" s="99"/>
      <c r="K4" s="100"/>
      <c r="L4" s="5"/>
      <c r="M4" s="97"/>
      <c r="N4" s="98" t="s">
        <v>41</v>
      </c>
      <c r="O4" s="99"/>
      <c r="P4" s="99"/>
      <c r="Q4" s="99"/>
      <c r="R4" s="99"/>
      <c r="S4" s="99"/>
      <c r="T4" s="99"/>
      <c r="U4" s="100"/>
    </row>
    <row r="5" spans="2:21" ht="27" x14ac:dyDescent="0.15">
      <c r="B5" s="109"/>
      <c r="C5" s="111"/>
      <c r="D5" s="27" t="s">
        <v>49</v>
      </c>
      <c r="E5" s="27" t="s">
        <v>43</v>
      </c>
      <c r="F5" s="27" t="s">
        <v>48</v>
      </c>
      <c r="G5" s="27" t="s">
        <v>44</v>
      </c>
      <c r="H5" s="27" t="s">
        <v>45</v>
      </c>
      <c r="I5" s="27" t="s">
        <v>46</v>
      </c>
      <c r="J5" s="27" t="s">
        <v>47</v>
      </c>
      <c r="K5" s="28" t="s">
        <v>50</v>
      </c>
      <c r="L5" s="5"/>
      <c r="M5" s="111"/>
      <c r="N5" s="27" t="s">
        <v>58</v>
      </c>
      <c r="O5" s="27" t="s">
        <v>57</v>
      </c>
      <c r="P5" s="27" t="s">
        <v>56</v>
      </c>
      <c r="Q5" s="27" t="s">
        <v>55</v>
      </c>
      <c r="R5" s="27" t="s">
        <v>54</v>
      </c>
      <c r="S5" s="27" t="s">
        <v>53</v>
      </c>
      <c r="T5" s="23" t="s">
        <v>52</v>
      </c>
      <c r="U5" s="27" t="s">
        <v>51</v>
      </c>
    </row>
    <row r="6" spans="2:21" ht="14.25" x14ac:dyDescent="0.15">
      <c r="B6" s="26" t="s">
        <v>0</v>
      </c>
      <c r="C6" s="8">
        <v>188657</v>
      </c>
      <c r="D6" s="11">
        <v>5927</v>
      </c>
      <c r="E6" s="11">
        <v>3118</v>
      </c>
      <c r="F6" s="11">
        <v>6090</v>
      </c>
      <c r="G6" s="11">
        <v>4615</v>
      </c>
      <c r="H6" s="11">
        <v>4309</v>
      </c>
      <c r="I6" s="11">
        <v>3850</v>
      </c>
      <c r="J6" s="11">
        <v>2897</v>
      </c>
      <c r="K6" s="11">
        <v>30806</v>
      </c>
      <c r="L6" s="5"/>
      <c r="M6" s="25" t="s">
        <v>0</v>
      </c>
      <c r="N6" s="12">
        <f t="shared" ref="N6:N42" si="0">D6/C6</f>
        <v>3.1416804041196456E-2</v>
      </c>
      <c r="O6" s="12">
        <f t="shared" ref="O6:O42" si="1">E6/C6</f>
        <v>1.6527348574396923E-2</v>
      </c>
      <c r="P6" s="12">
        <f t="shared" ref="P6:P42" si="2">F6/C6</f>
        <v>3.2280805907016437E-2</v>
      </c>
      <c r="Q6" s="12">
        <f t="shared" ref="Q6:Q42" si="3">G6/C6</f>
        <v>2.4462384115087169E-2</v>
      </c>
      <c r="R6" s="12">
        <f t="shared" ref="R6:R42" si="4">H6/C6</f>
        <v>2.2840392882320825E-2</v>
      </c>
      <c r="S6" s="12">
        <f t="shared" ref="S6:S42" si="5">I6/C6</f>
        <v>2.0407406033171312E-2</v>
      </c>
      <c r="T6" s="12">
        <f t="shared" ref="T6:T42" si="6">J6/C6</f>
        <v>1.5355910461843451E-2</v>
      </c>
      <c r="U6" s="12">
        <f t="shared" ref="U6:U42" si="7">K6/C6</f>
        <v>0.16329105201503258</v>
      </c>
    </row>
    <row r="7" spans="2:21" ht="14.25" x14ac:dyDescent="0.15">
      <c r="B7" s="26" t="s">
        <v>1</v>
      </c>
      <c r="C7" s="8">
        <v>10484</v>
      </c>
      <c r="D7" s="11">
        <v>316</v>
      </c>
      <c r="E7" s="11">
        <v>239</v>
      </c>
      <c r="F7" s="11">
        <v>279</v>
      </c>
      <c r="G7" s="11">
        <v>279</v>
      </c>
      <c r="H7" s="11">
        <v>239</v>
      </c>
      <c r="I7" s="11">
        <v>236</v>
      </c>
      <c r="J7" s="11">
        <v>247</v>
      </c>
      <c r="K7" s="11">
        <v>1835</v>
      </c>
      <c r="L7" s="5"/>
      <c r="M7" s="25" t="s">
        <v>1</v>
      </c>
      <c r="N7" s="12">
        <f t="shared" si="0"/>
        <v>3.014116749332316E-2</v>
      </c>
      <c r="O7" s="12">
        <f t="shared" si="1"/>
        <v>2.2796642502861505E-2</v>
      </c>
      <c r="P7" s="12">
        <f t="shared" si="2"/>
        <v>2.6611980160244183E-2</v>
      </c>
      <c r="Q7" s="12">
        <f t="shared" si="3"/>
        <v>2.6611980160244183E-2</v>
      </c>
      <c r="R7" s="12">
        <f t="shared" si="4"/>
        <v>2.2796642502861505E-2</v>
      </c>
      <c r="S7" s="12">
        <f t="shared" si="5"/>
        <v>2.2510492178557804E-2</v>
      </c>
      <c r="T7" s="12">
        <f t="shared" si="6"/>
        <v>2.355971003433804E-2</v>
      </c>
      <c r="U7" s="12">
        <f t="shared" si="7"/>
        <v>0.17502861503243036</v>
      </c>
    </row>
    <row r="8" spans="2:21" ht="14.25" x14ac:dyDescent="0.15">
      <c r="B8" s="26" t="s">
        <v>2</v>
      </c>
      <c r="C8" s="4">
        <v>3651</v>
      </c>
      <c r="D8" s="11">
        <v>65</v>
      </c>
      <c r="E8" s="11">
        <v>85</v>
      </c>
      <c r="F8" s="11">
        <v>66</v>
      </c>
      <c r="G8" s="11">
        <v>82</v>
      </c>
      <c r="H8" s="11">
        <v>73</v>
      </c>
      <c r="I8" s="11">
        <v>71</v>
      </c>
      <c r="J8" s="11">
        <v>66</v>
      </c>
      <c r="K8" s="11">
        <v>508</v>
      </c>
      <c r="L8" s="5"/>
      <c r="M8" s="25" t="s">
        <v>2</v>
      </c>
      <c r="N8" s="12">
        <f t="shared" si="0"/>
        <v>1.7803341550260202E-2</v>
      </c>
      <c r="O8" s="12">
        <f t="shared" si="1"/>
        <v>2.3281292796494112E-2</v>
      </c>
      <c r="P8" s="12">
        <f t="shared" si="2"/>
        <v>1.8077239112571898E-2</v>
      </c>
      <c r="Q8" s="12">
        <f t="shared" si="3"/>
        <v>2.2459600109559025E-2</v>
      </c>
      <c r="R8" s="12">
        <f t="shared" si="4"/>
        <v>1.9994522048753766E-2</v>
      </c>
      <c r="S8" s="12">
        <f t="shared" si="5"/>
        <v>1.9446726924130374E-2</v>
      </c>
      <c r="T8" s="12">
        <f t="shared" si="6"/>
        <v>1.8077239112571898E-2</v>
      </c>
      <c r="U8" s="12">
        <f t="shared" si="7"/>
        <v>0.13913996165434128</v>
      </c>
    </row>
    <row r="9" spans="2:21" ht="14.25" x14ac:dyDescent="0.15">
      <c r="B9" s="26" t="s">
        <v>3</v>
      </c>
      <c r="C9" s="4">
        <v>751</v>
      </c>
      <c r="D9" s="11">
        <v>22</v>
      </c>
      <c r="E9" s="11">
        <v>27</v>
      </c>
      <c r="F9" s="11">
        <v>16</v>
      </c>
      <c r="G9" s="11">
        <v>21</v>
      </c>
      <c r="H9" s="11">
        <v>14</v>
      </c>
      <c r="I9" s="11">
        <v>22</v>
      </c>
      <c r="J9" s="11">
        <v>19</v>
      </c>
      <c r="K9" s="11">
        <v>141</v>
      </c>
      <c r="L9" s="5"/>
      <c r="M9" s="25" t="s">
        <v>3</v>
      </c>
      <c r="N9" s="12">
        <f t="shared" si="0"/>
        <v>2.929427430093209E-2</v>
      </c>
      <c r="O9" s="12">
        <f t="shared" si="1"/>
        <v>3.5952063914780293E-2</v>
      </c>
      <c r="P9" s="12">
        <f t="shared" si="2"/>
        <v>2.1304926764314249E-2</v>
      </c>
      <c r="Q9" s="12">
        <f t="shared" si="3"/>
        <v>2.7962716378162451E-2</v>
      </c>
      <c r="R9" s="12">
        <f t="shared" si="4"/>
        <v>1.8641810918774968E-2</v>
      </c>
      <c r="S9" s="12">
        <f t="shared" si="5"/>
        <v>2.929427430093209E-2</v>
      </c>
      <c r="T9" s="12">
        <f t="shared" si="6"/>
        <v>2.529960053262317E-2</v>
      </c>
      <c r="U9" s="12">
        <f t="shared" si="7"/>
        <v>0.1877496671105193</v>
      </c>
    </row>
    <row r="10" spans="2:21" ht="14.25" x14ac:dyDescent="0.15">
      <c r="B10" s="26" t="s">
        <v>4</v>
      </c>
      <c r="C10" s="4">
        <v>5189</v>
      </c>
      <c r="D10" s="11">
        <v>107</v>
      </c>
      <c r="E10" s="11">
        <v>72</v>
      </c>
      <c r="F10" s="11">
        <v>145</v>
      </c>
      <c r="G10" s="11">
        <v>80</v>
      </c>
      <c r="H10" s="11">
        <v>87</v>
      </c>
      <c r="I10" s="11">
        <v>70</v>
      </c>
      <c r="J10" s="11">
        <v>65</v>
      </c>
      <c r="K10" s="11">
        <v>626</v>
      </c>
      <c r="L10" s="5"/>
      <c r="M10" s="25" t="s">
        <v>4</v>
      </c>
      <c r="N10" s="12">
        <f t="shared" si="0"/>
        <v>2.0620543457313546E-2</v>
      </c>
      <c r="O10" s="12">
        <f t="shared" si="1"/>
        <v>1.3875505877818462E-2</v>
      </c>
      <c r="P10" s="12">
        <f t="shared" si="2"/>
        <v>2.7943727115051071E-2</v>
      </c>
      <c r="Q10" s="12">
        <f t="shared" si="3"/>
        <v>1.5417228753131625E-2</v>
      </c>
      <c r="R10" s="12">
        <f t="shared" si="4"/>
        <v>1.6766236269030642E-2</v>
      </c>
      <c r="S10" s="12">
        <f t="shared" si="5"/>
        <v>1.3490075158990171E-2</v>
      </c>
      <c r="T10" s="12">
        <f t="shared" si="6"/>
        <v>1.2526498361919445E-2</v>
      </c>
      <c r="U10" s="12">
        <f t="shared" si="7"/>
        <v>0.12063981499325496</v>
      </c>
    </row>
    <row r="11" spans="2:21" ht="14.25" x14ac:dyDescent="0.15">
      <c r="B11" s="26" t="s">
        <v>5</v>
      </c>
      <c r="C11" s="4">
        <v>3252</v>
      </c>
      <c r="D11" s="11">
        <v>43</v>
      </c>
      <c r="E11" s="11">
        <v>71</v>
      </c>
      <c r="F11" s="11">
        <v>59</v>
      </c>
      <c r="G11" s="11">
        <v>82</v>
      </c>
      <c r="H11" s="11">
        <v>117</v>
      </c>
      <c r="I11" s="11">
        <v>75</v>
      </c>
      <c r="J11" s="11">
        <v>52</v>
      </c>
      <c r="K11" s="11">
        <v>499</v>
      </c>
      <c r="L11" s="5"/>
      <c r="M11" s="25" t="s">
        <v>5</v>
      </c>
      <c r="N11" s="12">
        <f t="shared" si="0"/>
        <v>1.3222632226322263E-2</v>
      </c>
      <c r="O11" s="12">
        <f t="shared" si="1"/>
        <v>2.1832718327183271E-2</v>
      </c>
      <c r="P11" s="12">
        <f t="shared" si="2"/>
        <v>1.8142681426814269E-2</v>
      </c>
      <c r="Q11" s="12">
        <f t="shared" si="3"/>
        <v>2.5215252152521524E-2</v>
      </c>
      <c r="R11" s="12">
        <f t="shared" si="4"/>
        <v>3.5977859778597784E-2</v>
      </c>
      <c r="S11" s="12">
        <f t="shared" si="5"/>
        <v>2.3062730627306273E-2</v>
      </c>
      <c r="T11" s="12">
        <f t="shared" si="6"/>
        <v>1.5990159901599015E-2</v>
      </c>
      <c r="U11" s="12">
        <f t="shared" si="7"/>
        <v>0.15344403444034441</v>
      </c>
    </row>
    <row r="12" spans="2:21" ht="14.25" x14ac:dyDescent="0.15">
      <c r="B12" s="26" t="s">
        <v>6</v>
      </c>
      <c r="C12" s="4">
        <v>8447</v>
      </c>
      <c r="D12" s="11">
        <v>103</v>
      </c>
      <c r="E12" s="11">
        <v>157</v>
      </c>
      <c r="F12" s="11">
        <v>155</v>
      </c>
      <c r="G12" s="11">
        <v>212</v>
      </c>
      <c r="H12" s="11">
        <v>174</v>
      </c>
      <c r="I12" s="11">
        <v>168</v>
      </c>
      <c r="J12" s="11">
        <v>130</v>
      </c>
      <c r="K12" s="11">
        <v>1099</v>
      </c>
      <c r="L12" s="5"/>
      <c r="M12" s="25" t="s">
        <v>6</v>
      </c>
      <c r="N12" s="12">
        <f t="shared" si="0"/>
        <v>1.2193678228957026E-2</v>
      </c>
      <c r="O12" s="12">
        <f t="shared" si="1"/>
        <v>1.8586480407245178E-2</v>
      </c>
      <c r="P12" s="12">
        <f t="shared" si="2"/>
        <v>1.8349709956197467E-2</v>
      </c>
      <c r="Q12" s="12">
        <f t="shared" si="3"/>
        <v>2.509766781105718E-2</v>
      </c>
      <c r="R12" s="12">
        <f t="shared" si="4"/>
        <v>2.0599029241150705E-2</v>
      </c>
      <c r="S12" s="12">
        <f t="shared" si="5"/>
        <v>1.9888717888007577E-2</v>
      </c>
      <c r="T12" s="12">
        <f t="shared" si="6"/>
        <v>1.53900793181011E-2</v>
      </c>
      <c r="U12" s="12">
        <f t="shared" si="7"/>
        <v>0.13010536285071622</v>
      </c>
    </row>
    <row r="13" spans="2:21" ht="14.25" x14ac:dyDescent="0.15">
      <c r="B13" s="26" t="s">
        <v>7</v>
      </c>
      <c r="C13" s="4">
        <v>2769</v>
      </c>
      <c r="D13" s="11">
        <v>32</v>
      </c>
      <c r="E13" s="11">
        <v>76</v>
      </c>
      <c r="F13" s="11">
        <v>74</v>
      </c>
      <c r="G13" s="11">
        <v>83</v>
      </c>
      <c r="H13" s="11">
        <v>85</v>
      </c>
      <c r="I13" s="11">
        <v>74</v>
      </c>
      <c r="J13" s="11">
        <v>58</v>
      </c>
      <c r="K13" s="11">
        <v>482</v>
      </c>
      <c r="L13" s="1"/>
      <c r="M13" s="25" t="s">
        <v>7</v>
      </c>
      <c r="N13" s="12">
        <f t="shared" si="0"/>
        <v>1.155651859877212E-2</v>
      </c>
      <c r="O13" s="12">
        <f t="shared" si="1"/>
        <v>2.7446731672083786E-2</v>
      </c>
      <c r="P13" s="12">
        <f t="shared" si="2"/>
        <v>2.6724449259660527E-2</v>
      </c>
      <c r="Q13" s="12">
        <f t="shared" si="3"/>
        <v>2.9974720115565186E-2</v>
      </c>
      <c r="R13" s="12">
        <f t="shared" si="4"/>
        <v>3.0697002527988442E-2</v>
      </c>
      <c r="S13" s="12">
        <f t="shared" si="5"/>
        <v>2.6724449259660527E-2</v>
      </c>
      <c r="T13" s="12">
        <f t="shared" si="6"/>
        <v>2.0946189960274468E-2</v>
      </c>
      <c r="U13" s="12">
        <f t="shared" si="7"/>
        <v>0.17407006139400505</v>
      </c>
    </row>
    <row r="14" spans="2:21" ht="14.25" x14ac:dyDescent="0.15">
      <c r="B14" s="26" t="s">
        <v>8</v>
      </c>
      <c r="C14" s="4">
        <v>8554</v>
      </c>
      <c r="D14" s="11">
        <v>84</v>
      </c>
      <c r="E14" s="11">
        <v>134</v>
      </c>
      <c r="F14" s="11">
        <v>202</v>
      </c>
      <c r="G14" s="11">
        <v>298</v>
      </c>
      <c r="H14" s="11">
        <v>243</v>
      </c>
      <c r="I14" s="11">
        <v>227</v>
      </c>
      <c r="J14" s="11">
        <v>197</v>
      </c>
      <c r="K14" s="11">
        <v>1385</v>
      </c>
      <c r="L14" s="1"/>
      <c r="M14" s="25" t="s">
        <v>8</v>
      </c>
      <c r="N14" s="12">
        <f t="shared" si="0"/>
        <v>9.8199672667757774E-3</v>
      </c>
      <c r="O14" s="12">
        <f t="shared" si="1"/>
        <v>1.5665185877951834E-2</v>
      </c>
      <c r="P14" s="12">
        <f t="shared" si="2"/>
        <v>2.3614683189151275E-2</v>
      </c>
      <c r="Q14" s="12">
        <f t="shared" si="3"/>
        <v>3.4837502922609308E-2</v>
      </c>
      <c r="R14" s="12">
        <f t="shared" si="4"/>
        <v>2.8407762450315642E-2</v>
      </c>
      <c r="S14" s="12">
        <f t="shared" si="5"/>
        <v>2.6537292494739302E-2</v>
      </c>
      <c r="T14" s="12">
        <f t="shared" si="6"/>
        <v>2.303016132803367E-2</v>
      </c>
      <c r="U14" s="12">
        <f t="shared" si="7"/>
        <v>0.16191255552957681</v>
      </c>
    </row>
    <row r="15" spans="2:21" ht="14.25" x14ac:dyDescent="0.15">
      <c r="B15" s="26" t="s">
        <v>9</v>
      </c>
      <c r="C15" s="4">
        <v>5343</v>
      </c>
      <c r="D15" s="11">
        <v>57</v>
      </c>
      <c r="E15" s="11">
        <v>114</v>
      </c>
      <c r="F15" s="11">
        <v>134</v>
      </c>
      <c r="G15" s="11">
        <v>164</v>
      </c>
      <c r="H15" s="11">
        <v>151</v>
      </c>
      <c r="I15" s="11">
        <v>145</v>
      </c>
      <c r="J15" s="11">
        <v>144</v>
      </c>
      <c r="K15" s="11">
        <v>909</v>
      </c>
      <c r="L15" s="1"/>
      <c r="M15" s="25" t="s">
        <v>9</v>
      </c>
      <c r="N15" s="12">
        <f t="shared" si="0"/>
        <v>1.0668163952835485E-2</v>
      </c>
      <c r="O15" s="12">
        <f t="shared" si="1"/>
        <v>2.1336327905670971E-2</v>
      </c>
      <c r="P15" s="12">
        <f t="shared" si="2"/>
        <v>2.5079543327718511E-2</v>
      </c>
      <c r="Q15" s="12">
        <f t="shared" si="3"/>
        <v>3.0694366460789817E-2</v>
      </c>
      <c r="R15" s="12">
        <f t="shared" si="4"/>
        <v>2.8261276436458919E-2</v>
      </c>
      <c r="S15" s="12">
        <f t="shared" si="5"/>
        <v>2.7138311809844655E-2</v>
      </c>
      <c r="T15" s="12">
        <f t="shared" si="6"/>
        <v>2.695115103874228E-2</v>
      </c>
      <c r="U15" s="12">
        <f t="shared" si="7"/>
        <v>0.17012914093206064</v>
      </c>
    </row>
    <row r="16" spans="2:21" ht="14.25" x14ac:dyDescent="0.15">
      <c r="B16" s="26" t="s">
        <v>10</v>
      </c>
      <c r="C16" s="8">
        <v>15526</v>
      </c>
      <c r="D16" s="11">
        <v>166</v>
      </c>
      <c r="E16" s="11">
        <v>254</v>
      </c>
      <c r="F16" s="11">
        <v>428</v>
      </c>
      <c r="G16" s="11">
        <v>450</v>
      </c>
      <c r="H16" s="11">
        <v>356</v>
      </c>
      <c r="I16" s="11">
        <v>363</v>
      </c>
      <c r="J16" s="11">
        <v>294</v>
      </c>
      <c r="K16" s="11">
        <v>2311</v>
      </c>
      <c r="L16" s="1"/>
      <c r="M16" s="25" t="s">
        <v>10</v>
      </c>
      <c r="N16" s="12">
        <f t="shared" si="0"/>
        <v>1.0691742882906093E-2</v>
      </c>
      <c r="O16" s="12">
        <f t="shared" si="1"/>
        <v>1.6359654772639443E-2</v>
      </c>
      <c r="P16" s="12">
        <f t="shared" si="2"/>
        <v>2.7566662372794024E-2</v>
      </c>
      <c r="Q16" s="12">
        <f t="shared" si="3"/>
        <v>2.8983640345227362E-2</v>
      </c>
      <c r="R16" s="12">
        <f t="shared" si="4"/>
        <v>2.2929279917557645E-2</v>
      </c>
      <c r="S16" s="12">
        <f t="shared" si="5"/>
        <v>2.338013654515007E-2</v>
      </c>
      <c r="T16" s="12">
        <f t="shared" si="6"/>
        <v>1.8935978358881875E-2</v>
      </c>
      <c r="U16" s="12">
        <f t="shared" si="7"/>
        <v>0.14884709519515651</v>
      </c>
    </row>
    <row r="17" spans="2:21" ht="14.25" x14ac:dyDescent="0.15">
      <c r="B17" s="26" t="s">
        <v>11</v>
      </c>
      <c r="C17" s="4">
        <v>11404</v>
      </c>
      <c r="D17" s="11">
        <v>124</v>
      </c>
      <c r="E17" s="11">
        <v>178</v>
      </c>
      <c r="F17" s="11">
        <v>270</v>
      </c>
      <c r="G17" s="11">
        <v>287</v>
      </c>
      <c r="H17" s="11">
        <v>236</v>
      </c>
      <c r="I17" s="11">
        <v>245</v>
      </c>
      <c r="J17" s="11">
        <v>161</v>
      </c>
      <c r="K17" s="11">
        <v>1501</v>
      </c>
      <c r="L17" s="1"/>
      <c r="M17" s="25" t="s">
        <v>11</v>
      </c>
      <c r="N17" s="12">
        <f t="shared" si="0"/>
        <v>1.0873377762188706E-2</v>
      </c>
      <c r="O17" s="12">
        <f t="shared" si="1"/>
        <v>1.5608558400561207E-2</v>
      </c>
      <c r="P17" s="12">
        <f t="shared" si="2"/>
        <v>2.3675903191862503E-2</v>
      </c>
      <c r="Q17" s="12">
        <f t="shared" si="3"/>
        <v>2.5166608207646438E-2</v>
      </c>
      <c r="R17" s="12">
        <f t="shared" si="4"/>
        <v>2.0694493160294633E-2</v>
      </c>
      <c r="S17" s="12">
        <f t="shared" si="5"/>
        <v>2.1483689933356719E-2</v>
      </c>
      <c r="T17" s="12">
        <f t="shared" si="6"/>
        <v>1.411785338477727E-2</v>
      </c>
      <c r="U17" s="12">
        <f t="shared" si="7"/>
        <v>0.13162048404068749</v>
      </c>
    </row>
    <row r="18" spans="2:21" ht="14.25" x14ac:dyDescent="0.15">
      <c r="B18" s="26" t="s">
        <v>12</v>
      </c>
      <c r="C18" s="4">
        <v>4672</v>
      </c>
      <c r="D18" s="11">
        <v>62</v>
      </c>
      <c r="E18" s="11">
        <v>62</v>
      </c>
      <c r="F18" s="11">
        <v>132</v>
      </c>
      <c r="G18" s="11">
        <v>118</v>
      </c>
      <c r="H18" s="11">
        <v>101</v>
      </c>
      <c r="I18" s="11">
        <v>94</v>
      </c>
      <c r="J18" s="11">
        <v>76</v>
      </c>
      <c r="K18" s="11">
        <v>645</v>
      </c>
      <c r="L18" s="1"/>
      <c r="M18" s="25" t="s">
        <v>12</v>
      </c>
      <c r="N18" s="12">
        <f t="shared" si="0"/>
        <v>1.3270547945205479E-2</v>
      </c>
      <c r="O18" s="12">
        <f t="shared" si="1"/>
        <v>1.3270547945205479E-2</v>
      </c>
      <c r="P18" s="12">
        <f t="shared" si="2"/>
        <v>2.8253424657534245E-2</v>
      </c>
      <c r="Q18" s="12">
        <f t="shared" si="3"/>
        <v>2.5256849315068493E-2</v>
      </c>
      <c r="R18" s="12">
        <f t="shared" si="4"/>
        <v>2.1618150684931507E-2</v>
      </c>
      <c r="S18" s="12">
        <f t="shared" si="5"/>
        <v>2.0119863013698631E-2</v>
      </c>
      <c r="T18" s="12">
        <f t="shared" si="6"/>
        <v>1.6267123287671232E-2</v>
      </c>
      <c r="U18" s="12">
        <f t="shared" si="7"/>
        <v>0.13805650684931506</v>
      </c>
    </row>
    <row r="19" spans="2:21" ht="14.25" x14ac:dyDescent="0.15">
      <c r="B19" s="26" t="s">
        <v>13</v>
      </c>
      <c r="C19" s="4">
        <v>4493</v>
      </c>
      <c r="D19" s="11">
        <v>30</v>
      </c>
      <c r="E19" s="11">
        <v>44</v>
      </c>
      <c r="F19" s="11">
        <v>114</v>
      </c>
      <c r="G19" s="11">
        <v>105</v>
      </c>
      <c r="H19" s="11">
        <v>121</v>
      </c>
      <c r="I19" s="11">
        <v>101</v>
      </c>
      <c r="J19" s="11">
        <v>91</v>
      </c>
      <c r="K19" s="11">
        <v>606</v>
      </c>
      <c r="L19" s="1"/>
      <c r="M19" s="25" t="s">
        <v>13</v>
      </c>
      <c r="N19" s="12">
        <f t="shared" si="0"/>
        <v>6.6770531938571114E-3</v>
      </c>
      <c r="O19" s="12">
        <f t="shared" si="1"/>
        <v>9.7930113509904302E-3</v>
      </c>
      <c r="P19" s="12">
        <f t="shared" si="2"/>
        <v>2.5372802136657022E-2</v>
      </c>
      <c r="Q19" s="12">
        <f t="shared" si="3"/>
        <v>2.3369686178499889E-2</v>
      </c>
      <c r="R19" s="12">
        <f t="shared" si="4"/>
        <v>2.693078121522368E-2</v>
      </c>
      <c r="S19" s="12">
        <f t="shared" si="5"/>
        <v>2.2479412419318941E-2</v>
      </c>
      <c r="T19" s="12">
        <f t="shared" si="6"/>
        <v>2.025372802136657E-2</v>
      </c>
      <c r="U19" s="12">
        <f t="shared" si="7"/>
        <v>0.13487647451591364</v>
      </c>
    </row>
    <row r="20" spans="2:21" ht="14.25" x14ac:dyDescent="0.15">
      <c r="B20" s="26" t="s">
        <v>14</v>
      </c>
      <c r="C20" s="4">
        <v>5289</v>
      </c>
      <c r="D20" s="11">
        <v>21</v>
      </c>
      <c r="E20" s="11">
        <v>57</v>
      </c>
      <c r="F20" s="11">
        <v>149</v>
      </c>
      <c r="G20" s="11">
        <v>173</v>
      </c>
      <c r="H20" s="11">
        <v>136</v>
      </c>
      <c r="I20" s="11">
        <v>128</v>
      </c>
      <c r="J20" s="11">
        <v>133</v>
      </c>
      <c r="K20" s="11">
        <v>797</v>
      </c>
      <c r="L20" s="1"/>
      <c r="M20" s="25" t="s">
        <v>14</v>
      </c>
      <c r="N20" s="12">
        <f t="shared" si="0"/>
        <v>3.9705048213272828E-3</v>
      </c>
      <c r="O20" s="12">
        <f t="shared" si="1"/>
        <v>1.0777084515031198E-2</v>
      </c>
      <c r="P20" s="12">
        <f t="shared" si="2"/>
        <v>2.8171677065607865E-2</v>
      </c>
      <c r="Q20" s="12">
        <f t="shared" si="3"/>
        <v>3.2709396861410472E-2</v>
      </c>
      <c r="R20" s="12">
        <f t="shared" si="4"/>
        <v>2.5713745509548119E-2</v>
      </c>
      <c r="S20" s="12">
        <f t="shared" si="5"/>
        <v>2.4201172244280582E-2</v>
      </c>
      <c r="T20" s="12">
        <f t="shared" si="6"/>
        <v>2.5146530535072792E-2</v>
      </c>
      <c r="U20" s="12">
        <f t="shared" si="7"/>
        <v>0.15069011155227832</v>
      </c>
    </row>
    <row r="21" spans="2:21" ht="14.25" x14ac:dyDescent="0.15">
      <c r="B21" s="26" t="s">
        <v>15</v>
      </c>
      <c r="C21" s="8">
        <v>13611</v>
      </c>
      <c r="D21" s="11">
        <v>135</v>
      </c>
      <c r="E21" s="11">
        <v>190</v>
      </c>
      <c r="F21" s="11">
        <v>349</v>
      </c>
      <c r="G21" s="11">
        <v>491</v>
      </c>
      <c r="H21" s="11">
        <v>390</v>
      </c>
      <c r="I21" s="11">
        <v>344</v>
      </c>
      <c r="J21" s="11">
        <v>248</v>
      </c>
      <c r="K21" s="11">
        <v>2147</v>
      </c>
      <c r="L21" s="1"/>
      <c r="M21" s="25" t="s">
        <v>15</v>
      </c>
      <c r="N21" s="12">
        <f t="shared" si="0"/>
        <v>9.9184483138637872E-3</v>
      </c>
      <c r="O21" s="12">
        <f t="shared" si="1"/>
        <v>1.3959297626919404E-2</v>
      </c>
      <c r="P21" s="12">
        <f t="shared" si="2"/>
        <v>2.564102564102564E-2</v>
      </c>
      <c r="Q21" s="12">
        <f t="shared" si="3"/>
        <v>3.607376386746014E-2</v>
      </c>
      <c r="R21" s="12">
        <f t="shared" si="4"/>
        <v>2.865329512893983E-2</v>
      </c>
      <c r="S21" s="12">
        <f t="shared" si="5"/>
        <v>2.5273675703475131E-2</v>
      </c>
      <c r="T21" s="12">
        <f t="shared" si="6"/>
        <v>1.8220556902505326E-2</v>
      </c>
      <c r="U21" s="12">
        <f t="shared" si="7"/>
        <v>0.15774006318418926</v>
      </c>
    </row>
    <row r="22" spans="2:21" ht="14.25" x14ac:dyDescent="0.15">
      <c r="B22" s="26" t="s">
        <v>16</v>
      </c>
      <c r="C22" s="4">
        <v>8605</v>
      </c>
      <c r="D22" s="11">
        <v>115</v>
      </c>
      <c r="E22" s="11">
        <v>209</v>
      </c>
      <c r="F22" s="11">
        <v>212</v>
      </c>
      <c r="G22" s="11">
        <v>223</v>
      </c>
      <c r="H22" s="11">
        <v>229</v>
      </c>
      <c r="I22" s="11">
        <v>213</v>
      </c>
      <c r="J22" s="11">
        <v>154</v>
      </c>
      <c r="K22" s="11">
        <v>1355</v>
      </c>
      <c r="L22" s="1"/>
      <c r="M22" s="25" t="s">
        <v>16</v>
      </c>
      <c r="N22" s="12">
        <f t="shared" si="0"/>
        <v>1.3364323067983731E-2</v>
      </c>
      <c r="O22" s="12">
        <f t="shared" si="1"/>
        <v>2.4288204532248694E-2</v>
      </c>
      <c r="P22" s="12">
        <f t="shared" si="2"/>
        <v>2.4636839047065661E-2</v>
      </c>
      <c r="Q22" s="12">
        <f t="shared" si="3"/>
        <v>2.5915165601394539E-2</v>
      </c>
      <c r="R22" s="12">
        <f t="shared" si="4"/>
        <v>2.6612434631028473E-2</v>
      </c>
      <c r="S22" s="12">
        <f t="shared" si="5"/>
        <v>2.4753050552004649E-2</v>
      </c>
      <c r="T22" s="12">
        <f t="shared" si="6"/>
        <v>1.7896571760604298E-2</v>
      </c>
      <c r="U22" s="12">
        <f t="shared" si="7"/>
        <v>0.15746658919233003</v>
      </c>
    </row>
    <row r="23" spans="2:21" ht="14.25" x14ac:dyDescent="0.15">
      <c r="B23" s="26" t="s">
        <v>17</v>
      </c>
      <c r="C23" s="4">
        <v>8104</v>
      </c>
      <c r="D23" s="11">
        <v>160</v>
      </c>
      <c r="E23" s="11">
        <v>196</v>
      </c>
      <c r="F23" s="11">
        <v>211</v>
      </c>
      <c r="G23" s="11">
        <v>233</v>
      </c>
      <c r="H23" s="11">
        <v>168</v>
      </c>
      <c r="I23" s="11">
        <v>172</v>
      </c>
      <c r="J23" s="11">
        <v>163</v>
      </c>
      <c r="K23" s="11">
        <v>1303</v>
      </c>
      <c r="L23" s="1"/>
      <c r="M23" s="25" t="s">
        <v>17</v>
      </c>
      <c r="N23" s="12">
        <f t="shared" si="0"/>
        <v>1.9743336623889437E-2</v>
      </c>
      <c r="O23" s="12">
        <f t="shared" si="1"/>
        <v>2.4185587364264561E-2</v>
      </c>
      <c r="P23" s="12">
        <f t="shared" si="2"/>
        <v>2.6036525172754194E-2</v>
      </c>
      <c r="Q23" s="12">
        <f t="shared" si="3"/>
        <v>2.8751233958538992E-2</v>
      </c>
      <c r="R23" s="12">
        <f t="shared" si="4"/>
        <v>2.0730503455083909E-2</v>
      </c>
      <c r="S23" s="12">
        <f t="shared" si="5"/>
        <v>2.1224086870681145E-2</v>
      </c>
      <c r="T23" s="12">
        <f t="shared" si="6"/>
        <v>2.0113524185587366E-2</v>
      </c>
      <c r="U23" s="12">
        <f t="shared" si="7"/>
        <v>0.16078479763079961</v>
      </c>
    </row>
    <row r="24" spans="2:21" ht="14.25" x14ac:dyDescent="0.15">
      <c r="B24" s="26" t="s">
        <v>18</v>
      </c>
      <c r="C24" s="4">
        <v>5154</v>
      </c>
      <c r="D24" s="11">
        <v>77</v>
      </c>
      <c r="E24" s="11">
        <v>76</v>
      </c>
      <c r="F24" s="11">
        <v>127</v>
      </c>
      <c r="G24" s="11">
        <v>124</v>
      </c>
      <c r="H24" s="11">
        <v>110</v>
      </c>
      <c r="I24" s="11">
        <v>126</v>
      </c>
      <c r="J24" s="11">
        <v>97</v>
      </c>
      <c r="K24" s="11">
        <v>737</v>
      </c>
      <c r="L24" s="1"/>
      <c r="M24" s="25" t="s">
        <v>18</v>
      </c>
      <c r="N24" s="12">
        <f t="shared" si="0"/>
        <v>1.4939852541715173E-2</v>
      </c>
      <c r="O24" s="12">
        <f t="shared" si="1"/>
        <v>1.4745828482731859E-2</v>
      </c>
      <c r="P24" s="12">
        <f t="shared" si="2"/>
        <v>2.4641055490880869E-2</v>
      </c>
      <c r="Q24" s="12">
        <f t="shared" si="3"/>
        <v>2.4058983313930929E-2</v>
      </c>
      <c r="R24" s="12">
        <f t="shared" si="4"/>
        <v>2.1342646488164533E-2</v>
      </c>
      <c r="S24" s="12">
        <f t="shared" si="5"/>
        <v>2.4447031431897557E-2</v>
      </c>
      <c r="T24" s="12">
        <f t="shared" si="6"/>
        <v>1.8820333721381453E-2</v>
      </c>
      <c r="U24" s="12">
        <f t="shared" si="7"/>
        <v>0.14299573147070238</v>
      </c>
    </row>
    <row r="25" spans="2:21" ht="14.25" x14ac:dyDescent="0.15">
      <c r="B25" s="26" t="s">
        <v>19</v>
      </c>
      <c r="C25" s="4">
        <v>4908</v>
      </c>
      <c r="D25" s="11">
        <v>64</v>
      </c>
      <c r="E25" s="11">
        <v>97</v>
      </c>
      <c r="F25" s="11">
        <v>161</v>
      </c>
      <c r="G25" s="11">
        <v>125</v>
      </c>
      <c r="H25" s="11">
        <v>122</v>
      </c>
      <c r="I25" s="11">
        <v>140</v>
      </c>
      <c r="J25" s="11">
        <v>91</v>
      </c>
      <c r="K25" s="11">
        <v>800</v>
      </c>
      <c r="L25" s="1"/>
      <c r="M25" s="25" t="s">
        <v>19</v>
      </c>
      <c r="N25" s="12">
        <f t="shared" si="0"/>
        <v>1.3039934800325998E-2</v>
      </c>
      <c r="O25" s="12">
        <f t="shared" si="1"/>
        <v>1.9763651181744092E-2</v>
      </c>
      <c r="P25" s="12">
        <f t="shared" si="2"/>
        <v>3.2803585982070088E-2</v>
      </c>
      <c r="Q25" s="12">
        <f t="shared" si="3"/>
        <v>2.5468622656886715E-2</v>
      </c>
      <c r="R25" s="12">
        <f t="shared" si="4"/>
        <v>2.4857375713121434E-2</v>
      </c>
      <c r="S25" s="12">
        <f t="shared" si="5"/>
        <v>2.8524857375713121E-2</v>
      </c>
      <c r="T25" s="12">
        <f t="shared" si="6"/>
        <v>1.8541157294213528E-2</v>
      </c>
      <c r="U25" s="12">
        <f t="shared" si="7"/>
        <v>0.16299918500407498</v>
      </c>
    </row>
    <row r="26" spans="2:21" ht="14.25" x14ac:dyDescent="0.15">
      <c r="B26" s="26" t="s">
        <v>20</v>
      </c>
      <c r="C26" s="4">
        <v>2531</v>
      </c>
      <c r="D26" s="11">
        <v>18</v>
      </c>
      <c r="E26" s="11">
        <v>63</v>
      </c>
      <c r="F26" s="11">
        <v>74</v>
      </c>
      <c r="G26" s="11">
        <v>122</v>
      </c>
      <c r="H26" s="11">
        <v>79</v>
      </c>
      <c r="I26" s="11">
        <v>71</v>
      </c>
      <c r="J26" s="11">
        <v>52</v>
      </c>
      <c r="K26" s="11">
        <v>479</v>
      </c>
      <c r="L26" s="1"/>
      <c r="M26" s="25" t="s">
        <v>20</v>
      </c>
      <c r="N26" s="12">
        <f t="shared" si="0"/>
        <v>7.1118135124456734E-3</v>
      </c>
      <c r="O26" s="12">
        <f t="shared" si="1"/>
        <v>2.4891347293559858E-2</v>
      </c>
      <c r="P26" s="12">
        <f t="shared" si="2"/>
        <v>2.9237455551165546E-2</v>
      </c>
      <c r="Q26" s="12">
        <f t="shared" si="3"/>
        <v>4.8202291584354011E-2</v>
      </c>
      <c r="R26" s="12">
        <f t="shared" si="4"/>
        <v>3.121295930462268E-2</v>
      </c>
      <c r="S26" s="12">
        <f t="shared" si="5"/>
        <v>2.8052153299091269E-2</v>
      </c>
      <c r="T26" s="12">
        <f t="shared" si="6"/>
        <v>2.0545239035954167E-2</v>
      </c>
      <c r="U26" s="12">
        <f t="shared" si="7"/>
        <v>0.18925325958119321</v>
      </c>
    </row>
    <row r="27" spans="2:21" ht="14.25" x14ac:dyDescent="0.15">
      <c r="B27" s="26" t="s">
        <v>21</v>
      </c>
      <c r="C27" s="4">
        <v>6130</v>
      </c>
      <c r="D27" s="11">
        <v>30</v>
      </c>
      <c r="E27" s="11">
        <v>86</v>
      </c>
      <c r="F27" s="11">
        <v>144</v>
      </c>
      <c r="G27" s="11">
        <v>168</v>
      </c>
      <c r="H27" s="11">
        <v>110</v>
      </c>
      <c r="I27" s="11">
        <v>127</v>
      </c>
      <c r="J27" s="11">
        <v>90</v>
      </c>
      <c r="K27" s="11">
        <v>755</v>
      </c>
      <c r="L27" s="1"/>
      <c r="M27" s="25" t="s">
        <v>21</v>
      </c>
      <c r="N27" s="12">
        <f t="shared" si="0"/>
        <v>4.8939641109298528E-3</v>
      </c>
      <c r="O27" s="12">
        <f t="shared" si="1"/>
        <v>1.4029363784665579E-2</v>
      </c>
      <c r="P27" s="12">
        <f t="shared" si="2"/>
        <v>2.3491027732463296E-2</v>
      </c>
      <c r="Q27" s="12">
        <f t="shared" si="3"/>
        <v>2.7406199021207178E-2</v>
      </c>
      <c r="R27" s="12">
        <f t="shared" si="4"/>
        <v>1.794453507340946E-2</v>
      </c>
      <c r="S27" s="12">
        <f t="shared" si="5"/>
        <v>2.071778140293638E-2</v>
      </c>
      <c r="T27" s="12">
        <f t="shared" si="6"/>
        <v>1.468189233278956E-2</v>
      </c>
      <c r="U27" s="12">
        <f t="shared" si="7"/>
        <v>0.1231647634584013</v>
      </c>
    </row>
    <row r="28" spans="2:21" ht="14.25" x14ac:dyDescent="0.15">
      <c r="B28" s="26" t="s">
        <v>22</v>
      </c>
      <c r="C28" s="4">
        <v>1286</v>
      </c>
      <c r="D28" s="11">
        <v>20</v>
      </c>
      <c r="E28" s="11">
        <v>17</v>
      </c>
      <c r="F28" s="11">
        <v>44</v>
      </c>
      <c r="G28" s="11">
        <v>42</v>
      </c>
      <c r="H28" s="11">
        <v>33</v>
      </c>
      <c r="I28" s="11">
        <v>40</v>
      </c>
      <c r="J28" s="11">
        <v>25</v>
      </c>
      <c r="K28" s="11">
        <v>221</v>
      </c>
      <c r="L28" s="1"/>
      <c r="M28" s="25" t="s">
        <v>22</v>
      </c>
      <c r="N28" s="12">
        <f t="shared" si="0"/>
        <v>1.5552099533437015E-2</v>
      </c>
      <c r="O28" s="12">
        <f t="shared" si="1"/>
        <v>1.3219284603421462E-2</v>
      </c>
      <c r="P28" s="12">
        <f t="shared" si="2"/>
        <v>3.4214618973561428E-2</v>
      </c>
      <c r="Q28" s="12">
        <f t="shared" si="3"/>
        <v>3.2659409020217731E-2</v>
      </c>
      <c r="R28" s="12">
        <f t="shared" si="4"/>
        <v>2.5660964230171075E-2</v>
      </c>
      <c r="S28" s="12">
        <f t="shared" si="5"/>
        <v>3.110419906687403E-2</v>
      </c>
      <c r="T28" s="12">
        <f t="shared" si="6"/>
        <v>1.9440124416796267E-2</v>
      </c>
      <c r="U28" s="12">
        <f t="shared" si="7"/>
        <v>0.17185069984447901</v>
      </c>
    </row>
    <row r="29" spans="2:21" ht="14.25" x14ac:dyDescent="0.15">
      <c r="B29" s="26" t="s">
        <v>23</v>
      </c>
      <c r="C29" s="4">
        <v>32721</v>
      </c>
      <c r="D29" s="11">
        <v>630</v>
      </c>
      <c r="E29" s="11">
        <v>607</v>
      </c>
      <c r="F29" s="11">
        <v>1170</v>
      </c>
      <c r="G29" s="11">
        <v>839</v>
      </c>
      <c r="H29" s="11">
        <v>708</v>
      </c>
      <c r="I29" s="11">
        <v>905</v>
      </c>
      <c r="J29" s="11">
        <v>651</v>
      </c>
      <c r="K29" s="11">
        <v>5510</v>
      </c>
      <c r="L29" s="1"/>
      <c r="M29" s="25" t="s">
        <v>23</v>
      </c>
      <c r="N29" s="12">
        <f t="shared" si="0"/>
        <v>1.9253690290639038E-2</v>
      </c>
      <c r="O29" s="12">
        <f t="shared" si="1"/>
        <v>1.8550777787964916E-2</v>
      </c>
      <c r="P29" s="12">
        <f t="shared" si="2"/>
        <v>3.5756853396901073E-2</v>
      </c>
      <c r="Q29" s="12">
        <f t="shared" si="3"/>
        <v>2.564102564102564E-2</v>
      </c>
      <c r="R29" s="12">
        <f t="shared" si="4"/>
        <v>2.1637480517099111E-2</v>
      </c>
      <c r="S29" s="12">
        <f t="shared" si="5"/>
        <v>2.7658078909568777E-2</v>
      </c>
      <c r="T29" s="12">
        <f t="shared" si="6"/>
        <v>1.9895479966993673E-2</v>
      </c>
      <c r="U29" s="12">
        <f t="shared" si="7"/>
        <v>0.16839338651019223</v>
      </c>
    </row>
    <row r="30" spans="2:21" ht="14.25" x14ac:dyDescent="0.15">
      <c r="B30" s="26" t="s">
        <v>24</v>
      </c>
      <c r="C30" s="4">
        <v>2001</v>
      </c>
      <c r="D30" s="11">
        <v>18</v>
      </c>
      <c r="E30" s="11">
        <v>31</v>
      </c>
      <c r="F30" s="11">
        <v>51</v>
      </c>
      <c r="G30" s="11">
        <v>72</v>
      </c>
      <c r="H30" s="11">
        <v>60</v>
      </c>
      <c r="I30" s="11">
        <v>42</v>
      </c>
      <c r="J30" s="11">
        <v>42</v>
      </c>
      <c r="K30" s="11">
        <v>316</v>
      </c>
      <c r="L30" s="1"/>
      <c r="M30" s="25" t="s">
        <v>24</v>
      </c>
      <c r="N30" s="12">
        <f t="shared" si="0"/>
        <v>8.9955022488755615E-3</v>
      </c>
      <c r="O30" s="12">
        <f t="shared" si="1"/>
        <v>1.5492253873063468E-2</v>
      </c>
      <c r="P30" s="12">
        <f t="shared" si="2"/>
        <v>2.5487256371814093E-2</v>
      </c>
      <c r="Q30" s="12">
        <f t="shared" si="3"/>
        <v>3.5982008995502246E-2</v>
      </c>
      <c r="R30" s="12">
        <f t="shared" si="4"/>
        <v>2.9985007496251874E-2</v>
      </c>
      <c r="S30" s="12">
        <f t="shared" si="5"/>
        <v>2.0989505247376312E-2</v>
      </c>
      <c r="T30" s="12">
        <f t="shared" si="6"/>
        <v>2.0989505247376312E-2</v>
      </c>
      <c r="U30" s="12">
        <f t="shared" si="7"/>
        <v>0.15792103948025987</v>
      </c>
    </row>
    <row r="31" spans="2:21" ht="14.25" x14ac:dyDescent="0.15">
      <c r="B31" s="26" t="s">
        <v>25</v>
      </c>
      <c r="C31" s="4">
        <v>7747</v>
      </c>
      <c r="D31" s="11">
        <v>59</v>
      </c>
      <c r="E31" s="11">
        <v>84</v>
      </c>
      <c r="F31" s="11">
        <v>181</v>
      </c>
      <c r="G31" s="11">
        <v>289</v>
      </c>
      <c r="H31" s="11">
        <v>244</v>
      </c>
      <c r="I31" s="11">
        <v>211</v>
      </c>
      <c r="J31" s="11">
        <v>180</v>
      </c>
      <c r="K31" s="11">
        <v>1248</v>
      </c>
      <c r="L31" s="1"/>
      <c r="M31" s="25" t="s">
        <v>25</v>
      </c>
      <c r="N31" s="12">
        <f t="shared" si="0"/>
        <v>7.6158512972763649E-3</v>
      </c>
      <c r="O31" s="12">
        <f t="shared" si="1"/>
        <v>1.0842906931715503E-2</v>
      </c>
      <c r="P31" s="12">
        <f t="shared" si="2"/>
        <v>2.3363882793339358E-2</v>
      </c>
      <c r="Q31" s="12">
        <f t="shared" si="3"/>
        <v>3.7304763134116431E-2</v>
      </c>
      <c r="R31" s="12">
        <f t="shared" si="4"/>
        <v>3.1496062992125984E-2</v>
      </c>
      <c r="S31" s="12">
        <f t="shared" si="5"/>
        <v>2.7236349554666323E-2</v>
      </c>
      <c r="T31" s="12">
        <f t="shared" si="6"/>
        <v>2.3234800567961792E-2</v>
      </c>
      <c r="U31" s="12">
        <f t="shared" si="7"/>
        <v>0.16109461727120175</v>
      </c>
    </row>
    <row r="32" spans="2:21" ht="14.25" x14ac:dyDescent="0.15">
      <c r="B32" s="26" t="s">
        <v>26</v>
      </c>
      <c r="C32" s="4">
        <v>4919</v>
      </c>
      <c r="D32" s="11">
        <v>59</v>
      </c>
      <c r="E32" s="11">
        <v>107</v>
      </c>
      <c r="F32" s="11">
        <v>136</v>
      </c>
      <c r="G32" s="11">
        <v>112</v>
      </c>
      <c r="H32" s="11">
        <v>113</v>
      </c>
      <c r="I32" s="11">
        <v>102</v>
      </c>
      <c r="J32" s="11">
        <v>95</v>
      </c>
      <c r="K32" s="11">
        <v>724</v>
      </c>
      <c r="L32" s="1"/>
      <c r="M32" s="25" t="s">
        <v>26</v>
      </c>
      <c r="N32" s="12">
        <f t="shared" si="0"/>
        <v>1.1994307786135394E-2</v>
      </c>
      <c r="O32" s="12">
        <f t="shared" si="1"/>
        <v>2.1752388696889613E-2</v>
      </c>
      <c r="P32" s="12">
        <f t="shared" si="2"/>
        <v>2.7647895913803618E-2</v>
      </c>
      <c r="Q32" s="12">
        <f t="shared" si="3"/>
        <v>2.276885545842651E-2</v>
      </c>
      <c r="R32" s="12">
        <f t="shared" si="4"/>
        <v>2.2972148810733888E-2</v>
      </c>
      <c r="S32" s="12">
        <f t="shared" si="5"/>
        <v>2.0735921935352713E-2</v>
      </c>
      <c r="T32" s="12">
        <f t="shared" si="6"/>
        <v>1.9312868469201057E-2</v>
      </c>
      <c r="U32" s="12">
        <f t="shared" si="7"/>
        <v>0.14718438707054279</v>
      </c>
    </row>
    <row r="33" spans="2:21" ht="14.25" x14ac:dyDescent="0.15">
      <c r="B33" s="26" t="s">
        <v>27</v>
      </c>
      <c r="C33" s="4">
        <v>7130</v>
      </c>
      <c r="D33" s="11">
        <v>179</v>
      </c>
      <c r="E33" s="11">
        <v>130</v>
      </c>
      <c r="F33" s="11">
        <v>222</v>
      </c>
      <c r="G33" s="11">
        <v>164</v>
      </c>
      <c r="H33" s="11">
        <v>159</v>
      </c>
      <c r="I33" s="11">
        <v>174</v>
      </c>
      <c r="J33" s="11">
        <v>129</v>
      </c>
      <c r="K33" s="11">
        <v>1157</v>
      </c>
      <c r="L33" s="1"/>
      <c r="M33" s="25" t="s">
        <v>27</v>
      </c>
      <c r="N33" s="12">
        <f t="shared" si="0"/>
        <v>2.5105189340813464E-2</v>
      </c>
      <c r="O33" s="12">
        <f t="shared" si="1"/>
        <v>1.82328190743338E-2</v>
      </c>
      <c r="P33" s="12">
        <f t="shared" si="2"/>
        <v>3.1136044880785415E-2</v>
      </c>
      <c r="Q33" s="12">
        <f t="shared" si="3"/>
        <v>2.300140252454418E-2</v>
      </c>
      <c r="R33" s="12">
        <f t="shared" si="4"/>
        <v>2.2300140252454418E-2</v>
      </c>
      <c r="S33" s="12">
        <f t="shared" si="5"/>
        <v>2.4403927068723703E-2</v>
      </c>
      <c r="T33" s="12">
        <f t="shared" si="6"/>
        <v>1.8092566619915849E-2</v>
      </c>
      <c r="U33" s="12">
        <f t="shared" si="7"/>
        <v>0.16227208976157081</v>
      </c>
    </row>
    <row r="34" spans="2:21" ht="14.25" x14ac:dyDescent="0.15">
      <c r="B34" s="26" t="s">
        <v>28</v>
      </c>
      <c r="C34" s="4">
        <v>24589</v>
      </c>
      <c r="D34" s="11">
        <v>159</v>
      </c>
      <c r="E34" s="11">
        <v>399</v>
      </c>
      <c r="F34" s="11">
        <v>764</v>
      </c>
      <c r="G34" s="11">
        <v>930</v>
      </c>
      <c r="H34" s="11">
        <v>737</v>
      </c>
      <c r="I34" s="11">
        <v>650</v>
      </c>
      <c r="J34" s="11">
        <v>550</v>
      </c>
      <c r="K34" s="11">
        <v>4189</v>
      </c>
      <c r="L34" s="1"/>
      <c r="M34" s="25" t="s">
        <v>28</v>
      </c>
      <c r="N34" s="12">
        <f t="shared" si="0"/>
        <v>6.4663060718207332E-3</v>
      </c>
      <c r="O34" s="12">
        <f t="shared" si="1"/>
        <v>1.6226768067021839E-2</v>
      </c>
      <c r="P34" s="12">
        <f t="shared" si="2"/>
        <v>3.1070804018056855E-2</v>
      </c>
      <c r="Q34" s="12">
        <f t="shared" si="3"/>
        <v>3.7821790231404286E-2</v>
      </c>
      <c r="R34" s="12">
        <f t="shared" si="4"/>
        <v>2.9972752043596729E-2</v>
      </c>
      <c r="S34" s="12">
        <f t="shared" si="5"/>
        <v>2.6434584570336331E-2</v>
      </c>
      <c r="T34" s="12">
        <f t="shared" si="6"/>
        <v>2.2367725405669201E-2</v>
      </c>
      <c r="U34" s="12">
        <f t="shared" si="7"/>
        <v>0.17036073040790597</v>
      </c>
    </row>
    <row r="35" spans="2:21" ht="14.25" x14ac:dyDescent="0.15">
      <c r="B35" s="26" t="s">
        <v>29</v>
      </c>
      <c r="C35" s="8">
        <v>43928</v>
      </c>
      <c r="D35" s="11">
        <v>1351</v>
      </c>
      <c r="E35" s="11">
        <v>844</v>
      </c>
      <c r="F35" s="11">
        <v>1097</v>
      </c>
      <c r="G35" s="11">
        <v>878</v>
      </c>
      <c r="H35" s="11">
        <v>854</v>
      </c>
      <c r="I35" s="11">
        <v>917</v>
      </c>
      <c r="J35" s="11">
        <v>814</v>
      </c>
      <c r="K35" s="11">
        <v>6755</v>
      </c>
      <c r="L35" s="1"/>
      <c r="M35" s="25" t="s">
        <v>29</v>
      </c>
      <c r="N35" s="12">
        <f t="shared" si="0"/>
        <v>3.075487160808596E-2</v>
      </c>
      <c r="O35" s="12">
        <f t="shared" si="1"/>
        <v>1.9213258058641412E-2</v>
      </c>
      <c r="P35" s="12">
        <f t="shared" si="2"/>
        <v>2.4972682571480605E-2</v>
      </c>
      <c r="Q35" s="12">
        <f t="shared" si="3"/>
        <v>1.9987251866690949E-2</v>
      </c>
      <c r="R35" s="12">
        <f t="shared" si="4"/>
        <v>1.944090329630304E-2</v>
      </c>
      <c r="S35" s="12">
        <f t="shared" si="5"/>
        <v>2.0875068293571299E-2</v>
      </c>
      <c r="T35" s="12">
        <f t="shared" si="6"/>
        <v>1.853032234565653E-2</v>
      </c>
      <c r="U35" s="12">
        <f t="shared" si="7"/>
        <v>0.1537743580404298</v>
      </c>
    </row>
    <row r="36" spans="2:21" ht="14.25" x14ac:dyDescent="0.15">
      <c r="B36" s="26" t="s">
        <v>30</v>
      </c>
      <c r="C36" s="4">
        <v>9807</v>
      </c>
      <c r="D36" s="11">
        <v>204</v>
      </c>
      <c r="E36" s="11">
        <v>216</v>
      </c>
      <c r="F36" s="11">
        <v>221</v>
      </c>
      <c r="G36" s="11">
        <v>227</v>
      </c>
      <c r="H36" s="11">
        <v>210</v>
      </c>
      <c r="I36" s="11">
        <v>218</v>
      </c>
      <c r="J36" s="11">
        <v>190</v>
      </c>
      <c r="K36" s="11">
        <v>1486</v>
      </c>
      <c r="L36" s="1"/>
      <c r="M36" s="25" t="s">
        <v>30</v>
      </c>
      <c r="N36" s="12">
        <f t="shared" si="0"/>
        <v>2.0801468338941573E-2</v>
      </c>
      <c r="O36" s="12">
        <f t="shared" si="1"/>
        <v>2.2025084123585194E-2</v>
      </c>
      <c r="P36" s="12">
        <f t="shared" si="2"/>
        <v>2.2534924033853369E-2</v>
      </c>
      <c r="Q36" s="12">
        <f t="shared" si="3"/>
        <v>2.3146731926175182E-2</v>
      </c>
      <c r="R36" s="12">
        <f t="shared" si="4"/>
        <v>2.1413276231263382E-2</v>
      </c>
      <c r="S36" s="12">
        <f t="shared" si="5"/>
        <v>2.2229020087692463E-2</v>
      </c>
      <c r="T36" s="12">
        <f t="shared" si="6"/>
        <v>1.9373916590190679E-2</v>
      </c>
      <c r="U36" s="12">
        <f t="shared" si="7"/>
        <v>0.15152442133170185</v>
      </c>
    </row>
    <row r="37" spans="2:21" ht="14.25" x14ac:dyDescent="0.15">
      <c r="B37" s="26" t="s">
        <v>31</v>
      </c>
      <c r="C37" s="4">
        <v>3490</v>
      </c>
      <c r="D37" s="32">
        <v>70</v>
      </c>
      <c r="E37" s="11">
        <v>84</v>
      </c>
      <c r="F37" s="11">
        <v>82</v>
      </c>
      <c r="G37" s="11">
        <v>85</v>
      </c>
      <c r="H37" s="11">
        <v>71</v>
      </c>
      <c r="I37" s="11">
        <v>74</v>
      </c>
      <c r="J37" s="11">
        <v>69</v>
      </c>
      <c r="K37" s="11">
        <v>535</v>
      </c>
      <c r="L37" s="1"/>
      <c r="M37" s="25" t="s">
        <v>31</v>
      </c>
      <c r="N37" s="12">
        <f t="shared" si="0"/>
        <v>2.0057306590257881E-2</v>
      </c>
      <c r="O37" s="12">
        <f t="shared" si="1"/>
        <v>2.4068767908309457E-2</v>
      </c>
      <c r="P37" s="12">
        <f t="shared" si="2"/>
        <v>2.3495702005730659E-2</v>
      </c>
      <c r="Q37" s="12">
        <f t="shared" si="3"/>
        <v>2.4355300859598854E-2</v>
      </c>
      <c r="R37" s="12">
        <f t="shared" si="4"/>
        <v>2.0343839541547278E-2</v>
      </c>
      <c r="S37" s="12">
        <f t="shared" si="5"/>
        <v>2.1203438395415473E-2</v>
      </c>
      <c r="T37" s="12">
        <f t="shared" si="6"/>
        <v>1.9770773638968481E-2</v>
      </c>
      <c r="U37" s="12">
        <f t="shared" si="7"/>
        <v>0.15329512893982808</v>
      </c>
    </row>
    <row r="38" spans="2:21" ht="14.25" x14ac:dyDescent="0.15">
      <c r="B38" s="26" t="s">
        <v>32</v>
      </c>
      <c r="C38" s="4">
        <v>24012</v>
      </c>
      <c r="D38" s="11">
        <v>304</v>
      </c>
      <c r="E38" s="11">
        <v>492</v>
      </c>
      <c r="F38" s="11">
        <v>744</v>
      </c>
      <c r="G38" s="11">
        <v>754</v>
      </c>
      <c r="H38" s="11">
        <v>617</v>
      </c>
      <c r="I38" s="11">
        <v>674</v>
      </c>
      <c r="J38" s="11">
        <v>561</v>
      </c>
      <c r="K38" s="11">
        <v>4146</v>
      </c>
      <c r="L38" s="1"/>
      <c r="M38" s="25" t="s">
        <v>32</v>
      </c>
      <c r="N38" s="12">
        <f t="shared" si="0"/>
        <v>1.2660336498417458E-2</v>
      </c>
      <c r="O38" s="12">
        <f t="shared" si="1"/>
        <v>2.048975512243878E-2</v>
      </c>
      <c r="P38" s="12">
        <f t="shared" si="2"/>
        <v>3.0984507746126936E-2</v>
      </c>
      <c r="Q38" s="12">
        <f t="shared" si="3"/>
        <v>3.140096618357488E-2</v>
      </c>
      <c r="R38" s="12">
        <f t="shared" si="4"/>
        <v>2.5695485590538063E-2</v>
      </c>
      <c r="S38" s="12">
        <f t="shared" si="5"/>
        <v>2.8069298683991339E-2</v>
      </c>
      <c r="T38" s="12">
        <f t="shared" si="6"/>
        <v>2.3363318340829584E-2</v>
      </c>
      <c r="U38" s="12">
        <f t="shared" si="7"/>
        <v>0.17266366816591705</v>
      </c>
    </row>
    <row r="39" spans="2:21" ht="14.25" x14ac:dyDescent="0.15">
      <c r="B39" s="26" t="s">
        <v>33</v>
      </c>
      <c r="C39" s="8">
        <v>22567</v>
      </c>
      <c r="D39" s="11">
        <v>346</v>
      </c>
      <c r="E39" s="11">
        <v>375</v>
      </c>
      <c r="F39" s="11">
        <v>692</v>
      </c>
      <c r="G39" s="11">
        <v>617</v>
      </c>
      <c r="H39" s="11">
        <v>455</v>
      </c>
      <c r="I39" s="11">
        <v>429</v>
      </c>
      <c r="J39" s="11">
        <v>449</v>
      </c>
      <c r="K39" s="11">
        <v>3363</v>
      </c>
      <c r="L39" s="1"/>
      <c r="M39" s="25" t="s">
        <v>33</v>
      </c>
      <c r="N39" s="12">
        <f t="shared" si="0"/>
        <v>1.5332122125227101E-2</v>
      </c>
      <c r="O39" s="12">
        <f t="shared" si="1"/>
        <v>1.6617184384277929E-2</v>
      </c>
      <c r="P39" s="12">
        <f t="shared" si="2"/>
        <v>3.0664244250454203E-2</v>
      </c>
      <c r="Q39" s="12">
        <f t="shared" si="3"/>
        <v>2.7340807373598619E-2</v>
      </c>
      <c r="R39" s="12">
        <f t="shared" si="4"/>
        <v>2.0162183719590554E-2</v>
      </c>
      <c r="S39" s="12">
        <f t="shared" si="5"/>
        <v>1.9010058935613951E-2</v>
      </c>
      <c r="T39" s="12">
        <f t="shared" si="6"/>
        <v>1.9896308769442105E-2</v>
      </c>
      <c r="U39" s="12">
        <f t="shared" si="7"/>
        <v>0.14902290955820446</v>
      </c>
    </row>
    <row r="40" spans="2:21" ht="14.25" x14ac:dyDescent="0.15">
      <c r="B40" s="26" t="s">
        <v>34</v>
      </c>
      <c r="C40" s="4">
        <v>5231</v>
      </c>
      <c r="D40" s="11">
        <v>48</v>
      </c>
      <c r="E40" s="11">
        <v>44</v>
      </c>
      <c r="F40" s="11">
        <v>126</v>
      </c>
      <c r="G40" s="11">
        <v>138</v>
      </c>
      <c r="H40" s="11">
        <v>150</v>
      </c>
      <c r="I40" s="11">
        <v>118</v>
      </c>
      <c r="J40" s="11">
        <v>106</v>
      </c>
      <c r="K40" s="11">
        <v>730</v>
      </c>
      <c r="L40" s="1"/>
      <c r="M40" s="25" t="s">
        <v>34</v>
      </c>
      <c r="N40" s="12">
        <f t="shared" si="0"/>
        <v>9.1760657618046269E-3</v>
      </c>
      <c r="O40" s="12">
        <f t="shared" si="1"/>
        <v>8.4113936149875744E-3</v>
      </c>
      <c r="P40" s="12">
        <f t="shared" si="2"/>
        <v>2.4087172624737144E-2</v>
      </c>
      <c r="Q40" s="12">
        <f t="shared" si="3"/>
        <v>2.6381189065188302E-2</v>
      </c>
      <c r="R40" s="12">
        <f t="shared" si="4"/>
        <v>2.8675205505639456E-2</v>
      </c>
      <c r="S40" s="12">
        <f t="shared" si="5"/>
        <v>2.2557828331103039E-2</v>
      </c>
      <c r="T40" s="12">
        <f t="shared" si="6"/>
        <v>2.0263811890651882E-2</v>
      </c>
      <c r="U40" s="12">
        <f t="shared" si="7"/>
        <v>0.13955266679411202</v>
      </c>
    </row>
    <row r="41" spans="2:21" ht="14.25" x14ac:dyDescent="0.15">
      <c r="B41" s="34" t="s">
        <v>64</v>
      </c>
      <c r="C41" s="4">
        <f t="shared" ref="C41:K41" si="8">SUM(C6:C40)</f>
        <v>516952</v>
      </c>
      <c r="D41" s="4">
        <f t="shared" si="8"/>
        <v>11205</v>
      </c>
      <c r="E41" s="4">
        <f t="shared" si="8"/>
        <v>9035</v>
      </c>
      <c r="F41" s="4">
        <f t="shared" si="8"/>
        <v>15121</v>
      </c>
      <c r="G41" s="4">
        <f t="shared" si="8"/>
        <v>13682</v>
      </c>
      <c r="H41" s="4">
        <f t="shared" si="8"/>
        <v>12061</v>
      </c>
      <c r="I41" s="4">
        <f t="shared" si="8"/>
        <v>11616</v>
      </c>
      <c r="J41" s="4">
        <f t="shared" si="8"/>
        <v>9386</v>
      </c>
      <c r="K41" s="4">
        <f t="shared" si="8"/>
        <v>82106</v>
      </c>
      <c r="L41" s="1"/>
      <c r="M41" s="26" t="s">
        <v>64</v>
      </c>
      <c r="N41" s="13">
        <f t="shared" si="0"/>
        <v>2.1675126510778565E-2</v>
      </c>
      <c r="O41" s="13">
        <f t="shared" si="1"/>
        <v>1.7477444714402886E-2</v>
      </c>
      <c r="P41" s="13">
        <f t="shared" si="2"/>
        <v>2.9250297899998452E-2</v>
      </c>
      <c r="Q41" s="13">
        <f t="shared" si="3"/>
        <v>2.646667388848481E-2</v>
      </c>
      <c r="R41" s="13">
        <f t="shared" si="4"/>
        <v>2.3330986242436434E-2</v>
      </c>
      <c r="S41" s="13">
        <f t="shared" si="5"/>
        <v>2.2470171311843267E-2</v>
      </c>
      <c r="T41" s="13">
        <f t="shared" si="6"/>
        <v>1.8156424581005588E-2</v>
      </c>
      <c r="U41" s="13">
        <f t="shared" si="7"/>
        <v>0.15882712514895</v>
      </c>
    </row>
    <row r="42" spans="2:21" ht="14.25" x14ac:dyDescent="0.15">
      <c r="B42" s="34" t="s">
        <v>65</v>
      </c>
      <c r="C42" s="4">
        <v>28917121</v>
      </c>
      <c r="D42" s="4">
        <v>591070</v>
      </c>
      <c r="E42" s="4">
        <v>630752</v>
      </c>
      <c r="F42" s="4">
        <v>825021</v>
      </c>
      <c r="G42" s="4">
        <v>815541</v>
      </c>
      <c r="H42" s="4">
        <v>688398</v>
      </c>
      <c r="I42" s="4">
        <v>607432</v>
      </c>
      <c r="J42" s="4">
        <v>538170</v>
      </c>
      <c r="K42" s="4">
        <v>4696384</v>
      </c>
      <c r="L42" s="1"/>
      <c r="M42" s="34" t="s">
        <v>65</v>
      </c>
      <c r="N42" s="13">
        <f t="shared" si="0"/>
        <v>2.0440139943392013E-2</v>
      </c>
      <c r="O42" s="13">
        <f t="shared" si="1"/>
        <v>2.1812406567029961E-2</v>
      </c>
      <c r="P42" s="13">
        <f t="shared" si="2"/>
        <v>2.8530537324237777E-2</v>
      </c>
      <c r="Q42" s="13">
        <f t="shared" si="3"/>
        <v>2.8202703858382028E-2</v>
      </c>
      <c r="R42" s="13">
        <f t="shared" si="4"/>
        <v>2.3805896859511014E-2</v>
      </c>
      <c r="S42" s="13">
        <f t="shared" si="5"/>
        <v>2.1005963906296204E-2</v>
      </c>
      <c r="T42" s="13">
        <f t="shared" si="6"/>
        <v>1.8610773873374186E-2</v>
      </c>
      <c r="U42" s="13">
        <f t="shared" si="7"/>
        <v>0.16240842233222319</v>
      </c>
    </row>
    <row r="43" spans="2:21" ht="18.75" customHeight="1" x14ac:dyDescent="0.15">
      <c r="B43" s="106" t="s">
        <v>94</v>
      </c>
      <c r="C43" s="106"/>
      <c r="D43" s="106"/>
      <c r="E43" s="106"/>
      <c r="F43" s="106"/>
      <c r="G43" s="106"/>
      <c r="H43" s="106"/>
      <c r="I43" s="106"/>
      <c r="J43" s="106"/>
      <c r="K43" s="106"/>
      <c r="L43" s="1"/>
      <c r="M43" s="1"/>
      <c r="N43" s="1"/>
      <c r="O43" s="1"/>
      <c r="P43" s="1"/>
      <c r="Q43" s="1"/>
      <c r="R43" s="1"/>
      <c r="S43" s="1"/>
      <c r="T43" s="1"/>
      <c r="U43" s="1"/>
    </row>
    <row r="44" spans="2:21" ht="18.75" customHeight="1" x14ac:dyDescent="0.15">
      <c r="B44" s="107"/>
      <c r="C44" s="107"/>
      <c r="D44" s="107"/>
      <c r="E44" s="107"/>
      <c r="F44" s="107"/>
      <c r="G44" s="107"/>
      <c r="H44" s="107"/>
      <c r="I44" s="107"/>
      <c r="J44" s="107"/>
      <c r="K44" s="107"/>
      <c r="L44" s="1"/>
      <c r="M44" s="1"/>
      <c r="N44" s="1"/>
      <c r="O44" s="1"/>
      <c r="P44" s="1"/>
      <c r="Q44" s="1"/>
      <c r="R44" s="1"/>
      <c r="S44" s="1"/>
      <c r="T44" s="1"/>
      <c r="U44" s="1"/>
    </row>
  </sheetData>
  <sheetProtection password="E9BF" sheet="1" objects="1" scenarios="1" selectLockedCells="1"/>
  <mergeCells count="10">
    <mergeCell ref="B43:K44"/>
    <mergeCell ref="M3:U3"/>
    <mergeCell ref="B2:D2"/>
    <mergeCell ref="M2:P2"/>
    <mergeCell ref="C3:K3"/>
    <mergeCell ref="D4:K4"/>
    <mergeCell ref="M4:M5"/>
    <mergeCell ref="N4:U4"/>
    <mergeCell ref="B3:B5"/>
    <mergeCell ref="C4:C5"/>
  </mergeCells>
  <phoneticPr fontId="1"/>
  <conditionalFormatting sqref="B6:B40 C6:K42">
    <cfRule type="expression" dxfId="2" priority="3">
      <formula>MOD(ROW(),2)=0</formula>
    </cfRule>
  </conditionalFormatting>
  <conditionalFormatting sqref="M6:U42">
    <cfRule type="expression" dxfId="1" priority="2">
      <formula>MOD(ROW(),2)=0</formula>
    </cfRule>
  </conditionalFormatting>
  <conditionalFormatting sqref="B41:B42">
    <cfRule type="expression" dxfId="0" priority="1">
      <formula>MOD(ROW(),2)=0</formula>
    </cfRule>
  </conditionalFormatting>
  <pageMargins left="0.31496062992125984" right="0.11811023622047245" top="0.35433070866141736" bottom="0.15748031496062992" header="0.31496062992125984" footer="0.31496062992125984"/>
  <pageSetup paperSize="9" scale="94" orientation="portrait" r:id="rId1"/>
  <colBreaks count="1" manualBreakCount="1">
    <brk id="1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40"/>
  <sheetViews>
    <sheetView topLeftCell="B1" zoomScale="70" zoomScaleNormal="70" workbookViewId="0">
      <selection activeCell="Q9" sqref="Q9"/>
    </sheetView>
  </sheetViews>
  <sheetFormatPr defaultRowHeight="13.5" x14ac:dyDescent="0.15"/>
  <cols>
    <col min="1" max="1" width="2.125" style="1" customWidth="1"/>
    <col min="2" max="2" width="9" style="1" customWidth="1"/>
    <col min="3" max="10" width="9" style="1"/>
    <col min="11" max="11" width="10.125" style="1" customWidth="1"/>
    <col min="12" max="12" width="9" style="1" customWidth="1"/>
    <col min="13" max="13" width="12" style="1" bestFit="1" customWidth="1"/>
    <col min="14" max="16384" width="9" style="1"/>
  </cols>
  <sheetData>
    <row r="3" spans="2:20" ht="16.5" customHeight="1" x14ac:dyDescent="0.15">
      <c r="B3" s="104">
        <f>要介護認定者数・率!C4</f>
        <v>0</v>
      </c>
      <c r="C3" s="98" t="s">
        <v>41</v>
      </c>
      <c r="D3" s="99"/>
      <c r="E3" s="99"/>
      <c r="F3" s="99"/>
      <c r="G3" s="99"/>
      <c r="H3" s="99"/>
      <c r="I3" s="99"/>
      <c r="J3" s="100"/>
      <c r="K3" s="88" t="s">
        <v>84</v>
      </c>
    </row>
    <row r="4" spans="2:20" ht="30.75" customHeight="1" x14ac:dyDescent="0.15">
      <c r="B4" s="105"/>
      <c r="C4" s="27" t="s">
        <v>58</v>
      </c>
      <c r="D4" s="27" t="s">
        <v>57</v>
      </c>
      <c r="E4" s="27" t="s">
        <v>56</v>
      </c>
      <c r="F4" s="27" t="s">
        <v>55</v>
      </c>
      <c r="G4" s="27" t="s">
        <v>54</v>
      </c>
      <c r="H4" s="27" t="s">
        <v>53</v>
      </c>
      <c r="I4" s="23" t="s">
        <v>52</v>
      </c>
      <c r="J4" s="27" t="s">
        <v>51</v>
      </c>
      <c r="K4" s="88"/>
      <c r="L4" s="75"/>
      <c r="M4" s="75"/>
      <c r="N4" s="75"/>
      <c r="O4" s="75"/>
      <c r="P4" s="75"/>
      <c r="Q4" s="75"/>
      <c r="R4" s="75"/>
    </row>
    <row r="5" spans="2:20" ht="28.5" x14ac:dyDescent="0.15">
      <c r="B5" s="39" t="s">
        <v>67</v>
      </c>
      <c r="C5" s="42">
        <f>SUMIFS('H21'!$N$6:$N$42,LIST!$B$2:$B$38,$B$3)</f>
        <v>0</v>
      </c>
      <c r="D5" s="43">
        <f>SUMIFS('H21'!$O$6:$O$42,LIST!$B$2:$B$38,$B$3)</f>
        <v>0</v>
      </c>
      <c r="E5" s="43">
        <f>SUMIFS('H21'!$P$6:$P$42,LIST!$B$2:$B$38,$B$3)</f>
        <v>0</v>
      </c>
      <c r="F5" s="43">
        <f>SUMIFS('H21'!$Q$6:$Q$42,LIST!$B$2:$B$38,$B$3)</f>
        <v>0</v>
      </c>
      <c r="G5" s="43">
        <f>SUMIFS('H21'!$R$6:$R$42,LIST!$B$2:$B$38,$B$3)</f>
        <v>0</v>
      </c>
      <c r="H5" s="43">
        <f>SUMIFS('H21'!$S$6:$S$42,LIST!$B$2:$B$38,$B$3)</f>
        <v>0</v>
      </c>
      <c r="I5" s="43">
        <f>SUMIFS('H21'!$T$6:$T$42,LIST!$B$2:$B$38,$B$3)</f>
        <v>0</v>
      </c>
      <c r="J5" s="44">
        <f>SUMIFS('H21'!$U$6:$U$42,LIST!$B$2:$B$38,$B$3)</f>
        <v>0</v>
      </c>
      <c r="K5" s="76">
        <f>SUMIFS('H21'!$K$6:$K$42,LIST!$B$2:$B$38,B3)</f>
        <v>0</v>
      </c>
    </row>
    <row r="6" spans="2:20" ht="28.5" x14ac:dyDescent="0.15">
      <c r="B6" s="39" t="s">
        <v>68</v>
      </c>
      <c r="C6" s="42">
        <f>SUMIFS('H22'!$N$6:$N$42,LIST!$B$2:$B$38,$B$3)</f>
        <v>0</v>
      </c>
      <c r="D6" s="43">
        <f>SUMIFS('H22'!$O$6:$O$42,LIST!$B$2:$B$38,$B$3)</f>
        <v>0</v>
      </c>
      <c r="E6" s="43">
        <f>SUMIFS('H22'!$P$6:$P$42,LIST!$B$2:$B$38,$B$3)</f>
        <v>0</v>
      </c>
      <c r="F6" s="43">
        <f>SUMIFS('H22'!$Q$6:$Q$42,LIST!$B$2:$B$38,$B$3)</f>
        <v>0</v>
      </c>
      <c r="G6" s="43">
        <f>SUMIFS('H22'!$R$6:$R$42,LIST!$B$2:$B$38,$B$3)</f>
        <v>0</v>
      </c>
      <c r="H6" s="43">
        <f>SUMIFS('H22'!$S$6:$S$42,LIST!$B$2:$B$38,$B$3)</f>
        <v>0</v>
      </c>
      <c r="I6" s="43">
        <f>SUMIFS('H22'!$T$6:$T$42,LIST!$B$2:$B$38,$B$3)</f>
        <v>0</v>
      </c>
      <c r="J6" s="44">
        <f>SUMIFS('H22'!$U$6:$U$42,LIST!$B$2:$B$38,$B$3)</f>
        <v>0</v>
      </c>
      <c r="K6" s="76">
        <f>SUMIFS('H22'!$K$6:$K$42,LIST!$B$2:$B$38,B3)</f>
        <v>0</v>
      </c>
    </row>
    <row r="7" spans="2:20" ht="28.5" x14ac:dyDescent="0.15">
      <c r="B7" s="39" t="s">
        <v>69</v>
      </c>
      <c r="C7" s="42">
        <f>SUMIFS('H23'!$N$6:$N$42,LIST!$B$2:$B$38,$B$3)</f>
        <v>0</v>
      </c>
      <c r="D7" s="43">
        <f>SUMIFS('H23'!$O$6:$O$42,LIST!$B$2:$B$38,$B$3)</f>
        <v>0</v>
      </c>
      <c r="E7" s="43">
        <f>SUMIFS('H23'!$P$6:$P$42,LIST!$B$2:$B$38,$B$3)</f>
        <v>0</v>
      </c>
      <c r="F7" s="43">
        <f>SUMIFS('H23'!$Q$6:$Q$42,LIST!$B$2:$B$38,$B$3)</f>
        <v>0</v>
      </c>
      <c r="G7" s="43">
        <f>SUMIFS('H23'!$R$6:$R$42,LIST!$B$2:$B$38,$B$3)</f>
        <v>0</v>
      </c>
      <c r="H7" s="43">
        <f>SUMIFS('H23'!$S$6:$S$42,LIST!$B$2:$B$38,$B$3)</f>
        <v>0</v>
      </c>
      <c r="I7" s="43">
        <f>SUMIFS('H23'!$T$6:$T$42,LIST!$B$2:$B$38,$B$3)</f>
        <v>0</v>
      </c>
      <c r="J7" s="44">
        <f>SUMIFS('H23'!$U$6:$U$42,LIST!$B$2:$B$38,$B$3)</f>
        <v>0</v>
      </c>
      <c r="K7" s="76">
        <f>SUMIFS('H23'!$K$6:$K$42,LIST!$B$2:$B$38,B3)</f>
        <v>0</v>
      </c>
    </row>
    <row r="8" spans="2:20" ht="28.5" x14ac:dyDescent="0.15">
      <c r="B8" s="39" t="s">
        <v>70</v>
      </c>
      <c r="C8" s="42">
        <f>SUMIFS('H24'!$N$6:$N$42,LIST!$B$2:$B$38,$B$3)</f>
        <v>0</v>
      </c>
      <c r="D8" s="43">
        <f>SUMIFS('H24'!$O$6:$O$42,LIST!$B$2:$B$38,$B$3)</f>
        <v>0</v>
      </c>
      <c r="E8" s="43">
        <f>SUMIFS('H24'!$P$6:$P$42,LIST!$B$2:$B$38,$B$3)</f>
        <v>0</v>
      </c>
      <c r="F8" s="43">
        <f>SUMIFS('H24'!$Q$6:$Q$42,LIST!$B$2:$B$38,$B$3)</f>
        <v>0</v>
      </c>
      <c r="G8" s="43">
        <f>SUMIFS('H24'!$R$6:$R$42,LIST!$B$2:$B$38,$B$3)</f>
        <v>0</v>
      </c>
      <c r="H8" s="43">
        <f>SUMIFS('H24'!$S$6:$S$42,LIST!$B$2:$B$38,$B$3)</f>
        <v>0</v>
      </c>
      <c r="I8" s="43">
        <f>SUMIFS('H24'!$T$6:$T$42,LIST!$B$2:$B$38,$B$3)</f>
        <v>0</v>
      </c>
      <c r="J8" s="44">
        <f>SUMIFS('H24'!$U$6:$U$42,LIST!$B$2:$B$38,$B$3)</f>
        <v>0</v>
      </c>
      <c r="K8" s="76">
        <f>SUMIFS('H24'!$K$6:$K$42,LIST!$B$2:$B$38,B3)</f>
        <v>0</v>
      </c>
    </row>
    <row r="9" spans="2:20" ht="28.5" x14ac:dyDescent="0.15">
      <c r="B9" s="39" t="s">
        <v>71</v>
      </c>
      <c r="C9" s="42">
        <f>SUMIFS('H25'!$N$6:$N$42,LIST!$B$2:$B$38,$B$3)</f>
        <v>0</v>
      </c>
      <c r="D9" s="43">
        <f>SUMIFS('H25'!$O$6:$O$42,LIST!$B$2:$B$38,$B$3)</f>
        <v>0</v>
      </c>
      <c r="E9" s="43">
        <f>SUMIFS('H25'!$P$6:$P$42,LIST!$B$2:$B$38,$B$3)</f>
        <v>0</v>
      </c>
      <c r="F9" s="43">
        <f>SUMIFS('H25'!$Q$6:$Q$42,LIST!$B$2:$B$38,$B$3)</f>
        <v>0</v>
      </c>
      <c r="G9" s="43">
        <f>SUMIFS('H25'!$R$6:$R$42,LIST!$B$2:$B$38,$B$3)</f>
        <v>0</v>
      </c>
      <c r="H9" s="43">
        <f>SUMIFS('H25'!$S$6:$S$42,LIST!$B$2:$B$38,$B$3)</f>
        <v>0</v>
      </c>
      <c r="I9" s="43">
        <f>SUMIFS('H25'!$T$6:$T$42,LIST!$B$2:$B$38,$B$3)</f>
        <v>0</v>
      </c>
      <c r="J9" s="44">
        <f>SUMIFS('H25'!$U$6:$U$42,LIST!$B$2:$B$38,$B$3)</f>
        <v>0</v>
      </c>
      <c r="K9" s="76">
        <f>SUMIFS('H25'!$K$6:$K$42,LIST!$B$2:$B$38,B3)</f>
        <v>0</v>
      </c>
    </row>
    <row r="10" spans="2:20" ht="28.5" x14ac:dyDescent="0.15">
      <c r="B10" s="39" t="s">
        <v>72</v>
      </c>
      <c r="C10" s="42">
        <f>SUMIFS('H26'!$N$6:$N$42,LIST!$B$2:$B$38,$B$3)</f>
        <v>0</v>
      </c>
      <c r="D10" s="43">
        <f>SUMIFS('H26'!$O$6:$O$42,LIST!$B$2:$B$38,$B$3)</f>
        <v>0</v>
      </c>
      <c r="E10" s="43">
        <f>SUMIFS('H26'!$P$6:$P$42,LIST!$B$2:$B$38,$B$3)</f>
        <v>0</v>
      </c>
      <c r="F10" s="43">
        <f>SUMIFS('H26'!$Q$6:$Q$42,LIST!$B$2:$B$38,$B$3)</f>
        <v>0</v>
      </c>
      <c r="G10" s="43">
        <f>SUMIFS('H26'!$R$6:$R$42,LIST!$B$2:$B$38,$B$3)</f>
        <v>0</v>
      </c>
      <c r="H10" s="43">
        <f>SUMIFS('H26'!$S$6:$S$42,LIST!$B$2:$B$38,$B$3)</f>
        <v>0</v>
      </c>
      <c r="I10" s="43">
        <f>SUMIFS('H26'!$T$6:$T$42,LIST!$B$2:$B$38,$B$3)</f>
        <v>0</v>
      </c>
      <c r="J10" s="44">
        <f>SUMIFS('H26'!$U$6:$U$42,LIST!$B$2:$B$38,$B$3)</f>
        <v>0</v>
      </c>
      <c r="K10" s="76">
        <f>SUMIFS('H26'!$K$6:$K$42,LIST!$B$2:$B$38,B3)</f>
        <v>0</v>
      </c>
    </row>
    <row r="11" spans="2:20" ht="28.5" x14ac:dyDescent="0.15">
      <c r="B11" s="39" t="s">
        <v>73</v>
      </c>
      <c r="C11" s="42">
        <f>SUMIFS('H27'!$N$6:$N$42,LIST!$B$2:$B$38,$B$3)</f>
        <v>0</v>
      </c>
      <c r="D11" s="43">
        <f>SUMIFS('H27'!$O$6:$O$42,LIST!$B$2:$B$38,$B$3)</f>
        <v>0</v>
      </c>
      <c r="E11" s="43">
        <f>SUMIFS('H27'!$P$6:$P$42,LIST!$B$2:$B$38,$B$3)</f>
        <v>0</v>
      </c>
      <c r="F11" s="43">
        <f>SUMIFS('H27'!$Q$6:$Q$42,LIST!$B$2:$B$38,$B$3)</f>
        <v>0</v>
      </c>
      <c r="G11" s="43">
        <f>SUMIFS('H27'!$R$6:$R$42,LIST!$B$2:$B$38,$B$3)</f>
        <v>0</v>
      </c>
      <c r="H11" s="43">
        <f>SUMIFS('H27'!$S$6:$S$42,LIST!$B$2:$B$38,$B$3)</f>
        <v>0</v>
      </c>
      <c r="I11" s="43">
        <f>SUMIFS('H27'!$T$6:$T$42,LIST!$B$2:$B$38,$B$3)</f>
        <v>0</v>
      </c>
      <c r="J11" s="44">
        <f>SUMIFS('H27'!$U$6:$U$42,LIST!$B$2:$B$38,$B$3)</f>
        <v>0</v>
      </c>
      <c r="K11" s="76">
        <f>SUMIFS('H27'!$K$6:$K$42,LIST!$B$2:$B$38,B3)</f>
        <v>0</v>
      </c>
    </row>
    <row r="12" spans="2:20" ht="29.25" customHeight="1" x14ac:dyDescent="0.15">
      <c r="B12" s="39" t="s">
        <v>87</v>
      </c>
      <c r="C12" s="42">
        <f>SUMIFS('H28'!$N$6:$N$42,LIST!$B$2:$B$38,$B$3)</f>
        <v>0</v>
      </c>
      <c r="D12" s="43">
        <f>SUMIFS('H28'!$O$6:$O$42,LIST!$B$2:$B$38,$B$3)</f>
        <v>0</v>
      </c>
      <c r="E12" s="43">
        <f>SUMIFS('H28'!$P$6:$P$42,LIST!$B$2:$B$38,$B$3)</f>
        <v>0</v>
      </c>
      <c r="F12" s="43">
        <f>SUMIFS('H28'!$Q$6:$Q$42,LIST!$B$2:$B$38,$B$3)</f>
        <v>0</v>
      </c>
      <c r="G12" s="43">
        <f>SUMIFS('H28'!$R$6:$R$42,LIST!$B$2:$B$38,$B$3)</f>
        <v>0</v>
      </c>
      <c r="H12" s="43">
        <f>SUMIFS('H28'!$S$6:$S$42,LIST!$B$2:$B$38,$B$3)</f>
        <v>0</v>
      </c>
      <c r="I12" s="43">
        <f>SUMIFS('H28'!$T$6:$T$42,LIST!$B$2:$B$38,$B$3)</f>
        <v>0</v>
      </c>
      <c r="J12" s="44">
        <f>SUMIFS('H28'!$U$6:$U$42,LIST!$B$2:$B$38,$B$3)</f>
        <v>0</v>
      </c>
      <c r="K12" s="76">
        <f>SUMIFS('H28'!$K$6:$K$42,LIST!$B$2:$B$38,B3)</f>
        <v>0</v>
      </c>
    </row>
    <row r="13" spans="2:20" ht="29.25" customHeight="1" x14ac:dyDescent="0.15">
      <c r="B13" s="39" t="s">
        <v>93</v>
      </c>
      <c r="C13" s="42">
        <f>SUMIFS('H29'!$N$6:$N$42,LIST!$B$2:$B$38,$B$3)</f>
        <v>0</v>
      </c>
      <c r="D13" s="43">
        <f>SUMIFS('H29'!$O$6:$O$42,LIST!$B$2:$B$38,$B$3)</f>
        <v>0</v>
      </c>
      <c r="E13" s="43">
        <f>SUMIFS('H29'!$P$6:$P$42,LIST!$B$2:$B$38,$B$3)</f>
        <v>0</v>
      </c>
      <c r="F13" s="43">
        <f>SUMIFS('H29'!$Q$6:$Q$42,LIST!$B$2:$B$38,$B$3)</f>
        <v>0</v>
      </c>
      <c r="G13" s="43">
        <f>SUMIFS('H29'!$R$6:$R$42,LIST!$B$2:$B$38,$B$3)</f>
        <v>0</v>
      </c>
      <c r="H13" s="43">
        <f>SUMIFS('H29'!$S$6:$S$42,LIST!$B$2:$B$38,$B$3)</f>
        <v>0</v>
      </c>
      <c r="I13" s="43">
        <f>SUMIFS('H29'!$T$6:$T$42,LIST!$B$2:$B$38,$B$3)</f>
        <v>0</v>
      </c>
      <c r="J13" s="44">
        <f>SUMIFS('H29'!$U$6:$U$42,LIST!$B$2:$B$38,$B$3)</f>
        <v>0</v>
      </c>
      <c r="K13" s="76">
        <f>SUMIFS('H29'!$K$6:$K$42,LIST!$B$2:$B$38,B3)</f>
        <v>0</v>
      </c>
    </row>
    <row r="14" spans="2:20" ht="29.25" customHeight="1" x14ac:dyDescent="0.15">
      <c r="B14" s="39" t="s">
        <v>112</v>
      </c>
      <c r="C14" s="42">
        <f>SUMIFS('H30'!$N$6:$N$42,LIST!$B$2:$B$38,$B$3)</f>
        <v>0</v>
      </c>
      <c r="D14" s="43">
        <f>SUMIFS('H30'!$O$6:$O$42,LIST!$B$2:$B$38,$B$3)</f>
        <v>0</v>
      </c>
      <c r="E14" s="43">
        <f>SUMIFS('H30'!$P$6:$P$42,LIST!$B$2:$B$38,$B$3)</f>
        <v>0</v>
      </c>
      <c r="F14" s="43">
        <f>SUMIFS('H30'!$Q$6:$Q$42,LIST!$B$2:$B$38,$B$3)</f>
        <v>0</v>
      </c>
      <c r="G14" s="43">
        <f>SUMIFS('H30'!$R$6:$R$42,LIST!$B$2:$B$38,$B$3)</f>
        <v>0</v>
      </c>
      <c r="H14" s="43">
        <f>SUMIFS('H30'!$S$6:$S$42,LIST!$B$2:$B$38,$B$3)</f>
        <v>0</v>
      </c>
      <c r="I14" s="43">
        <f>SUMIFS('H30'!$T$6:$T$42,LIST!$B$2:$B$38,$B$3)</f>
        <v>0</v>
      </c>
      <c r="J14" s="44">
        <f>SUMIFS('H30'!$U$6:$U$42,LIST!$B$2:$B$38,$B$3)</f>
        <v>0</v>
      </c>
      <c r="K14" s="76">
        <f>SUMIFS('H30'!$K$6:$K$42,LIST!$B$2:$B$38,B3)</f>
        <v>0</v>
      </c>
    </row>
    <row r="16" spans="2:20" ht="17.25" customHeight="1" x14ac:dyDescent="0.15">
      <c r="B16" s="104">
        <f>要介護認定者数・率!B49</f>
        <v>0</v>
      </c>
      <c r="C16" s="98" t="s">
        <v>41</v>
      </c>
      <c r="D16" s="99"/>
      <c r="E16" s="99"/>
      <c r="F16" s="99"/>
      <c r="G16" s="99"/>
      <c r="H16" s="99"/>
      <c r="I16" s="99"/>
      <c r="J16" s="100"/>
      <c r="L16" s="104">
        <f>B16</f>
        <v>0</v>
      </c>
      <c r="M16" s="98" t="s">
        <v>84</v>
      </c>
      <c r="N16" s="99"/>
      <c r="O16" s="99"/>
      <c r="P16" s="99"/>
      <c r="Q16" s="99"/>
      <c r="R16" s="99"/>
      <c r="S16" s="99"/>
      <c r="T16" s="100"/>
    </row>
    <row r="17" spans="2:20" ht="31.5" customHeight="1" x14ac:dyDescent="0.15">
      <c r="B17" s="105"/>
      <c r="C17" s="27" t="s">
        <v>58</v>
      </c>
      <c r="D17" s="27" t="s">
        <v>57</v>
      </c>
      <c r="E17" s="27" t="s">
        <v>56</v>
      </c>
      <c r="F17" s="27" t="s">
        <v>55</v>
      </c>
      <c r="G17" s="27" t="s">
        <v>54</v>
      </c>
      <c r="H17" s="27" t="s">
        <v>53</v>
      </c>
      <c r="I17" s="23" t="s">
        <v>52</v>
      </c>
      <c r="J17" s="27" t="s">
        <v>51</v>
      </c>
      <c r="L17" s="105"/>
      <c r="M17" s="27" t="s">
        <v>58</v>
      </c>
      <c r="N17" s="27" t="s">
        <v>57</v>
      </c>
      <c r="O17" s="27" t="s">
        <v>56</v>
      </c>
      <c r="P17" s="27" t="s">
        <v>55</v>
      </c>
      <c r="Q17" s="27" t="s">
        <v>54</v>
      </c>
      <c r="R17" s="27" t="s">
        <v>53</v>
      </c>
      <c r="S17" s="23" t="s">
        <v>52</v>
      </c>
      <c r="T17" s="27" t="s">
        <v>51</v>
      </c>
    </row>
    <row r="18" spans="2:20" ht="28.5" x14ac:dyDescent="0.15">
      <c r="B18" s="39" t="s">
        <v>67</v>
      </c>
      <c r="C18" s="42">
        <f>SUMIFS('H21'!$N$6:$N$42,LIST!$B$2:$B$38,$B$16)</f>
        <v>0</v>
      </c>
      <c r="D18" s="43">
        <f>SUMIFS('H21'!$O$6:$O$42,LIST!$B$2:$B$38,$B$16)</f>
        <v>0</v>
      </c>
      <c r="E18" s="43">
        <f>SUMIFS('H21'!$P$6:$P$42,LIST!$B$2:$B$38,$B$16)</f>
        <v>0</v>
      </c>
      <c r="F18" s="43">
        <f>SUMIFS('H21'!$Q$6:$Q$42,LIST!$B$2:$B$38,$B$16)</f>
        <v>0</v>
      </c>
      <c r="G18" s="43">
        <f>SUMIFS('H21'!$R$6:$R$42,LIST!$B$2:$B$38,$B$16)</f>
        <v>0</v>
      </c>
      <c r="H18" s="43">
        <f>SUMIFS('H21'!$S$6:$S$42,LIST!$B$2:$B$38,$B$16)</f>
        <v>0</v>
      </c>
      <c r="I18" s="43">
        <f>SUMIFS('H21'!$T$6:$T$42,LIST!$B$2:$B$38,$B$16)</f>
        <v>0</v>
      </c>
      <c r="J18" s="44">
        <f>SUMIFS('H21'!$U$6:$U$42,LIST!$B$2:$B$38,$B$16)</f>
        <v>0</v>
      </c>
      <c r="L18" s="39" t="s">
        <v>67</v>
      </c>
      <c r="M18" s="2">
        <f>SUMIFS('H21'!$D$6:$D$42,LIST!$B$2:$B$38,$L$16)</f>
        <v>0</v>
      </c>
      <c r="N18" s="40">
        <f>SUMIFS('H21'!$E$6:$E$42,LIST!$B$2:$B$38,$L$16)</f>
        <v>0</v>
      </c>
      <c r="O18" s="40">
        <f>SUMIFS('H21'!$F$6:$F$42,LIST!$B$2:$B$38,$L$16)</f>
        <v>0</v>
      </c>
      <c r="P18" s="40">
        <f>SUMIFS('H21'!$G$6:$G$42,LIST!$B$2:$B$38,$L$16)</f>
        <v>0</v>
      </c>
      <c r="Q18" s="40">
        <f>SUMIFS('H21'!$H$6:$H$42,LIST!$B$2:$B$38,$L$16)</f>
        <v>0</v>
      </c>
      <c r="R18" s="40">
        <f>SUMIFS('H21'!$I$6:$I$42,LIST!$B$2:$B$38,$L$16)</f>
        <v>0</v>
      </c>
      <c r="S18" s="40">
        <f>SUMIFS('H21'!$J$6:$J$42,LIST!$B$2:$B$38,$L$16)</f>
        <v>0</v>
      </c>
      <c r="T18" s="3">
        <f>SUMIFS('H21'!$K$6:$K$42,LIST!$B$2:$B$38,$L$16)</f>
        <v>0</v>
      </c>
    </row>
    <row r="19" spans="2:20" ht="28.5" x14ac:dyDescent="0.15">
      <c r="B19" s="39" t="s">
        <v>68</v>
      </c>
      <c r="C19" s="42">
        <f>SUMIFS('H22'!$N$6:$N$42,LIST!$B$2:$B$38,$B$16)</f>
        <v>0</v>
      </c>
      <c r="D19" s="43">
        <f>SUMIFS('H22'!$O$6:$O$42,LIST!$B$2:$B$38,$B$16)</f>
        <v>0</v>
      </c>
      <c r="E19" s="43">
        <f>SUMIFS('H22'!$P$6:$P$42,LIST!$B$2:$B$38,$B$16)</f>
        <v>0</v>
      </c>
      <c r="F19" s="43">
        <f>SUMIFS('H22'!$Q$6:$Q$42,LIST!$B$2:$B$38,$B$16)</f>
        <v>0</v>
      </c>
      <c r="G19" s="43">
        <f>SUMIFS('H22'!$R$6:$R$42,LIST!$B$2:$B$38,$B$16)</f>
        <v>0</v>
      </c>
      <c r="H19" s="43">
        <f>SUMIFS('H22'!$S$6:$S$42,LIST!$B$2:$B$38,$B$16)</f>
        <v>0</v>
      </c>
      <c r="I19" s="43">
        <f>SUMIFS('H22'!$T$6:$T$42,LIST!$B$2:$B$38,$B$16)</f>
        <v>0</v>
      </c>
      <c r="J19" s="44">
        <f>SUMIFS('H22'!$U$6:$U$42,LIST!$B$2:$B$38,$B$16)</f>
        <v>0</v>
      </c>
      <c r="L19" s="39" t="s">
        <v>68</v>
      </c>
      <c r="M19" s="2">
        <f>SUMIFS('H22'!$D$6:$D$42,LIST!$B$2:$B$38,$L$16)</f>
        <v>0</v>
      </c>
      <c r="N19" s="40">
        <f>SUMIFS('H22'!$E$6:$E$42,LIST!$B$2:$B$38,$L$16)</f>
        <v>0</v>
      </c>
      <c r="O19" s="40">
        <f>SUMIFS('H22'!$F$6:$F$42,LIST!$B$2:$B$38,$L$16)</f>
        <v>0</v>
      </c>
      <c r="P19" s="40">
        <f>SUMIFS('H22'!$G$6:$G$42,LIST!$B$2:$B$38,$L$16)</f>
        <v>0</v>
      </c>
      <c r="Q19" s="40">
        <f>SUMIFS('H22'!$H$6:$H$42,LIST!$B$2:$B$38,$L$16)</f>
        <v>0</v>
      </c>
      <c r="R19" s="40">
        <f>SUMIFS('H22'!$I$6:$I$42,LIST!$B$2:$B$38,$L$16)</f>
        <v>0</v>
      </c>
      <c r="S19" s="40">
        <f>SUMIFS('H22'!$J$6:$J$42,LIST!$B$2:$B$38,$L$16)</f>
        <v>0</v>
      </c>
      <c r="T19" s="41">
        <f>SUMIFS('H22'!$K$6:$K$42,LIST!$B$2:$B$38,$L$16)</f>
        <v>0</v>
      </c>
    </row>
    <row r="20" spans="2:20" ht="28.5" x14ac:dyDescent="0.15">
      <c r="B20" s="39" t="s">
        <v>69</v>
      </c>
      <c r="C20" s="42">
        <f>SUMIFS('H23'!$N$6:$N$42,LIST!$B$2:$B$38,$B$16)</f>
        <v>0</v>
      </c>
      <c r="D20" s="43">
        <f>SUMIFS('H23'!$O$6:$O$42,LIST!$B$2:$B$38,$B$16)</f>
        <v>0</v>
      </c>
      <c r="E20" s="43">
        <f>SUMIFS('H23'!$P$6:$P$42,LIST!$B$2:$B$38,$B$16)</f>
        <v>0</v>
      </c>
      <c r="F20" s="43">
        <f>SUMIFS('H23'!$Q$6:$Q$42,LIST!$B$2:$B$38,$B$16)</f>
        <v>0</v>
      </c>
      <c r="G20" s="43">
        <f>SUMIFS('H23'!$R$6:$R$42,LIST!$B$2:$B$38,$B$16)</f>
        <v>0</v>
      </c>
      <c r="H20" s="43">
        <f>SUMIFS('H23'!$S$6:$S$42,LIST!$B$2:$B$38,$B$16)</f>
        <v>0</v>
      </c>
      <c r="I20" s="43">
        <f>SUMIFS('H23'!$T$6:$T$42,LIST!$B$2:$B$38,$B$16)</f>
        <v>0</v>
      </c>
      <c r="J20" s="44">
        <f>SUMIFS('H23'!$U$6:$U$42,LIST!$B$2:$B$38,$B$16)</f>
        <v>0</v>
      </c>
      <c r="L20" s="39" t="s">
        <v>69</v>
      </c>
      <c r="M20" s="2">
        <f>SUMIFS('H23'!$D$6:$D$42,LIST!$B$2:$B$38,$L$16)</f>
        <v>0</v>
      </c>
      <c r="N20" s="40">
        <f>SUMIFS('H23'!$E$6:$E$42,LIST!$B$2:$B$38,$L$16)</f>
        <v>0</v>
      </c>
      <c r="O20" s="40">
        <f>SUMIFS('H23'!$F$6:$F$42,LIST!$B$2:$B$38,$L$16)</f>
        <v>0</v>
      </c>
      <c r="P20" s="40">
        <f>SUMIFS('H23'!$G$6:$G$42,LIST!$B$2:$B$38,$L$16)</f>
        <v>0</v>
      </c>
      <c r="Q20" s="40">
        <f>SUMIFS('H23'!$H$6:$H$42,LIST!$B$2:$B$38,$L$16)</f>
        <v>0</v>
      </c>
      <c r="R20" s="40">
        <f>SUMIFS('H23'!$I$6:$I$42,LIST!$B$2:$B$38,$L$16)</f>
        <v>0</v>
      </c>
      <c r="S20" s="40">
        <f>SUMIFS('H23'!$J$6:$J$42,LIST!$B$2:$B$38,$L$16)</f>
        <v>0</v>
      </c>
      <c r="T20" s="41">
        <f>SUMIFS('H23'!$K$6:$K$42,LIST!$B$2:$B$38,$L$16)</f>
        <v>0</v>
      </c>
    </row>
    <row r="21" spans="2:20" ht="28.5" x14ac:dyDescent="0.15">
      <c r="B21" s="39" t="s">
        <v>70</v>
      </c>
      <c r="C21" s="42">
        <f>SUMIFS('H24'!$N$6:$N$42,LIST!$B$2:$B$38,$B$16)</f>
        <v>0</v>
      </c>
      <c r="D21" s="43">
        <f>SUMIFS('H24'!$O$6:$O$42,LIST!$B$2:$B$38,$B$16)</f>
        <v>0</v>
      </c>
      <c r="E21" s="43">
        <f>SUMIFS('H24'!$P$6:$P$42,LIST!$B$2:$B$38,$B$16)</f>
        <v>0</v>
      </c>
      <c r="F21" s="43">
        <f>SUMIFS('H24'!$Q$6:$Q$42,LIST!$B$2:$B$38,$B$16)</f>
        <v>0</v>
      </c>
      <c r="G21" s="43">
        <f>SUMIFS('H24'!$R$6:$R$42,LIST!$B$2:$B$38,$B$16)</f>
        <v>0</v>
      </c>
      <c r="H21" s="43">
        <f>SUMIFS('H24'!$S$6:$S$42,LIST!$B$2:$B$38,$B$16)</f>
        <v>0</v>
      </c>
      <c r="I21" s="43">
        <f>SUMIFS('H24'!$T$6:$T$42,LIST!$B$2:$B$38,$B$16)</f>
        <v>0</v>
      </c>
      <c r="J21" s="44">
        <f>SUMIFS('H24'!$U$6:$U$42,LIST!$B$2:$B$38,$B$16)</f>
        <v>0</v>
      </c>
      <c r="L21" s="39" t="s">
        <v>70</v>
      </c>
      <c r="M21" s="2">
        <f>SUMIFS('H24'!$D$6:$D$42,LIST!$B$2:$B$38,$L$16)</f>
        <v>0</v>
      </c>
      <c r="N21" s="40">
        <f>SUMIFS('H24'!$E$6:$E$42,LIST!$B$2:$B$38,$L$16)</f>
        <v>0</v>
      </c>
      <c r="O21" s="40">
        <f>SUMIFS('H24'!$F$6:$F$42,LIST!$B$2:$B$38,$L$16)</f>
        <v>0</v>
      </c>
      <c r="P21" s="40">
        <f>SUMIFS('H24'!$G$6:$G$42,LIST!$B$2:$B$38,$L$16)</f>
        <v>0</v>
      </c>
      <c r="Q21" s="40">
        <f>SUMIFS('H24'!$H$6:$H$42,LIST!$B$2:$B$38,$L$16)</f>
        <v>0</v>
      </c>
      <c r="R21" s="40">
        <f>SUMIFS('H24'!$I$6:$I$42,LIST!$B$2:$B$38,$L$16)</f>
        <v>0</v>
      </c>
      <c r="S21" s="40">
        <f>SUMIFS('H24'!$J$6:$J$42,LIST!$B$2:$B$38,$L$16)</f>
        <v>0</v>
      </c>
      <c r="T21" s="41">
        <f>SUMIFS('H24'!$K$6:$K$42,LIST!$B$2:$B$38,$L$16)</f>
        <v>0</v>
      </c>
    </row>
    <row r="22" spans="2:20" ht="28.5" x14ac:dyDescent="0.15">
      <c r="B22" s="39" t="s">
        <v>71</v>
      </c>
      <c r="C22" s="42">
        <f>SUMIFS('H25'!$N$6:$N$42,LIST!$B$2:$B$38,$B$16)</f>
        <v>0</v>
      </c>
      <c r="D22" s="43">
        <f>SUMIFS('H25'!$O$6:$O$42,LIST!$B$2:$B$38,$B$16)</f>
        <v>0</v>
      </c>
      <c r="E22" s="43">
        <f>SUMIFS('H25'!$P$6:$P$42,LIST!$B$2:$B$38,$B$16)</f>
        <v>0</v>
      </c>
      <c r="F22" s="43">
        <f>SUMIFS('H25'!$Q$6:$Q$42,LIST!$B$2:$B$38,$B$16)</f>
        <v>0</v>
      </c>
      <c r="G22" s="43">
        <f>SUMIFS('H25'!$R$6:$R$42,LIST!$B$2:$B$38,$B$16)</f>
        <v>0</v>
      </c>
      <c r="H22" s="43">
        <f>SUMIFS('H25'!$S$6:$S$42,LIST!$B$2:$B$38,$B$16)</f>
        <v>0</v>
      </c>
      <c r="I22" s="43">
        <f>SUMIFS('H25'!$T$6:$T$42,LIST!$B$2:$B$38,$B$16)</f>
        <v>0</v>
      </c>
      <c r="J22" s="44">
        <f>SUMIFS('H25'!$U$6:$U$42,LIST!$B$2:$B$38,$B$16)</f>
        <v>0</v>
      </c>
      <c r="L22" s="39" t="s">
        <v>71</v>
      </c>
      <c r="M22" s="2">
        <f>SUMIFS('H25'!$D$6:$D$42,LIST!$B$2:$B$38,$L$16)</f>
        <v>0</v>
      </c>
      <c r="N22" s="40">
        <f>SUMIFS('H25'!$E$6:$E$42,LIST!$B$2:$B$38,$L$16)</f>
        <v>0</v>
      </c>
      <c r="O22" s="40">
        <f>SUMIFS('H25'!$F$6:$F$42,LIST!$B$2:$B$38,$L$16)</f>
        <v>0</v>
      </c>
      <c r="P22" s="40">
        <f>SUMIFS('H25'!$G$6:$G$42,LIST!$B$2:$B$38,$L$16)</f>
        <v>0</v>
      </c>
      <c r="Q22" s="40">
        <f>SUMIFS('H25'!$H$6:$H$42,LIST!$B$2:$B$38,$L$16)</f>
        <v>0</v>
      </c>
      <c r="R22" s="40">
        <f>SUMIFS('H25'!$I$6:$I$42,LIST!$B$2:$B$38,$L$16)</f>
        <v>0</v>
      </c>
      <c r="S22" s="40">
        <f>SUMIFS('H25'!$J$6:$J$42,LIST!$B$2:$B$38,$L$16)</f>
        <v>0</v>
      </c>
      <c r="T22" s="41">
        <f>SUMIFS('H25'!$K$6:$K$42,LIST!$B$2:$B$38,$L$16)</f>
        <v>0</v>
      </c>
    </row>
    <row r="23" spans="2:20" ht="28.5" x14ac:dyDescent="0.15">
      <c r="B23" s="39" t="s">
        <v>72</v>
      </c>
      <c r="C23" s="42">
        <f>SUMIFS('H26'!$N$6:$N$42,LIST!$B$2:$B$38,$B$16)</f>
        <v>0</v>
      </c>
      <c r="D23" s="43">
        <f>SUMIFS('H26'!$O$6:$O$42,LIST!$B$2:$B$38,$B$16)</f>
        <v>0</v>
      </c>
      <c r="E23" s="43">
        <f>SUMIFS('H26'!$P$6:$P$42,LIST!$B$2:$B$38,$B$16)</f>
        <v>0</v>
      </c>
      <c r="F23" s="43">
        <f>SUMIFS('H26'!$Q$6:$Q$42,LIST!$B$2:$B$38,$B$16)</f>
        <v>0</v>
      </c>
      <c r="G23" s="43">
        <f>SUMIFS('H26'!$R$6:$R$42,LIST!$B$2:$B$38,$B$16)</f>
        <v>0</v>
      </c>
      <c r="H23" s="43">
        <f>SUMIFS('H26'!$S$6:$S$42,LIST!$B$2:$B$38,$B$16)</f>
        <v>0</v>
      </c>
      <c r="I23" s="43">
        <f>SUMIFS('H26'!$T$6:$T$42,LIST!$B$2:$B$38,$B$16)</f>
        <v>0</v>
      </c>
      <c r="J23" s="44">
        <f>SUMIFS('H26'!$U$6:$U$42,LIST!$B$2:$B$38,$B$16)</f>
        <v>0</v>
      </c>
      <c r="L23" s="39" t="s">
        <v>72</v>
      </c>
      <c r="M23" s="2">
        <f>SUMIFS('H26'!$D$6:$D$42,LIST!$B$2:$B$38,$L$16)</f>
        <v>0</v>
      </c>
      <c r="N23" s="40">
        <f>SUMIFS('H26'!$E$6:$E$42,LIST!$B$2:$B$38,$L$16)</f>
        <v>0</v>
      </c>
      <c r="O23" s="40">
        <f>SUMIFS('H26'!$F$6:$F$42,LIST!$B$2:$B$38,$L$16)</f>
        <v>0</v>
      </c>
      <c r="P23" s="40">
        <f>SUMIFS('H26'!$G$6:$G$42,LIST!$B$2:$B$38,$L$16)</f>
        <v>0</v>
      </c>
      <c r="Q23" s="40">
        <f>SUMIFS('H26'!$H$6:$H$42,LIST!$B$2:$B$38,$L$16)</f>
        <v>0</v>
      </c>
      <c r="R23" s="40">
        <f>SUMIFS('H26'!$I$6:$I$42,LIST!$B$2:$B$38,$L$16)</f>
        <v>0</v>
      </c>
      <c r="S23" s="40">
        <f>SUMIFS('H26'!$J$6:$J$42,LIST!$B$2:$B$38,$L$16)</f>
        <v>0</v>
      </c>
      <c r="T23" s="41">
        <f>SUMIFS('H26'!$K$6:$K$42,LIST!$B$2:$B$38,$L$16)</f>
        <v>0</v>
      </c>
    </row>
    <row r="24" spans="2:20" ht="28.5" x14ac:dyDescent="0.15">
      <c r="B24" s="39" t="s">
        <v>73</v>
      </c>
      <c r="C24" s="42">
        <f>SUMIFS('H27'!$N$6:$N$42,LIST!$B$2:$B$38,$B$16)</f>
        <v>0</v>
      </c>
      <c r="D24" s="43">
        <f>SUMIFS('H27'!$O$6:$O$42,LIST!$B$2:$B$38,$B$16)</f>
        <v>0</v>
      </c>
      <c r="E24" s="43">
        <f>SUMIFS('H27'!$P$6:$P$42,LIST!$B$2:$B$38,$B$16)</f>
        <v>0</v>
      </c>
      <c r="F24" s="43">
        <f>SUMIFS('H27'!$Q$6:$Q$42,LIST!$B$2:$B$38,$B$16)</f>
        <v>0</v>
      </c>
      <c r="G24" s="43">
        <f>SUMIFS('H27'!$R$6:$R$42,LIST!$B$2:$B$38,$B$16)</f>
        <v>0</v>
      </c>
      <c r="H24" s="43">
        <f>SUMIFS('H27'!$S$6:$S$42,LIST!$B$2:$B$38,$B$16)</f>
        <v>0</v>
      </c>
      <c r="I24" s="43">
        <f>SUMIFS('H27'!$T$6:$T$42,LIST!$B$2:$B$38,$B$16)</f>
        <v>0</v>
      </c>
      <c r="J24" s="44">
        <f>SUMIFS('H27'!$U$6:$U$42,LIST!$B$2:$B$38,$B$16)</f>
        <v>0</v>
      </c>
      <c r="L24" s="39" t="s">
        <v>73</v>
      </c>
      <c r="M24" s="2">
        <f>SUMIFS('H27'!$D$6:$D$42,LIST!$B$2:$B$38,$L$16)</f>
        <v>0</v>
      </c>
      <c r="N24" s="40">
        <f>SUMIFS('H27'!$E$6:$E$42,LIST!$B$2:$B$38,$L$16)</f>
        <v>0</v>
      </c>
      <c r="O24" s="40">
        <f>SUMIFS('H27'!$F$6:$F$42,LIST!$B$2:$B$38,$L$16)</f>
        <v>0</v>
      </c>
      <c r="P24" s="40">
        <f>SUMIFS('H27'!$G$6:$G$42,LIST!$B$2:$B$38,$L$16)</f>
        <v>0</v>
      </c>
      <c r="Q24" s="40">
        <f>SUMIFS('H27'!$H$6:$H$42,LIST!$B$2:$B$38,$L$16)</f>
        <v>0</v>
      </c>
      <c r="R24" s="40">
        <f>SUMIFS('H27'!$I$6:$I$42,LIST!$B$2:$B$38,$L$16)</f>
        <v>0</v>
      </c>
      <c r="S24" s="40">
        <f>SUMIFS('H27'!$J$6:$J$42,LIST!$B$2:$B$38,$L$16)</f>
        <v>0</v>
      </c>
      <c r="T24" s="41">
        <f>SUMIFS('H27'!$K$6:$K$42,LIST!$B$2:$B$38,$L$16)</f>
        <v>0</v>
      </c>
    </row>
    <row r="25" spans="2:20" ht="29.25" customHeight="1" x14ac:dyDescent="0.15">
      <c r="B25" s="39" t="s">
        <v>89</v>
      </c>
      <c r="C25" s="42">
        <f>SUMIFS('H28'!$N$6:$N$42,LIST!$B$2:$B$38,$B$16)</f>
        <v>0</v>
      </c>
      <c r="D25" s="43">
        <f>SUMIFS('H28'!$O$6:$O$42,LIST!$B$2:$B$38,$B$16)</f>
        <v>0</v>
      </c>
      <c r="E25" s="43">
        <f>SUMIFS('H28'!$P$6:$P$42,LIST!$B$2:$B$38,$B$16)</f>
        <v>0</v>
      </c>
      <c r="F25" s="43">
        <f>SUMIFS('H28'!$Q$6:$Q$42,LIST!$B$2:$B$38,$B$16)</f>
        <v>0</v>
      </c>
      <c r="G25" s="43">
        <f>SUMIFS('H28'!$R$6:$R$42,LIST!$B$2:$B$38,$B$16)</f>
        <v>0</v>
      </c>
      <c r="H25" s="43">
        <f>SUMIFS('H28'!$S$6:$S$42,LIST!$B$2:$B$38,$B$16)</f>
        <v>0</v>
      </c>
      <c r="I25" s="43">
        <f>SUMIFS('H28'!$T$6:$T$42,LIST!$B$2:$B$38,$B$16)</f>
        <v>0</v>
      </c>
      <c r="J25" s="44">
        <f>SUMIFS('H28'!$U$6:$U$42,LIST!$B$2:$B$38,$B$16)</f>
        <v>0</v>
      </c>
      <c r="L25" s="39" t="s">
        <v>89</v>
      </c>
      <c r="M25" s="2">
        <f>SUMIFS('H28'!$D$6:$D$42,LIST!$B$2:$B$38,$L$16)</f>
        <v>0</v>
      </c>
      <c r="N25" s="40">
        <f>SUMIFS('H28'!$E$6:$E$42,LIST!$B$2:$B$38,$L$16)</f>
        <v>0</v>
      </c>
      <c r="O25" s="40">
        <f>SUMIFS('H28'!$F$6:$F$42,LIST!$B$2:$B$38,$L$16)</f>
        <v>0</v>
      </c>
      <c r="P25" s="40">
        <f>SUMIFS('H28'!$G$6:$G$42,LIST!$B$2:$B$38,$L$16)</f>
        <v>0</v>
      </c>
      <c r="Q25" s="40">
        <f>SUMIFS('H28'!$H$6:$H$42,LIST!$B$2:$B$38,$L$16)</f>
        <v>0</v>
      </c>
      <c r="R25" s="40">
        <f>SUMIFS('H28'!$I$6:$I$42,LIST!$B$2:$B$38,$L$16)</f>
        <v>0</v>
      </c>
      <c r="S25" s="40">
        <f>SUMIFS('H28'!$J$6:$J$42,LIST!$B$2:$B$38,$L$16)</f>
        <v>0</v>
      </c>
      <c r="T25" s="41">
        <f>SUMIFS('H28'!$K$6:$K$42,LIST!$B$2:$B$38,$L$16)</f>
        <v>0</v>
      </c>
    </row>
    <row r="26" spans="2:20" ht="29.25" customHeight="1" x14ac:dyDescent="0.15">
      <c r="B26" s="39" t="s">
        <v>93</v>
      </c>
      <c r="C26" s="42">
        <f>SUMIFS('H29'!$N$6:$N$42,LIST!$B$2:$B$38,$B$16)</f>
        <v>0</v>
      </c>
      <c r="D26" s="43">
        <f>SUMIFS('H29'!$O$6:$O$42,LIST!$B$2:$B$38,$B$16)</f>
        <v>0</v>
      </c>
      <c r="E26" s="43">
        <f>SUMIFS('H29'!$P$6:$P$42,LIST!$B$2:$B$38,$B$16)</f>
        <v>0</v>
      </c>
      <c r="F26" s="43">
        <f>SUMIFS('H29'!$Q$6:$Q$42,LIST!$B$2:$B$38,$B$16)</f>
        <v>0</v>
      </c>
      <c r="G26" s="43">
        <f>SUMIFS('H29'!$R$6:$R$42,LIST!$B$2:$B$38,$B$16)</f>
        <v>0</v>
      </c>
      <c r="H26" s="43">
        <f>SUMIFS('H29'!$S$6:$S$42,LIST!$B$2:$B$38,$B$16)</f>
        <v>0</v>
      </c>
      <c r="I26" s="43">
        <f>SUMIFS('H29'!$T$6:$T$42,LIST!$B$2:$B$38,$B$16)</f>
        <v>0</v>
      </c>
      <c r="J26" s="44">
        <f>SUMIFS('H29'!$U$6:$U$42,LIST!$B$2:$B$38,$B$16)</f>
        <v>0</v>
      </c>
      <c r="L26" s="39" t="s">
        <v>93</v>
      </c>
      <c r="M26" s="2">
        <f>SUMIFS('H29'!$D$6:$D$42,LIST!$B$2:$B$38,$L$16)</f>
        <v>0</v>
      </c>
      <c r="N26" s="40">
        <f>SUMIFS('H29'!$E$6:$E$42,LIST!$B$2:$B$38,$L$16)</f>
        <v>0</v>
      </c>
      <c r="O26" s="40">
        <f>SUMIFS('H29'!$F$6:$F$42,LIST!$B$2:$B$38,$L$16)</f>
        <v>0</v>
      </c>
      <c r="P26" s="40">
        <f>SUMIFS('H29'!$G$6:$G$42,LIST!$B$2:$B$38,$L$16)</f>
        <v>0</v>
      </c>
      <c r="Q26" s="40">
        <f>SUMIFS('H29'!$H$6:$H$42,LIST!$B$2:$B$38,$L$16)</f>
        <v>0</v>
      </c>
      <c r="R26" s="40">
        <f>SUMIFS('H29'!$I$6:$I$42,LIST!$B$2:$B$38,$L$16)</f>
        <v>0</v>
      </c>
      <c r="S26" s="40">
        <f>SUMIFS('H29'!$J$6:$J$42,LIST!$B$2:$B$38,$L$16)</f>
        <v>0</v>
      </c>
      <c r="T26" s="41">
        <f>SUMIFS('H29'!$K$6:$K$42,LIST!$B$2:$B$38,$L$16)</f>
        <v>0</v>
      </c>
    </row>
    <row r="27" spans="2:20" ht="29.25" customHeight="1" x14ac:dyDescent="0.15">
      <c r="B27" s="39" t="s">
        <v>112</v>
      </c>
      <c r="C27" s="42">
        <f>SUMIFS('H30'!$N$6:$N$42,LIST!$B$2:$B$38,$B$16)</f>
        <v>0</v>
      </c>
      <c r="D27" s="43">
        <f>SUMIFS('H30'!$O$6:$O$42,LIST!$B$2:$B$38,$B$16)</f>
        <v>0</v>
      </c>
      <c r="E27" s="43">
        <f>SUMIFS('H30'!$P$6:$P$42,LIST!$B$2:$B$38,$B$16)</f>
        <v>0</v>
      </c>
      <c r="F27" s="43">
        <f>SUMIFS('H30'!$Q$6:$Q$42,LIST!$B$2:$B$38,$B$16)</f>
        <v>0</v>
      </c>
      <c r="G27" s="43">
        <f>SUMIFS('H30'!$R$6:$R$42,LIST!$B$2:$B$38,$B$16)</f>
        <v>0</v>
      </c>
      <c r="H27" s="43">
        <f>SUMIFS('H30'!$S$6:$S$42,LIST!$B$2:$B$38,$B$16)</f>
        <v>0</v>
      </c>
      <c r="I27" s="43">
        <f>SUMIFS('H30'!$T$6:$T$42,LIST!$B$2:$B$38,$B$16)</f>
        <v>0</v>
      </c>
      <c r="J27" s="44">
        <f>SUMIFS('H30'!$U$6:$U$42,LIST!$B$2:$B$38,$B$16)</f>
        <v>0</v>
      </c>
      <c r="L27" s="39" t="s">
        <v>112</v>
      </c>
      <c r="M27" s="2">
        <f>SUMIFS('H30'!$D$6:$D$42,LIST!$B$2:$B$38,$L$16)</f>
        <v>0</v>
      </c>
      <c r="N27" s="40">
        <f>SUMIFS('H30'!$E$6:$E$42,LIST!$B$2:$B$38,$L$16)</f>
        <v>0</v>
      </c>
      <c r="O27" s="40">
        <f>SUMIFS('H30'!$F$6:$F$42,LIST!$B$2:$B$38,$L$16)</f>
        <v>0</v>
      </c>
      <c r="P27" s="40">
        <f>SUMIFS('H30'!$G$6:$G$42,LIST!$B$2:$B$38,$L$16)</f>
        <v>0</v>
      </c>
      <c r="Q27" s="40">
        <f>SUMIFS('H30'!$H$6:$H$42,LIST!$B$2:$B$38,$L$16)</f>
        <v>0</v>
      </c>
      <c r="R27" s="40">
        <f>SUMIFS('H30'!$I$6:$I$42,LIST!$B$2:$B$38,$L$16)</f>
        <v>0</v>
      </c>
      <c r="S27" s="40">
        <f>SUMIFS('H30'!$J$6:$J$42,LIST!$B$2:$B$38,$L$16)</f>
        <v>0</v>
      </c>
      <c r="T27" s="41">
        <f>SUMIFS('H30'!$K$6:$K$42,LIST!$B$2:$B$38,$L$16)</f>
        <v>0</v>
      </c>
    </row>
    <row r="29" spans="2:20" ht="17.25" customHeight="1" x14ac:dyDescent="0.15">
      <c r="B29" s="104">
        <f>要介護認定者数・率!D49</f>
        <v>0</v>
      </c>
      <c r="C29" s="98" t="s">
        <v>41</v>
      </c>
      <c r="D29" s="99"/>
      <c r="E29" s="99"/>
      <c r="F29" s="99"/>
      <c r="G29" s="99"/>
      <c r="H29" s="99"/>
      <c r="I29" s="99"/>
      <c r="J29" s="100"/>
      <c r="L29" s="104">
        <f>B29</f>
        <v>0</v>
      </c>
      <c r="M29" s="98" t="s">
        <v>84</v>
      </c>
      <c r="N29" s="99"/>
      <c r="O29" s="99"/>
      <c r="P29" s="99"/>
      <c r="Q29" s="99"/>
      <c r="R29" s="99"/>
      <c r="S29" s="99"/>
      <c r="T29" s="100"/>
    </row>
    <row r="30" spans="2:20" ht="31.5" customHeight="1" x14ac:dyDescent="0.15">
      <c r="B30" s="105"/>
      <c r="C30" s="27" t="s">
        <v>58</v>
      </c>
      <c r="D30" s="27" t="s">
        <v>57</v>
      </c>
      <c r="E30" s="27" t="s">
        <v>56</v>
      </c>
      <c r="F30" s="27" t="s">
        <v>55</v>
      </c>
      <c r="G30" s="27" t="s">
        <v>54</v>
      </c>
      <c r="H30" s="27" t="s">
        <v>53</v>
      </c>
      <c r="I30" s="23" t="s">
        <v>52</v>
      </c>
      <c r="J30" s="27" t="s">
        <v>51</v>
      </c>
      <c r="L30" s="105"/>
      <c r="M30" s="27" t="s">
        <v>58</v>
      </c>
      <c r="N30" s="27" t="s">
        <v>57</v>
      </c>
      <c r="O30" s="27" t="s">
        <v>56</v>
      </c>
      <c r="P30" s="27" t="s">
        <v>55</v>
      </c>
      <c r="Q30" s="27" t="s">
        <v>54</v>
      </c>
      <c r="R30" s="27" t="s">
        <v>53</v>
      </c>
      <c r="S30" s="23" t="s">
        <v>52</v>
      </c>
      <c r="T30" s="27" t="s">
        <v>51</v>
      </c>
    </row>
    <row r="31" spans="2:20" ht="28.5" x14ac:dyDescent="0.15">
      <c r="B31" s="39" t="s">
        <v>67</v>
      </c>
      <c r="C31" s="42">
        <f>SUMIFS('H21'!$N$6:$N$42,LIST!$B$2:$B$38,$B$29)</f>
        <v>0</v>
      </c>
      <c r="D31" s="43">
        <f>SUMIFS('H21'!$O$6:$O$42,LIST!$B$2:$B$38,$B$29)</f>
        <v>0</v>
      </c>
      <c r="E31" s="43">
        <f>SUMIFS('H21'!$P$6:$P$42,LIST!$B$2:$B$38,$B$29)</f>
        <v>0</v>
      </c>
      <c r="F31" s="43">
        <f>SUMIFS('H21'!$Q$6:$Q$42,LIST!$B$2:$B$38,$B$29)</f>
        <v>0</v>
      </c>
      <c r="G31" s="43">
        <f>SUMIFS('H21'!$R$6:$R$42,LIST!$B$2:$B$38,$B$29)</f>
        <v>0</v>
      </c>
      <c r="H31" s="43">
        <f>SUMIFS('H21'!$S$6:$S$42,LIST!$B$2:$B$38,$B$29)</f>
        <v>0</v>
      </c>
      <c r="I31" s="43">
        <f>SUMIFS('H21'!$T$6:$T$42,LIST!$B$2:$B$38,$B$29)</f>
        <v>0</v>
      </c>
      <c r="J31" s="44">
        <f>SUMIFS('H21'!$U$6:$U$42,LIST!$B$2:$B$38,$B$29)</f>
        <v>0</v>
      </c>
      <c r="L31" s="39" t="s">
        <v>67</v>
      </c>
      <c r="M31" s="2">
        <f>SUMIFS('H21'!$D$6:$D$42,LIST!$B$2:$B$38,$L$29)</f>
        <v>0</v>
      </c>
      <c r="N31" s="40">
        <f>SUMIFS('H21'!$E$6:$E$42,LIST!$B$2:$B$38,$L$29)</f>
        <v>0</v>
      </c>
      <c r="O31" s="40">
        <f>SUMIFS('H21'!$F$6:$F$42,LIST!$B$2:$B$38,$L$29)</f>
        <v>0</v>
      </c>
      <c r="P31" s="40">
        <f>SUMIFS('H21'!$G$6:$G$42,LIST!$B$2:$B$38,$L$29)</f>
        <v>0</v>
      </c>
      <c r="Q31" s="40">
        <f>SUMIFS('H21'!$H$6:$H$42,LIST!$B$2:$B$38,$L$29)</f>
        <v>0</v>
      </c>
      <c r="R31" s="40">
        <f>SUMIFS('H21'!$I$6:$I$42,LIST!$B$2:$B$38,$L$29)</f>
        <v>0</v>
      </c>
      <c r="S31" s="40">
        <f>SUMIFS('H21'!$J$6:$J$42,LIST!$B$2:$B$38,$L$29)</f>
        <v>0</v>
      </c>
      <c r="T31" s="3">
        <f>SUMIFS('H21'!$K$6:$K$42,LIST!$B$2:$B$38,$L$29)</f>
        <v>0</v>
      </c>
    </row>
    <row r="32" spans="2:20" ht="28.5" x14ac:dyDescent="0.15">
      <c r="B32" s="39" t="s">
        <v>68</v>
      </c>
      <c r="C32" s="42">
        <f>SUMIFS('H22'!$N$6:$N$42,LIST!$B$2:$B$38,$B$29)</f>
        <v>0</v>
      </c>
      <c r="D32" s="43">
        <f>SUMIFS('H22'!$O$6:$O$42,LIST!$B$2:$B$38,$B$29)</f>
        <v>0</v>
      </c>
      <c r="E32" s="43">
        <f>SUMIFS('H22'!$P$6:$P$42,LIST!$B$2:$B$38,$B$29)</f>
        <v>0</v>
      </c>
      <c r="F32" s="43">
        <f>SUMIFS('H22'!$Q$6:$Q$42,LIST!$B$2:$B$38,$B$29)</f>
        <v>0</v>
      </c>
      <c r="G32" s="43">
        <f>SUMIFS('H22'!$R$6:$R$42,LIST!$B$2:$B$38,$B$29)</f>
        <v>0</v>
      </c>
      <c r="H32" s="43">
        <f>SUMIFS('H22'!$S$6:$S$42,LIST!$B$2:$B$38,$B$29)</f>
        <v>0</v>
      </c>
      <c r="I32" s="43">
        <f>SUMIFS('H22'!$T$6:$T$42,LIST!$B$2:$B$38,$B$29)</f>
        <v>0</v>
      </c>
      <c r="J32" s="44">
        <f>SUMIFS('H22'!$U$6:$U$42,LIST!$B$2:$B$38,$B$29)</f>
        <v>0</v>
      </c>
      <c r="L32" s="39" t="s">
        <v>68</v>
      </c>
      <c r="M32" s="2">
        <f>SUMIFS('H22'!$D$6:$D$42,LIST!$B$2:$B$38,$L$29)</f>
        <v>0</v>
      </c>
      <c r="N32" s="40">
        <f>SUMIFS('H22'!$E$6:$E$42,LIST!$B$2:$B$38,$L$29)</f>
        <v>0</v>
      </c>
      <c r="O32" s="40">
        <f>SUMIFS('H22'!$F$6:$F$42,LIST!$B$2:$B$38,$L$29)</f>
        <v>0</v>
      </c>
      <c r="P32" s="40">
        <f>SUMIFS('H22'!$G$6:$G$42,LIST!$B$2:$B$38,$L$29)</f>
        <v>0</v>
      </c>
      <c r="Q32" s="40">
        <f>SUMIFS('H22'!$H$6:$H$42,LIST!$B$2:$B$38,$L$29)</f>
        <v>0</v>
      </c>
      <c r="R32" s="40">
        <f>SUMIFS('H22'!$I$6:$I$42,LIST!$B$2:$B$38,$L$29)</f>
        <v>0</v>
      </c>
      <c r="S32" s="40">
        <f>SUMIFS('H22'!$J$6:$J$42,LIST!$B$2:$B$38,$L$29)</f>
        <v>0</v>
      </c>
      <c r="T32" s="41">
        <f>SUMIFS('H22'!$K$6:$K$42,LIST!$B$2:$B$38,$L$29)</f>
        <v>0</v>
      </c>
    </row>
    <row r="33" spans="2:20" ht="28.5" x14ac:dyDescent="0.15">
      <c r="B33" s="39" t="s">
        <v>69</v>
      </c>
      <c r="C33" s="42">
        <f>SUMIFS('H23'!$N$6:$N$42,LIST!$B$2:$B$38,$B$29)</f>
        <v>0</v>
      </c>
      <c r="D33" s="43">
        <f>SUMIFS('H23'!$O$6:$O$42,LIST!$B$2:$B$38,$B$29)</f>
        <v>0</v>
      </c>
      <c r="E33" s="43">
        <f>SUMIFS('H23'!$P$6:$P$42,LIST!$B$2:$B$38,$B$29)</f>
        <v>0</v>
      </c>
      <c r="F33" s="43">
        <f>SUMIFS('H23'!$Q$6:$Q$42,LIST!$B$2:$B$38,$B$29)</f>
        <v>0</v>
      </c>
      <c r="G33" s="43">
        <f>SUMIFS('H23'!$R$6:$R$42,LIST!$B$2:$B$38,$B$29)</f>
        <v>0</v>
      </c>
      <c r="H33" s="43">
        <f>SUMIFS('H23'!$S$6:$S$42,LIST!$B$2:$B$38,$B$29)</f>
        <v>0</v>
      </c>
      <c r="I33" s="43">
        <f>SUMIFS('H23'!$T$6:$T$42,LIST!$B$2:$B$38,$B$29)</f>
        <v>0</v>
      </c>
      <c r="J33" s="44">
        <f>SUMIFS('H23'!$U$6:$U$42,LIST!$B$2:$B$38,$B$29)</f>
        <v>0</v>
      </c>
      <c r="L33" s="39" t="s">
        <v>69</v>
      </c>
      <c r="M33" s="2">
        <f>SUMIFS('H23'!$D$6:$D$42,LIST!$B$2:$B$38,$L$29)</f>
        <v>0</v>
      </c>
      <c r="N33" s="40">
        <f>SUMIFS('H23'!$E$6:$E$42,LIST!$B$2:$B$38,$L$29)</f>
        <v>0</v>
      </c>
      <c r="O33" s="40">
        <f>SUMIFS('H23'!$F$6:$F$42,LIST!$B$2:$B$38,$L$29)</f>
        <v>0</v>
      </c>
      <c r="P33" s="40">
        <f>SUMIFS('H23'!$G$6:$G$42,LIST!$B$2:$B$38,$L$29)</f>
        <v>0</v>
      </c>
      <c r="Q33" s="40">
        <f>SUMIFS('H23'!$H$6:$H$42,LIST!$B$2:$B$38,$L$29)</f>
        <v>0</v>
      </c>
      <c r="R33" s="40">
        <f>SUMIFS('H23'!$I$6:$I$42,LIST!$B$2:$B$38,$L$29)</f>
        <v>0</v>
      </c>
      <c r="S33" s="40">
        <f>SUMIFS('H23'!$J$6:$J$42,LIST!$B$2:$B$38,$L$29)</f>
        <v>0</v>
      </c>
      <c r="T33" s="41">
        <f>SUMIFS('H23'!$K$6:$K$42,LIST!$B$2:$B$38,$L$29)</f>
        <v>0</v>
      </c>
    </row>
    <row r="34" spans="2:20" ht="28.5" x14ac:dyDescent="0.15">
      <c r="B34" s="39" t="s">
        <v>70</v>
      </c>
      <c r="C34" s="42">
        <f>SUMIFS('H24'!$N$6:$N$42,LIST!$B$2:$B$38,$B$29)</f>
        <v>0</v>
      </c>
      <c r="D34" s="43">
        <f>SUMIFS('H24'!$O$6:$O$42,LIST!$B$2:$B$38,$B$29)</f>
        <v>0</v>
      </c>
      <c r="E34" s="43">
        <f>SUMIFS('H24'!$P$6:$P$42,LIST!$B$2:$B$38,$B$29)</f>
        <v>0</v>
      </c>
      <c r="F34" s="43">
        <f>SUMIFS('H24'!$Q$6:$Q$42,LIST!$B$2:$B$38,$B$29)</f>
        <v>0</v>
      </c>
      <c r="G34" s="43">
        <f>SUMIFS('H24'!$R$6:$R$42,LIST!$B$2:$B$38,$B$29)</f>
        <v>0</v>
      </c>
      <c r="H34" s="43">
        <f>SUMIFS('H24'!$S$6:$S$42,LIST!$B$2:$B$38,$B$29)</f>
        <v>0</v>
      </c>
      <c r="I34" s="43">
        <f>SUMIFS('H24'!$T$6:$T$42,LIST!$B$2:$B$38,$B$29)</f>
        <v>0</v>
      </c>
      <c r="J34" s="44">
        <f>SUMIFS('H24'!$U$6:$U$42,LIST!$B$2:$B$38,$B$29)</f>
        <v>0</v>
      </c>
      <c r="L34" s="39" t="s">
        <v>70</v>
      </c>
      <c r="M34" s="2">
        <f>SUMIFS('H24'!$D$6:$D$42,LIST!$B$2:$B$38,$L$29)</f>
        <v>0</v>
      </c>
      <c r="N34" s="40">
        <f>SUMIFS('H24'!$E$6:$E$42,LIST!$B$2:$B$38,$L$29)</f>
        <v>0</v>
      </c>
      <c r="O34" s="40">
        <f>SUMIFS('H24'!$F$6:$F$42,LIST!$B$2:$B$38,$L$29)</f>
        <v>0</v>
      </c>
      <c r="P34" s="40">
        <f>SUMIFS('H24'!$G$6:$G$42,LIST!$B$2:$B$38,$L$29)</f>
        <v>0</v>
      </c>
      <c r="Q34" s="40">
        <f>SUMIFS('H24'!$H$6:$H$42,LIST!$B$2:$B$38,$L$29)</f>
        <v>0</v>
      </c>
      <c r="R34" s="40">
        <f>SUMIFS('H24'!$I$6:$I$42,LIST!$B$2:$B$38,$L$29)</f>
        <v>0</v>
      </c>
      <c r="S34" s="40">
        <f>SUMIFS('H24'!$J$6:$J$42,LIST!$B$2:$B$38,$L$29)</f>
        <v>0</v>
      </c>
      <c r="T34" s="41">
        <f>SUMIFS('H24'!$K$6:$K$42,LIST!$B$2:$B$38,$L$29)</f>
        <v>0</v>
      </c>
    </row>
    <row r="35" spans="2:20" ht="28.5" x14ac:dyDescent="0.15">
      <c r="B35" s="39" t="s">
        <v>71</v>
      </c>
      <c r="C35" s="42">
        <f>SUMIFS('H25'!$N$6:$N$42,LIST!$B$2:$B$38,$B$29)</f>
        <v>0</v>
      </c>
      <c r="D35" s="43">
        <f>SUMIFS('H25'!$O$6:$O$42,LIST!$B$2:$B$38,$B$29)</f>
        <v>0</v>
      </c>
      <c r="E35" s="43">
        <f>SUMIFS('H25'!$P$6:$P$42,LIST!$B$2:$B$38,$B$29)</f>
        <v>0</v>
      </c>
      <c r="F35" s="43">
        <f>SUMIFS('H25'!$Q$6:$Q$42,LIST!$B$2:$B$38,$B$29)</f>
        <v>0</v>
      </c>
      <c r="G35" s="43">
        <f>SUMIFS('H25'!$R$6:$R$42,LIST!$B$2:$B$38,$B$29)</f>
        <v>0</v>
      </c>
      <c r="H35" s="43">
        <f>SUMIFS('H25'!$S$6:$S$42,LIST!$B$2:$B$38,$B$29)</f>
        <v>0</v>
      </c>
      <c r="I35" s="43">
        <f>SUMIFS('H25'!$T$6:$T$42,LIST!$B$2:$B$38,$B$29)</f>
        <v>0</v>
      </c>
      <c r="J35" s="44">
        <f>SUMIFS('H25'!$U$6:$U$42,LIST!$B$2:$B$38,$B$29)</f>
        <v>0</v>
      </c>
      <c r="L35" s="39" t="s">
        <v>71</v>
      </c>
      <c r="M35" s="2">
        <f>SUMIFS('H25'!$D$6:$D$42,LIST!$B$2:$B$38,$L$29)</f>
        <v>0</v>
      </c>
      <c r="N35" s="40">
        <f>SUMIFS('H25'!$E$6:$E$42,LIST!$B$2:$B$38,$L$29)</f>
        <v>0</v>
      </c>
      <c r="O35" s="40">
        <f>SUMIFS('H25'!$F$6:$F$42,LIST!$B$2:$B$38,$L$29)</f>
        <v>0</v>
      </c>
      <c r="P35" s="40">
        <f>SUMIFS('H25'!$G$6:$G$42,LIST!$B$2:$B$38,$L$29)</f>
        <v>0</v>
      </c>
      <c r="Q35" s="40">
        <f>SUMIFS('H25'!$H$6:$H$42,LIST!$B$2:$B$38,$L$29)</f>
        <v>0</v>
      </c>
      <c r="R35" s="40">
        <f>SUMIFS('H25'!$I$6:$I$42,LIST!$B$2:$B$38,$L$29)</f>
        <v>0</v>
      </c>
      <c r="S35" s="40">
        <f>SUMIFS('H25'!$J$6:$J$42,LIST!$B$2:$B$38,$L$29)</f>
        <v>0</v>
      </c>
      <c r="T35" s="41">
        <f>SUMIFS('H25'!$K$6:$K$42,LIST!$B$2:$B$38,$L$29)</f>
        <v>0</v>
      </c>
    </row>
    <row r="36" spans="2:20" ht="28.5" x14ac:dyDescent="0.15">
      <c r="B36" s="39" t="s">
        <v>72</v>
      </c>
      <c r="C36" s="42">
        <f>SUMIFS('H26'!$N$6:$N$42,LIST!$B$2:$B$38,$B$29)</f>
        <v>0</v>
      </c>
      <c r="D36" s="43">
        <f>SUMIFS('H26'!$O$6:$O$42,LIST!$B$2:$B$38,$B$29)</f>
        <v>0</v>
      </c>
      <c r="E36" s="43">
        <f>SUMIFS('H26'!$P$6:$P$42,LIST!$B$2:$B$38,$B$29)</f>
        <v>0</v>
      </c>
      <c r="F36" s="43">
        <f>SUMIFS('H26'!$Q$6:$Q$42,LIST!$B$2:$B$38,$B$29)</f>
        <v>0</v>
      </c>
      <c r="G36" s="43">
        <f>SUMIFS('H26'!$R$6:$R$42,LIST!$B$2:$B$38,$B$29)</f>
        <v>0</v>
      </c>
      <c r="H36" s="43">
        <f>SUMIFS('H26'!$S$6:$S$42,LIST!$B$2:$B$38,$B$29)</f>
        <v>0</v>
      </c>
      <c r="I36" s="43">
        <f>SUMIFS('H26'!$T$6:$T$42,LIST!$B$2:$B$38,$B$29)</f>
        <v>0</v>
      </c>
      <c r="J36" s="44">
        <f>SUMIFS('H26'!$U$6:$U$42,LIST!$B$2:$B$38,$B$29)</f>
        <v>0</v>
      </c>
      <c r="L36" s="39" t="s">
        <v>72</v>
      </c>
      <c r="M36" s="2">
        <f>SUMIFS('H26'!$D$6:$D$42,LIST!$B$2:$B$38,$L$29)</f>
        <v>0</v>
      </c>
      <c r="N36" s="40">
        <f>SUMIFS('H26'!$E$6:$E$42,LIST!$B$2:$B$38,$L$29)</f>
        <v>0</v>
      </c>
      <c r="O36" s="40">
        <f>SUMIFS('H26'!$F$6:$F$42,LIST!$B$2:$B$38,$L$29)</f>
        <v>0</v>
      </c>
      <c r="P36" s="40">
        <f>SUMIFS('H26'!$G$6:$G$42,LIST!$B$2:$B$38,$L$29)</f>
        <v>0</v>
      </c>
      <c r="Q36" s="40">
        <f>SUMIFS('H26'!$H$6:$H$42,LIST!$B$2:$B$38,$L$29)</f>
        <v>0</v>
      </c>
      <c r="R36" s="40">
        <f>SUMIFS('H26'!$I$6:$I$42,LIST!$B$2:$B$38,$L$29)</f>
        <v>0</v>
      </c>
      <c r="S36" s="40">
        <f>SUMIFS('H26'!$J$6:$J$42,LIST!$B$2:$B$38,$L$29)</f>
        <v>0</v>
      </c>
      <c r="T36" s="41">
        <f>SUMIFS('H26'!$K$6:$K$42,LIST!$B$2:$B$38,$L$29)</f>
        <v>0</v>
      </c>
    </row>
    <row r="37" spans="2:20" ht="28.5" x14ac:dyDescent="0.15">
      <c r="B37" s="39" t="s">
        <v>73</v>
      </c>
      <c r="C37" s="42">
        <f>SUMIFS('H27'!$N$6:$N$42,LIST!$B$2:$B$38,$B$29)</f>
        <v>0</v>
      </c>
      <c r="D37" s="43">
        <f>SUMIFS('H27'!$O$6:$O$42,LIST!$B$2:$B$38,$B$29)</f>
        <v>0</v>
      </c>
      <c r="E37" s="43">
        <f>SUMIFS('H27'!$P$6:$P$42,LIST!$B$2:$B$38,$B$29)</f>
        <v>0</v>
      </c>
      <c r="F37" s="43">
        <f>SUMIFS('H27'!$Q$6:$Q$42,LIST!$B$2:$B$38,$B$29)</f>
        <v>0</v>
      </c>
      <c r="G37" s="43">
        <f>SUMIFS('H27'!$R$6:$R$42,LIST!$B$2:$B$38,$B$29)</f>
        <v>0</v>
      </c>
      <c r="H37" s="43">
        <f>SUMIFS('H27'!$S$6:$S$42,LIST!$B$2:$B$38,$B$29)</f>
        <v>0</v>
      </c>
      <c r="I37" s="43">
        <f>SUMIFS('H27'!$T$6:$T$42,LIST!$B$2:$B$38,$B$29)</f>
        <v>0</v>
      </c>
      <c r="J37" s="44">
        <f>SUMIFS('H27'!$U$6:$U$42,LIST!$B$2:$B$38,$B$29)</f>
        <v>0</v>
      </c>
      <c r="L37" s="39" t="s">
        <v>73</v>
      </c>
      <c r="M37" s="2">
        <f>SUMIFS('H27'!$D$6:$D$42,LIST!$B$2:$B$38,$L$29)</f>
        <v>0</v>
      </c>
      <c r="N37" s="40">
        <f>SUMIFS('H27'!$E$6:$E$42,LIST!$B$2:$B$38,$L$29)</f>
        <v>0</v>
      </c>
      <c r="O37" s="40">
        <f>SUMIFS('H27'!$F$6:$F$42,LIST!$B$2:$B$38,$L$29)</f>
        <v>0</v>
      </c>
      <c r="P37" s="40">
        <f>SUMIFS('H27'!$G$6:$G$42,LIST!$B$2:$B$38,$L$29)</f>
        <v>0</v>
      </c>
      <c r="Q37" s="40">
        <f>SUMIFS('H27'!$H$6:$H$42,LIST!$B$2:$B$38,$L$29)</f>
        <v>0</v>
      </c>
      <c r="R37" s="40">
        <f>SUMIFS('H27'!$I$6:$I$42,LIST!$B$2:$B$38,$L$29)</f>
        <v>0</v>
      </c>
      <c r="S37" s="40">
        <f>SUMIFS('H27'!$J$6:$J$42,LIST!$B$2:$B$38,$L$29)</f>
        <v>0</v>
      </c>
      <c r="T37" s="41">
        <f>SUMIFS('H27'!$K$6:$K$42,LIST!$B$2:$B$38,$L$29)</f>
        <v>0</v>
      </c>
    </row>
    <row r="38" spans="2:20" ht="28.5" customHeight="1" x14ac:dyDescent="0.15">
      <c r="B38" s="39" t="s">
        <v>89</v>
      </c>
      <c r="C38" s="42">
        <f>SUMIFS('H28'!$N$6:$N$42,LIST!$B$2:$B$38,$B$29)</f>
        <v>0</v>
      </c>
      <c r="D38" s="43">
        <f>SUMIFS('H28'!$O$6:$O$42,LIST!$B$2:$B$38,$B$29)</f>
        <v>0</v>
      </c>
      <c r="E38" s="43">
        <f>SUMIFS('H28'!$P$6:$P$42,LIST!$B$2:$B$38,$B$29)</f>
        <v>0</v>
      </c>
      <c r="F38" s="43">
        <f>SUMIFS('H28'!$Q$6:$Q$42,LIST!$B$2:$B$38,$B$29)</f>
        <v>0</v>
      </c>
      <c r="G38" s="43">
        <f>SUMIFS('H28'!$R$6:$R$42,LIST!$B$2:$B$38,$B$29)</f>
        <v>0</v>
      </c>
      <c r="H38" s="43">
        <f>SUMIFS('H28'!$S$6:$S$42,LIST!$B$2:$B$38,$B$29)</f>
        <v>0</v>
      </c>
      <c r="I38" s="43">
        <f>SUMIFS('H28'!$T$6:$T$42,LIST!$B$2:$B$38,$B$29)</f>
        <v>0</v>
      </c>
      <c r="J38" s="44">
        <f>SUMIFS('H28'!$U$6:$U$42,LIST!$B$2:$B$38,$B$29)</f>
        <v>0</v>
      </c>
      <c r="L38" s="39" t="s">
        <v>89</v>
      </c>
      <c r="M38" s="2">
        <f>SUMIFS('H28'!$D$6:$D$42,LIST!$B$2:$B$38,$L$29)</f>
        <v>0</v>
      </c>
      <c r="N38" s="40">
        <f>SUMIFS('H28'!$E$6:$E$42,LIST!$B$2:$B$38,$L$29)</f>
        <v>0</v>
      </c>
      <c r="O38" s="40">
        <f>SUMIFS('H28'!$F$6:$F$42,LIST!$B$2:$B$38,$L$29)</f>
        <v>0</v>
      </c>
      <c r="P38" s="40">
        <f>SUMIFS('H28'!$G$6:$G$42,LIST!$B$2:$B$38,$L$29)</f>
        <v>0</v>
      </c>
      <c r="Q38" s="40">
        <f>SUMIFS('H28'!$H$6:$H$42,LIST!$B$2:$B$38,$L$29)</f>
        <v>0</v>
      </c>
      <c r="R38" s="40">
        <f>SUMIFS('H28'!$I$6:$I$42,LIST!$B$2:$B$38,$L$29)</f>
        <v>0</v>
      </c>
      <c r="S38" s="40">
        <f>SUMIFS('H28'!$J$6:$J$42,LIST!$B$2:$B$38,$L$29)</f>
        <v>0</v>
      </c>
      <c r="T38" s="41">
        <f>SUMIFS('H28'!$K$6:$K$42,LIST!$B$2:$B$38,$L$29)</f>
        <v>0</v>
      </c>
    </row>
    <row r="39" spans="2:20" ht="28.5" customHeight="1" x14ac:dyDescent="0.15">
      <c r="B39" s="39" t="s">
        <v>93</v>
      </c>
      <c r="C39" s="42">
        <f>SUMIFS('H29'!$N$6:$N$42,LIST!$B$2:$B$38,$B$29)</f>
        <v>0</v>
      </c>
      <c r="D39" s="43">
        <f>SUMIFS('H29'!$O$6:$O$42,LIST!$B$2:$B$38,$B$29)</f>
        <v>0</v>
      </c>
      <c r="E39" s="43">
        <f>SUMIFS('H29'!$P$6:$P$42,LIST!$B$2:$B$38,$B$29)</f>
        <v>0</v>
      </c>
      <c r="F39" s="43">
        <f>SUMIFS('H29'!$Q$6:$Q$42,LIST!$B$2:$B$38,$B$29)</f>
        <v>0</v>
      </c>
      <c r="G39" s="43">
        <f>SUMIFS('H29'!$R$6:$R$42,LIST!$B$2:$B$38,$B$29)</f>
        <v>0</v>
      </c>
      <c r="H39" s="43">
        <f>SUMIFS('H29'!$S$6:$S$42,LIST!$B$2:$B$38,$B$29)</f>
        <v>0</v>
      </c>
      <c r="I39" s="43">
        <f>SUMIFS('H29'!$T$6:$T$42,LIST!$B$2:$B$38,$B$29)</f>
        <v>0</v>
      </c>
      <c r="J39" s="44">
        <f>SUMIFS('H29'!$U$6:$U$42,LIST!$B$2:$B$38,$B$29)</f>
        <v>0</v>
      </c>
      <c r="L39" s="39" t="s">
        <v>93</v>
      </c>
      <c r="M39" s="2">
        <f>SUMIFS('H29'!$D$6:$D$42,LIST!$B$2:$B$38,$L$29)</f>
        <v>0</v>
      </c>
      <c r="N39" s="40">
        <f>SUMIFS('H29'!$E$6:$E$42,LIST!$B$2:$B$38,$L$29)</f>
        <v>0</v>
      </c>
      <c r="O39" s="40">
        <f>SUMIFS('H29'!$F$6:$F$42,LIST!$B$2:$B$38,$L$29)</f>
        <v>0</v>
      </c>
      <c r="P39" s="40">
        <f>SUMIFS('H29'!$G$6:$G$42,LIST!$B$2:$B$38,$L$29)</f>
        <v>0</v>
      </c>
      <c r="Q39" s="40">
        <f>SUMIFS('H29'!$H$6:$H$42,LIST!$B$2:$B$38,$L$29)</f>
        <v>0</v>
      </c>
      <c r="R39" s="40">
        <f>SUMIFS('H29'!$I$6:$I$42,LIST!$B$2:$B$38,$L$29)</f>
        <v>0</v>
      </c>
      <c r="S39" s="40">
        <f>SUMIFS('H29'!$J$6:$J$42,LIST!$B$2:$B$38,$L$29)</f>
        <v>0</v>
      </c>
      <c r="T39" s="41">
        <f>SUMIFS('H29'!$K$6:$K$42,LIST!$B$2:$B$38,$L$29)</f>
        <v>0</v>
      </c>
    </row>
    <row r="40" spans="2:20" ht="28.5" customHeight="1" x14ac:dyDescent="0.15">
      <c r="B40" s="39" t="s">
        <v>112</v>
      </c>
      <c r="C40" s="42">
        <f>SUMIFS('H30'!$N$6:$N$42,LIST!$B$2:$B$38,$B$29)</f>
        <v>0</v>
      </c>
      <c r="D40" s="43">
        <f>SUMIFS('H30'!$O$6:$O$42,LIST!$B$2:$B$38,$B$29)</f>
        <v>0</v>
      </c>
      <c r="E40" s="43">
        <f>SUMIFS('H30'!$P$6:$P$42,LIST!$B$2:$B$38,$B$29)</f>
        <v>0</v>
      </c>
      <c r="F40" s="43">
        <f>SUMIFS('H30'!$Q$6:$Q$42,LIST!$B$2:$B$38,$B$29)</f>
        <v>0</v>
      </c>
      <c r="G40" s="43">
        <f>SUMIFS('H30'!$R$6:$R$42,LIST!$B$2:$B$38,$B$29)</f>
        <v>0</v>
      </c>
      <c r="H40" s="43">
        <f>SUMIFS('H30'!$S$6:$S$42,LIST!$B$2:$B$38,$B$29)</f>
        <v>0</v>
      </c>
      <c r="I40" s="43">
        <f>SUMIFS('H30'!$T$6:$T$42,LIST!$B$2:$B$38,$B$29)</f>
        <v>0</v>
      </c>
      <c r="J40" s="44">
        <f>SUMIFS('H30'!$U$6:$U$42,LIST!$B$2:$B$38,$B$29)</f>
        <v>0</v>
      </c>
      <c r="L40" s="39" t="s">
        <v>112</v>
      </c>
      <c r="M40" s="2">
        <f>SUMIFS('H30'!$D$6:$D$42,LIST!$B$2:$B$38,$L$29)</f>
        <v>0</v>
      </c>
      <c r="N40" s="40">
        <f>SUMIFS('H30'!$E$6:$E$42,LIST!$B$2:$B$38,$L$29)</f>
        <v>0</v>
      </c>
      <c r="O40" s="40">
        <f>SUMIFS('H30'!$F$6:$F$42,LIST!$B$2:$B$38,$L$29)</f>
        <v>0</v>
      </c>
      <c r="P40" s="40">
        <f>SUMIFS('H30'!$G$6:$G$42,LIST!$B$2:$B$38,$L$29)</f>
        <v>0</v>
      </c>
      <c r="Q40" s="40">
        <f>SUMIFS('H30'!$H$6:$H$42,LIST!$B$2:$B$38,$L$29)</f>
        <v>0</v>
      </c>
      <c r="R40" s="40">
        <f>SUMIFS('H30'!$I$6:$I$42,LIST!$B$2:$B$38,$L$29)</f>
        <v>0</v>
      </c>
      <c r="S40" s="40">
        <f>SUMIFS('H30'!$J$6:$J$42,LIST!$B$2:$B$38,$L$29)</f>
        <v>0</v>
      </c>
      <c r="T40" s="41">
        <f>SUMIFS('H30'!$K$6:$K$42,LIST!$B$2:$B$38,$L$29)</f>
        <v>0</v>
      </c>
    </row>
  </sheetData>
  <sheetProtection password="E9BF" sheet="1" selectLockedCells="1"/>
  <mergeCells count="11">
    <mergeCell ref="K3:K4"/>
    <mergeCell ref="L16:L17"/>
    <mergeCell ref="M16:T16"/>
    <mergeCell ref="L29:L30"/>
    <mergeCell ref="M29:T29"/>
    <mergeCell ref="C3:J3"/>
    <mergeCell ref="B3:B4"/>
    <mergeCell ref="B16:B17"/>
    <mergeCell ref="C16:J16"/>
    <mergeCell ref="B29:B30"/>
    <mergeCell ref="C29:J29"/>
  </mergeCells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38"/>
  <sheetViews>
    <sheetView zoomScale="90" zoomScaleNormal="90" workbookViewId="0"/>
  </sheetViews>
  <sheetFormatPr defaultRowHeight="13.5" x14ac:dyDescent="0.15"/>
  <cols>
    <col min="1" max="1" width="3.875" customWidth="1"/>
  </cols>
  <sheetData>
    <row r="2" spans="2:3" x14ac:dyDescent="0.15">
      <c r="B2" t="s">
        <v>0</v>
      </c>
      <c r="C2" s="1" t="str">
        <f>要介護認定者数・率!C4&amp;"（認定率）"</f>
        <v>（認定率）</v>
      </c>
    </row>
    <row r="3" spans="2:3" x14ac:dyDescent="0.15">
      <c r="B3" t="s">
        <v>1</v>
      </c>
      <c r="C3" s="1" t="str">
        <f>要介護認定者数・率!B49&amp;"（認定率）"</f>
        <v>（認定率）</v>
      </c>
    </row>
    <row r="4" spans="2:3" x14ac:dyDescent="0.15">
      <c r="B4" t="s">
        <v>2</v>
      </c>
      <c r="C4" s="1" t="str">
        <f>要介護認定者数・率!D49&amp;"（認定率）"</f>
        <v>（認定率）</v>
      </c>
    </row>
    <row r="5" spans="2:3" x14ac:dyDescent="0.15">
      <c r="B5" t="s">
        <v>3</v>
      </c>
      <c r="C5" s="1" t="str">
        <f>要介護認定者数・率!C4&amp;"（認定者数）"</f>
        <v>（認定者数）</v>
      </c>
    </row>
    <row r="6" spans="2:3" x14ac:dyDescent="0.15">
      <c r="B6" t="s">
        <v>4</v>
      </c>
      <c r="C6" s="1" t="str">
        <f>要介護認定者数・率!B49&amp;"（認定者数）"</f>
        <v>（認定者数）</v>
      </c>
    </row>
    <row r="7" spans="2:3" x14ac:dyDescent="0.15">
      <c r="B7" t="s">
        <v>5</v>
      </c>
      <c r="C7" s="1" t="str">
        <f>要介護認定者数・率!D49&amp;"（認定者数）"</f>
        <v>（認定者数）</v>
      </c>
    </row>
    <row r="8" spans="2:3" x14ac:dyDescent="0.15">
      <c r="B8" t="s">
        <v>6</v>
      </c>
    </row>
    <row r="9" spans="2:3" x14ac:dyDescent="0.15">
      <c r="B9" t="s">
        <v>7</v>
      </c>
    </row>
    <row r="10" spans="2:3" x14ac:dyDescent="0.15">
      <c r="B10" t="s">
        <v>8</v>
      </c>
    </row>
    <row r="11" spans="2:3" x14ac:dyDescent="0.15">
      <c r="B11" t="s">
        <v>9</v>
      </c>
    </row>
    <row r="12" spans="2:3" x14ac:dyDescent="0.15">
      <c r="B12" t="s">
        <v>10</v>
      </c>
    </row>
    <row r="13" spans="2:3" x14ac:dyDescent="0.15">
      <c r="B13" t="s">
        <v>11</v>
      </c>
    </row>
    <row r="14" spans="2:3" x14ac:dyDescent="0.15">
      <c r="B14" t="s">
        <v>12</v>
      </c>
    </row>
    <row r="15" spans="2:3" x14ac:dyDescent="0.15">
      <c r="B15" t="s">
        <v>13</v>
      </c>
    </row>
    <row r="16" spans="2:3" x14ac:dyDescent="0.15">
      <c r="B16" t="s">
        <v>14</v>
      </c>
    </row>
    <row r="17" spans="2:2" x14ac:dyDescent="0.15">
      <c r="B17" t="s">
        <v>15</v>
      </c>
    </row>
    <row r="18" spans="2:2" x14ac:dyDescent="0.15">
      <c r="B18" t="s">
        <v>16</v>
      </c>
    </row>
    <row r="19" spans="2:2" x14ac:dyDescent="0.15">
      <c r="B19" t="s">
        <v>17</v>
      </c>
    </row>
    <row r="20" spans="2:2" x14ac:dyDescent="0.15">
      <c r="B20" t="s">
        <v>18</v>
      </c>
    </row>
    <row r="21" spans="2:2" x14ac:dyDescent="0.15">
      <c r="B21" t="s">
        <v>19</v>
      </c>
    </row>
    <row r="22" spans="2:2" x14ac:dyDescent="0.15">
      <c r="B22" t="s">
        <v>20</v>
      </c>
    </row>
    <row r="23" spans="2:2" x14ac:dyDescent="0.15">
      <c r="B23" t="s">
        <v>21</v>
      </c>
    </row>
    <row r="24" spans="2:2" x14ac:dyDescent="0.15">
      <c r="B24" t="s">
        <v>22</v>
      </c>
    </row>
    <row r="25" spans="2:2" x14ac:dyDescent="0.15">
      <c r="B25" t="s">
        <v>23</v>
      </c>
    </row>
    <row r="26" spans="2:2" x14ac:dyDescent="0.15">
      <c r="B26" t="s">
        <v>24</v>
      </c>
    </row>
    <row r="27" spans="2:2" x14ac:dyDescent="0.15">
      <c r="B27" t="s">
        <v>25</v>
      </c>
    </row>
    <row r="28" spans="2:2" x14ac:dyDescent="0.15">
      <c r="B28" t="s">
        <v>26</v>
      </c>
    </row>
    <row r="29" spans="2:2" x14ac:dyDescent="0.15">
      <c r="B29" t="s">
        <v>27</v>
      </c>
    </row>
    <row r="30" spans="2:2" x14ac:dyDescent="0.15">
      <c r="B30" t="s">
        <v>28</v>
      </c>
    </row>
    <row r="31" spans="2:2" x14ac:dyDescent="0.15">
      <c r="B31" t="s">
        <v>29</v>
      </c>
    </row>
    <row r="32" spans="2:2" x14ac:dyDescent="0.15">
      <c r="B32" t="s">
        <v>30</v>
      </c>
    </row>
    <row r="33" spans="2:2" x14ac:dyDescent="0.15">
      <c r="B33" t="s">
        <v>31</v>
      </c>
    </row>
    <row r="34" spans="2:2" x14ac:dyDescent="0.15">
      <c r="B34" t="s">
        <v>32</v>
      </c>
    </row>
    <row r="35" spans="2:2" x14ac:dyDescent="0.15">
      <c r="B35" t="s">
        <v>33</v>
      </c>
    </row>
    <row r="36" spans="2:2" x14ac:dyDescent="0.15">
      <c r="B36" t="s">
        <v>34</v>
      </c>
    </row>
    <row r="37" spans="2:2" x14ac:dyDescent="0.15">
      <c r="B37" t="s">
        <v>64</v>
      </c>
    </row>
    <row r="38" spans="2:2" x14ac:dyDescent="0.15">
      <c r="B38" t="s">
        <v>63</v>
      </c>
    </row>
  </sheetData>
  <sheetProtection password="E9BF" sheet="1" objects="1" scenarios="1" selectLockedCells="1"/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U44"/>
  <sheetViews>
    <sheetView view="pageBreakPreview" zoomScale="70" zoomScaleNormal="70" zoomScaleSheetLayoutView="70" workbookViewId="0">
      <pane xSplit="2" ySplit="5" topLeftCell="C6" activePane="bottomRight" state="frozen"/>
      <selection pane="topRight" activeCell="D1" sqref="D1"/>
      <selection pane="bottomLeft" activeCell="A6" sqref="A6"/>
      <selection pane="bottomRight" activeCell="G16" sqref="G16"/>
    </sheetView>
  </sheetViews>
  <sheetFormatPr defaultRowHeight="13.5" x14ac:dyDescent="0.15"/>
  <cols>
    <col min="1" max="1" width="2.25" style="1" customWidth="1"/>
    <col min="2" max="2" width="9" style="1"/>
    <col min="3" max="3" width="11.25" style="1" customWidth="1"/>
    <col min="4" max="5" width="9" style="1"/>
    <col min="6" max="7" width="10.375" style="1" customWidth="1"/>
    <col min="8" max="10" width="9" style="1"/>
    <col min="11" max="11" width="10.25" style="1" customWidth="1"/>
    <col min="12" max="16384" width="9" style="1"/>
  </cols>
  <sheetData>
    <row r="2" spans="2:21" ht="17.25" x14ac:dyDescent="0.15">
      <c r="B2" s="108" t="s">
        <v>59</v>
      </c>
      <c r="C2" s="108"/>
      <c r="D2" s="108"/>
      <c r="E2" s="29"/>
      <c r="F2" s="29"/>
      <c r="G2" s="29"/>
      <c r="H2" s="29"/>
      <c r="I2" s="29"/>
      <c r="J2" s="29"/>
      <c r="K2" s="29"/>
      <c r="L2" s="29"/>
      <c r="M2" s="108" t="s">
        <v>41</v>
      </c>
      <c r="N2" s="108"/>
      <c r="O2" s="108"/>
      <c r="P2" s="108"/>
      <c r="Q2" s="29"/>
      <c r="R2" s="29"/>
      <c r="S2" s="29"/>
      <c r="T2" s="29"/>
      <c r="U2" s="29"/>
    </row>
    <row r="3" spans="2:21" x14ac:dyDescent="0.15">
      <c r="B3" s="109"/>
      <c r="C3" s="99" t="s">
        <v>111</v>
      </c>
      <c r="D3" s="99"/>
      <c r="E3" s="99"/>
      <c r="F3" s="99"/>
      <c r="G3" s="99"/>
      <c r="H3" s="99"/>
      <c r="I3" s="99"/>
      <c r="J3" s="99"/>
      <c r="K3" s="100"/>
      <c r="L3" s="5"/>
      <c r="M3" s="110" t="s">
        <v>111</v>
      </c>
      <c r="N3" s="99"/>
      <c r="O3" s="99"/>
      <c r="P3" s="99"/>
      <c r="Q3" s="99"/>
      <c r="R3" s="99"/>
      <c r="S3" s="99"/>
      <c r="T3" s="99"/>
      <c r="U3" s="100"/>
    </row>
    <row r="4" spans="2:21" x14ac:dyDescent="0.15">
      <c r="B4" s="109"/>
      <c r="C4" s="96" t="s">
        <v>61</v>
      </c>
      <c r="D4" s="98" t="s">
        <v>62</v>
      </c>
      <c r="E4" s="99"/>
      <c r="F4" s="99"/>
      <c r="G4" s="99"/>
      <c r="H4" s="99"/>
      <c r="I4" s="99"/>
      <c r="J4" s="99"/>
      <c r="K4" s="100"/>
      <c r="L4" s="5"/>
      <c r="M4" s="97"/>
      <c r="N4" s="98" t="s">
        <v>41</v>
      </c>
      <c r="O4" s="99"/>
      <c r="P4" s="99"/>
      <c r="Q4" s="99"/>
      <c r="R4" s="99"/>
      <c r="S4" s="99"/>
      <c r="T4" s="99"/>
      <c r="U4" s="100"/>
    </row>
    <row r="5" spans="2:21" ht="27" x14ac:dyDescent="0.15">
      <c r="B5" s="109"/>
      <c r="C5" s="97"/>
      <c r="D5" s="58" t="s">
        <v>49</v>
      </c>
      <c r="E5" s="59" t="s">
        <v>43</v>
      </c>
      <c r="F5" s="59" t="s">
        <v>48</v>
      </c>
      <c r="G5" s="59" t="s">
        <v>44</v>
      </c>
      <c r="H5" s="59" t="s">
        <v>45</v>
      </c>
      <c r="I5" s="59" t="s">
        <v>46</v>
      </c>
      <c r="J5" s="59" t="s">
        <v>47</v>
      </c>
      <c r="K5" s="38" t="s">
        <v>50</v>
      </c>
      <c r="L5" s="5"/>
      <c r="M5" s="111"/>
      <c r="N5" s="69" t="s">
        <v>58</v>
      </c>
      <c r="O5" s="69" t="s">
        <v>57</v>
      </c>
      <c r="P5" s="69" t="s">
        <v>56</v>
      </c>
      <c r="Q5" s="69" t="s">
        <v>55</v>
      </c>
      <c r="R5" s="69" t="s">
        <v>54</v>
      </c>
      <c r="S5" s="69" t="s">
        <v>53</v>
      </c>
      <c r="T5" s="23" t="s">
        <v>52</v>
      </c>
      <c r="U5" s="69" t="s">
        <v>51</v>
      </c>
    </row>
    <row r="6" spans="2:21" ht="14.25" x14ac:dyDescent="0.15">
      <c r="B6" s="68" t="s">
        <v>0</v>
      </c>
      <c r="C6" s="71">
        <v>250044</v>
      </c>
      <c r="D6" s="14">
        <v>10925</v>
      </c>
      <c r="E6" s="17">
        <v>4823</v>
      </c>
      <c r="F6" s="17">
        <v>9639</v>
      </c>
      <c r="G6" s="17">
        <v>6298</v>
      </c>
      <c r="H6" s="17">
        <v>4643</v>
      </c>
      <c r="I6" s="17">
        <v>5164</v>
      </c>
      <c r="J6" s="60">
        <v>3542</v>
      </c>
      <c r="K6" s="63">
        <f>SUM(D6:J6)</f>
        <v>45034</v>
      </c>
      <c r="L6" s="9"/>
      <c r="M6" s="68" t="s">
        <v>0</v>
      </c>
      <c r="N6" s="12">
        <f t="shared" ref="N6:N42" si="0">D6/C6</f>
        <v>4.3692310153413003E-2</v>
      </c>
      <c r="O6" s="12">
        <f t="shared" ref="O6:O42" si="1">E6/C6</f>
        <v>1.9288605205483835E-2</v>
      </c>
      <c r="P6" s="12">
        <f t="shared" ref="P6:P42" si="2">F6/C6</f>
        <v>3.8549215338100497E-2</v>
      </c>
      <c r="Q6" s="12">
        <f t="shared" ref="Q6:Q42" si="3">G6/C6</f>
        <v>2.5187566988210074E-2</v>
      </c>
      <c r="R6" s="12">
        <f t="shared" ref="R6:R42" si="4">H6/C6</f>
        <v>1.8568731903185039E-2</v>
      </c>
      <c r="S6" s="12">
        <f t="shared" ref="S6:S42" si="5">I6/C6</f>
        <v>2.0652365183727664E-2</v>
      </c>
      <c r="T6" s="12">
        <f t="shared" ref="T6:T42" si="6">J6/C6</f>
        <v>1.4165506870790741E-2</v>
      </c>
      <c r="U6" s="12">
        <f t="shared" ref="U6:U42" si="7">K6/C6</f>
        <v>0.18010430164291086</v>
      </c>
    </row>
    <row r="7" spans="2:21" ht="14.25" x14ac:dyDescent="0.15">
      <c r="B7" s="68" t="s">
        <v>1</v>
      </c>
      <c r="C7" s="71">
        <v>11648</v>
      </c>
      <c r="D7" s="14">
        <v>88</v>
      </c>
      <c r="E7" s="17">
        <v>261</v>
      </c>
      <c r="F7" s="17">
        <v>268</v>
      </c>
      <c r="G7" s="17">
        <v>459</v>
      </c>
      <c r="H7" s="17">
        <v>386</v>
      </c>
      <c r="I7" s="17">
        <v>316</v>
      </c>
      <c r="J7" s="60">
        <v>204</v>
      </c>
      <c r="K7" s="61">
        <f t="shared" ref="K7:K39" si="8">SUM(D7:J7)</f>
        <v>1982</v>
      </c>
      <c r="L7" s="9"/>
      <c r="M7" s="68" t="s">
        <v>1</v>
      </c>
      <c r="N7" s="12">
        <f t="shared" si="0"/>
        <v>7.554945054945055E-3</v>
      </c>
      <c r="O7" s="12">
        <f t="shared" si="1"/>
        <v>2.240728021978022E-2</v>
      </c>
      <c r="P7" s="12">
        <f t="shared" si="2"/>
        <v>2.300824175824176E-2</v>
      </c>
      <c r="Q7" s="12">
        <f t="shared" si="3"/>
        <v>3.9405906593406592E-2</v>
      </c>
      <c r="R7" s="12">
        <f t="shared" si="4"/>
        <v>3.3138736263736264E-2</v>
      </c>
      <c r="S7" s="12">
        <f t="shared" si="5"/>
        <v>2.712912087912088E-2</v>
      </c>
      <c r="T7" s="12">
        <f t="shared" si="6"/>
        <v>1.7513736263736264E-2</v>
      </c>
      <c r="U7" s="12">
        <f t="shared" si="7"/>
        <v>0.17015796703296704</v>
      </c>
    </row>
    <row r="8" spans="2:21" ht="14.25" x14ac:dyDescent="0.15">
      <c r="B8" s="68" t="s">
        <v>2</v>
      </c>
      <c r="C8" s="71">
        <v>4302</v>
      </c>
      <c r="D8" s="14">
        <v>30</v>
      </c>
      <c r="E8" s="17">
        <v>126</v>
      </c>
      <c r="F8" s="17">
        <v>88</v>
      </c>
      <c r="G8" s="17">
        <v>178</v>
      </c>
      <c r="H8" s="17">
        <v>133</v>
      </c>
      <c r="I8" s="17">
        <v>88</v>
      </c>
      <c r="J8" s="60">
        <v>61</v>
      </c>
      <c r="K8" s="61">
        <f t="shared" si="8"/>
        <v>704</v>
      </c>
      <c r="M8" s="68" t="s">
        <v>2</v>
      </c>
      <c r="N8" s="12">
        <f t="shared" si="0"/>
        <v>6.9735006973500697E-3</v>
      </c>
      <c r="O8" s="12">
        <f t="shared" si="1"/>
        <v>2.9288702928870293E-2</v>
      </c>
      <c r="P8" s="12">
        <f t="shared" si="2"/>
        <v>2.0455602045560205E-2</v>
      </c>
      <c r="Q8" s="12">
        <f t="shared" si="3"/>
        <v>4.1376104137610413E-2</v>
      </c>
      <c r="R8" s="12">
        <f t="shared" si="4"/>
        <v>3.0915853091585309E-2</v>
      </c>
      <c r="S8" s="12">
        <f t="shared" si="5"/>
        <v>2.0455602045560205E-2</v>
      </c>
      <c r="T8" s="12">
        <f t="shared" si="6"/>
        <v>1.4179451417945141E-2</v>
      </c>
      <c r="U8" s="12">
        <f t="shared" si="7"/>
        <v>0.16364481636448164</v>
      </c>
    </row>
    <row r="9" spans="2:21" ht="14.25" x14ac:dyDescent="0.15">
      <c r="B9" s="68" t="s">
        <v>3</v>
      </c>
      <c r="C9" s="71">
        <v>635</v>
      </c>
      <c r="D9" s="14">
        <v>10</v>
      </c>
      <c r="E9" s="17">
        <v>51</v>
      </c>
      <c r="F9" s="17">
        <v>27</v>
      </c>
      <c r="G9" s="17">
        <v>29</v>
      </c>
      <c r="H9" s="17">
        <v>30</v>
      </c>
      <c r="I9" s="17">
        <v>21</v>
      </c>
      <c r="J9" s="60">
        <v>16</v>
      </c>
      <c r="K9" s="61">
        <f t="shared" si="8"/>
        <v>184</v>
      </c>
      <c r="M9" s="68" t="s">
        <v>3</v>
      </c>
      <c r="N9" s="12">
        <f t="shared" si="0"/>
        <v>1.5748031496062992E-2</v>
      </c>
      <c r="O9" s="12">
        <f t="shared" si="1"/>
        <v>8.0314960629921259E-2</v>
      </c>
      <c r="P9" s="12">
        <f t="shared" si="2"/>
        <v>4.2519685039370078E-2</v>
      </c>
      <c r="Q9" s="12">
        <f t="shared" si="3"/>
        <v>4.5669291338582677E-2</v>
      </c>
      <c r="R9" s="12">
        <f t="shared" si="4"/>
        <v>4.7244094488188976E-2</v>
      </c>
      <c r="S9" s="12">
        <f t="shared" si="5"/>
        <v>3.3070866141732283E-2</v>
      </c>
      <c r="T9" s="12">
        <f t="shared" si="6"/>
        <v>2.5196850393700787E-2</v>
      </c>
      <c r="U9" s="12">
        <f t="shared" si="7"/>
        <v>0.28976377952755905</v>
      </c>
    </row>
    <row r="10" spans="2:21" ht="14.25" x14ac:dyDescent="0.15">
      <c r="B10" s="68" t="s">
        <v>4</v>
      </c>
      <c r="C10" s="71">
        <v>6324</v>
      </c>
      <c r="D10" s="14">
        <v>98</v>
      </c>
      <c r="E10" s="17">
        <v>95</v>
      </c>
      <c r="F10" s="17">
        <v>154</v>
      </c>
      <c r="G10" s="17">
        <v>136</v>
      </c>
      <c r="H10" s="17">
        <v>104</v>
      </c>
      <c r="I10" s="17">
        <v>87</v>
      </c>
      <c r="J10" s="60">
        <v>56</v>
      </c>
      <c r="K10" s="61">
        <f t="shared" si="8"/>
        <v>730</v>
      </c>
      <c r="M10" s="68" t="s">
        <v>4</v>
      </c>
      <c r="N10" s="12">
        <f t="shared" si="0"/>
        <v>1.549652118912081E-2</v>
      </c>
      <c r="O10" s="12">
        <f t="shared" si="1"/>
        <v>1.502213788741303E-2</v>
      </c>
      <c r="P10" s="12">
        <f t="shared" si="2"/>
        <v>2.4351676154332702E-2</v>
      </c>
      <c r="Q10" s="12">
        <f t="shared" si="3"/>
        <v>2.1505376344086023E-2</v>
      </c>
      <c r="R10" s="12">
        <f t="shared" si="4"/>
        <v>1.6445287792536369E-2</v>
      </c>
      <c r="S10" s="12">
        <f t="shared" si="5"/>
        <v>1.3757115749525617E-2</v>
      </c>
      <c r="T10" s="12">
        <f t="shared" si="6"/>
        <v>8.8551549652118918E-3</v>
      </c>
      <c r="U10" s="12">
        <f t="shared" si="7"/>
        <v>0.11543327008222644</v>
      </c>
    </row>
    <row r="11" spans="2:21" ht="14.25" x14ac:dyDescent="0.15">
      <c r="B11" s="68" t="s">
        <v>5</v>
      </c>
      <c r="C11" s="71">
        <v>3711</v>
      </c>
      <c r="D11" s="14">
        <v>35</v>
      </c>
      <c r="E11" s="17">
        <v>84</v>
      </c>
      <c r="F11" s="17">
        <v>85</v>
      </c>
      <c r="G11" s="17">
        <v>147</v>
      </c>
      <c r="H11" s="17">
        <v>88</v>
      </c>
      <c r="I11" s="17">
        <v>95</v>
      </c>
      <c r="J11" s="60">
        <v>45</v>
      </c>
      <c r="K11" s="61">
        <f t="shared" si="8"/>
        <v>579</v>
      </c>
      <c r="M11" s="68" t="s">
        <v>5</v>
      </c>
      <c r="N11" s="12">
        <f t="shared" si="0"/>
        <v>9.431420102398275E-3</v>
      </c>
      <c r="O11" s="12">
        <f t="shared" si="1"/>
        <v>2.2635408245755859E-2</v>
      </c>
      <c r="P11" s="12">
        <f t="shared" si="2"/>
        <v>2.290487739153867E-2</v>
      </c>
      <c r="Q11" s="12">
        <f t="shared" si="3"/>
        <v>3.9611964430072755E-2</v>
      </c>
      <c r="R11" s="12">
        <f t="shared" si="4"/>
        <v>2.3713284828887092E-2</v>
      </c>
      <c r="S11" s="12">
        <f t="shared" si="5"/>
        <v>2.5599568849366747E-2</v>
      </c>
      <c r="T11" s="12">
        <f t="shared" si="6"/>
        <v>1.2126111560226353E-2</v>
      </c>
      <c r="U11" s="12">
        <f t="shared" si="7"/>
        <v>0.15602263540824576</v>
      </c>
    </row>
    <row r="12" spans="2:21" ht="14.25" x14ac:dyDescent="0.15">
      <c r="B12" s="68" t="s">
        <v>6</v>
      </c>
      <c r="C12" s="71">
        <v>11069</v>
      </c>
      <c r="D12" s="14">
        <v>131</v>
      </c>
      <c r="E12" s="17">
        <v>259</v>
      </c>
      <c r="F12" s="17">
        <v>216</v>
      </c>
      <c r="G12" s="17">
        <v>353</v>
      </c>
      <c r="H12" s="17">
        <v>281</v>
      </c>
      <c r="I12" s="17">
        <v>283</v>
      </c>
      <c r="J12" s="60">
        <v>154</v>
      </c>
      <c r="K12" s="61">
        <f t="shared" si="8"/>
        <v>1677</v>
      </c>
      <c r="M12" s="68" t="s">
        <v>6</v>
      </c>
      <c r="N12" s="12">
        <f t="shared" si="0"/>
        <v>1.1834854097027735E-2</v>
      </c>
      <c r="O12" s="12">
        <f t="shared" si="1"/>
        <v>2.3398681000993765E-2</v>
      </c>
      <c r="P12" s="12">
        <f t="shared" si="2"/>
        <v>1.9513957900442677E-2</v>
      </c>
      <c r="Q12" s="12">
        <f t="shared" si="3"/>
        <v>3.189086638359382E-2</v>
      </c>
      <c r="R12" s="12">
        <f t="shared" si="4"/>
        <v>2.5386213750112928E-2</v>
      </c>
      <c r="S12" s="12">
        <f t="shared" si="5"/>
        <v>2.5566898545487396E-2</v>
      </c>
      <c r="T12" s="12">
        <f t="shared" si="6"/>
        <v>1.3912729243834132E-2</v>
      </c>
      <c r="U12" s="12">
        <f t="shared" si="7"/>
        <v>0.15150420092149244</v>
      </c>
    </row>
    <row r="13" spans="2:21" ht="14.25" x14ac:dyDescent="0.15">
      <c r="B13" s="68" t="s">
        <v>7</v>
      </c>
      <c r="C13" s="71">
        <v>3144</v>
      </c>
      <c r="D13" s="14">
        <v>21</v>
      </c>
      <c r="E13" s="17">
        <v>81</v>
      </c>
      <c r="F13" s="17">
        <v>69</v>
      </c>
      <c r="G13" s="17">
        <v>122</v>
      </c>
      <c r="H13" s="17">
        <v>126</v>
      </c>
      <c r="I13" s="17">
        <v>77</v>
      </c>
      <c r="J13" s="60">
        <v>59</v>
      </c>
      <c r="K13" s="61">
        <f t="shared" si="8"/>
        <v>555</v>
      </c>
      <c r="M13" s="68" t="s">
        <v>7</v>
      </c>
      <c r="N13" s="12">
        <f t="shared" si="0"/>
        <v>6.6793893129770991E-3</v>
      </c>
      <c r="O13" s="12">
        <f t="shared" si="1"/>
        <v>2.5763358778625955E-2</v>
      </c>
      <c r="P13" s="12">
        <f t="shared" si="2"/>
        <v>2.1946564885496182E-2</v>
      </c>
      <c r="Q13" s="12">
        <f t="shared" si="3"/>
        <v>3.8804071246819338E-2</v>
      </c>
      <c r="R13" s="12">
        <f t="shared" si="4"/>
        <v>4.0076335877862593E-2</v>
      </c>
      <c r="S13" s="12">
        <f t="shared" si="5"/>
        <v>2.4491094147582698E-2</v>
      </c>
      <c r="T13" s="12">
        <f t="shared" si="6"/>
        <v>1.8765903307888042E-2</v>
      </c>
      <c r="U13" s="12">
        <f t="shared" si="7"/>
        <v>0.17652671755725191</v>
      </c>
    </row>
    <row r="14" spans="2:21" ht="14.25" x14ac:dyDescent="0.15">
      <c r="B14" s="68" t="s">
        <v>8</v>
      </c>
      <c r="C14" s="71">
        <v>9912</v>
      </c>
      <c r="D14" s="14">
        <v>147</v>
      </c>
      <c r="E14" s="17">
        <v>261</v>
      </c>
      <c r="F14" s="17">
        <v>303</v>
      </c>
      <c r="G14" s="17">
        <v>301</v>
      </c>
      <c r="H14" s="17">
        <v>269</v>
      </c>
      <c r="I14" s="17">
        <v>265</v>
      </c>
      <c r="J14" s="60">
        <v>141</v>
      </c>
      <c r="K14" s="61">
        <f t="shared" si="8"/>
        <v>1687</v>
      </c>
      <c r="M14" s="68" t="s">
        <v>8</v>
      </c>
      <c r="N14" s="12">
        <f t="shared" si="0"/>
        <v>1.4830508474576272E-2</v>
      </c>
      <c r="O14" s="12">
        <f t="shared" si="1"/>
        <v>2.6331719128329299E-2</v>
      </c>
      <c r="P14" s="12">
        <f t="shared" si="2"/>
        <v>3.0569007263922518E-2</v>
      </c>
      <c r="Q14" s="12">
        <f t="shared" si="3"/>
        <v>3.036723163841808E-2</v>
      </c>
      <c r="R14" s="12">
        <f t="shared" si="4"/>
        <v>2.7138821630347053E-2</v>
      </c>
      <c r="S14" s="12">
        <f t="shared" si="5"/>
        <v>2.6735270379338177E-2</v>
      </c>
      <c r="T14" s="12">
        <f t="shared" si="6"/>
        <v>1.4225181598062953E-2</v>
      </c>
      <c r="U14" s="12">
        <f t="shared" si="7"/>
        <v>0.17019774011299435</v>
      </c>
    </row>
    <row r="15" spans="2:21" ht="14.25" x14ac:dyDescent="0.15">
      <c r="B15" s="68" t="s">
        <v>9</v>
      </c>
      <c r="C15" s="71">
        <v>5502</v>
      </c>
      <c r="D15" s="14">
        <v>98</v>
      </c>
      <c r="E15" s="17">
        <v>189</v>
      </c>
      <c r="F15" s="17">
        <v>192</v>
      </c>
      <c r="G15" s="17">
        <v>237</v>
      </c>
      <c r="H15" s="17">
        <v>179</v>
      </c>
      <c r="I15" s="17">
        <v>174</v>
      </c>
      <c r="J15" s="60">
        <v>146</v>
      </c>
      <c r="K15" s="61">
        <f t="shared" si="8"/>
        <v>1215</v>
      </c>
      <c r="M15" s="68" t="s">
        <v>9</v>
      </c>
      <c r="N15" s="12">
        <f t="shared" si="0"/>
        <v>1.7811704834605598E-2</v>
      </c>
      <c r="O15" s="12">
        <f t="shared" si="1"/>
        <v>3.4351145038167941E-2</v>
      </c>
      <c r="P15" s="12">
        <f t="shared" si="2"/>
        <v>3.4896401308615051E-2</v>
      </c>
      <c r="Q15" s="12">
        <f t="shared" si="3"/>
        <v>4.3075245365321702E-2</v>
      </c>
      <c r="R15" s="12">
        <f t="shared" si="4"/>
        <v>3.2533624136677569E-2</v>
      </c>
      <c r="S15" s="12">
        <f t="shared" si="5"/>
        <v>3.162486368593239E-2</v>
      </c>
      <c r="T15" s="12">
        <f t="shared" si="6"/>
        <v>2.6535805161759362E-2</v>
      </c>
      <c r="U15" s="12">
        <f t="shared" si="7"/>
        <v>0.22082878953107959</v>
      </c>
    </row>
    <row r="16" spans="2:21" ht="14.25" x14ac:dyDescent="0.15">
      <c r="B16" s="68" t="s">
        <v>10</v>
      </c>
      <c r="C16" s="71">
        <v>18061</v>
      </c>
      <c r="D16" s="14">
        <v>434</v>
      </c>
      <c r="E16" s="17">
        <v>332</v>
      </c>
      <c r="F16" s="17">
        <v>725</v>
      </c>
      <c r="G16" s="17">
        <v>501</v>
      </c>
      <c r="H16" s="17">
        <v>372</v>
      </c>
      <c r="I16" s="17">
        <v>398</v>
      </c>
      <c r="J16" s="60">
        <v>338</v>
      </c>
      <c r="K16" s="61">
        <f t="shared" si="8"/>
        <v>3100</v>
      </c>
      <c r="L16" s="9"/>
      <c r="M16" s="68" t="s">
        <v>10</v>
      </c>
      <c r="N16" s="12">
        <f t="shared" si="0"/>
        <v>2.4029677205027408E-2</v>
      </c>
      <c r="O16" s="12">
        <f t="shared" si="1"/>
        <v>1.8382149382647695E-2</v>
      </c>
      <c r="P16" s="12">
        <f t="shared" si="2"/>
        <v>4.0141741874757768E-2</v>
      </c>
      <c r="Q16" s="12">
        <f t="shared" si="3"/>
        <v>2.7739327833453297E-2</v>
      </c>
      <c r="R16" s="12">
        <f t="shared" si="4"/>
        <v>2.0596866175737777E-2</v>
      </c>
      <c r="S16" s="12">
        <f t="shared" si="5"/>
        <v>2.2036432091246332E-2</v>
      </c>
      <c r="T16" s="12">
        <f t="shared" si="6"/>
        <v>1.8714356901611207E-2</v>
      </c>
      <c r="U16" s="12">
        <f t="shared" si="7"/>
        <v>0.17164055146448148</v>
      </c>
    </row>
    <row r="17" spans="2:21" ht="14.25" x14ac:dyDescent="0.15">
      <c r="B17" s="68" t="s">
        <v>11</v>
      </c>
      <c r="C17" s="71">
        <v>15017</v>
      </c>
      <c r="D17" s="14">
        <v>307</v>
      </c>
      <c r="E17" s="17">
        <v>266</v>
      </c>
      <c r="F17" s="17">
        <v>511</v>
      </c>
      <c r="G17" s="17">
        <v>437</v>
      </c>
      <c r="H17" s="17">
        <v>308</v>
      </c>
      <c r="I17" s="17">
        <v>298</v>
      </c>
      <c r="J17" s="60">
        <v>217</v>
      </c>
      <c r="K17" s="61">
        <f t="shared" si="8"/>
        <v>2344</v>
      </c>
      <c r="M17" s="68" t="s">
        <v>11</v>
      </c>
      <c r="N17" s="12">
        <f t="shared" si="0"/>
        <v>2.0443497369647734E-2</v>
      </c>
      <c r="O17" s="12">
        <f t="shared" si="1"/>
        <v>1.7713258307251782E-2</v>
      </c>
      <c r="P17" s="12">
        <f t="shared" si="2"/>
        <v>3.4028101484983683E-2</v>
      </c>
      <c r="Q17" s="12">
        <f t="shared" si="3"/>
        <v>2.9100352933342212E-2</v>
      </c>
      <c r="R17" s="12">
        <f t="shared" si="4"/>
        <v>2.0510088566291537E-2</v>
      </c>
      <c r="S17" s="12">
        <f t="shared" si="5"/>
        <v>1.9844176599853498E-2</v>
      </c>
      <c r="T17" s="12">
        <f t="shared" si="6"/>
        <v>1.4450289671705401E-2</v>
      </c>
      <c r="U17" s="12">
        <f t="shared" si="7"/>
        <v>0.15608976493307586</v>
      </c>
    </row>
    <row r="18" spans="2:21" ht="14.25" x14ac:dyDescent="0.15">
      <c r="B18" s="68" t="s">
        <v>12</v>
      </c>
      <c r="C18" s="71">
        <v>5344</v>
      </c>
      <c r="D18" s="14">
        <v>101</v>
      </c>
      <c r="E18" s="17">
        <v>111</v>
      </c>
      <c r="F18" s="17">
        <v>219</v>
      </c>
      <c r="G18" s="17">
        <v>184</v>
      </c>
      <c r="H18" s="17">
        <v>140</v>
      </c>
      <c r="I18" s="17">
        <v>132</v>
      </c>
      <c r="J18" s="60">
        <v>103</v>
      </c>
      <c r="K18" s="61">
        <f t="shared" si="8"/>
        <v>990</v>
      </c>
      <c r="M18" s="68" t="s">
        <v>12</v>
      </c>
      <c r="N18" s="12">
        <f t="shared" si="0"/>
        <v>1.8899700598802395E-2</v>
      </c>
      <c r="O18" s="12">
        <f t="shared" si="1"/>
        <v>2.0770958083832336E-2</v>
      </c>
      <c r="P18" s="12">
        <f t="shared" si="2"/>
        <v>4.0980538922155689E-2</v>
      </c>
      <c r="Q18" s="12">
        <f t="shared" si="3"/>
        <v>3.4431137724550899E-2</v>
      </c>
      <c r="R18" s="12">
        <f t="shared" si="4"/>
        <v>2.619760479041916E-2</v>
      </c>
      <c r="S18" s="12">
        <f t="shared" si="5"/>
        <v>2.470059880239521E-2</v>
      </c>
      <c r="T18" s="12">
        <f t="shared" si="6"/>
        <v>1.9273952095808383E-2</v>
      </c>
      <c r="U18" s="12">
        <f t="shared" si="7"/>
        <v>0.18525449101796407</v>
      </c>
    </row>
    <row r="19" spans="2:21" ht="14.25" x14ac:dyDescent="0.15">
      <c r="B19" s="68" t="s">
        <v>13</v>
      </c>
      <c r="C19" s="71">
        <v>5580</v>
      </c>
      <c r="D19" s="14">
        <v>20</v>
      </c>
      <c r="E19" s="17">
        <v>92</v>
      </c>
      <c r="F19" s="17">
        <v>152</v>
      </c>
      <c r="G19" s="17">
        <v>270</v>
      </c>
      <c r="H19" s="17">
        <v>166</v>
      </c>
      <c r="I19" s="17">
        <v>124</v>
      </c>
      <c r="J19" s="60">
        <v>90</v>
      </c>
      <c r="K19" s="61">
        <f t="shared" si="8"/>
        <v>914</v>
      </c>
      <c r="M19" s="68" t="s">
        <v>13</v>
      </c>
      <c r="N19" s="12">
        <f t="shared" si="0"/>
        <v>3.5842293906810036E-3</v>
      </c>
      <c r="O19" s="12">
        <f t="shared" si="1"/>
        <v>1.6487455197132617E-2</v>
      </c>
      <c r="P19" s="12">
        <f t="shared" si="2"/>
        <v>2.7240143369175629E-2</v>
      </c>
      <c r="Q19" s="12">
        <f t="shared" si="3"/>
        <v>4.8387096774193547E-2</v>
      </c>
      <c r="R19" s="12">
        <f t="shared" si="4"/>
        <v>2.974910394265233E-2</v>
      </c>
      <c r="S19" s="12">
        <f t="shared" si="5"/>
        <v>2.2222222222222223E-2</v>
      </c>
      <c r="T19" s="12">
        <f t="shared" si="6"/>
        <v>1.6129032258064516E-2</v>
      </c>
      <c r="U19" s="12">
        <f t="shared" si="7"/>
        <v>0.16379928315412187</v>
      </c>
    </row>
    <row r="20" spans="2:21" ht="14.25" x14ac:dyDescent="0.15">
      <c r="B20" s="68" t="s">
        <v>14</v>
      </c>
      <c r="C20" s="71">
        <v>8062</v>
      </c>
      <c r="D20" s="14">
        <v>107</v>
      </c>
      <c r="E20" s="17">
        <v>154</v>
      </c>
      <c r="F20" s="17">
        <v>258</v>
      </c>
      <c r="G20" s="17">
        <v>219</v>
      </c>
      <c r="H20" s="17">
        <v>147</v>
      </c>
      <c r="I20" s="17">
        <v>166</v>
      </c>
      <c r="J20" s="60">
        <v>105</v>
      </c>
      <c r="K20" s="61">
        <f t="shared" si="8"/>
        <v>1156</v>
      </c>
      <c r="M20" s="68" t="s">
        <v>14</v>
      </c>
      <c r="N20" s="12">
        <f t="shared" si="0"/>
        <v>1.3272140907963284E-2</v>
      </c>
      <c r="O20" s="12">
        <f t="shared" si="1"/>
        <v>1.9101959811461174E-2</v>
      </c>
      <c r="P20" s="12">
        <f t="shared" si="2"/>
        <v>3.2001984619201188E-2</v>
      </c>
      <c r="Q20" s="12">
        <f t="shared" si="3"/>
        <v>2.7164475316298686E-2</v>
      </c>
      <c r="R20" s="12">
        <f t="shared" si="4"/>
        <v>1.8233688910940214E-2</v>
      </c>
      <c r="S20" s="12">
        <f t="shared" si="5"/>
        <v>2.0590424212354255E-2</v>
      </c>
      <c r="T20" s="12">
        <f t="shared" si="6"/>
        <v>1.3024063507814439E-2</v>
      </c>
      <c r="U20" s="12">
        <f t="shared" si="7"/>
        <v>0.14338873728603324</v>
      </c>
    </row>
    <row r="21" spans="2:21" ht="14.25" x14ac:dyDescent="0.15">
      <c r="B21" s="68" t="s">
        <v>15</v>
      </c>
      <c r="C21" s="71">
        <v>17287</v>
      </c>
      <c r="D21" s="14">
        <v>411</v>
      </c>
      <c r="E21" s="17">
        <v>468</v>
      </c>
      <c r="F21" s="17">
        <v>636</v>
      </c>
      <c r="G21" s="17">
        <v>545</v>
      </c>
      <c r="H21" s="17">
        <v>380</v>
      </c>
      <c r="I21" s="17">
        <v>345</v>
      </c>
      <c r="J21" s="60">
        <v>256</v>
      </c>
      <c r="K21" s="61">
        <f t="shared" si="8"/>
        <v>3041</v>
      </c>
      <c r="L21" s="9"/>
      <c r="M21" s="68" t="s">
        <v>15</v>
      </c>
      <c r="N21" s="12">
        <f t="shared" si="0"/>
        <v>2.3775091108925783E-2</v>
      </c>
      <c r="O21" s="12">
        <f t="shared" si="1"/>
        <v>2.7072366518192861E-2</v>
      </c>
      <c r="P21" s="12">
        <f t="shared" si="2"/>
        <v>3.6790651934980045E-2</v>
      </c>
      <c r="Q21" s="12">
        <f t="shared" si="3"/>
        <v>3.152658066755365E-2</v>
      </c>
      <c r="R21" s="12">
        <f t="shared" si="4"/>
        <v>2.198183606178053E-2</v>
      </c>
      <c r="S21" s="12">
        <f t="shared" si="5"/>
        <v>1.9957193266616532E-2</v>
      </c>
      <c r="T21" s="12">
        <f t="shared" si="6"/>
        <v>1.4808815873199514E-2</v>
      </c>
      <c r="U21" s="12">
        <f t="shared" si="7"/>
        <v>0.17591253543124891</v>
      </c>
    </row>
    <row r="22" spans="2:21" ht="14.25" x14ac:dyDescent="0.15">
      <c r="B22" s="68" t="s">
        <v>16</v>
      </c>
      <c r="C22" s="71">
        <v>11360</v>
      </c>
      <c r="D22" s="14">
        <v>167</v>
      </c>
      <c r="E22" s="17">
        <v>300</v>
      </c>
      <c r="F22" s="17">
        <v>382</v>
      </c>
      <c r="G22" s="17">
        <v>382</v>
      </c>
      <c r="H22" s="17">
        <v>279</v>
      </c>
      <c r="I22" s="17">
        <v>274</v>
      </c>
      <c r="J22" s="60">
        <v>140</v>
      </c>
      <c r="K22" s="61">
        <f t="shared" si="8"/>
        <v>1924</v>
      </c>
      <c r="M22" s="68" t="s">
        <v>16</v>
      </c>
      <c r="N22" s="12">
        <f t="shared" si="0"/>
        <v>1.4700704225352112E-2</v>
      </c>
      <c r="O22" s="12">
        <f t="shared" si="1"/>
        <v>2.6408450704225352E-2</v>
      </c>
      <c r="P22" s="12">
        <f t="shared" si="2"/>
        <v>3.3626760563380279E-2</v>
      </c>
      <c r="Q22" s="12">
        <f t="shared" si="3"/>
        <v>3.3626760563380279E-2</v>
      </c>
      <c r="R22" s="12">
        <f t="shared" si="4"/>
        <v>2.4559859154929576E-2</v>
      </c>
      <c r="S22" s="12">
        <f t="shared" si="5"/>
        <v>2.4119718309859154E-2</v>
      </c>
      <c r="T22" s="12">
        <f t="shared" si="6"/>
        <v>1.232394366197183E-2</v>
      </c>
      <c r="U22" s="12">
        <f t="shared" si="7"/>
        <v>0.16936619718309859</v>
      </c>
    </row>
    <row r="23" spans="2:21" ht="14.25" x14ac:dyDescent="0.15">
      <c r="B23" s="68" t="s">
        <v>17</v>
      </c>
      <c r="C23" s="71">
        <v>10234</v>
      </c>
      <c r="D23" s="14">
        <v>147</v>
      </c>
      <c r="E23" s="17">
        <v>224</v>
      </c>
      <c r="F23" s="17">
        <v>329</v>
      </c>
      <c r="G23" s="17">
        <v>405</v>
      </c>
      <c r="H23" s="17">
        <v>297</v>
      </c>
      <c r="I23" s="17">
        <v>219</v>
      </c>
      <c r="J23" s="60">
        <v>170</v>
      </c>
      <c r="K23" s="61">
        <f t="shared" si="8"/>
        <v>1791</v>
      </c>
      <c r="M23" s="68" t="s">
        <v>17</v>
      </c>
      <c r="N23" s="12">
        <f t="shared" si="0"/>
        <v>1.4363885088919288E-2</v>
      </c>
      <c r="O23" s="12">
        <f t="shared" si="1"/>
        <v>2.188782489740082E-2</v>
      </c>
      <c r="P23" s="12">
        <f t="shared" si="2"/>
        <v>3.2147742818057455E-2</v>
      </c>
      <c r="Q23" s="12">
        <f t="shared" si="3"/>
        <v>3.9573969122532734E-2</v>
      </c>
      <c r="R23" s="12">
        <f t="shared" si="4"/>
        <v>2.9020910689857338E-2</v>
      </c>
      <c r="S23" s="12">
        <f t="shared" si="5"/>
        <v>2.1399257377369554E-2</v>
      </c>
      <c r="T23" s="12">
        <f t="shared" si="6"/>
        <v>1.6611295681063124E-2</v>
      </c>
      <c r="U23" s="12">
        <f t="shared" si="7"/>
        <v>0.17500488567520031</v>
      </c>
    </row>
    <row r="24" spans="2:21" ht="14.25" x14ac:dyDescent="0.15">
      <c r="B24" s="68" t="s">
        <v>18</v>
      </c>
      <c r="C24" s="71">
        <v>4861</v>
      </c>
      <c r="D24" s="14">
        <v>51</v>
      </c>
      <c r="E24" s="17">
        <v>99</v>
      </c>
      <c r="F24" s="17">
        <v>185</v>
      </c>
      <c r="G24" s="17">
        <v>212</v>
      </c>
      <c r="H24" s="17">
        <v>159</v>
      </c>
      <c r="I24" s="17">
        <v>124</v>
      </c>
      <c r="J24" s="60">
        <v>124</v>
      </c>
      <c r="K24" s="61">
        <f t="shared" si="8"/>
        <v>954</v>
      </c>
      <c r="M24" s="68" t="s">
        <v>18</v>
      </c>
      <c r="N24" s="12">
        <f t="shared" si="0"/>
        <v>1.0491668380991566E-2</v>
      </c>
      <c r="O24" s="12">
        <f t="shared" si="1"/>
        <v>2.0366179798395393E-2</v>
      </c>
      <c r="P24" s="12">
        <f t="shared" si="2"/>
        <v>3.805801275457725E-2</v>
      </c>
      <c r="Q24" s="12">
        <f t="shared" si="3"/>
        <v>4.3612425426866899E-2</v>
      </c>
      <c r="R24" s="12">
        <f t="shared" si="4"/>
        <v>3.2709319070150178E-2</v>
      </c>
      <c r="S24" s="12">
        <f t="shared" si="5"/>
        <v>2.5509154494959885E-2</v>
      </c>
      <c r="T24" s="12">
        <f t="shared" si="6"/>
        <v>2.5509154494959885E-2</v>
      </c>
      <c r="U24" s="12">
        <f t="shared" si="7"/>
        <v>0.19625591442090104</v>
      </c>
    </row>
    <row r="25" spans="2:21" ht="14.25" x14ac:dyDescent="0.15">
      <c r="B25" s="68" t="s">
        <v>19</v>
      </c>
      <c r="C25" s="71">
        <v>6098</v>
      </c>
      <c r="D25" s="14">
        <v>85</v>
      </c>
      <c r="E25" s="17">
        <v>123</v>
      </c>
      <c r="F25" s="17">
        <v>189</v>
      </c>
      <c r="G25" s="17">
        <v>232</v>
      </c>
      <c r="H25" s="17">
        <v>194</v>
      </c>
      <c r="I25" s="17">
        <v>167</v>
      </c>
      <c r="J25" s="60">
        <v>113</v>
      </c>
      <c r="K25" s="61">
        <f t="shared" si="8"/>
        <v>1103</v>
      </c>
      <c r="M25" s="68" t="s">
        <v>19</v>
      </c>
      <c r="N25" s="12">
        <f t="shared" si="0"/>
        <v>1.3938996392259758E-2</v>
      </c>
      <c r="O25" s="12">
        <f t="shared" si="1"/>
        <v>2.0170547720564119E-2</v>
      </c>
      <c r="P25" s="12">
        <f t="shared" si="2"/>
        <v>3.0993768448671695E-2</v>
      </c>
      <c r="Q25" s="12">
        <f t="shared" si="3"/>
        <v>3.8045260741226633E-2</v>
      </c>
      <c r="R25" s="12">
        <f t="shared" si="4"/>
        <v>3.1813709412922268E-2</v>
      </c>
      <c r="S25" s="12">
        <f t="shared" si="5"/>
        <v>2.7386028205969169E-2</v>
      </c>
      <c r="T25" s="12">
        <f t="shared" si="6"/>
        <v>1.8530665792062972E-2</v>
      </c>
      <c r="U25" s="12">
        <f t="shared" si="7"/>
        <v>0.18087897671367661</v>
      </c>
    </row>
    <row r="26" spans="2:21" ht="14.25" x14ac:dyDescent="0.15">
      <c r="B26" s="68" t="s">
        <v>20</v>
      </c>
      <c r="C26" s="71">
        <v>2887</v>
      </c>
      <c r="D26" s="14">
        <v>45</v>
      </c>
      <c r="E26" s="17">
        <v>58</v>
      </c>
      <c r="F26" s="17">
        <v>108</v>
      </c>
      <c r="G26" s="17">
        <v>131</v>
      </c>
      <c r="H26" s="17">
        <v>100</v>
      </c>
      <c r="I26" s="17">
        <v>65</v>
      </c>
      <c r="J26" s="60">
        <v>53</v>
      </c>
      <c r="K26" s="61">
        <f t="shared" si="8"/>
        <v>560</v>
      </c>
      <c r="M26" s="68" t="s">
        <v>20</v>
      </c>
      <c r="N26" s="12">
        <f t="shared" si="0"/>
        <v>1.5587114651887772E-2</v>
      </c>
      <c r="O26" s="12">
        <f t="shared" si="1"/>
        <v>2.009005888465535E-2</v>
      </c>
      <c r="P26" s="12">
        <f t="shared" si="2"/>
        <v>3.7409075164530653E-2</v>
      </c>
      <c r="Q26" s="12">
        <f t="shared" si="3"/>
        <v>4.5375822653273293E-2</v>
      </c>
      <c r="R26" s="12">
        <f t="shared" si="4"/>
        <v>3.4638032559750606E-2</v>
      </c>
      <c r="S26" s="12">
        <f t="shared" si="5"/>
        <v>2.2514721163837893E-2</v>
      </c>
      <c r="T26" s="12">
        <f t="shared" si="6"/>
        <v>1.8358157256667822E-2</v>
      </c>
      <c r="U26" s="12">
        <f t="shared" si="7"/>
        <v>0.19397298233460339</v>
      </c>
    </row>
    <row r="27" spans="2:21" ht="14.25" x14ac:dyDescent="0.15">
      <c r="B27" s="68" t="s">
        <v>21</v>
      </c>
      <c r="C27" s="71">
        <v>10352</v>
      </c>
      <c r="D27" s="14">
        <v>88</v>
      </c>
      <c r="E27" s="17">
        <v>157</v>
      </c>
      <c r="F27" s="17">
        <v>283</v>
      </c>
      <c r="G27" s="17">
        <v>321</v>
      </c>
      <c r="H27" s="17">
        <v>197</v>
      </c>
      <c r="I27" s="17">
        <v>174</v>
      </c>
      <c r="J27" s="60">
        <v>133</v>
      </c>
      <c r="K27" s="61">
        <f t="shared" si="8"/>
        <v>1353</v>
      </c>
      <c r="M27" s="68" t="s">
        <v>21</v>
      </c>
      <c r="N27" s="12">
        <f t="shared" si="0"/>
        <v>8.5007727975270481E-3</v>
      </c>
      <c r="O27" s="12">
        <f t="shared" si="1"/>
        <v>1.5166151468315301E-2</v>
      </c>
      <c r="P27" s="12">
        <f t="shared" si="2"/>
        <v>2.7337712519319938E-2</v>
      </c>
      <c r="Q27" s="12">
        <f t="shared" si="3"/>
        <v>3.1008500772797529E-2</v>
      </c>
      <c r="R27" s="12">
        <f t="shared" si="4"/>
        <v>1.9030139103554868E-2</v>
      </c>
      <c r="S27" s="12">
        <f t="shared" si="5"/>
        <v>1.6808346213292118E-2</v>
      </c>
      <c r="T27" s="12">
        <f t="shared" si="6"/>
        <v>1.2847758887171561E-2</v>
      </c>
      <c r="U27" s="12">
        <f t="shared" si="7"/>
        <v>0.13069938176197837</v>
      </c>
    </row>
    <row r="28" spans="2:21" ht="14.25" x14ac:dyDescent="0.15">
      <c r="B28" s="68" t="s">
        <v>22</v>
      </c>
      <c r="C28" s="71">
        <v>1602</v>
      </c>
      <c r="D28" s="14">
        <v>28</v>
      </c>
      <c r="E28" s="17">
        <v>33</v>
      </c>
      <c r="F28" s="17">
        <v>54</v>
      </c>
      <c r="G28" s="17">
        <v>66</v>
      </c>
      <c r="H28" s="17">
        <v>57</v>
      </c>
      <c r="I28" s="17">
        <v>44</v>
      </c>
      <c r="J28" s="60">
        <v>50</v>
      </c>
      <c r="K28" s="61">
        <f t="shared" si="8"/>
        <v>332</v>
      </c>
      <c r="M28" s="68" t="s">
        <v>22</v>
      </c>
      <c r="N28" s="12">
        <f t="shared" si="0"/>
        <v>1.7478152309612985E-2</v>
      </c>
      <c r="O28" s="12">
        <f t="shared" si="1"/>
        <v>2.0599250936329586E-2</v>
      </c>
      <c r="P28" s="12">
        <f t="shared" si="2"/>
        <v>3.3707865168539325E-2</v>
      </c>
      <c r="Q28" s="12">
        <f t="shared" si="3"/>
        <v>4.1198501872659173E-2</v>
      </c>
      <c r="R28" s="12">
        <f t="shared" si="4"/>
        <v>3.5580524344569285E-2</v>
      </c>
      <c r="S28" s="12">
        <f t="shared" si="5"/>
        <v>2.7465667915106119E-2</v>
      </c>
      <c r="T28" s="12">
        <f t="shared" si="6"/>
        <v>3.1210986267166042E-2</v>
      </c>
      <c r="U28" s="12">
        <f t="shared" si="7"/>
        <v>0.20724094881398253</v>
      </c>
    </row>
    <row r="29" spans="2:21" ht="14.25" x14ac:dyDescent="0.15">
      <c r="B29" s="68" t="s">
        <v>23</v>
      </c>
      <c r="C29" s="71">
        <v>38206</v>
      </c>
      <c r="D29" s="14">
        <v>898</v>
      </c>
      <c r="E29" s="17">
        <v>803</v>
      </c>
      <c r="F29" s="17">
        <v>2093</v>
      </c>
      <c r="G29" s="17">
        <v>1105</v>
      </c>
      <c r="H29" s="17">
        <v>867</v>
      </c>
      <c r="I29" s="17">
        <v>1154</v>
      </c>
      <c r="J29" s="60">
        <v>688</v>
      </c>
      <c r="K29" s="61">
        <f t="shared" si="8"/>
        <v>7608</v>
      </c>
      <c r="M29" s="68" t="s">
        <v>23</v>
      </c>
      <c r="N29" s="12">
        <f t="shared" si="0"/>
        <v>2.3504161650002617E-2</v>
      </c>
      <c r="O29" s="12">
        <f t="shared" si="1"/>
        <v>2.1017641208187197E-2</v>
      </c>
      <c r="P29" s="12">
        <f t="shared" si="2"/>
        <v>5.4781971418101871E-2</v>
      </c>
      <c r="Q29" s="12">
        <f t="shared" si="3"/>
        <v>2.8922158823221484E-2</v>
      </c>
      <c r="R29" s="12">
        <f t="shared" si="4"/>
        <v>2.2692770768989165E-2</v>
      </c>
      <c r="S29" s="12">
        <f t="shared" si="5"/>
        <v>3.020467989321049E-2</v>
      </c>
      <c r="T29" s="12">
        <f t="shared" si="6"/>
        <v>1.8007642778621158E-2</v>
      </c>
      <c r="U29" s="12">
        <f t="shared" si="7"/>
        <v>0.19913102654033399</v>
      </c>
    </row>
    <row r="30" spans="2:21" ht="14.25" x14ac:dyDescent="0.15">
      <c r="B30" s="68" t="s">
        <v>24</v>
      </c>
      <c r="C30" s="71">
        <v>2228</v>
      </c>
      <c r="D30" s="14">
        <v>19</v>
      </c>
      <c r="E30" s="17">
        <v>27</v>
      </c>
      <c r="F30" s="17">
        <v>95</v>
      </c>
      <c r="G30" s="17">
        <v>89</v>
      </c>
      <c r="H30" s="17">
        <v>66</v>
      </c>
      <c r="I30" s="17">
        <v>63</v>
      </c>
      <c r="J30" s="60">
        <v>41</v>
      </c>
      <c r="K30" s="61">
        <f t="shared" si="8"/>
        <v>400</v>
      </c>
      <c r="M30" s="68" t="s">
        <v>24</v>
      </c>
      <c r="N30" s="12">
        <f t="shared" si="0"/>
        <v>8.527827648114902E-3</v>
      </c>
      <c r="O30" s="12">
        <f t="shared" si="1"/>
        <v>1.2118491921005385E-2</v>
      </c>
      <c r="P30" s="12">
        <f t="shared" si="2"/>
        <v>4.2639138240574505E-2</v>
      </c>
      <c r="Q30" s="12">
        <f t="shared" si="3"/>
        <v>3.9946140035906644E-2</v>
      </c>
      <c r="R30" s="12">
        <f t="shared" si="4"/>
        <v>2.9622980251346499E-2</v>
      </c>
      <c r="S30" s="12">
        <f t="shared" si="5"/>
        <v>2.8276481149012569E-2</v>
      </c>
      <c r="T30" s="12">
        <f t="shared" si="6"/>
        <v>1.8402154398563735E-2</v>
      </c>
      <c r="U30" s="12">
        <f t="shared" si="7"/>
        <v>0.17953321364452424</v>
      </c>
    </row>
    <row r="31" spans="2:21" ht="14.25" x14ac:dyDescent="0.15">
      <c r="B31" s="68" t="s">
        <v>25</v>
      </c>
      <c r="C31" s="71">
        <v>8432</v>
      </c>
      <c r="D31" s="14">
        <v>42</v>
      </c>
      <c r="E31" s="17">
        <v>93</v>
      </c>
      <c r="F31" s="17">
        <v>269</v>
      </c>
      <c r="G31" s="17">
        <v>432</v>
      </c>
      <c r="H31" s="17">
        <v>302</v>
      </c>
      <c r="I31" s="17">
        <v>271</v>
      </c>
      <c r="J31" s="60">
        <v>186</v>
      </c>
      <c r="K31" s="61">
        <f t="shared" si="8"/>
        <v>1595</v>
      </c>
      <c r="M31" s="68" t="s">
        <v>25</v>
      </c>
      <c r="N31" s="12">
        <f t="shared" si="0"/>
        <v>4.9810246679316888E-3</v>
      </c>
      <c r="O31" s="12">
        <f t="shared" si="1"/>
        <v>1.1029411764705883E-2</v>
      </c>
      <c r="P31" s="12">
        <f t="shared" si="2"/>
        <v>3.1902277039848194E-2</v>
      </c>
      <c r="Q31" s="12">
        <f t="shared" si="3"/>
        <v>5.1233396584440226E-2</v>
      </c>
      <c r="R31" s="12">
        <f t="shared" si="4"/>
        <v>3.5815939278937378E-2</v>
      </c>
      <c r="S31" s="12">
        <f t="shared" si="5"/>
        <v>3.213946869070209E-2</v>
      </c>
      <c r="T31" s="12">
        <f t="shared" si="6"/>
        <v>2.2058823529411766E-2</v>
      </c>
      <c r="U31" s="12">
        <f t="shared" si="7"/>
        <v>0.18916034155597722</v>
      </c>
    </row>
    <row r="32" spans="2:21" ht="14.25" x14ac:dyDescent="0.15">
      <c r="B32" s="68" t="s">
        <v>26</v>
      </c>
      <c r="C32" s="71">
        <v>5691</v>
      </c>
      <c r="D32" s="14">
        <v>84</v>
      </c>
      <c r="E32" s="17">
        <v>133</v>
      </c>
      <c r="F32" s="17">
        <v>195</v>
      </c>
      <c r="G32" s="17">
        <v>164</v>
      </c>
      <c r="H32" s="17">
        <v>152</v>
      </c>
      <c r="I32" s="17">
        <v>131</v>
      </c>
      <c r="J32" s="60">
        <v>110</v>
      </c>
      <c r="K32" s="61">
        <f t="shared" si="8"/>
        <v>969</v>
      </c>
      <c r="M32" s="68" t="s">
        <v>26</v>
      </c>
      <c r="N32" s="12">
        <f t="shared" si="0"/>
        <v>1.4760147601476014E-2</v>
      </c>
      <c r="O32" s="12">
        <f t="shared" si="1"/>
        <v>2.3370233702337023E-2</v>
      </c>
      <c r="P32" s="12">
        <f t="shared" si="2"/>
        <v>3.4264628360569323E-2</v>
      </c>
      <c r="Q32" s="12">
        <f t="shared" si="3"/>
        <v>2.8817431031453171E-2</v>
      </c>
      <c r="R32" s="12">
        <f t="shared" si="4"/>
        <v>2.6708838516956598E-2</v>
      </c>
      <c r="S32" s="12">
        <f t="shared" si="5"/>
        <v>2.3018801616587595E-2</v>
      </c>
      <c r="T32" s="12">
        <f t="shared" si="6"/>
        <v>1.932876471621859E-2</v>
      </c>
      <c r="U32" s="12">
        <f t="shared" si="7"/>
        <v>0.17026884554559832</v>
      </c>
    </row>
    <row r="33" spans="2:21" ht="14.25" x14ac:dyDescent="0.15">
      <c r="B33" s="68" t="s">
        <v>27</v>
      </c>
      <c r="C33" s="71">
        <v>8322</v>
      </c>
      <c r="D33" s="14">
        <v>293</v>
      </c>
      <c r="E33" s="17">
        <v>129</v>
      </c>
      <c r="F33" s="17">
        <v>324</v>
      </c>
      <c r="G33" s="17">
        <v>210</v>
      </c>
      <c r="H33" s="17">
        <v>138</v>
      </c>
      <c r="I33" s="17">
        <v>241</v>
      </c>
      <c r="J33" s="60">
        <v>129</v>
      </c>
      <c r="K33" s="61">
        <f t="shared" si="8"/>
        <v>1464</v>
      </c>
      <c r="M33" s="68" t="s">
        <v>27</v>
      </c>
      <c r="N33" s="12">
        <f t="shared" si="0"/>
        <v>3.5207882720499878E-2</v>
      </c>
      <c r="O33" s="12">
        <f t="shared" si="1"/>
        <v>1.5501081470800288E-2</v>
      </c>
      <c r="P33" s="12">
        <f t="shared" si="2"/>
        <v>3.8932948810382118E-2</v>
      </c>
      <c r="Q33" s="12">
        <f t="shared" si="3"/>
        <v>2.5234318673395817E-2</v>
      </c>
      <c r="R33" s="12">
        <f t="shared" si="4"/>
        <v>1.658255227108868E-2</v>
      </c>
      <c r="S33" s="12">
        <f t="shared" si="5"/>
        <v>2.8959384763278057E-2</v>
      </c>
      <c r="T33" s="12">
        <f t="shared" si="6"/>
        <v>1.5501081470800288E-2</v>
      </c>
      <c r="U33" s="12">
        <f t="shared" si="7"/>
        <v>0.17591925018024512</v>
      </c>
    </row>
    <row r="34" spans="2:21" ht="14.25" x14ac:dyDescent="0.15">
      <c r="B34" s="68" t="s">
        <v>28</v>
      </c>
      <c r="C34" s="71">
        <v>26224</v>
      </c>
      <c r="D34" s="14">
        <v>712</v>
      </c>
      <c r="E34" s="17">
        <v>639</v>
      </c>
      <c r="F34" s="17">
        <v>1237</v>
      </c>
      <c r="G34" s="17">
        <v>1004</v>
      </c>
      <c r="H34" s="17">
        <v>756</v>
      </c>
      <c r="I34" s="17">
        <v>843</v>
      </c>
      <c r="J34" s="60">
        <v>566</v>
      </c>
      <c r="K34" s="61">
        <f t="shared" si="8"/>
        <v>5757</v>
      </c>
      <c r="M34" s="68" t="s">
        <v>28</v>
      </c>
      <c r="N34" s="12">
        <f t="shared" si="0"/>
        <v>2.7150701647345944E-2</v>
      </c>
      <c r="O34" s="12">
        <f t="shared" si="1"/>
        <v>2.4366992068334349E-2</v>
      </c>
      <c r="P34" s="12">
        <f t="shared" si="2"/>
        <v>4.7170530811470407E-2</v>
      </c>
      <c r="Q34" s="12">
        <f t="shared" si="3"/>
        <v>3.8285539963392311E-2</v>
      </c>
      <c r="R34" s="12">
        <f t="shared" si="4"/>
        <v>2.882855399633923E-2</v>
      </c>
      <c r="S34" s="12">
        <f t="shared" si="5"/>
        <v>3.2146125686394141E-2</v>
      </c>
      <c r="T34" s="12">
        <f t="shared" si="6"/>
        <v>2.1583282489322758E-2</v>
      </c>
      <c r="U34" s="12">
        <f t="shared" si="7"/>
        <v>0.21953172666259915</v>
      </c>
    </row>
    <row r="35" spans="2:21" ht="14.25" x14ac:dyDescent="0.15">
      <c r="B35" s="68" t="s">
        <v>29</v>
      </c>
      <c r="C35" s="71">
        <v>46568</v>
      </c>
      <c r="D35" s="14">
        <v>1647</v>
      </c>
      <c r="E35" s="17">
        <v>1762</v>
      </c>
      <c r="F35" s="17">
        <v>1500</v>
      </c>
      <c r="G35" s="17">
        <v>1353</v>
      </c>
      <c r="H35" s="17">
        <v>1075</v>
      </c>
      <c r="I35" s="17">
        <v>1156</v>
      </c>
      <c r="J35" s="60">
        <v>702</v>
      </c>
      <c r="K35" s="61">
        <f t="shared" si="8"/>
        <v>9195</v>
      </c>
      <c r="L35" s="9"/>
      <c r="M35" s="68" t="s">
        <v>29</v>
      </c>
      <c r="N35" s="12">
        <f t="shared" si="0"/>
        <v>3.5367634427074385E-2</v>
      </c>
      <c r="O35" s="12">
        <f t="shared" si="1"/>
        <v>3.7837141384641816E-2</v>
      </c>
      <c r="P35" s="12">
        <f t="shared" si="2"/>
        <v>3.2210960316096889E-2</v>
      </c>
      <c r="Q35" s="12">
        <f t="shared" si="3"/>
        <v>2.9054286205119396E-2</v>
      </c>
      <c r="R35" s="12">
        <f t="shared" si="4"/>
        <v>2.3084521559869439E-2</v>
      </c>
      <c r="S35" s="12">
        <f t="shared" si="5"/>
        <v>2.4823913416938671E-2</v>
      </c>
      <c r="T35" s="12">
        <f t="shared" si="6"/>
        <v>1.5074729427933345E-2</v>
      </c>
      <c r="U35" s="12">
        <f t="shared" si="7"/>
        <v>0.19745318673767395</v>
      </c>
    </row>
    <row r="36" spans="2:21" ht="14.25" x14ac:dyDescent="0.15">
      <c r="B36" s="68" t="s">
        <v>30</v>
      </c>
      <c r="C36" s="71">
        <v>11494</v>
      </c>
      <c r="D36" s="14">
        <v>457</v>
      </c>
      <c r="E36" s="17">
        <v>331</v>
      </c>
      <c r="F36" s="17">
        <v>409</v>
      </c>
      <c r="G36" s="17">
        <v>288</v>
      </c>
      <c r="H36" s="17">
        <v>233</v>
      </c>
      <c r="I36" s="17">
        <v>252</v>
      </c>
      <c r="J36" s="60">
        <v>134</v>
      </c>
      <c r="K36" s="61">
        <f t="shared" si="8"/>
        <v>2104</v>
      </c>
      <c r="M36" s="68" t="s">
        <v>30</v>
      </c>
      <c r="N36" s="12">
        <f t="shared" si="0"/>
        <v>3.9759874717243779E-2</v>
      </c>
      <c r="O36" s="12">
        <f t="shared" si="1"/>
        <v>2.8797633547938056E-2</v>
      </c>
      <c r="P36" s="12">
        <f t="shared" si="2"/>
        <v>3.5583782843222549E-2</v>
      </c>
      <c r="Q36" s="12">
        <f t="shared" si="3"/>
        <v>2.5056551244127371E-2</v>
      </c>
      <c r="R36" s="12">
        <f t="shared" si="4"/>
        <v>2.027144597181138E-2</v>
      </c>
      <c r="S36" s="12">
        <f t="shared" si="5"/>
        <v>2.192448233861145E-2</v>
      </c>
      <c r="T36" s="12">
        <f t="shared" si="6"/>
        <v>1.1658256481642596E-2</v>
      </c>
      <c r="U36" s="12">
        <f t="shared" si="7"/>
        <v>0.18305202714459717</v>
      </c>
    </row>
    <row r="37" spans="2:21" ht="14.25" x14ac:dyDescent="0.15">
      <c r="B37" s="68" t="s">
        <v>31</v>
      </c>
      <c r="C37" s="71">
        <v>2518</v>
      </c>
      <c r="D37" s="14">
        <v>79</v>
      </c>
      <c r="E37" s="17">
        <v>105</v>
      </c>
      <c r="F37" s="17">
        <v>118</v>
      </c>
      <c r="G37" s="17">
        <v>85</v>
      </c>
      <c r="H37" s="17">
        <v>54</v>
      </c>
      <c r="I37" s="17">
        <v>67</v>
      </c>
      <c r="J37" s="60">
        <v>30</v>
      </c>
      <c r="K37" s="61">
        <f t="shared" si="8"/>
        <v>538</v>
      </c>
      <c r="M37" s="68" t="s">
        <v>31</v>
      </c>
      <c r="N37" s="12">
        <f t="shared" si="0"/>
        <v>3.1374106433677523E-2</v>
      </c>
      <c r="O37" s="12">
        <f t="shared" si="1"/>
        <v>4.1699761715647342E-2</v>
      </c>
      <c r="P37" s="12">
        <f t="shared" si="2"/>
        <v>4.6862589356632248E-2</v>
      </c>
      <c r="Q37" s="12">
        <f t="shared" si="3"/>
        <v>3.3756949960285942E-2</v>
      </c>
      <c r="R37" s="12">
        <f t="shared" si="4"/>
        <v>2.1445591739475776E-2</v>
      </c>
      <c r="S37" s="12">
        <f t="shared" si="5"/>
        <v>2.6608419380460682E-2</v>
      </c>
      <c r="T37" s="12">
        <f t="shared" si="6"/>
        <v>1.1914217633042097E-2</v>
      </c>
      <c r="U37" s="12">
        <f t="shared" si="7"/>
        <v>0.2136616362192216</v>
      </c>
    </row>
    <row r="38" spans="2:21" ht="14.25" x14ac:dyDescent="0.15">
      <c r="B38" s="68" t="s">
        <v>32</v>
      </c>
      <c r="C38" s="71">
        <v>26768</v>
      </c>
      <c r="D38" s="14">
        <v>462</v>
      </c>
      <c r="E38" s="17">
        <v>594</v>
      </c>
      <c r="F38" s="17">
        <v>1075</v>
      </c>
      <c r="G38" s="17">
        <v>1236</v>
      </c>
      <c r="H38" s="17">
        <v>913</v>
      </c>
      <c r="I38" s="17">
        <v>771</v>
      </c>
      <c r="J38" s="60">
        <v>574</v>
      </c>
      <c r="K38" s="61">
        <f t="shared" si="8"/>
        <v>5625</v>
      </c>
      <c r="M38" s="68" t="s">
        <v>32</v>
      </c>
      <c r="N38" s="12">
        <f t="shared" si="0"/>
        <v>1.7259414225941423E-2</v>
      </c>
      <c r="O38" s="12">
        <f t="shared" si="1"/>
        <v>2.2190675433353256E-2</v>
      </c>
      <c r="P38" s="12">
        <f t="shared" si="2"/>
        <v>4.0159892408846383E-2</v>
      </c>
      <c r="Q38" s="12">
        <f t="shared" si="3"/>
        <v>4.6174536760310816E-2</v>
      </c>
      <c r="R38" s="12">
        <f t="shared" si="4"/>
        <v>3.4107890017931859E-2</v>
      </c>
      <c r="S38" s="12">
        <f t="shared" si="5"/>
        <v>2.8803048416019127E-2</v>
      </c>
      <c r="T38" s="12">
        <f t="shared" si="6"/>
        <v>2.1443514644351465E-2</v>
      </c>
      <c r="U38" s="12">
        <f t="shared" si="7"/>
        <v>0.21013897190675435</v>
      </c>
    </row>
    <row r="39" spans="2:21" ht="14.25" x14ac:dyDescent="0.15">
      <c r="B39" s="68" t="s">
        <v>33</v>
      </c>
      <c r="C39" s="71">
        <v>23684</v>
      </c>
      <c r="D39" s="14">
        <v>569</v>
      </c>
      <c r="E39" s="17">
        <v>673</v>
      </c>
      <c r="F39" s="17">
        <v>828</v>
      </c>
      <c r="G39" s="17">
        <v>775</v>
      </c>
      <c r="H39" s="17">
        <v>535</v>
      </c>
      <c r="I39" s="17">
        <v>591</v>
      </c>
      <c r="J39" s="60">
        <v>391</v>
      </c>
      <c r="K39" s="61">
        <f t="shared" si="8"/>
        <v>4362</v>
      </c>
      <c r="L39" s="9"/>
      <c r="M39" s="68" t="s">
        <v>33</v>
      </c>
      <c r="N39" s="12">
        <f t="shared" si="0"/>
        <v>2.4024657996959974E-2</v>
      </c>
      <c r="O39" s="12">
        <f t="shared" si="1"/>
        <v>2.8415808140516804E-2</v>
      </c>
      <c r="P39" s="12">
        <f t="shared" si="2"/>
        <v>3.4960310758317854E-2</v>
      </c>
      <c r="Q39" s="12">
        <f t="shared" si="3"/>
        <v>3.2722513089005235E-2</v>
      </c>
      <c r="R39" s="12">
        <f t="shared" si="4"/>
        <v>2.2589089680797161E-2</v>
      </c>
      <c r="S39" s="12">
        <f t="shared" si="5"/>
        <v>2.4953555142712379E-2</v>
      </c>
      <c r="T39" s="12">
        <f t="shared" si="6"/>
        <v>1.6509035635872318E-2</v>
      </c>
      <c r="U39" s="12">
        <f t="shared" si="7"/>
        <v>0.18417497044418171</v>
      </c>
    </row>
    <row r="40" spans="2:21" ht="14.25" x14ac:dyDescent="0.15">
      <c r="B40" s="68" t="s">
        <v>34</v>
      </c>
      <c r="C40" s="71">
        <v>4606</v>
      </c>
      <c r="D40" s="14">
        <v>78</v>
      </c>
      <c r="E40" s="17">
        <v>85</v>
      </c>
      <c r="F40" s="17">
        <v>198</v>
      </c>
      <c r="G40" s="17">
        <v>133</v>
      </c>
      <c r="H40" s="17">
        <v>118</v>
      </c>
      <c r="I40" s="17">
        <v>110</v>
      </c>
      <c r="J40" s="60">
        <v>90</v>
      </c>
      <c r="K40" s="61">
        <f>SUM(D40:J40)</f>
        <v>812</v>
      </c>
      <c r="M40" s="68" t="s">
        <v>34</v>
      </c>
      <c r="N40" s="12">
        <f t="shared" si="0"/>
        <v>1.6934433347807209E-2</v>
      </c>
      <c r="O40" s="12">
        <f t="shared" si="1"/>
        <v>1.8454190186712984E-2</v>
      </c>
      <c r="P40" s="12">
        <f t="shared" si="2"/>
        <v>4.2987407729049069E-2</v>
      </c>
      <c r="Q40" s="12">
        <f t="shared" si="3"/>
        <v>2.8875379939209727E-2</v>
      </c>
      <c r="R40" s="12">
        <f t="shared" si="4"/>
        <v>2.5618758141554496E-2</v>
      </c>
      <c r="S40" s="12">
        <f t="shared" si="5"/>
        <v>2.3881893182805036E-2</v>
      </c>
      <c r="T40" s="12">
        <f t="shared" si="6"/>
        <v>1.9539730785931395E-2</v>
      </c>
      <c r="U40" s="12">
        <f t="shared" si="7"/>
        <v>0.17629179331306991</v>
      </c>
    </row>
    <row r="41" spans="2:21" ht="14.25" x14ac:dyDescent="0.15">
      <c r="B41" s="70" t="s">
        <v>64</v>
      </c>
      <c r="C41" s="72">
        <f t="shared" ref="C41:J41" si="9">SUM(C6:C40)</f>
        <v>627777</v>
      </c>
      <c r="D41" s="74">
        <f t="shared" si="9"/>
        <v>18914</v>
      </c>
      <c r="E41" s="74">
        <f t="shared" si="9"/>
        <v>14021</v>
      </c>
      <c r="F41" s="74">
        <f t="shared" si="9"/>
        <v>23413</v>
      </c>
      <c r="G41" s="74">
        <f t="shared" si="9"/>
        <v>19039</v>
      </c>
      <c r="H41" s="74">
        <f t="shared" si="9"/>
        <v>14244</v>
      </c>
      <c r="I41" s="74">
        <f t="shared" si="9"/>
        <v>14750</v>
      </c>
      <c r="J41" s="74">
        <f t="shared" si="9"/>
        <v>9957</v>
      </c>
      <c r="K41" s="4">
        <f>SUM(K6:K40)</f>
        <v>114338</v>
      </c>
      <c r="M41" s="70" t="s">
        <v>64</v>
      </c>
      <c r="N41" s="13">
        <f t="shared" si="0"/>
        <v>3.0128532902607134E-2</v>
      </c>
      <c r="O41" s="13">
        <f t="shared" si="1"/>
        <v>2.2334363954079235E-2</v>
      </c>
      <c r="P41" s="13">
        <f t="shared" si="2"/>
        <v>3.7295090454094369E-2</v>
      </c>
      <c r="Q41" s="13">
        <f t="shared" si="3"/>
        <v>3.0327648193546435E-2</v>
      </c>
      <c r="R41" s="13">
        <f t="shared" si="4"/>
        <v>2.2689585633114944E-2</v>
      </c>
      <c r="S41" s="13">
        <f t="shared" si="5"/>
        <v>2.3495604330837225E-2</v>
      </c>
      <c r="T41" s="13">
        <f t="shared" si="6"/>
        <v>1.5860727615060761E-2</v>
      </c>
      <c r="U41" s="13">
        <f t="shared" si="7"/>
        <v>0.18213155308334011</v>
      </c>
    </row>
    <row r="42" spans="2:21" ht="14.25" x14ac:dyDescent="0.15">
      <c r="B42" s="70" t="s">
        <v>63</v>
      </c>
      <c r="C42" s="72">
        <v>35216423</v>
      </c>
      <c r="D42" s="73">
        <v>915333</v>
      </c>
      <c r="E42" s="73">
        <v>905167</v>
      </c>
      <c r="F42" s="73">
        <v>1301634</v>
      </c>
      <c r="G42" s="73">
        <v>1110028</v>
      </c>
      <c r="H42" s="73">
        <v>848949</v>
      </c>
      <c r="I42" s="73">
        <v>786410</v>
      </c>
      <c r="J42" s="74">
        <v>585064</v>
      </c>
      <c r="K42" s="62">
        <f>SUM(D42:J42)</f>
        <v>6452585</v>
      </c>
      <c r="M42" s="70" t="s">
        <v>63</v>
      </c>
      <c r="N42" s="13">
        <f t="shared" si="0"/>
        <v>2.5991651679104378E-2</v>
      </c>
      <c r="O42" s="13">
        <f t="shared" si="1"/>
        <v>2.5702979544515354E-2</v>
      </c>
      <c r="P42" s="13">
        <f t="shared" si="2"/>
        <v>3.6960994022589969E-2</v>
      </c>
      <c r="Q42" s="13">
        <f t="shared" si="3"/>
        <v>3.1520180229548014E-2</v>
      </c>
      <c r="R42" s="13">
        <f t="shared" si="4"/>
        <v>2.4106622072321202E-2</v>
      </c>
      <c r="S42" s="13">
        <f t="shared" si="5"/>
        <v>2.2330774479849928E-2</v>
      </c>
      <c r="T42" s="13">
        <f t="shared" si="6"/>
        <v>1.66133851811128E-2</v>
      </c>
      <c r="U42" s="13">
        <f t="shared" si="7"/>
        <v>0.18322658720904164</v>
      </c>
    </row>
    <row r="43" spans="2:21" ht="18.75" customHeight="1" x14ac:dyDescent="0.15">
      <c r="B43" s="106" t="s">
        <v>113</v>
      </c>
      <c r="C43" s="107"/>
      <c r="D43" s="107"/>
      <c r="E43" s="107"/>
      <c r="F43" s="107"/>
      <c r="G43" s="107"/>
      <c r="H43" s="107"/>
      <c r="I43" s="107"/>
      <c r="J43" s="107"/>
      <c r="K43" s="107"/>
      <c r="L43" s="7"/>
    </row>
    <row r="44" spans="2:21" x14ac:dyDescent="0.15">
      <c r="B44" s="107"/>
      <c r="C44" s="107"/>
      <c r="D44" s="107"/>
      <c r="E44" s="107"/>
      <c r="F44" s="107"/>
      <c r="G44" s="107"/>
      <c r="H44" s="107"/>
      <c r="I44" s="107"/>
      <c r="J44" s="107"/>
      <c r="K44" s="107"/>
      <c r="L44" s="7"/>
      <c r="M44" s="7"/>
      <c r="N44" s="7"/>
      <c r="O44" s="7"/>
      <c r="P44" s="7"/>
      <c r="Q44" s="7"/>
      <c r="R44" s="7"/>
      <c r="S44" s="7"/>
      <c r="T44" s="7"/>
      <c r="U44" s="7"/>
    </row>
  </sheetData>
  <sheetProtection password="E9BF" sheet="1" objects="1" scenarios="1" selectLockedCells="1"/>
  <mergeCells count="10">
    <mergeCell ref="B43:K44"/>
    <mergeCell ref="B2:D2"/>
    <mergeCell ref="M2:P2"/>
    <mergeCell ref="B3:B5"/>
    <mergeCell ref="C3:K3"/>
    <mergeCell ref="M3:U3"/>
    <mergeCell ref="C4:C5"/>
    <mergeCell ref="D4:K4"/>
    <mergeCell ref="M4:M5"/>
    <mergeCell ref="N4:U4"/>
  </mergeCells>
  <phoneticPr fontId="1"/>
  <conditionalFormatting sqref="M6:U42">
    <cfRule type="expression" dxfId="22" priority="1">
      <formula>MOD(ROW(),2)=0</formula>
    </cfRule>
  </conditionalFormatting>
  <conditionalFormatting sqref="B6:K42">
    <cfRule type="expression" dxfId="21" priority="2">
      <formula>MOD(ROW(),2)=0</formula>
    </cfRule>
  </conditionalFormatting>
  <pageMargins left="0.31496062992125984" right="0.11811023622047245" top="0.35433070866141736" bottom="0.15748031496062992" header="0.31496062992125984" footer="0.31496062992125984"/>
  <pageSetup paperSize="9" scale="92" orientation="portrait" r:id="rId1"/>
  <colBreaks count="1" manualBreakCount="1">
    <brk id="1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44"/>
  <sheetViews>
    <sheetView view="pageBreakPreview" zoomScale="70" zoomScaleNormal="70" zoomScaleSheetLayoutView="70" workbookViewId="0">
      <pane xSplit="2" ySplit="5" topLeftCell="C6" activePane="bottomRight" state="frozen"/>
      <selection pane="topRight" activeCell="D1" sqref="D1"/>
      <selection pane="bottomLeft" activeCell="A6" sqref="A6"/>
      <selection pane="bottomRight" activeCell="N6" sqref="N6"/>
    </sheetView>
  </sheetViews>
  <sheetFormatPr defaultRowHeight="13.5" x14ac:dyDescent="0.15"/>
  <cols>
    <col min="1" max="1" width="2.25" style="1" customWidth="1"/>
    <col min="2" max="2" width="9" style="1"/>
    <col min="3" max="3" width="11.25" style="1" customWidth="1"/>
    <col min="4" max="5" width="9" style="1"/>
    <col min="6" max="7" width="10.375" style="1" customWidth="1"/>
    <col min="8" max="10" width="9" style="1"/>
    <col min="11" max="11" width="10.25" style="1" customWidth="1"/>
    <col min="12" max="16384" width="9" style="1"/>
  </cols>
  <sheetData>
    <row r="2" spans="2:21" ht="17.25" x14ac:dyDescent="0.15">
      <c r="B2" s="108" t="s">
        <v>59</v>
      </c>
      <c r="C2" s="108"/>
      <c r="D2" s="108"/>
      <c r="E2" s="29"/>
      <c r="F2" s="29"/>
      <c r="G2" s="29"/>
      <c r="H2" s="29"/>
      <c r="I2" s="29"/>
      <c r="J2" s="29"/>
      <c r="K2" s="29"/>
      <c r="L2" s="29"/>
      <c r="M2" s="108" t="s">
        <v>41</v>
      </c>
      <c r="N2" s="108"/>
      <c r="O2" s="108"/>
      <c r="P2" s="108"/>
      <c r="Q2" s="29"/>
      <c r="R2" s="29"/>
      <c r="S2" s="29"/>
      <c r="T2" s="29"/>
      <c r="U2" s="29"/>
    </row>
    <row r="3" spans="2:21" x14ac:dyDescent="0.15">
      <c r="B3" s="109"/>
      <c r="C3" s="99" t="s">
        <v>92</v>
      </c>
      <c r="D3" s="99"/>
      <c r="E3" s="99"/>
      <c r="F3" s="99"/>
      <c r="G3" s="99"/>
      <c r="H3" s="99"/>
      <c r="I3" s="99"/>
      <c r="J3" s="99"/>
      <c r="K3" s="100"/>
      <c r="L3" s="5"/>
      <c r="M3" s="110" t="s">
        <v>92</v>
      </c>
      <c r="N3" s="99"/>
      <c r="O3" s="99"/>
      <c r="P3" s="99"/>
      <c r="Q3" s="99"/>
      <c r="R3" s="99"/>
      <c r="S3" s="99"/>
      <c r="T3" s="99"/>
      <c r="U3" s="100"/>
    </row>
    <row r="4" spans="2:21" x14ac:dyDescent="0.15">
      <c r="B4" s="109"/>
      <c r="C4" s="96" t="s">
        <v>61</v>
      </c>
      <c r="D4" s="98" t="s">
        <v>62</v>
      </c>
      <c r="E4" s="99"/>
      <c r="F4" s="99"/>
      <c r="G4" s="99"/>
      <c r="H4" s="99"/>
      <c r="I4" s="99"/>
      <c r="J4" s="99"/>
      <c r="K4" s="100"/>
      <c r="L4" s="5"/>
      <c r="M4" s="97"/>
      <c r="N4" s="98" t="s">
        <v>41</v>
      </c>
      <c r="O4" s="99"/>
      <c r="P4" s="99"/>
      <c r="Q4" s="99"/>
      <c r="R4" s="99"/>
      <c r="S4" s="99"/>
      <c r="T4" s="99"/>
      <c r="U4" s="100"/>
    </row>
    <row r="5" spans="2:21" ht="27" x14ac:dyDescent="0.15">
      <c r="B5" s="109"/>
      <c r="C5" s="97"/>
      <c r="D5" s="58" t="s">
        <v>49</v>
      </c>
      <c r="E5" s="59" t="s">
        <v>43</v>
      </c>
      <c r="F5" s="59" t="s">
        <v>48</v>
      </c>
      <c r="G5" s="59" t="s">
        <v>44</v>
      </c>
      <c r="H5" s="59" t="s">
        <v>45</v>
      </c>
      <c r="I5" s="59" t="s">
        <v>46</v>
      </c>
      <c r="J5" s="59" t="s">
        <v>47</v>
      </c>
      <c r="K5" s="38" t="s">
        <v>50</v>
      </c>
      <c r="L5" s="5"/>
      <c r="M5" s="111"/>
      <c r="N5" s="64" t="s">
        <v>58</v>
      </c>
      <c r="O5" s="64" t="s">
        <v>57</v>
      </c>
      <c r="P5" s="64" t="s">
        <v>56</v>
      </c>
      <c r="Q5" s="64" t="s">
        <v>55</v>
      </c>
      <c r="R5" s="64" t="s">
        <v>54</v>
      </c>
      <c r="S5" s="64" t="s">
        <v>53</v>
      </c>
      <c r="T5" s="23" t="s">
        <v>52</v>
      </c>
      <c r="U5" s="64" t="s">
        <v>51</v>
      </c>
    </row>
    <row r="6" spans="2:21" ht="14.25" x14ac:dyDescent="0.15">
      <c r="B6" s="65" t="s">
        <v>0</v>
      </c>
      <c r="C6" s="71">
        <v>245482</v>
      </c>
      <c r="D6" s="14">
        <v>10041</v>
      </c>
      <c r="E6" s="17">
        <v>4475</v>
      </c>
      <c r="F6" s="17">
        <v>9813</v>
      </c>
      <c r="G6" s="17">
        <v>6086</v>
      </c>
      <c r="H6" s="17">
        <v>4469</v>
      </c>
      <c r="I6" s="17">
        <v>5040</v>
      </c>
      <c r="J6" s="60">
        <v>3542</v>
      </c>
      <c r="K6" s="63">
        <f>SUM(D6:J6)</f>
        <v>43466</v>
      </c>
      <c r="L6" s="9"/>
      <c r="M6" s="65" t="s">
        <v>0</v>
      </c>
      <c r="N6" s="12">
        <f t="shared" ref="N6:N42" si="0">D6/C6</f>
        <v>4.0903202678811479E-2</v>
      </c>
      <c r="O6" s="12">
        <f t="shared" ref="O6:O42" si="1">E6/C6</f>
        <v>1.8229442484581353E-2</v>
      </c>
      <c r="P6" s="12">
        <f t="shared" ref="P6:P42" si="2">F6/C6</f>
        <v>3.99744176762451E-2</v>
      </c>
      <c r="Q6" s="12">
        <f t="shared" ref="Q6:Q42" si="3">G6/C6</f>
        <v>2.4792041779030643E-2</v>
      </c>
      <c r="R6" s="12">
        <f t="shared" ref="R6:R42" si="4">H6/C6</f>
        <v>1.8205000773987502E-2</v>
      </c>
      <c r="S6" s="12">
        <f t="shared" ref="S6:S42" si="5">I6/C6</f>
        <v>2.0531036898835758E-2</v>
      </c>
      <c r="T6" s="12">
        <f t="shared" ref="T6:T42" si="6">J6/C6</f>
        <v>1.4428756487237354E-2</v>
      </c>
      <c r="U6" s="12">
        <f t="shared" ref="U6:U42" si="7">K6/C6</f>
        <v>0.17706389877872919</v>
      </c>
    </row>
    <row r="7" spans="2:21" ht="14.25" x14ac:dyDescent="0.15">
      <c r="B7" s="65" t="s">
        <v>1</v>
      </c>
      <c r="C7" s="71">
        <v>11524</v>
      </c>
      <c r="D7" s="14">
        <v>111</v>
      </c>
      <c r="E7" s="17">
        <v>236</v>
      </c>
      <c r="F7" s="17">
        <v>292</v>
      </c>
      <c r="G7" s="17">
        <v>451</v>
      </c>
      <c r="H7" s="17">
        <v>330</v>
      </c>
      <c r="I7" s="17">
        <v>262</v>
      </c>
      <c r="J7" s="60">
        <v>216</v>
      </c>
      <c r="K7" s="61">
        <f t="shared" ref="K7:K39" si="8">SUM(D7:J7)</f>
        <v>1898</v>
      </c>
      <c r="L7" s="9"/>
      <c r="M7" s="65" t="s">
        <v>1</v>
      </c>
      <c r="N7" s="12">
        <f t="shared" si="0"/>
        <v>9.6320721971537657E-3</v>
      </c>
      <c r="O7" s="12">
        <f t="shared" si="1"/>
        <v>2.0479000347101702E-2</v>
      </c>
      <c r="P7" s="12">
        <f t="shared" si="2"/>
        <v>2.5338424158278375E-2</v>
      </c>
      <c r="Q7" s="12">
        <f t="shared" si="3"/>
        <v>3.9135716765012152E-2</v>
      </c>
      <c r="R7" s="12">
        <f t="shared" si="4"/>
        <v>2.8635890315862549E-2</v>
      </c>
      <c r="S7" s="12">
        <f t="shared" si="5"/>
        <v>2.2735161402290871E-2</v>
      </c>
      <c r="T7" s="12">
        <f t="shared" si="6"/>
        <v>1.8743491843110031E-2</v>
      </c>
      <c r="U7" s="12">
        <f t="shared" si="7"/>
        <v>0.16469975702880943</v>
      </c>
    </row>
    <row r="8" spans="2:21" ht="14.25" x14ac:dyDescent="0.15">
      <c r="B8" s="65" t="s">
        <v>2</v>
      </c>
      <c r="C8" s="71">
        <v>4247</v>
      </c>
      <c r="D8" s="14">
        <v>21</v>
      </c>
      <c r="E8" s="17">
        <v>108</v>
      </c>
      <c r="F8" s="17">
        <v>66</v>
      </c>
      <c r="G8" s="17">
        <v>152</v>
      </c>
      <c r="H8" s="17">
        <v>128</v>
      </c>
      <c r="I8" s="17">
        <v>83</v>
      </c>
      <c r="J8" s="60">
        <v>65</v>
      </c>
      <c r="K8" s="61">
        <f t="shared" si="8"/>
        <v>623</v>
      </c>
      <c r="M8" s="65" t="s">
        <v>2</v>
      </c>
      <c r="N8" s="12">
        <f t="shared" si="0"/>
        <v>4.9446668236402163E-3</v>
      </c>
      <c r="O8" s="12">
        <f t="shared" si="1"/>
        <v>2.542971509300683E-2</v>
      </c>
      <c r="P8" s="12">
        <f t="shared" si="2"/>
        <v>1.5540381445726396E-2</v>
      </c>
      <c r="Q8" s="12">
        <f t="shared" si="3"/>
        <v>3.5789969390157758E-2</v>
      </c>
      <c r="R8" s="12">
        <f t="shared" si="4"/>
        <v>3.0138921591711797E-2</v>
      </c>
      <c r="S8" s="12">
        <f t="shared" si="5"/>
        <v>1.9543206969625616E-2</v>
      </c>
      <c r="T8" s="12">
        <f t="shared" si="6"/>
        <v>1.5304921120791147E-2</v>
      </c>
      <c r="U8" s="12">
        <f t="shared" si="7"/>
        <v>0.14669178243465977</v>
      </c>
    </row>
    <row r="9" spans="2:21" ht="14.25" x14ac:dyDescent="0.15">
      <c r="B9" s="65" t="s">
        <v>3</v>
      </c>
      <c r="C9" s="71">
        <v>662</v>
      </c>
      <c r="D9" s="14">
        <v>9</v>
      </c>
      <c r="E9" s="17">
        <v>49</v>
      </c>
      <c r="F9" s="17">
        <v>15</v>
      </c>
      <c r="G9" s="17">
        <v>34</v>
      </c>
      <c r="H9" s="17">
        <v>30</v>
      </c>
      <c r="I9" s="17">
        <v>26</v>
      </c>
      <c r="J9" s="60">
        <v>21</v>
      </c>
      <c r="K9" s="61">
        <f t="shared" si="8"/>
        <v>184</v>
      </c>
      <c r="M9" s="65" t="s">
        <v>3</v>
      </c>
      <c r="N9" s="12">
        <f t="shared" si="0"/>
        <v>1.3595166163141994E-2</v>
      </c>
      <c r="O9" s="12">
        <f t="shared" si="1"/>
        <v>7.4018126888217517E-2</v>
      </c>
      <c r="P9" s="12">
        <f t="shared" si="2"/>
        <v>2.2658610271903322E-2</v>
      </c>
      <c r="Q9" s="12">
        <f t="shared" si="3"/>
        <v>5.1359516616314202E-2</v>
      </c>
      <c r="R9" s="12">
        <f t="shared" si="4"/>
        <v>4.5317220543806644E-2</v>
      </c>
      <c r="S9" s="12">
        <f t="shared" si="5"/>
        <v>3.9274924471299093E-2</v>
      </c>
      <c r="T9" s="12">
        <f t="shared" si="6"/>
        <v>3.1722054380664652E-2</v>
      </c>
      <c r="U9" s="12">
        <f t="shared" si="7"/>
        <v>0.27794561933534745</v>
      </c>
    </row>
    <row r="10" spans="2:21" ht="14.25" x14ac:dyDescent="0.15">
      <c r="B10" s="65" t="s">
        <v>4</v>
      </c>
      <c r="C10" s="71">
        <v>6248</v>
      </c>
      <c r="D10" s="14">
        <v>93</v>
      </c>
      <c r="E10" s="17">
        <v>91</v>
      </c>
      <c r="F10" s="17">
        <v>171</v>
      </c>
      <c r="G10" s="17">
        <v>113</v>
      </c>
      <c r="H10" s="17">
        <v>88</v>
      </c>
      <c r="I10" s="17">
        <v>90</v>
      </c>
      <c r="J10" s="60">
        <v>51</v>
      </c>
      <c r="K10" s="61">
        <f t="shared" si="8"/>
        <v>697</v>
      </c>
      <c r="M10" s="65" t="s">
        <v>4</v>
      </c>
      <c r="N10" s="12">
        <f t="shared" si="0"/>
        <v>1.4884763124199745E-2</v>
      </c>
      <c r="O10" s="12">
        <f t="shared" si="1"/>
        <v>1.4564660691421255E-2</v>
      </c>
      <c r="P10" s="12">
        <f t="shared" si="2"/>
        <v>2.736875800256082E-2</v>
      </c>
      <c r="Q10" s="12">
        <f t="shared" si="3"/>
        <v>1.8085787451984636E-2</v>
      </c>
      <c r="R10" s="12">
        <f t="shared" si="4"/>
        <v>1.4084507042253521E-2</v>
      </c>
      <c r="S10" s="12">
        <f t="shared" si="5"/>
        <v>1.4404609475032011E-2</v>
      </c>
      <c r="T10" s="12">
        <f t="shared" si="6"/>
        <v>8.1626120358514725E-3</v>
      </c>
      <c r="U10" s="12">
        <f t="shared" si="7"/>
        <v>0.11155569782330346</v>
      </c>
    </row>
    <row r="11" spans="2:21" ht="14.25" x14ac:dyDescent="0.15">
      <c r="B11" s="65" t="s">
        <v>5</v>
      </c>
      <c r="C11" s="71">
        <v>3691</v>
      </c>
      <c r="D11" s="14">
        <v>36</v>
      </c>
      <c r="E11" s="17">
        <v>83</v>
      </c>
      <c r="F11" s="17">
        <v>72</v>
      </c>
      <c r="G11" s="17">
        <v>149</v>
      </c>
      <c r="H11" s="17">
        <v>84</v>
      </c>
      <c r="I11" s="17">
        <v>98</v>
      </c>
      <c r="J11" s="60">
        <v>66</v>
      </c>
      <c r="K11" s="61">
        <f t="shared" si="8"/>
        <v>588</v>
      </c>
      <c r="M11" s="65" t="s">
        <v>5</v>
      </c>
      <c r="N11" s="12">
        <f t="shared" si="0"/>
        <v>9.7534543484150641E-3</v>
      </c>
      <c r="O11" s="12">
        <f t="shared" si="1"/>
        <v>2.2487130858845843E-2</v>
      </c>
      <c r="P11" s="12">
        <f t="shared" si="2"/>
        <v>1.9506908696830128E-2</v>
      </c>
      <c r="Q11" s="12">
        <f t="shared" si="3"/>
        <v>4.0368463830940123E-2</v>
      </c>
      <c r="R11" s="12">
        <f t="shared" si="4"/>
        <v>2.2758060146301815E-2</v>
      </c>
      <c r="S11" s="12">
        <f t="shared" si="5"/>
        <v>2.6551070170685451E-2</v>
      </c>
      <c r="T11" s="12">
        <f t="shared" si="6"/>
        <v>1.7881332972094283E-2</v>
      </c>
      <c r="U11" s="12">
        <f t="shared" si="7"/>
        <v>0.15930642102411272</v>
      </c>
    </row>
    <row r="12" spans="2:21" ht="14.25" x14ac:dyDescent="0.15">
      <c r="B12" s="65" t="s">
        <v>6</v>
      </c>
      <c r="C12" s="71">
        <v>10917</v>
      </c>
      <c r="D12" s="14">
        <v>105</v>
      </c>
      <c r="E12" s="17">
        <v>250</v>
      </c>
      <c r="F12" s="17">
        <v>178</v>
      </c>
      <c r="G12" s="17">
        <v>349</v>
      </c>
      <c r="H12" s="17">
        <v>298</v>
      </c>
      <c r="I12" s="17">
        <v>270</v>
      </c>
      <c r="J12" s="60">
        <v>152</v>
      </c>
      <c r="K12" s="61">
        <f t="shared" si="8"/>
        <v>1602</v>
      </c>
      <c r="M12" s="65" t="s">
        <v>6</v>
      </c>
      <c r="N12" s="12">
        <f t="shared" si="0"/>
        <v>9.6180269304754051E-3</v>
      </c>
      <c r="O12" s="12">
        <f t="shared" si="1"/>
        <v>2.2900064120179538E-2</v>
      </c>
      <c r="P12" s="12">
        <f t="shared" si="2"/>
        <v>1.630484565356783E-2</v>
      </c>
      <c r="Q12" s="12">
        <f t="shared" si="3"/>
        <v>3.1968489511770636E-2</v>
      </c>
      <c r="R12" s="12">
        <f t="shared" si="4"/>
        <v>2.7296876431254006E-2</v>
      </c>
      <c r="S12" s="12">
        <f t="shared" si="5"/>
        <v>2.47320692497939E-2</v>
      </c>
      <c r="T12" s="12">
        <f t="shared" si="6"/>
        <v>1.3923238985069157E-2</v>
      </c>
      <c r="U12" s="12">
        <f t="shared" si="7"/>
        <v>0.14674361088211046</v>
      </c>
    </row>
    <row r="13" spans="2:21" ht="14.25" x14ac:dyDescent="0.15">
      <c r="B13" s="65" t="s">
        <v>7</v>
      </c>
      <c r="C13" s="71">
        <v>3055</v>
      </c>
      <c r="D13" s="14">
        <v>19</v>
      </c>
      <c r="E13" s="17">
        <v>68</v>
      </c>
      <c r="F13" s="17">
        <v>80</v>
      </c>
      <c r="G13" s="17">
        <v>116</v>
      </c>
      <c r="H13" s="17">
        <v>117</v>
      </c>
      <c r="I13" s="17">
        <v>85</v>
      </c>
      <c r="J13" s="60">
        <v>47</v>
      </c>
      <c r="K13" s="61">
        <f t="shared" si="8"/>
        <v>532</v>
      </c>
      <c r="M13" s="65" t="s">
        <v>7</v>
      </c>
      <c r="N13" s="12">
        <f t="shared" si="0"/>
        <v>6.2193126022913256E-3</v>
      </c>
      <c r="O13" s="12">
        <f t="shared" si="1"/>
        <v>2.2258592471358429E-2</v>
      </c>
      <c r="P13" s="12">
        <f t="shared" si="2"/>
        <v>2.6186579378068741E-2</v>
      </c>
      <c r="Q13" s="12">
        <f t="shared" si="3"/>
        <v>3.7970540098199675E-2</v>
      </c>
      <c r="R13" s="12">
        <f t="shared" si="4"/>
        <v>3.8297872340425532E-2</v>
      </c>
      <c r="S13" s="12">
        <f t="shared" si="5"/>
        <v>2.7823240589198037E-2</v>
      </c>
      <c r="T13" s="12">
        <f t="shared" si="6"/>
        <v>1.5384615384615385E-2</v>
      </c>
      <c r="U13" s="12">
        <f t="shared" si="7"/>
        <v>0.17414075286415712</v>
      </c>
    </row>
    <row r="14" spans="2:21" ht="14.25" x14ac:dyDescent="0.15">
      <c r="B14" s="65" t="s">
        <v>8</v>
      </c>
      <c r="C14" s="71">
        <v>9867</v>
      </c>
      <c r="D14" s="14">
        <v>177</v>
      </c>
      <c r="E14" s="17">
        <v>258</v>
      </c>
      <c r="F14" s="17">
        <v>332</v>
      </c>
      <c r="G14" s="17">
        <v>306</v>
      </c>
      <c r="H14" s="17">
        <v>264</v>
      </c>
      <c r="I14" s="17">
        <v>263</v>
      </c>
      <c r="J14" s="60">
        <v>147</v>
      </c>
      <c r="K14" s="61">
        <f t="shared" si="8"/>
        <v>1747</v>
      </c>
      <c r="M14" s="65" t="s">
        <v>8</v>
      </c>
      <c r="N14" s="12">
        <f t="shared" si="0"/>
        <v>1.793858315597446E-2</v>
      </c>
      <c r="O14" s="12">
        <f t="shared" si="1"/>
        <v>2.614776527820006E-2</v>
      </c>
      <c r="P14" s="12">
        <f t="shared" si="2"/>
        <v>3.3647511908381472E-2</v>
      </c>
      <c r="Q14" s="12">
        <f t="shared" si="3"/>
        <v>3.1012465795074492E-2</v>
      </c>
      <c r="R14" s="12">
        <f t="shared" si="4"/>
        <v>2.6755852842809364E-2</v>
      </c>
      <c r="S14" s="12">
        <f t="shared" si="5"/>
        <v>2.665450491537448E-2</v>
      </c>
      <c r="T14" s="12">
        <f t="shared" si="6"/>
        <v>1.4898145332927942E-2</v>
      </c>
      <c r="U14" s="12">
        <f t="shared" si="7"/>
        <v>0.17705482922874227</v>
      </c>
    </row>
    <row r="15" spans="2:21" ht="14.25" x14ac:dyDescent="0.15">
      <c r="B15" s="65" t="s">
        <v>9</v>
      </c>
      <c r="C15" s="71">
        <v>5484</v>
      </c>
      <c r="D15" s="14">
        <v>71</v>
      </c>
      <c r="E15" s="17">
        <v>185</v>
      </c>
      <c r="F15" s="17">
        <v>172</v>
      </c>
      <c r="G15" s="17">
        <v>244</v>
      </c>
      <c r="H15" s="17">
        <v>214</v>
      </c>
      <c r="I15" s="17">
        <v>172</v>
      </c>
      <c r="J15" s="60">
        <v>128</v>
      </c>
      <c r="K15" s="61">
        <f t="shared" si="8"/>
        <v>1186</v>
      </c>
      <c r="M15" s="65" t="s">
        <v>9</v>
      </c>
      <c r="N15" s="12">
        <f t="shared" si="0"/>
        <v>1.2946754194018964E-2</v>
      </c>
      <c r="O15" s="12">
        <f t="shared" si="1"/>
        <v>3.3734500364697301E-2</v>
      </c>
      <c r="P15" s="12">
        <f t="shared" si="2"/>
        <v>3.1363967906637494E-2</v>
      </c>
      <c r="Q15" s="12">
        <f t="shared" si="3"/>
        <v>4.449307075127644E-2</v>
      </c>
      <c r="R15" s="12">
        <f t="shared" si="4"/>
        <v>3.9022611232676876E-2</v>
      </c>
      <c r="S15" s="12">
        <f t="shared" si="5"/>
        <v>3.1363967906637494E-2</v>
      </c>
      <c r="T15" s="12">
        <f t="shared" si="6"/>
        <v>2.3340627279358133E-2</v>
      </c>
      <c r="U15" s="12">
        <f t="shared" si="7"/>
        <v>0.2162654996353027</v>
      </c>
    </row>
    <row r="16" spans="2:21" ht="14.25" x14ac:dyDescent="0.15">
      <c r="B16" s="65" t="s">
        <v>10</v>
      </c>
      <c r="C16" s="71">
        <v>17897</v>
      </c>
      <c r="D16" s="14">
        <v>445</v>
      </c>
      <c r="E16" s="17">
        <v>307</v>
      </c>
      <c r="F16" s="17">
        <v>661</v>
      </c>
      <c r="G16" s="17">
        <v>522</v>
      </c>
      <c r="H16" s="17">
        <v>383</v>
      </c>
      <c r="I16" s="17">
        <v>359</v>
      </c>
      <c r="J16" s="60">
        <v>302</v>
      </c>
      <c r="K16" s="61">
        <f t="shared" si="8"/>
        <v>2979</v>
      </c>
      <c r="L16" s="9"/>
      <c r="M16" s="65" t="s">
        <v>10</v>
      </c>
      <c r="N16" s="12">
        <f t="shared" si="0"/>
        <v>2.4864502430574958E-2</v>
      </c>
      <c r="O16" s="12">
        <f t="shared" si="1"/>
        <v>1.7153712912778677E-2</v>
      </c>
      <c r="P16" s="12">
        <f t="shared" si="2"/>
        <v>3.6933564284516961E-2</v>
      </c>
      <c r="Q16" s="12">
        <f t="shared" si="3"/>
        <v>2.9166899480359838E-2</v>
      </c>
      <c r="R16" s="12">
        <f t="shared" si="4"/>
        <v>2.1400234676202716E-2</v>
      </c>
      <c r="S16" s="12">
        <f t="shared" si="5"/>
        <v>2.0059227803542492E-2</v>
      </c>
      <c r="T16" s="12">
        <f t="shared" si="6"/>
        <v>1.6874336480974465E-2</v>
      </c>
      <c r="U16" s="12">
        <f t="shared" si="7"/>
        <v>0.16645247806895011</v>
      </c>
    </row>
    <row r="17" spans="2:21" ht="14.25" x14ac:dyDescent="0.15">
      <c r="B17" s="65" t="s">
        <v>11</v>
      </c>
      <c r="C17" s="71">
        <v>14732</v>
      </c>
      <c r="D17" s="14">
        <v>298</v>
      </c>
      <c r="E17" s="17">
        <v>258</v>
      </c>
      <c r="F17" s="17">
        <v>479</v>
      </c>
      <c r="G17" s="17">
        <v>455</v>
      </c>
      <c r="H17" s="17">
        <v>285</v>
      </c>
      <c r="I17" s="17">
        <v>243</v>
      </c>
      <c r="J17" s="60">
        <v>235</v>
      </c>
      <c r="K17" s="61">
        <f t="shared" si="8"/>
        <v>2253</v>
      </c>
      <c r="M17" s="65" t="s">
        <v>11</v>
      </c>
      <c r="N17" s="12">
        <f t="shared" si="0"/>
        <v>2.0228074938908498E-2</v>
      </c>
      <c r="O17" s="12">
        <f t="shared" si="1"/>
        <v>1.7512897094759707E-2</v>
      </c>
      <c r="P17" s="12">
        <f t="shared" si="2"/>
        <v>3.2514254683681784E-2</v>
      </c>
      <c r="Q17" s="12">
        <f t="shared" si="3"/>
        <v>3.0885147977192506E-2</v>
      </c>
      <c r="R17" s="12">
        <f t="shared" si="4"/>
        <v>1.9345642139560141E-2</v>
      </c>
      <c r="S17" s="12">
        <f t="shared" si="5"/>
        <v>1.649470540320391E-2</v>
      </c>
      <c r="T17" s="12">
        <f t="shared" si="6"/>
        <v>1.5951669834374151E-2</v>
      </c>
      <c r="U17" s="12">
        <f t="shared" si="7"/>
        <v>0.15293239207168069</v>
      </c>
    </row>
    <row r="18" spans="2:21" ht="14.25" x14ac:dyDescent="0.15">
      <c r="B18" s="65" t="s">
        <v>12</v>
      </c>
      <c r="C18" s="71">
        <v>5323</v>
      </c>
      <c r="D18" s="14">
        <v>84</v>
      </c>
      <c r="E18" s="17">
        <v>98</v>
      </c>
      <c r="F18" s="17">
        <v>203</v>
      </c>
      <c r="G18" s="17">
        <v>189</v>
      </c>
      <c r="H18" s="17">
        <v>126</v>
      </c>
      <c r="I18" s="17">
        <v>122</v>
      </c>
      <c r="J18" s="60">
        <v>115</v>
      </c>
      <c r="K18" s="61">
        <f t="shared" si="8"/>
        <v>937</v>
      </c>
      <c r="M18" s="65" t="s">
        <v>12</v>
      </c>
      <c r="N18" s="12">
        <f t="shared" si="0"/>
        <v>1.5780574863798611E-2</v>
      </c>
      <c r="O18" s="12">
        <f t="shared" si="1"/>
        <v>1.8410670674431712E-2</v>
      </c>
      <c r="P18" s="12">
        <f t="shared" si="2"/>
        <v>3.8136389254179975E-2</v>
      </c>
      <c r="Q18" s="12">
        <f t="shared" si="3"/>
        <v>3.5506293443546874E-2</v>
      </c>
      <c r="R18" s="12">
        <f t="shared" si="4"/>
        <v>2.3670862295697915E-2</v>
      </c>
      <c r="S18" s="12">
        <f t="shared" si="5"/>
        <v>2.2919406349802742E-2</v>
      </c>
      <c r="T18" s="12">
        <f t="shared" si="6"/>
        <v>2.1604358444486191E-2</v>
      </c>
      <c r="U18" s="12">
        <f t="shared" si="7"/>
        <v>0.17602855532594402</v>
      </c>
    </row>
    <row r="19" spans="2:21" ht="14.25" x14ac:dyDescent="0.15">
      <c r="B19" s="65" t="s">
        <v>13</v>
      </c>
      <c r="C19" s="71">
        <v>5473</v>
      </c>
      <c r="D19" s="14">
        <v>21</v>
      </c>
      <c r="E19" s="17">
        <v>77</v>
      </c>
      <c r="F19" s="17">
        <v>135</v>
      </c>
      <c r="G19" s="17">
        <v>263</v>
      </c>
      <c r="H19" s="17">
        <v>163</v>
      </c>
      <c r="I19" s="17">
        <v>117</v>
      </c>
      <c r="J19" s="60">
        <v>96</v>
      </c>
      <c r="K19" s="61">
        <f t="shared" si="8"/>
        <v>872</v>
      </c>
      <c r="M19" s="65" t="s">
        <v>13</v>
      </c>
      <c r="N19" s="12">
        <f t="shared" si="0"/>
        <v>3.8370180887995617E-3</v>
      </c>
      <c r="O19" s="12">
        <f t="shared" si="1"/>
        <v>1.4069066325598392E-2</v>
      </c>
      <c r="P19" s="12">
        <f t="shared" si="2"/>
        <v>2.466654485656861E-2</v>
      </c>
      <c r="Q19" s="12">
        <f t="shared" si="3"/>
        <v>4.8054083683537363E-2</v>
      </c>
      <c r="R19" s="12">
        <f t="shared" si="4"/>
        <v>2.9782568974968025E-2</v>
      </c>
      <c r="S19" s="12">
        <f t="shared" si="5"/>
        <v>2.1377672209026127E-2</v>
      </c>
      <c r="T19" s="12">
        <f t="shared" si="6"/>
        <v>1.7540654120226568E-2</v>
      </c>
      <c r="U19" s="12">
        <f t="shared" si="7"/>
        <v>0.15932760825872463</v>
      </c>
    </row>
    <row r="20" spans="2:21" ht="14.25" x14ac:dyDescent="0.15">
      <c r="B20" s="65" t="s">
        <v>14</v>
      </c>
      <c r="C20" s="71">
        <v>7809</v>
      </c>
      <c r="D20" s="14">
        <v>98</v>
      </c>
      <c r="E20" s="17">
        <v>126</v>
      </c>
      <c r="F20" s="17">
        <v>242</v>
      </c>
      <c r="G20" s="17">
        <v>201</v>
      </c>
      <c r="H20" s="17">
        <v>155</v>
      </c>
      <c r="I20" s="17">
        <v>171</v>
      </c>
      <c r="J20" s="60">
        <v>90</v>
      </c>
      <c r="K20" s="61">
        <f t="shared" si="8"/>
        <v>1083</v>
      </c>
      <c r="M20" s="65" t="s">
        <v>14</v>
      </c>
      <c r="N20" s="12">
        <f t="shared" si="0"/>
        <v>1.254962223075938E-2</v>
      </c>
      <c r="O20" s="12">
        <f t="shared" si="1"/>
        <v>1.6135228582404917E-2</v>
      </c>
      <c r="P20" s="12">
        <f t="shared" si="2"/>
        <v>3.0989883467793571E-2</v>
      </c>
      <c r="Q20" s="12">
        <f t="shared" si="3"/>
        <v>2.5739531310026893E-2</v>
      </c>
      <c r="R20" s="12">
        <f t="shared" si="4"/>
        <v>1.9848892303752082E-2</v>
      </c>
      <c r="S20" s="12">
        <f t="shared" si="5"/>
        <v>2.1897810218978103E-2</v>
      </c>
      <c r="T20" s="12">
        <f t="shared" si="6"/>
        <v>1.152516327314637E-2</v>
      </c>
      <c r="U20" s="12">
        <f t="shared" si="7"/>
        <v>0.13868613138686131</v>
      </c>
    </row>
    <row r="21" spans="2:21" ht="14.25" x14ac:dyDescent="0.15">
      <c r="B21" s="65" t="s">
        <v>15</v>
      </c>
      <c r="C21" s="71">
        <v>16919</v>
      </c>
      <c r="D21" s="14">
        <v>422</v>
      </c>
      <c r="E21" s="17">
        <v>435</v>
      </c>
      <c r="F21" s="17">
        <v>612</v>
      </c>
      <c r="G21" s="17">
        <v>496</v>
      </c>
      <c r="H21" s="17">
        <v>345</v>
      </c>
      <c r="I21" s="17">
        <v>368</v>
      </c>
      <c r="J21" s="60">
        <v>243</v>
      </c>
      <c r="K21" s="61">
        <f t="shared" si="8"/>
        <v>2921</v>
      </c>
      <c r="L21" s="9"/>
      <c r="M21" s="65" t="s">
        <v>15</v>
      </c>
      <c r="N21" s="12">
        <f t="shared" si="0"/>
        <v>2.4942372480643064E-2</v>
      </c>
      <c r="O21" s="12">
        <f t="shared" si="1"/>
        <v>2.5710739405402212E-2</v>
      </c>
      <c r="P21" s="12">
        <f t="shared" si="2"/>
        <v>3.6172350611738284E-2</v>
      </c>
      <c r="Q21" s="12">
        <f t="shared" si="3"/>
        <v>2.9316153436964358E-2</v>
      </c>
      <c r="R21" s="12">
        <f t="shared" si="4"/>
        <v>2.039127608014658E-2</v>
      </c>
      <c r="S21" s="12">
        <f t="shared" si="5"/>
        <v>2.1750694485489688E-2</v>
      </c>
      <c r="T21" s="12">
        <f t="shared" si="6"/>
        <v>1.4362550978190201E-2</v>
      </c>
      <c r="U21" s="12">
        <f t="shared" si="7"/>
        <v>0.17264613747857438</v>
      </c>
    </row>
    <row r="22" spans="2:21" ht="14.25" x14ac:dyDescent="0.15">
      <c r="B22" s="65" t="s">
        <v>16</v>
      </c>
      <c r="C22" s="71">
        <v>11133</v>
      </c>
      <c r="D22" s="14">
        <v>129</v>
      </c>
      <c r="E22" s="17">
        <v>307</v>
      </c>
      <c r="F22" s="17">
        <v>350</v>
      </c>
      <c r="G22" s="17">
        <v>382</v>
      </c>
      <c r="H22" s="17">
        <v>295</v>
      </c>
      <c r="I22" s="17">
        <v>244</v>
      </c>
      <c r="J22" s="60">
        <v>139</v>
      </c>
      <c r="K22" s="61">
        <f t="shared" si="8"/>
        <v>1846</v>
      </c>
      <c r="M22" s="65" t="s">
        <v>16</v>
      </c>
      <c r="N22" s="12">
        <f t="shared" si="0"/>
        <v>1.1587173268660739E-2</v>
      </c>
      <c r="O22" s="12">
        <f t="shared" si="1"/>
        <v>2.7575675918440672E-2</v>
      </c>
      <c r="P22" s="12">
        <f t="shared" si="2"/>
        <v>3.1438067007994251E-2</v>
      </c>
      <c r="Q22" s="12">
        <f t="shared" si="3"/>
        <v>3.4312404563010872E-2</v>
      </c>
      <c r="R22" s="12">
        <f t="shared" si="4"/>
        <v>2.6497799335309439E-2</v>
      </c>
      <c r="S22" s="12">
        <f t="shared" si="5"/>
        <v>2.1916823857001708E-2</v>
      </c>
      <c r="T22" s="12">
        <f t="shared" si="6"/>
        <v>1.2485403754603431E-2</v>
      </c>
      <c r="U22" s="12">
        <f t="shared" si="7"/>
        <v>0.1658133477050211</v>
      </c>
    </row>
    <row r="23" spans="2:21" ht="14.25" x14ac:dyDescent="0.15">
      <c r="B23" s="65" t="s">
        <v>17</v>
      </c>
      <c r="C23" s="71">
        <v>10027</v>
      </c>
      <c r="D23" s="14">
        <v>164</v>
      </c>
      <c r="E23" s="17">
        <v>218</v>
      </c>
      <c r="F23" s="17">
        <v>340</v>
      </c>
      <c r="G23" s="17">
        <v>375</v>
      </c>
      <c r="H23" s="17">
        <v>279</v>
      </c>
      <c r="I23" s="17">
        <v>217</v>
      </c>
      <c r="J23" s="60">
        <v>181</v>
      </c>
      <c r="K23" s="61">
        <f t="shared" si="8"/>
        <v>1774</v>
      </c>
      <c r="M23" s="65" t="s">
        <v>17</v>
      </c>
      <c r="N23" s="12">
        <f t="shared" si="0"/>
        <v>1.6355839234068015E-2</v>
      </c>
      <c r="O23" s="12">
        <f t="shared" si="1"/>
        <v>2.1741298494066023E-2</v>
      </c>
      <c r="P23" s="12">
        <f t="shared" si="2"/>
        <v>3.3908447192580037E-2</v>
      </c>
      <c r="Q23" s="12">
        <f t="shared" si="3"/>
        <v>3.739902263887504E-2</v>
      </c>
      <c r="R23" s="12">
        <f t="shared" si="4"/>
        <v>2.7824872843323026E-2</v>
      </c>
      <c r="S23" s="12">
        <f t="shared" si="5"/>
        <v>2.1641567767029021E-2</v>
      </c>
      <c r="T23" s="12">
        <f t="shared" si="6"/>
        <v>1.8051261593697018E-2</v>
      </c>
      <c r="U23" s="12">
        <f t="shared" si="7"/>
        <v>0.17692230976363818</v>
      </c>
    </row>
    <row r="24" spans="2:21" ht="14.25" x14ac:dyDescent="0.15">
      <c r="B24" s="65" t="s">
        <v>18</v>
      </c>
      <c r="C24" s="71">
        <v>4835</v>
      </c>
      <c r="D24" s="14">
        <v>51</v>
      </c>
      <c r="E24" s="17">
        <v>91</v>
      </c>
      <c r="F24" s="17">
        <v>198</v>
      </c>
      <c r="G24" s="17">
        <v>200</v>
      </c>
      <c r="H24" s="17">
        <v>155</v>
      </c>
      <c r="I24" s="17">
        <v>114</v>
      </c>
      <c r="J24" s="60">
        <v>104</v>
      </c>
      <c r="K24" s="61">
        <f t="shared" si="8"/>
        <v>913</v>
      </c>
      <c r="M24" s="65" t="s">
        <v>18</v>
      </c>
      <c r="N24" s="12">
        <f t="shared" si="0"/>
        <v>1.0548086866597724E-2</v>
      </c>
      <c r="O24" s="12">
        <f t="shared" si="1"/>
        <v>1.8821096173733197E-2</v>
      </c>
      <c r="P24" s="12">
        <f t="shared" si="2"/>
        <v>4.0951396070320577E-2</v>
      </c>
      <c r="Q24" s="12">
        <f t="shared" si="3"/>
        <v>4.1365046535677352E-2</v>
      </c>
      <c r="R24" s="12">
        <f t="shared" si="4"/>
        <v>3.2057911065149949E-2</v>
      </c>
      <c r="S24" s="12">
        <f t="shared" si="5"/>
        <v>2.357807652533609E-2</v>
      </c>
      <c r="T24" s="12">
        <f t="shared" si="6"/>
        <v>2.1509824198552224E-2</v>
      </c>
      <c r="U24" s="12">
        <f t="shared" si="7"/>
        <v>0.18883143743536712</v>
      </c>
    </row>
    <row r="25" spans="2:21" ht="14.25" x14ac:dyDescent="0.15">
      <c r="B25" s="65" t="s">
        <v>19</v>
      </c>
      <c r="C25" s="71">
        <v>5962</v>
      </c>
      <c r="D25" s="14">
        <v>95</v>
      </c>
      <c r="E25" s="17">
        <v>121</v>
      </c>
      <c r="F25" s="17">
        <v>186</v>
      </c>
      <c r="G25" s="17">
        <v>223</v>
      </c>
      <c r="H25" s="17">
        <v>184</v>
      </c>
      <c r="I25" s="17">
        <v>159</v>
      </c>
      <c r="J25" s="60">
        <v>114</v>
      </c>
      <c r="K25" s="61">
        <f t="shared" si="8"/>
        <v>1082</v>
      </c>
      <c r="M25" s="65" t="s">
        <v>19</v>
      </c>
      <c r="N25" s="12">
        <f t="shared" si="0"/>
        <v>1.5934250251593424E-2</v>
      </c>
      <c r="O25" s="12">
        <f t="shared" si="1"/>
        <v>2.0295202952029519E-2</v>
      </c>
      <c r="P25" s="12">
        <f t="shared" si="2"/>
        <v>3.1197584703119757E-2</v>
      </c>
      <c r="Q25" s="12">
        <f t="shared" si="3"/>
        <v>3.7403555853740354E-2</v>
      </c>
      <c r="R25" s="12">
        <f t="shared" si="4"/>
        <v>3.0862126803086212E-2</v>
      </c>
      <c r="S25" s="12">
        <f t="shared" si="5"/>
        <v>2.6668903052666889E-2</v>
      </c>
      <c r="T25" s="12">
        <f t="shared" si="6"/>
        <v>1.9121100301912108E-2</v>
      </c>
      <c r="U25" s="12">
        <f t="shared" si="7"/>
        <v>0.18148272391814826</v>
      </c>
    </row>
    <row r="26" spans="2:21" ht="14.25" x14ac:dyDescent="0.15">
      <c r="B26" s="65" t="s">
        <v>20</v>
      </c>
      <c r="C26" s="71">
        <v>2838</v>
      </c>
      <c r="D26" s="14">
        <v>48</v>
      </c>
      <c r="E26" s="17">
        <v>54</v>
      </c>
      <c r="F26" s="17">
        <v>123</v>
      </c>
      <c r="G26" s="17">
        <v>123</v>
      </c>
      <c r="H26" s="17">
        <v>89</v>
      </c>
      <c r="I26" s="17">
        <v>82</v>
      </c>
      <c r="J26" s="60">
        <v>36</v>
      </c>
      <c r="K26" s="61">
        <f t="shared" si="8"/>
        <v>555</v>
      </c>
      <c r="M26" s="65" t="s">
        <v>20</v>
      </c>
      <c r="N26" s="12">
        <f t="shared" si="0"/>
        <v>1.6913319238900635E-2</v>
      </c>
      <c r="O26" s="12">
        <f t="shared" si="1"/>
        <v>1.9027484143763214E-2</v>
      </c>
      <c r="P26" s="12">
        <f t="shared" si="2"/>
        <v>4.3340380549682873E-2</v>
      </c>
      <c r="Q26" s="12">
        <f t="shared" si="3"/>
        <v>4.3340380549682873E-2</v>
      </c>
      <c r="R26" s="12">
        <f t="shared" si="4"/>
        <v>3.1360112755461592E-2</v>
      </c>
      <c r="S26" s="12">
        <f t="shared" si="5"/>
        <v>2.8893587033121917E-2</v>
      </c>
      <c r="T26" s="12">
        <f t="shared" si="6"/>
        <v>1.2684989429175475E-2</v>
      </c>
      <c r="U26" s="12">
        <f t="shared" si="7"/>
        <v>0.19556025369978858</v>
      </c>
    </row>
    <row r="27" spans="2:21" ht="14.25" x14ac:dyDescent="0.15">
      <c r="B27" s="65" t="s">
        <v>21</v>
      </c>
      <c r="C27" s="71">
        <v>10016</v>
      </c>
      <c r="D27" s="14">
        <v>116</v>
      </c>
      <c r="E27" s="17">
        <v>159</v>
      </c>
      <c r="F27" s="17">
        <v>290</v>
      </c>
      <c r="G27" s="17">
        <v>296</v>
      </c>
      <c r="H27" s="17">
        <v>200</v>
      </c>
      <c r="I27" s="17">
        <v>161</v>
      </c>
      <c r="J27" s="60">
        <v>134</v>
      </c>
      <c r="K27" s="61">
        <f t="shared" si="8"/>
        <v>1356</v>
      </c>
      <c r="M27" s="65" t="s">
        <v>21</v>
      </c>
      <c r="N27" s="12">
        <f t="shared" si="0"/>
        <v>1.15814696485623E-2</v>
      </c>
      <c r="O27" s="12">
        <f t="shared" si="1"/>
        <v>1.5874600638977637E-2</v>
      </c>
      <c r="P27" s="12">
        <f t="shared" si="2"/>
        <v>2.8953674121405752E-2</v>
      </c>
      <c r="Q27" s="12">
        <f t="shared" si="3"/>
        <v>2.9552715654952075E-2</v>
      </c>
      <c r="R27" s="12">
        <f t="shared" si="4"/>
        <v>1.9968051118210862E-2</v>
      </c>
      <c r="S27" s="12">
        <f t="shared" si="5"/>
        <v>1.6074281150159745E-2</v>
      </c>
      <c r="T27" s="12">
        <f t="shared" si="6"/>
        <v>1.3378594249201278E-2</v>
      </c>
      <c r="U27" s="12">
        <f t="shared" si="7"/>
        <v>0.13538338658146964</v>
      </c>
    </row>
    <row r="28" spans="2:21" ht="14.25" x14ac:dyDescent="0.15">
      <c r="B28" s="65" t="s">
        <v>22</v>
      </c>
      <c r="C28" s="71">
        <v>1573</v>
      </c>
      <c r="D28" s="14">
        <v>28</v>
      </c>
      <c r="E28" s="17">
        <v>35</v>
      </c>
      <c r="F28" s="17">
        <v>63</v>
      </c>
      <c r="G28" s="17">
        <v>59</v>
      </c>
      <c r="H28" s="17">
        <v>56</v>
      </c>
      <c r="I28" s="17">
        <v>32</v>
      </c>
      <c r="J28" s="60">
        <v>39</v>
      </c>
      <c r="K28" s="61">
        <f t="shared" si="8"/>
        <v>312</v>
      </c>
      <c r="M28" s="65" t="s">
        <v>22</v>
      </c>
      <c r="N28" s="12">
        <f t="shared" si="0"/>
        <v>1.7800381436745075E-2</v>
      </c>
      <c r="O28" s="12">
        <f t="shared" si="1"/>
        <v>2.225047679593134E-2</v>
      </c>
      <c r="P28" s="12">
        <f t="shared" si="2"/>
        <v>4.0050858232676415E-2</v>
      </c>
      <c r="Q28" s="12">
        <f t="shared" si="3"/>
        <v>3.7507946598855688E-2</v>
      </c>
      <c r="R28" s="12">
        <f t="shared" si="4"/>
        <v>3.5600762873490149E-2</v>
      </c>
      <c r="S28" s="12">
        <f t="shared" si="5"/>
        <v>2.0343293070565798E-2</v>
      </c>
      <c r="T28" s="12">
        <f t="shared" si="6"/>
        <v>2.4793388429752067E-2</v>
      </c>
      <c r="U28" s="12">
        <f t="shared" si="7"/>
        <v>0.19834710743801653</v>
      </c>
    </row>
    <row r="29" spans="2:21" ht="14.25" x14ac:dyDescent="0.15">
      <c r="B29" s="65" t="s">
        <v>23</v>
      </c>
      <c r="C29" s="71">
        <v>37792</v>
      </c>
      <c r="D29" s="14">
        <v>869</v>
      </c>
      <c r="E29" s="17">
        <v>778</v>
      </c>
      <c r="F29" s="17">
        <v>2047</v>
      </c>
      <c r="G29" s="17">
        <v>1114</v>
      </c>
      <c r="H29" s="17">
        <v>828</v>
      </c>
      <c r="I29" s="17">
        <v>1110</v>
      </c>
      <c r="J29" s="60">
        <v>694</v>
      </c>
      <c r="K29" s="61">
        <f t="shared" si="8"/>
        <v>7440</v>
      </c>
      <c r="M29" s="65" t="s">
        <v>23</v>
      </c>
      <c r="N29" s="12">
        <f t="shared" si="0"/>
        <v>2.299428450465707E-2</v>
      </c>
      <c r="O29" s="12">
        <f t="shared" si="1"/>
        <v>2.0586367485182049E-2</v>
      </c>
      <c r="P29" s="12">
        <f t="shared" si="2"/>
        <v>5.4164902624894158E-2</v>
      </c>
      <c r="Q29" s="12">
        <f t="shared" si="3"/>
        <v>2.9477138018628279E-2</v>
      </c>
      <c r="R29" s="12">
        <f t="shared" si="4"/>
        <v>2.190939881456393E-2</v>
      </c>
      <c r="S29" s="12">
        <f t="shared" si="5"/>
        <v>2.9371295512277729E-2</v>
      </c>
      <c r="T29" s="12">
        <f t="shared" si="6"/>
        <v>1.8363674851820493E-2</v>
      </c>
      <c r="U29" s="12">
        <f t="shared" si="7"/>
        <v>0.19686706181202371</v>
      </c>
    </row>
    <row r="30" spans="2:21" ht="14.25" x14ac:dyDescent="0.15">
      <c r="B30" s="65" t="s">
        <v>24</v>
      </c>
      <c r="C30" s="71">
        <v>2185</v>
      </c>
      <c r="D30" s="14">
        <v>18</v>
      </c>
      <c r="E30" s="17">
        <v>32</v>
      </c>
      <c r="F30" s="17">
        <v>81</v>
      </c>
      <c r="G30" s="17">
        <v>92</v>
      </c>
      <c r="H30" s="17">
        <v>82</v>
      </c>
      <c r="I30" s="17">
        <v>51</v>
      </c>
      <c r="J30" s="60">
        <v>50</v>
      </c>
      <c r="K30" s="61">
        <f t="shared" si="8"/>
        <v>406</v>
      </c>
      <c r="M30" s="65" t="s">
        <v>24</v>
      </c>
      <c r="N30" s="12">
        <f t="shared" si="0"/>
        <v>8.2379862700228835E-3</v>
      </c>
      <c r="O30" s="12">
        <f t="shared" si="1"/>
        <v>1.4645308924485127E-2</v>
      </c>
      <c r="P30" s="12">
        <f t="shared" si="2"/>
        <v>3.7070938215102975E-2</v>
      </c>
      <c r="Q30" s="12">
        <f t="shared" si="3"/>
        <v>4.2105263157894736E-2</v>
      </c>
      <c r="R30" s="12">
        <f t="shared" si="4"/>
        <v>3.7528604118993135E-2</v>
      </c>
      <c r="S30" s="12">
        <f t="shared" si="5"/>
        <v>2.3340961098398168E-2</v>
      </c>
      <c r="T30" s="12">
        <f t="shared" si="6"/>
        <v>2.2883295194508008E-2</v>
      </c>
      <c r="U30" s="12">
        <f t="shared" si="7"/>
        <v>0.18581235697940504</v>
      </c>
    </row>
    <row r="31" spans="2:21" ht="14.25" x14ac:dyDescent="0.15">
      <c r="B31" s="65" t="s">
        <v>25</v>
      </c>
      <c r="C31" s="71">
        <v>8371</v>
      </c>
      <c r="D31" s="14">
        <v>41</v>
      </c>
      <c r="E31" s="17">
        <v>79</v>
      </c>
      <c r="F31" s="17">
        <v>271</v>
      </c>
      <c r="G31" s="17">
        <v>415</v>
      </c>
      <c r="H31" s="17">
        <v>312</v>
      </c>
      <c r="I31" s="17">
        <v>275</v>
      </c>
      <c r="J31" s="60">
        <v>179</v>
      </c>
      <c r="K31" s="61">
        <f t="shared" si="8"/>
        <v>1572</v>
      </c>
      <c r="M31" s="65" t="s">
        <v>25</v>
      </c>
      <c r="N31" s="12">
        <f t="shared" si="0"/>
        <v>4.8978616652729659E-3</v>
      </c>
      <c r="O31" s="12">
        <f t="shared" si="1"/>
        <v>9.437343208696691E-3</v>
      </c>
      <c r="P31" s="12">
        <f t="shared" si="2"/>
        <v>3.237367100704814E-2</v>
      </c>
      <c r="Q31" s="12">
        <f t="shared" si="3"/>
        <v>4.9575916855811732E-2</v>
      </c>
      <c r="R31" s="12">
        <f t="shared" si="4"/>
        <v>3.7271532672321112E-2</v>
      </c>
      <c r="S31" s="12">
        <f t="shared" si="5"/>
        <v>3.2851511169513799E-2</v>
      </c>
      <c r="T31" s="12">
        <f t="shared" si="6"/>
        <v>2.1383347270338072E-2</v>
      </c>
      <c r="U31" s="12">
        <f t="shared" si="7"/>
        <v>0.18779118384900251</v>
      </c>
    </row>
    <row r="32" spans="2:21" ht="14.25" x14ac:dyDescent="0.15">
      <c r="B32" s="65" t="s">
        <v>26</v>
      </c>
      <c r="C32" s="71">
        <v>5654</v>
      </c>
      <c r="D32" s="14">
        <v>88</v>
      </c>
      <c r="E32" s="17">
        <v>119</v>
      </c>
      <c r="F32" s="17">
        <v>187</v>
      </c>
      <c r="G32" s="17">
        <v>179</v>
      </c>
      <c r="H32" s="17">
        <v>147</v>
      </c>
      <c r="I32" s="17">
        <v>142</v>
      </c>
      <c r="J32" s="60">
        <v>111</v>
      </c>
      <c r="K32" s="61">
        <f t="shared" si="8"/>
        <v>973</v>
      </c>
      <c r="M32" s="65" t="s">
        <v>26</v>
      </c>
      <c r="N32" s="12">
        <f t="shared" si="0"/>
        <v>1.556420233463035E-2</v>
      </c>
      <c r="O32" s="12">
        <f t="shared" si="1"/>
        <v>2.1047046338875133E-2</v>
      </c>
      <c r="P32" s="12">
        <f t="shared" si="2"/>
        <v>3.3073929961089495E-2</v>
      </c>
      <c r="Q32" s="12">
        <f t="shared" si="3"/>
        <v>3.1659002476123098E-2</v>
      </c>
      <c r="R32" s="12">
        <f t="shared" si="4"/>
        <v>2.5999292536257518E-2</v>
      </c>
      <c r="S32" s="12">
        <f t="shared" si="5"/>
        <v>2.5114962858153518E-2</v>
      </c>
      <c r="T32" s="12">
        <f t="shared" si="6"/>
        <v>1.9632118853908736E-2</v>
      </c>
      <c r="U32" s="12">
        <f t="shared" si="7"/>
        <v>0.17209055535903786</v>
      </c>
    </row>
    <row r="33" spans="2:21" ht="14.25" x14ac:dyDescent="0.15">
      <c r="B33" s="65" t="s">
        <v>27</v>
      </c>
      <c r="C33" s="71">
        <v>8236</v>
      </c>
      <c r="D33" s="14">
        <v>290</v>
      </c>
      <c r="E33" s="17">
        <v>117</v>
      </c>
      <c r="F33" s="17">
        <v>327</v>
      </c>
      <c r="G33" s="17">
        <v>161</v>
      </c>
      <c r="H33" s="17">
        <v>153</v>
      </c>
      <c r="I33" s="17">
        <v>228</v>
      </c>
      <c r="J33" s="60">
        <v>140</v>
      </c>
      <c r="K33" s="61">
        <f t="shared" si="8"/>
        <v>1416</v>
      </c>
      <c r="M33" s="65" t="s">
        <v>27</v>
      </c>
      <c r="N33" s="12">
        <f t="shared" si="0"/>
        <v>3.5211267605633804E-2</v>
      </c>
      <c r="O33" s="12">
        <f t="shared" si="1"/>
        <v>1.4205925206410879E-2</v>
      </c>
      <c r="P33" s="12">
        <f t="shared" si="2"/>
        <v>3.9703739679456049E-2</v>
      </c>
      <c r="Q33" s="12">
        <f t="shared" si="3"/>
        <v>1.9548324429334629E-2</v>
      </c>
      <c r="R33" s="12">
        <f t="shared" si="4"/>
        <v>1.8576979116075764E-2</v>
      </c>
      <c r="S33" s="12">
        <f t="shared" si="5"/>
        <v>2.7683341427877612E-2</v>
      </c>
      <c r="T33" s="12">
        <f t="shared" si="6"/>
        <v>1.6998542982030112E-2</v>
      </c>
      <c r="U33" s="12">
        <f t="shared" si="7"/>
        <v>0.17192812044681885</v>
      </c>
    </row>
    <row r="34" spans="2:21" ht="14.25" x14ac:dyDescent="0.15">
      <c r="B34" s="65" t="s">
        <v>28</v>
      </c>
      <c r="C34" s="71">
        <v>26037</v>
      </c>
      <c r="D34" s="14">
        <v>732</v>
      </c>
      <c r="E34" s="17">
        <v>569</v>
      </c>
      <c r="F34" s="17">
        <v>1217</v>
      </c>
      <c r="G34" s="17">
        <v>1016</v>
      </c>
      <c r="H34" s="17">
        <v>677</v>
      </c>
      <c r="I34" s="17">
        <v>876</v>
      </c>
      <c r="J34" s="60">
        <v>596</v>
      </c>
      <c r="K34" s="61">
        <f t="shared" si="8"/>
        <v>5683</v>
      </c>
      <c r="M34" s="65" t="s">
        <v>28</v>
      </c>
      <c r="N34" s="12">
        <f t="shared" si="0"/>
        <v>2.8113837999769558E-2</v>
      </c>
      <c r="O34" s="12">
        <f t="shared" si="1"/>
        <v>2.1853516150094097E-2</v>
      </c>
      <c r="P34" s="12">
        <f t="shared" si="2"/>
        <v>4.6741176018742558E-2</v>
      </c>
      <c r="Q34" s="12">
        <f t="shared" si="3"/>
        <v>3.9021392633559936E-2</v>
      </c>
      <c r="R34" s="12">
        <f t="shared" si="4"/>
        <v>2.6001459461535509E-2</v>
      </c>
      <c r="S34" s="12">
        <f t="shared" si="5"/>
        <v>3.3644429081691442E-2</v>
      </c>
      <c r="T34" s="12">
        <f t="shared" si="6"/>
        <v>2.2890501977954451E-2</v>
      </c>
      <c r="U34" s="12">
        <f t="shared" si="7"/>
        <v>0.21826631332334753</v>
      </c>
    </row>
    <row r="35" spans="2:21" ht="14.25" x14ac:dyDescent="0.15">
      <c r="B35" s="65" t="s">
        <v>29</v>
      </c>
      <c r="C35" s="71">
        <v>46240</v>
      </c>
      <c r="D35" s="14">
        <v>1581</v>
      </c>
      <c r="E35" s="17">
        <v>1673</v>
      </c>
      <c r="F35" s="17">
        <v>1477</v>
      </c>
      <c r="G35" s="17">
        <v>1420</v>
      </c>
      <c r="H35" s="17">
        <v>1052</v>
      </c>
      <c r="I35" s="17">
        <v>1129</v>
      </c>
      <c r="J35" s="60">
        <v>665</v>
      </c>
      <c r="K35" s="61">
        <f t="shared" si="8"/>
        <v>8997</v>
      </c>
      <c r="L35" s="9"/>
      <c r="M35" s="65" t="s">
        <v>29</v>
      </c>
      <c r="N35" s="12">
        <f t="shared" si="0"/>
        <v>3.4191176470588239E-2</v>
      </c>
      <c r="O35" s="12">
        <f t="shared" si="1"/>
        <v>3.6180795847750864E-2</v>
      </c>
      <c r="P35" s="12">
        <f t="shared" si="2"/>
        <v>3.1942041522491346E-2</v>
      </c>
      <c r="Q35" s="12">
        <f t="shared" si="3"/>
        <v>3.0709342560553632E-2</v>
      </c>
      <c r="R35" s="12">
        <f t="shared" si="4"/>
        <v>2.2750865051903116E-2</v>
      </c>
      <c r="S35" s="12">
        <f t="shared" si="5"/>
        <v>2.4416089965397923E-2</v>
      </c>
      <c r="T35" s="12">
        <f t="shared" si="6"/>
        <v>1.4381487889273356E-2</v>
      </c>
      <c r="U35" s="12">
        <f t="shared" si="7"/>
        <v>0.19457179930795848</v>
      </c>
    </row>
    <row r="36" spans="2:21" ht="14.25" x14ac:dyDescent="0.15">
      <c r="B36" s="65" t="s">
        <v>30</v>
      </c>
      <c r="C36" s="71">
        <v>11294</v>
      </c>
      <c r="D36" s="14">
        <v>397</v>
      </c>
      <c r="E36" s="17">
        <v>305</v>
      </c>
      <c r="F36" s="17">
        <v>382</v>
      </c>
      <c r="G36" s="17">
        <v>287</v>
      </c>
      <c r="H36" s="17">
        <v>208</v>
      </c>
      <c r="I36" s="17">
        <v>259</v>
      </c>
      <c r="J36" s="60">
        <v>157</v>
      </c>
      <c r="K36" s="61">
        <f t="shared" si="8"/>
        <v>1995</v>
      </c>
      <c r="M36" s="65" t="s">
        <v>30</v>
      </c>
      <c r="N36" s="12">
        <f t="shared" si="0"/>
        <v>3.5151407827164867E-2</v>
      </c>
      <c r="O36" s="12">
        <f t="shared" si="1"/>
        <v>2.7005489640517088E-2</v>
      </c>
      <c r="P36" s="12">
        <f t="shared" si="2"/>
        <v>3.3823268992385337E-2</v>
      </c>
      <c r="Q36" s="12">
        <f t="shared" si="3"/>
        <v>2.5411723038781656E-2</v>
      </c>
      <c r="R36" s="12">
        <f t="shared" si="4"/>
        <v>1.8416858508942802E-2</v>
      </c>
      <c r="S36" s="12">
        <f t="shared" si="5"/>
        <v>2.29325305471932E-2</v>
      </c>
      <c r="T36" s="12">
        <f t="shared" si="6"/>
        <v>1.3901186470692403E-2</v>
      </c>
      <c r="U36" s="12">
        <f t="shared" si="7"/>
        <v>0.17664246502567735</v>
      </c>
    </row>
    <row r="37" spans="2:21" ht="14.25" x14ac:dyDescent="0.15">
      <c r="B37" s="65" t="s">
        <v>31</v>
      </c>
      <c r="C37" s="71">
        <v>2557</v>
      </c>
      <c r="D37" s="14">
        <v>76</v>
      </c>
      <c r="E37" s="17">
        <v>95</v>
      </c>
      <c r="F37" s="17">
        <v>114</v>
      </c>
      <c r="G37" s="17">
        <v>81</v>
      </c>
      <c r="H37" s="17">
        <v>54</v>
      </c>
      <c r="I37" s="17">
        <v>71</v>
      </c>
      <c r="J37" s="60">
        <v>37</v>
      </c>
      <c r="K37" s="61">
        <f t="shared" si="8"/>
        <v>528</v>
      </c>
      <c r="M37" s="65" t="s">
        <v>31</v>
      </c>
      <c r="N37" s="12">
        <f t="shared" si="0"/>
        <v>2.9722330856472429E-2</v>
      </c>
      <c r="O37" s="12">
        <f t="shared" si="1"/>
        <v>3.7152913570590536E-2</v>
      </c>
      <c r="P37" s="12">
        <f t="shared" si="2"/>
        <v>4.4583496284708646E-2</v>
      </c>
      <c r="Q37" s="12">
        <f t="shared" si="3"/>
        <v>3.1677747360187719E-2</v>
      </c>
      <c r="R37" s="12">
        <f t="shared" si="4"/>
        <v>2.1118498240125148E-2</v>
      </c>
      <c r="S37" s="12">
        <f t="shared" si="5"/>
        <v>2.7766914352757136E-2</v>
      </c>
      <c r="T37" s="12">
        <f t="shared" si="6"/>
        <v>1.4470082127493155E-2</v>
      </c>
      <c r="U37" s="12">
        <f t="shared" si="7"/>
        <v>0.20649198279233477</v>
      </c>
    </row>
    <row r="38" spans="2:21" ht="14.25" x14ac:dyDescent="0.15">
      <c r="B38" s="65" t="s">
        <v>32</v>
      </c>
      <c r="C38" s="71">
        <v>26419</v>
      </c>
      <c r="D38" s="14">
        <v>398</v>
      </c>
      <c r="E38" s="17">
        <v>615</v>
      </c>
      <c r="F38" s="17">
        <v>1057</v>
      </c>
      <c r="G38" s="17">
        <v>1154</v>
      </c>
      <c r="H38" s="17">
        <v>948</v>
      </c>
      <c r="I38" s="17">
        <v>778</v>
      </c>
      <c r="J38" s="60">
        <v>557</v>
      </c>
      <c r="K38" s="61">
        <f t="shared" si="8"/>
        <v>5507</v>
      </c>
      <c r="M38" s="65" t="s">
        <v>32</v>
      </c>
      <c r="N38" s="12">
        <f t="shared" si="0"/>
        <v>1.5064915401794164E-2</v>
      </c>
      <c r="O38" s="12">
        <f t="shared" si="1"/>
        <v>2.3278700934933193E-2</v>
      </c>
      <c r="P38" s="12">
        <f t="shared" si="2"/>
        <v>4.0009084371096557E-2</v>
      </c>
      <c r="Q38" s="12">
        <f t="shared" si="3"/>
        <v>4.3680684355955943E-2</v>
      </c>
      <c r="R38" s="12">
        <f t="shared" si="4"/>
        <v>3.588326583140921E-2</v>
      </c>
      <c r="S38" s="12">
        <f t="shared" si="5"/>
        <v>2.944850297134638E-2</v>
      </c>
      <c r="T38" s="12">
        <f t="shared" si="6"/>
        <v>2.1083311253264694E-2</v>
      </c>
      <c r="U38" s="12">
        <f t="shared" si="7"/>
        <v>0.20844846511980014</v>
      </c>
    </row>
    <row r="39" spans="2:21" ht="14.25" x14ac:dyDescent="0.15">
      <c r="B39" s="65" t="s">
        <v>33</v>
      </c>
      <c r="C39" s="71">
        <v>23610</v>
      </c>
      <c r="D39" s="14">
        <v>550</v>
      </c>
      <c r="E39" s="17">
        <v>685</v>
      </c>
      <c r="F39" s="17">
        <v>813</v>
      </c>
      <c r="G39" s="17">
        <v>708</v>
      </c>
      <c r="H39" s="17">
        <v>516</v>
      </c>
      <c r="I39" s="17">
        <v>573</v>
      </c>
      <c r="J39" s="60">
        <v>371</v>
      </c>
      <c r="K39" s="61">
        <f t="shared" si="8"/>
        <v>4216</v>
      </c>
      <c r="L39" s="9"/>
      <c r="M39" s="65" t="s">
        <v>33</v>
      </c>
      <c r="N39" s="12">
        <f t="shared" si="0"/>
        <v>2.3295213892418468E-2</v>
      </c>
      <c r="O39" s="12">
        <f t="shared" si="1"/>
        <v>2.9013130029648455E-2</v>
      </c>
      <c r="P39" s="12">
        <f t="shared" si="2"/>
        <v>3.443456162642948E-2</v>
      </c>
      <c r="Q39" s="12">
        <f t="shared" si="3"/>
        <v>2.9987293519695046E-2</v>
      </c>
      <c r="R39" s="12">
        <f t="shared" si="4"/>
        <v>2.1855146124523508E-2</v>
      </c>
      <c r="S39" s="12">
        <f t="shared" si="5"/>
        <v>2.4269377382465058E-2</v>
      </c>
      <c r="T39" s="12">
        <f t="shared" si="6"/>
        <v>1.5713680643795001E-2</v>
      </c>
      <c r="U39" s="12">
        <f t="shared" si="7"/>
        <v>0.17856840321897502</v>
      </c>
    </row>
    <row r="40" spans="2:21" ht="14.25" x14ac:dyDescent="0.15">
      <c r="B40" s="65" t="s">
        <v>34</v>
      </c>
      <c r="C40" s="71">
        <v>4596</v>
      </c>
      <c r="D40" s="14">
        <v>53</v>
      </c>
      <c r="E40" s="17">
        <v>75</v>
      </c>
      <c r="F40" s="17">
        <v>195</v>
      </c>
      <c r="G40" s="17">
        <v>166</v>
      </c>
      <c r="H40" s="17">
        <v>123</v>
      </c>
      <c r="I40" s="17">
        <v>114</v>
      </c>
      <c r="J40" s="60">
        <v>91</v>
      </c>
      <c r="K40" s="61">
        <f>SUM(D40:J40)</f>
        <v>817</v>
      </c>
      <c r="M40" s="65" t="s">
        <v>34</v>
      </c>
      <c r="N40" s="12">
        <f t="shared" si="0"/>
        <v>1.1531766753698868E-2</v>
      </c>
      <c r="O40" s="12">
        <f t="shared" si="1"/>
        <v>1.6318537859007835E-2</v>
      </c>
      <c r="P40" s="12">
        <f t="shared" si="2"/>
        <v>4.2428198433420362E-2</v>
      </c>
      <c r="Q40" s="12">
        <f t="shared" si="3"/>
        <v>3.6118363794604001E-2</v>
      </c>
      <c r="R40" s="12">
        <f t="shared" si="4"/>
        <v>2.6762402088772844E-2</v>
      </c>
      <c r="S40" s="12">
        <f t="shared" si="5"/>
        <v>2.4804177545691905E-2</v>
      </c>
      <c r="T40" s="12">
        <f t="shared" si="6"/>
        <v>1.979982593559617E-2</v>
      </c>
      <c r="U40" s="12">
        <f t="shared" si="7"/>
        <v>0.17776327241079198</v>
      </c>
    </row>
    <row r="41" spans="2:21" ht="14.25" x14ac:dyDescent="0.15">
      <c r="B41" s="66" t="s">
        <v>64</v>
      </c>
      <c r="C41" s="72">
        <f t="shared" ref="C41:J41" si="9">SUM(C6:C40)</f>
        <v>618705</v>
      </c>
      <c r="D41" s="74">
        <f t="shared" si="9"/>
        <v>17775</v>
      </c>
      <c r="E41" s="74">
        <f t="shared" si="9"/>
        <v>13231</v>
      </c>
      <c r="F41" s="74">
        <f t="shared" si="9"/>
        <v>23241</v>
      </c>
      <c r="G41" s="74">
        <f t="shared" si="9"/>
        <v>18577</v>
      </c>
      <c r="H41" s="74">
        <f t="shared" si="9"/>
        <v>13837</v>
      </c>
      <c r="I41" s="74">
        <f t="shared" si="9"/>
        <v>14384</v>
      </c>
      <c r="J41" s="74">
        <f t="shared" si="9"/>
        <v>9911</v>
      </c>
      <c r="K41" s="4">
        <f>SUM(K6:K40)</f>
        <v>110956</v>
      </c>
      <c r="M41" s="66" t="s">
        <v>64</v>
      </c>
      <c r="N41" s="13">
        <f t="shared" si="0"/>
        <v>2.8729362135428031E-2</v>
      </c>
      <c r="O41" s="13">
        <f t="shared" si="1"/>
        <v>2.1384989615406372E-2</v>
      </c>
      <c r="P41" s="13">
        <f t="shared" si="2"/>
        <v>3.7563944044415348E-2</v>
      </c>
      <c r="Q41" s="13">
        <f t="shared" si="3"/>
        <v>3.0025618024745234E-2</v>
      </c>
      <c r="R41" s="13">
        <f t="shared" si="4"/>
        <v>2.2364454788631093E-2</v>
      </c>
      <c r="S41" s="13">
        <f t="shared" si="5"/>
        <v>2.3248559491195319E-2</v>
      </c>
      <c r="T41" s="13">
        <f t="shared" si="6"/>
        <v>1.6018942791798999E-2</v>
      </c>
      <c r="U41" s="13">
        <f t="shared" si="7"/>
        <v>0.1793358708916204</v>
      </c>
    </row>
    <row r="42" spans="2:21" ht="14.25" x14ac:dyDescent="0.15">
      <c r="B42" s="66" t="s">
        <v>63</v>
      </c>
      <c r="C42" s="72">
        <v>34878658</v>
      </c>
      <c r="D42" s="73">
        <v>865686</v>
      </c>
      <c r="E42" s="73">
        <v>860864</v>
      </c>
      <c r="F42" s="73">
        <v>1272004</v>
      </c>
      <c r="G42" s="73">
        <v>1097034</v>
      </c>
      <c r="H42" s="73">
        <v>833789</v>
      </c>
      <c r="I42" s="73">
        <v>770220</v>
      </c>
      <c r="J42" s="74">
        <v>582811</v>
      </c>
      <c r="K42" s="62">
        <f>SUM(D42:J42)</f>
        <v>6282408</v>
      </c>
      <c r="M42" s="66" t="s">
        <v>63</v>
      </c>
      <c r="N42" s="13">
        <f t="shared" si="0"/>
        <v>2.4819934299077678E-2</v>
      </c>
      <c r="O42" s="13">
        <f t="shared" si="1"/>
        <v>2.4681683567068433E-2</v>
      </c>
      <c r="P42" s="13">
        <f t="shared" si="2"/>
        <v>3.6469407739254188E-2</v>
      </c>
      <c r="Q42" s="13">
        <f t="shared" si="3"/>
        <v>3.1452872986110873E-2</v>
      </c>
      <c r="R42" s="13">
        <f t="shared" si="4"/>
        <v>2.3905420902375314E-2</v>
      </c>
      <c r="S42" s="13">
        <f t="shared" si="5"/>
        <v>2.2082845045242279E-2</v>
      </c>
      <c r="T42" s="13">
        <f t="shared" si="6"/>
        <v>1.6709673864172183E-2</v>
      </c>
      <c r="U42" s="13">
        <f t="shared" si="7"/>
        <v>0.18012183840330095</v>
      </c>
    </row>
    <row r="43" spans="2:21" ht="18.75" customHeight="1" x14ac:dyDescent="0.15">
      <c r="B43" s="106" t="s">
        <v>110</v>
      </c>
      <c r="C43" s="107"/>
      <c r="D43" s="107"/>
      <c r="E43" s="107"/>
      <c r="F43" s="107"/>
      <c r="G43" s="107"/>
      <c r="H43" s="107"/>
      <c r="I43" s="107"/>
      <c r="J43" s="107"/>
      <c r="K43" s="107"/>
      <c r="L43" s="7"/>
    </row>
    <row r="44" spans="2:21" x14ac:dyDescent="0.15">
      <c r="B44" s="107"/>
      <c r="C44" s="107"/>
      <c r="D44" s="107"/>
      <c r="E44" s="107"/>
      <c r="F44" s="107"/>
      <c r="G44" s="107"/>
      <c r="H44" s="107"/>
      <c r="I44" s="107"/>
      <c r="J44" s="107"/>
      <c r="K44" s="107"/>
      <c r="L44" s="7"/>
      <c r="M44" s="7"/>
      <c r="N44" s="7"/>
      <c r="O44" s="7"/>
      <c r="P44" s="7"/>
      <c r="Q44" s="7"/>
      <c r="R44" s="7"/>
      <c r="S44" s="7"/>
      <c r="T44" s="7"/>
      <c r="U44" s="7"/>
    </row>
  </sheetData>
  <sheetProtection password="E9BF" sheet="1" selectLockedCells="1"/>
  <mergeCells count="10">
    <mergeCell ref="B43:K44"/>
    <mergeCell ref="B2:D2"/>
    <mergeCell ref="M2:P2"/>
    <mergeCell ref="B3:B5"/>
    <mergeCell ref="C3:K3"/>
    <mergeCell ref="M3:U3"/>
    <mergeCell ref="C4:C5"/>
    <mergeCell ref="D4:K4"/>
    <mergeCell ref="M4:M5"/>
    <mergeCell ref="N4:U4"/>
  </mergeCells>
  <phoneticPr fontId="1"/>
  <conditionalFormatting sqref="M6:U42">
    <cfRule type="expression" dxfId="20" priority="1">
      <formula>MOD(ROW(),2)=0</formula>
    </cfRule>
  </conditionalFormatting>
  <conditionalFormatting sqref="B6:K42">
    <cfRule type="expression" dxfId="19" priority="2">
      <formula>MOD(ROW(),2)=0</formula>
    </cfRule>
  </conditionalFormatting>
  <pageMargins left="0.31496062992125984" right="0.11811023622047245" top="0.35433070866141736" bottom="0.15748031496062992" header="0.31496062992125984" footer="0.31496062992125984"/>
  <pageSetup paperSize="9" scale="92" orientation="portrait" r:id="rId1"/>
  <colBreaks count="1" manualBreakCount="1">
    <brk id="11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44"/>
  <sheetViews>
    <sheetView view="pageBreakPreview" zoomScale="70" zoomScaleNormal="70" zoomScaleSheetLayoutView="70" workbookViewId="0">
      <pane xSplit="2" ySplit="5" topLeftCell="C21" activePane="bottomRight" state="frozen"/>
      <selection pane="topRight" activeCell="D1" sqref="D1"/>
      <selection pane="bottomLeft" activeCell="A6" sqref="A6"/>
      <selection pane="bottomRight"/>
    </sheetView>
  </sheetViews>
  <sheetFormatPr defaultRowHeight="13.5" x14ac:dyDescent="0.15"/>
  <cols>
    <col min="1" max="1" width="2.25" style="1" customWidth="1"/>
    <col min="2" max="2" width="9" style="1"/>
    <col min="3" max="3" width="11.25" style="1" customWidth="1"/>
    <col min="4" max="5" width="9" style="1"/>
    <col min="6" max="7" width="10.375" style="1" customWidth="1"/>
    <col min="8" max="10" width="9" style="1"/>
    <col min="11" max="11" width="10.25" style="1" customWidth="1"/>
    <col min="12" max="16384" width="9" style="1"/>
  </cols>
  <sheetData>
    <row r="2" spans="2:21" ht="17.25" x14ac:dyDescent="0.15">
      <c r="B2" s="108" t="s">
        <v>59</v>
      </c>
      <c r="C2" s="108"/>
      <c r="D2" s="108"/>
      <c r="E2" s="29"/>
      <c r="F2" s="29"/>
      <c r="G2" s="29"/>
      <c r="H2" s="29"/>
      <c r="I2" s="29"/>
      <c r="J2" s="29"/>
      <c r="K2" s="29"/>
      <c r="L2" s="29"/>
      <c r="M2" s="108" t="s">
        <v>41</v>
      </c>
      <c r="N2" s="108"/>
      <c r="O2" s="108"/>
      <c r="P2" s="108"/>
      <c r="Q2" s="29"/>
      <c r="R2" s="29"/>
      <c r="S2" s="29"/>
      <c r="T2" s="29"/>
      <c r="U2" s="29"/>
    </row>
    <row r="3" spans="2:21" x14ac:dyDescent="0.15">
      <c r="B3" s="109"/>
      <c r="C3" s="99" t="s">
        <v>108</v>
      </c>
      <c r="D3" s="99"/>
      <c r="E3" s="99"/>
      <c r="F3" s="99"/>
      <c r="G3" s="99"/>
      <c r="H3" s="99"/>
      <c r="I3" s="99"/>
      <c r="J3" s="99"/>
      <c r="K3" s="100"/>
      <c r="L3" s="5"/>
      <c r="M3" s="110" t="s">
        <v>90</v>
      </c>
      <c r="N3" s="99"/>
      <c r="O3" s="99"/>
      <c r="P3" s="99"/>
      <c r="Q3" s="99"/>
      <c r="R3" s="99"/>
      <c r="S3" s="99"/>
      <c r="T3" s="99"/>
      <c r="U3" s="100"/>
    </row>
    <row r="4" spans="2:21" x14ac:dyDescent="0.15">
      <c r="B4" s="109"/>
      <c r="C4" s="96" t="s">
        <v>61</v>
      </c>
      <c r="D4" s="98" t="s">
        <v>62</v>
      </c>
      <c r="E4" s="99"/>
      <c r="F4" s="99"/>
      <c r="G4" s="99"/>
      <c r="H4" s="99"/>
      <c r="I4" s="99"/>
      <c r="J4" s="99"/>
      <c r="K4" s="100"/>
      <c r="L4" s="5"/>
      <c r="M4" s="97"/>
      <c r="N4" s="98" t="s">
        <v>41</v>
      </c>
      <c r="O4" s="99"/>
      <c r="P4" s="99"/>
      <c r="Q4" s="99"/>
      <c r="R4" s="99"/>
      <c r="S4" s="99"/>
      <c r="T4" s="99"/>
      <c r="U4" s="100"/>
    </row>
    <row r="5" spans="2:21" ht="27" x14ac:dyDescent="0.15">
      <c r="B5" s="109"/>
      <c r="C5" s="97"/>
      <c r="D5" s="58" t="s">
        <v>49</v>
      </c>
      <c r="E5" s="59" t="s">
        <v>43</v>
      </c>
      <c r="F5" s="59" t="s">
        <v>48</v>
      </c>
      <c r="G5" s="59" t="s">
        <v>44</v>
      </c>
      <c r="H5" s="59" t="s">
        <v>45</v>
      </c>
      <c r="I5" s="59" t="s">
        <v>46</v>
      </c>
      <c r="J5" s="59" t="s">
        <v>47</v>
      </c>
      <c r="K5" s="38" t="s">
        <v>50</v>
      </c>
      <c r="L5" s="5"/>
      <c r="M5" s="111"/>
      <c r="N5" s="55" t="s">
        <v>58</v>
      </c>
      <c r="O5" s="55" t="s">
        <v>57</v>
      </c>
      <c r="P5" s="55" t="s">
        <v>56</v>
      </c>
      <c r="Q5" s="55" t="s">
        <v>55</v>
      </c>
      <c r="R5" s="55" t="s">
        <v>54</v>
      </c>
      <c r="S5" s="55" t="s">
        <v>53</v>
      </c>
      <c r="T5" s="23" t="s">
        <v>52</v>
      </c>
      <c r="U5" s="55" t="s">
        <v>51</v>
      </c>
    </row>
    <row r="6" spans="2:21" ht="14.25" x14ac:dyDescent="0.15">
      <c r="B6" s="56" t="s">
        <v>0</v>
      </c>
      <c r="C6" s="2">
        <v>239460</v>
      </c>
      <c r="D6" s="14">
        <v>10176</v>
      </c>
      <c r="E6" s="17">
        <v>4240</v>
      </c>
      <c r="F6" s="17">
        <v>8903</v>
      </c>
      <c r="G6" s="17">
        <v>6418</v>
      </c>
      <c r="H6" s="17">
        <v>4459</v>
      </c>
      <c r="I6" s="17">
        <v>4727</v>
      </c>
      <c r="J6" s="60">
        <v>3405</v>
      </c>
      <c r="K6" s="63">
        <f>SUM(D6:J6)</f>
        <v>42328</v>
      </c>
      <c r="L6" s="9"/>
      <c r="M6" s="56" t="s">
        <v>0</v>
      </c>
      <c r="N6" s="12">
        <f t="shared" ref="N6:N42" si="0">D6/C6</f>
        <v>4.2495615134051618E-2</v>
      </c>
      <c r="O6" s="12">
        <f t="shared" ref="O6:O42" si="1">E6/C6</f>
        <v>1.7706506305854842E-2</v>
      </c>
      <c r="P6" s="12">
        <f t="shared" ref="P6:P42" si="2">F6/C6</f>
        <v>3.7179487179487179E-2</v>
      </c>
      <c r="Q6" s="12">
        <f t="shared" ref="Q6:Q42" si="3">G6/C6</f>
        <v>2.680197110164537E-2</v>
      </c>
      <c r="R6" s="12">
        <f t="shared" ref="R6:R42" si="4">H6/C6</f>
        <v>1.8621064060803473E-2</v>
      </c>
      <c r="S6" s="12">
        <f t="shared" ref="S6:S42" si="5">I6/C6</f>
        <v>1.9740248893343356E-2</v>
      </c>
      <c r="T6" s="12">
        <f t="shared" ref="T6:T42" si="6">J6/C6</f>
        <v>1.4219493861187673E-2</v>
      </c>
      <c r="U6" s="12">
        <f t="shared" ref="U6:U42" si="7">K6/C6</f>
        <v>0.1767643865363735</v>
      </c>
    </row>
    <row r="7" spans="2:21" ht="14.25" x14ac:dyDescent="0.15">
      <c r="B7" s="56" t="s">
        <v>1</v>
      </c>
      <c r="C7" s="2">
        <v>11377</v>
      </c>
      <c r="D7" s="14">
        <v>109</v>
      </c>
      <c r="E7" s="17">
        <v>212</v>
      </c>
      <c r="F7" s="17">
        <v>294</v>
      </c>
      <c r="G7" s="17">
        <v>467</v>
      </c>
      <c r="H7" s="17">
        <v>314</v>
      </c>
      <c r="I7" s="17">
        <v>274</v>
      </c>
      <c r="J7" s="60">
        <v>217</v>
      </c>
      <c r="K7" s="61">
        <f t="shared" ref="K7:K39" si="8">SUM(D7:J7)</f>
        <v>1887</v>
      </c>
      <c r="L7" s="9"/>
      <c r="M7" s="56" t="s">
        <v>1</v>
      </c>
      <c r="N7" s="12">
        <f t="shared" si="0"/>
        <v>9.580733057923882E-3</v>
      </c>
      <c r="O7" s="12">
        <f t="shared" si="1"/>
        <v>1.8634086314494154E-2</v>
      </c>
      <c r="P7" s="12">
        <f t="shared" si="2"/>
        <v>2.5841610266326798E-2</v>
      </c>
      <c r="Q7" s="12">
        <f t="shared" si="3"/>
        <v>4.1047727872022502E-2</v>
      </c>
      <c r="R7" s="12">
        <f t="shared" si="4"/>
        <v>2.7599542937505495E-2</v>
      </c>
      <c r="S7" s="12">
        <f t="shared" si="5"/>
        <v>2.4083677595148106E-2</v>
      </c>
      <c r="T7" s="12">
        <f t="shared" si="6"/>
        <v>1.9073569482288829E-2</v>
      </c>
      <c r="U7" s="12">
        <f t="shared" si="7"/>
        <v>0.16586094752570976</v>
      </c>
    </row>
    <row r="8" spans="2:21" ht="14.25" x14ac:dyDescent="0.15">
      <c r="B8" s="56" t="s">
        <v>2</v>
      </c>
      <c r="C8" s="2">
        <v>4133</v>
      </c>
      <c r="D8" s="14">
        <v>35</v>
      </c>
      <c r="E8" s="17">
        <v>124</v>
      </c>
      <c r="F8" s="17">
        <v>55</v>
      </c>
      <c r="G8" s="17">
        <v>152</v>
      </c>
      <c r="H8" s="17">
        <v>107</v>
      </c>
      <c r="I8" s="17">
        <v>76</v>
      </c>
      <c r="J8" s="60">
        <v>54</v>
      </c>
      <c r="K8" s="61">
        <f t="shared" si="8"/>
        <v>603</v>
      </c>
      <c r="M8" s="56" t="s">
        <v>2</v>
      </c>
      <c r="N8" s="12">
        <f t="shared" si="0"/>
        <v>8.4684248729736261E-3</v>
      </c>
      <c r="O8" s="12">
        <f t="shared" si="1"/>
        <v>3.0002419549963705E-2</v>
      </c>
      <c r="P8" s="12">
        <f t="shared" si="2"/>
        <v>1.3307524800387127E-2</v>
      </c>
      <c r="Q8" s="12">
        <f t="shared" si="3"/>
        <v>3.677715944834261E-2</v>
      </c>
      <c r="R8" s="12">
        <f t="shared" si="4"/>
        <v>2.588918461166223E-2</v>
      </c>
      <c r="S8" s="12">
        <f t="shared" si="5"/>
        <v>1.8388579724171305E-2</v>
      </c>
      <c r="T8" s="12">
        <f t="shared" si="6"/>
        <v>1.3065569804016453E-2</v>
      </c>
      <c r="U8" s="12">
        <f t="shared" si="7"/>
        <v>0.14589886281151707</v>
      </c>
    </row>
    <row r="9" spans="2:21" ht="14.25" x14ac:dyDescent="0.15">
      <c r="B9" s="56" t="s">
        <v>3</v>
      </c>
      <c r="C9" s="2">
        <v>678</v>
      </c>
      <c r="D9" s="14">
        <v>15</v>
      </c>
      <c r="E9" s="17">
        <v>45</v>
      </c>
      <c r="F9" s="17">
        <v>33</v>
      </c>
      <c r="G9" s="17">
        <v>29</v>
      </c>
      <c r="H9" s="17">
        <v>22</v>
      </c>
      <c r="I9" s="17">
        <v>27</v>
      </c>
      <c r="J9" s="60">
        <v>11</v>
      </c>
      <c r="K9" s="61">
        <f t="shared" si="8"/>
        <v>182</v>
      </c>
      <c r="M9" s="56" t="s">
        <v>3</v>
      </c>
      <c r="N9" s="12">
        <f t="shared" si="0"/>
        <v>2.2123893805309734E-2</v>
      </c>
      <c r="O9" s="12">
        <f t="shared" si="1"/>
        <v>6.637168141592921E-2</v>
      </c>
      <c r="P9" s="12">
        <f t="shared" si="2"/>
        <v>4.8672566371681415E-2</v>
      </c>
      <c r="Q9" s="12">
        <f t="shared" si="3"/>
        <v>4.2772861356932153E-2</v>
      </c>
      <c r="R9" s="12">
        <f t="shared" si="4"/>
        <v>3.2448377581120944E-2</v>
      </c>
      <c r="S9" s="12">
        <f t="shared" si="5"/>
        <v>3.9823008849557522E-2</v>
      </c>
      <c r="T9" s="12">
        <f t="shared" si="6"/>
        <v>1.6224188790560472E-2</v>
      </c>
      <c r="U9" s="12">
        <f t="shared" si="7"/>
        <v>0.26843657817109146</v>
      </c>
    </row>
    <row r="10" spans="2:21" ht="14.25" x14ac:dyDescent="0.15">
      <c r="B10" s="56" t="s">
        <v>4</v>
      </c>
      <c r="C10" s="2">
        <v>6146</v>
      </c>
      <c r="D10" s="14">
        <v>85</v>
      </c>
      <c r="E10" s="17">
        <v>84</v>
      </c>
      <c r="F10" s="17">
        <v>172</v>
      </c>
      <c r="G10" s="17">
        <v>125</v>
      </c>
      <c r="H10" s="17">
        <v>75</v>
      </c>
      <c r="I10" s="17">
        <v>91</v>
      </c>
      <c r="J10" s="60">
        <v>57</v>
      </c>
      <c r="K10" s="61">
        <f t="shared" si="8"/>
        <v>689</v>
      </c>
      <c r="M10" s="56" t="s">
        <v>4</v>
      </c>
      <c r="N10" s="12">
        <f t="shared" si="0"/>
        <v>1.383013342011064E-2</v>
      </c>
      <c r="O10" s="12">
        <f t="shared" si="1"/>
        <v>1.366742596810934E-2</v>
      </c>
      <c r="P10" s="12">
        <f t="shared" si="2"/>
        <v>2.7985681744223886E-2</v>
      </c>
      <c r="Q10" s="12">
        <f t="shared" si="3"/>
        <v>2.0338431500162707E-2</v>
      </c>
      <c r="R10" s="12">
        <f t="shared" si="4"/>
        <v>1.2203058900097624E-2</v>
      </c>
      <c r="S10" s="12">
        <f t="shared" si="5"/>
        <v>1.4806378132118452E-2</v>
      </c>
      <c r="T10" s="12">
        <f t="shared" si="6"/>
        <v>9.274324764074195E-3</v>
      </c>
      <c r="U10" s="12">
        <f t="shared" si="7"/>
        <v>0.11210543442889684</v>
      </c>
    </row>
    <row r="11" spans="2:21" ht="14.25" x14ac:dyDescent="0.15">
      <c r="B11" s="56" t="s">
        <v>5</v>
      </c>
      <c r="C11" s="2">
        <v>3643</v>
      </c>
      <c r="D11" s="14">
        <v>38</v>
      </c>
      <c r="E11" s="17">
        <v>91</v>
      </c>
      <c r="F11" s="17">
        <v>70</v>
      </c>
      <c r="G11" s="17">
        <v>146</v>
      </c>
      <c r="H11" s="17">
        <v>130</v>
      </c>
      <c r="I11" s="17">
        <v>93</v>
      </c>
      <c r="J11" s="60">
        <v>63</v>
      </c>
      <c r="K11" s="61">
        <f t="shared" si="8"/>
        <v>631</v>
      </c>
      <c r="M11" s="56" t="s">
        <v>5</v>
      </c>
      <c r="N11" s="12">
        <f t="shared" si="0"/>
        <v>1.043096349162778E-2</v>
      </c>
      <c r="O11" s="12">
        <f t="shared" si="1"/>
        <v>2.4979412572055999E-2</v>
      </c>
      <c r="P11" s="12">
        <f t="shared" si="2"/>
        <v>1.9214932747735385E-2</v>
      </c>
      <c r="Q11" s="12">
        <f t="shared" si="3"/>
        <v>4.0076859730990941E-2</v>
      </c>
      <c r="R11" s="12">
        <f t="shared" si="4"/>
        <v>3.5684875102937143E-2</v>
      </c>
      <c r="S11" s="12">
        <f t="shared" si="5"/>
        <v>2.5528410650562723E-2</v>
      </c>
      <c r="T11" s="12">
        <f t="shared" si="6"/>
        <v>1.7293439472961844E-2</v>
      </c>
      <c r="U11" s="12">
        <f t="shared" si="7"/>
        <v>0.1732088937688718</v>
      </c>
    </row>
    <row r="12" spans="2:21" ht="14.25" x14ac:dyDescent="0.15">
      <c r="B12" s="56" t="s">
        <v>6</v>
      </c>
      <c r="C12" s="2">
        <v>10642</v>
      </c>
      <c r="D12" s="14">
        <v>91</v>
      </c>
      <c r="E12" s="17">
        <v>247</v>
      </c>
      <c r="F12" s="17">
        <v>190</v>
      </c>
      <c r="G12" s="17">
        <v>328</v>
      </c>
      <c r="H12" s="17">
        <v>309</v>
      </c>
      <c r="I12" s="17">
        <v>230</v>
      </c>
      <c r="J12" s="60">
        <v>150</v>
      </c>
      <c r="K12" s="61">
        <f t="shared" si="8"/>
        <v>1545</v>
      </c>
      <c r="M12" s="56" t="s">
        <v>6</v>
      </c>
      <c r="N12" s="12">
        <f t="shared" si="0"/>
        <v>8.5510242435632398E-3</v>
      </c>
      <c r="O12" s="12">
        <f t="shared" si="1"/>
        <v>2.320992294681451E-2</v>
      </c>
      <c r="P12" s="12">
        <f t="shared" si="2"/>
        <v>1.7853786882165008E-2</v>
      </c>
      <c r="Q12" s="12">
        <f t="shared" si="3"/>
        <v>3.0821274196579589E-2</v>
      </c>
      <c r="R12" s="12">
        <f t="shared" si="4"/>
        <v>2.903589550836309E-2</v>
      </c>
      <c r="S12" s="12">
        <f t="shared" si="5"/>
        <v>2.1612478857357641E-2</v>
      </c>
      <c r="T12" s="12">
        <f t="shared" si="6"/>
        <v>1.4095094906972373E-2</v>
      </c>
      <c r="U12" s="12">
        <f t="shared" si="7"/>
        <v>0.14517947754181545</v>
      </c>
    </row>
    <row r="13" spans="2:21" ht="14.25" x14ac:dyDescent="0.15">
      <c r="B13" s="56" t="s">
        <v>7</v>
      </c>
      <c r="C13" s="2">
        <v>3018</v>
      </c>
      <c r="D13" s="14">
        <v>25</v>
      </c>
      <c r="E13" s="17">
        <v>62</v>
      </c>
      <c r="F13" s="17">
        <v>78</v>
      </c>
      <c r="G13" s="17">
        <v>127</v>
      </c>
      <c r="H13" s="17">
        <v>104</v>
      </c>
      <c r="I13" s="17">
        <v>82</v>
      </c>
      <c r="J13" s="60">
        <v>45</v>
      </c>
      <c r="K13" s="61">
        <f t="shared" si="8"/>
        <v>523</v>
      </c>
      <c r="M13" s="56" t="s">
        <v>7</v>
      </c>
      <c r="N13" s="12">
        <f t="shared" si="0"/>
        <v>8.2836315440689198E-3</v>
      </c>
      <c r="O13" s="12">
        <f t="shared" si="1"/>
        <v>2.054340622929092E-2</v>
      </c>
      <c r="P13" s="12">
        <f t="shared" si="2"/>
        <v>2.584493041749503E-2</v>
      </c>
      <c r="Q13" s="12">
        <f t="shared" si="3"/>
        <v>4.2080848243870116E-2</v>
      </c>
      <c r="R13" s="12">
        <f t="shared" si="4"/>
        <v>3.4459907223326709E-2</v>
      </c>
      <c r="S13" s="12">
        <f t="shared" si="5"/>
        <v>2.7170311464546057E-2</v>
      </c>
      <c r="T13" s="12">
        <f t="shared" si="6"/>
        <v>1.4910536779324055E-2</v>
      </c>
      <c r="U13" s="12">
        <f t="shared" si="7"/>
        <v>0.17329357190192179</v>
      </c>
    </row>
    <row r="14" spans="2:21" ht="14.25" x14ac:dyDescent="0.15">
      <c r="B14" s="56" t="s">
        <v>8</v>
      </c>
      <c r="C14" s="2">
        <v>9662</v>
      </c>
      <c r="D14" s="14">
        <v>138</v>
      </c>
      <c r="E14" s="17">
        <v>254</v>
      </c>
      <c r="F14" s="17">
        <v>324</v>
      </c>
      <c r="G14" s="17">
        <v>306</v>
      </c>
      <c r="H14" s="17">
        <v>261</v>
      </c>
      <c r="I14" s="17">
        <v>228</v>
      </c>
      <c r="J14" s="60">
        <v>151</v>
      </c>
      <c r="K14" s="61">
        <f t="shared" si="8"/>
        <v>1662</v>
      </c>
      <c r="M14" s="56" t="s">
        <v>8</v>
      </c>
      <c r="N14" s="12">
        <f t="shared" si="0"/>
        <v>1.4282757193127717E-2</v>
      </c>
      <c r="O14" s="12">
        <f t="shared" si="1"/>
        <v>2.6288553094597392E-2</v>
      </c>
      <c r="P14" s="12">
        <f t="shared" si="2"/>
        <v>3.3533429931691158E-2</v>
      </c>
      <c r="Q14" s="12">
        <f t="shared" si="3"/>
        <v>3.1670461602152762E-2</v>
      </c>
      <c r="R14" s="12">
        <f t="shared" si="4"/>
        <v>2.7013040778306768E-2</v>
      </c>
      <c r="S14" s="12">
        <f t="shared" si="5"/>
        <v>2.3597598840819706E-2</v>
      </c>
      <c r="T14" s="12">
        <f t="shared" si="6"/>
        <v>1.562823432001656E-2</v>
      </c>
      <c r="U14" s="12">
        <f t="shared" si="7"/>
        <v>0.17201407576071207</v>
      </c>
    </row>
    <row r="15" spans="2:21" ht="14.25" x14ac:dyDescent="0.15">
      <c r="B15" s="56" t="s">
        <v>9</v>
      </c>
      <c r="C15" s="2">
        <v>5462</v>
      </c>
      <c r="D15" s="14">
        <v>66</v>
      </c>
      <c r="E15" s="17">
        <v>173</v>
      </c>
      <c r="F15" s="17">
        <v>163</v>
      </c>
      <c r="G15" s="17">
        <v>253</v>
      </c>
      <c r="H15" s="17">
        <v>212</v>
      </c>
      <c r="I15" s="17">
        <v>164</v>
      </c>
      <c r="J15" s="60">
        <v>138</v>
      </c>
      <c r="K15" s="61">
        <f t="shared" si="8"/>
        <v>1169</v>
      </c>
      <c r="M15" s="56" t="s">
        <v>9</v>
      </c>
      <c r="N15" s="12">
        <f t="shared" si="0"/>
        <v>1.2083485902599781E-2</v>
      </c>
      <c r="O15" s="12">
        <f t="shared" si="1"/>
        <v>3.1673379714390333E-2</v>
      </c>
      <c r="P15" s="12">
        <f t="shared" si="2"/>
        <v>2.984254851702673E-2</v>
      </c>
      <c r="Q15" s="12">
        <f t="shared" si="3"/>
        <v>4.6320029293299154E-2</v>
      </c>
      <c r="R15" s="12">
        <f t="shared" si="4"/>
        <v>3.8813621384108384E-2</v>
      </c>
      <c r="S15" s="12">
        <f t="shared" si="5"/>
        <v>3.0025631636763091E-2</v>
      </c>
      <c r="T15" s="12">
        <f t="shared" si="6"/>
        <v>2.5265470523617724E-2</v>
      </c>
      <c r="U15" s="12">
        <f t="shared" si="7"/>
        <v>0.21402416697180521</v>
      </c>
    </row>
    <row r="16" spans="2:21" ht="14.25" x14ac:dyDescent="0.15">
      <c r="B16" s="56" t="s">
        <v>10</v>
      </c>
      <c r="C16" s="2">
        <v>17670</v>
      </c>
      <c r="D16" s="14">
        <v>388</v>
      </c>
      <c r="E16" s="17">
        <v>271</v>
      </c>
      <c r="F16" s="17">
        <v>653</v>
      </c>
      <c r="G16" s="17">
        <v>530</v>
      </c>
      <c r="H16" s="17">
        <v>368</v>
      </c>
      <c r="I16" s="17">
        <v>339</v>
      </c>
      <c r="J16" s="60">
        <v>338</v>
      </c>
      <c r="K16" s="61">
        <f t="shared" si="8"/>
        <v>2887</v>
      </c>
      <c r="L16" s="9"/>
      <c r="M16" s="56" t="s">
        <v>10</v>
      </c>
      <c r="N16" s="12">
        <f t="shared" si="0"/>
        <v>2.1958121109224675E-2</v>
      </c>
      <c r="O16" s="12">
        <f t="shared" si="1"/>
        <v>1.5336728919071873E-2</v>
      </c>
      <c r="P16" s="12">
        <f t="shared" si="2"/>
        <v>3.6955291454442561E-2</v>
      </c>
      <c r="Q16" s="12">
        <f t="shared" si="3"/>
        <v>2.9994340690435765E-2</v>
      </c>
      <c r="R16" s="12">
        <f t="shared" si="4"/>
        <v>2.0826259196378042E-2</v>
      </c>
      <c r="S16" s="12">
        <f t="shared" si="5"/>
        <v>1.9185059422750426E-2</v>
      </c>
      <c r="T16" s="12">
        <f t="shared" si="6"/>
        <v>1.9128466327108094E-2</v>
      </c>
      <c r="U16" s="12">
        <f t="shared" si="7"/>
        <v>0.16338426711941142</v>
      </c>
    </row>
    <row r="17" spans="2:21" ht="14.25" x14ac:dyDescent="0.15">
      <c r="B17" s="56" t="s">
        <v>11</v>
      </c>
      <c r="C17" s="2">
        <v>14344</v>
      </c>
      <c r="D17" s="14">
        <v>292</v>
      </c>
      <c r="E17" s="17">
        <v>218</v>
      </c>
      <c r="F17" s="17">
        <v>452</v>
      </c>
      <c r="G17" s="17">
        <v>438</v>
      </c>
      <c r="H17" s="17">
        <v>320</v>
      </c>
      <c r="I17" s="17">
        <v>261</v>
      </c>
      <c r="J17" s="60">
        <v>235</v>
      </c>
      <c r="K17" s="61">
        <f t="shared" si="8"/>
        <v>2216</v>
      </c>
      <c r="M17" s="56" t="s">
        <v>11</v>
      </c>
      <c r="N17" s="12">
        <f t="shared" si="0"/>
        <v>2.0356943669827106E-2</v>
      </c>
      <c r="O17" s="12">
        <f t="shared" si="1"/>
        <v>1.5197992191857223E-2</v>
      </c>
      <c r="P17" s="12">
        <f t="shared" si="2"/>
        <v>3.1511433351924148E-2</v>
      </c>
      <c r="Q17" s="12">
        <f t="shared" si="3"/>
        <v>3.0535415504740659E-2</v>
      </c>
      <c r="R17" s="12">
        <f t="shared" si="4"/>
        <v>2.2308979364194088E-2</v>
      </c>
      <c r="S17" s="12">
        <f t="shared" si="5"/>
        <v>1.8195761293920802E-2</v>
      </c>
      <c r="T17" s="12">
        <f t="shared" si="6"/>
        <v>1.6383156720580033E-2</v>
      </c>
      <c r="U17" s="12">
        <f t="shared" si="7"/>
        <v>0.15448968209704406</v>
      </c>
    </row>
    <row r="18" spans="2:21" ht="14.25" x14ac:dyDescent="0.15">
      <c r="B18" s="56" t="s">
        <v>12</v>
      </c>
      <c r="C18" s="2">
        <v>5295</v>
      </c>
      <c r="D18" s="14">
        <v>85</v>
      </c>
      <c r="E18" s="17">
        <v>96</v>
      </c>
      <c r="F18" s="17">
        <v>192</v>
      </c>
      <c r="G18" s="17">
        <v>183</v>
      </c>
      <c r="H18" s="17">
        <v>129</v>
      </c>
      <c r="I18" s="17">
        <v>124</v>
      </c>
      <c r="J18" s="60">
        <v>95</v>
      </c>
      <c r="K18" s="61">
        <f t="shared" si="8"/>
        <v>904</v>
      </c>
      <c r="M18" s="56" t="s">
        <v>12</v>
      </c>
      <c r="N18" s="12">
        <f t="shared" si="0"/>
        <v>1.6052880075542966E-2</v>
      </c>
      <c r="O18" s="12">
        <f t="shared" si="1"/>
        <v>1.8130311614730877E-2</v>
      </c>
      <c r="P18" s="12">
        <f t="shared" si="2"/>
        <v>3.6260623229461754E-2</v>
      </c>
      <c r="Q18" s="12">
        <f t="shared" si="3"/>
        <v>3.4560906515580733E-2</v>
      </c>
      <c r="R18" s="12">
        <f t="shared" si="4"/>
        <v>2.4362606232294616E-2</v>
      </c>
      <c r="S18" s="12">
        <f t="shared" si="5"/>
        <v>2.3418319169027386E-2</v>
      </c>
      <c r="T18" s="12">
        <f t="shared" si="6"/>
        <v>1.794145420207743E-2</v>
      </c>
      <c r="U18" s="12">
        <f t="shared" si="7"/>
        <v>0.17072710103871577</v>
      </c>
    </row>
    <row r="19" spans="2:21" ht="14.25" x14ac:dyDescent="0.15">
      <c r="B19" s="56" t="s">
        <v>13</v>
      </c>
      <c r="C19" s="2">
        <v>5336</v>
      </c>
      <c r="D19" s="14">
        <v>31</v>
      </c>
      <c r="E19" s="17">
        <v>88</v>
      </c>
      <c r="F19" s="17">
        <v>143</v>
      </c>
      <c r="G19" s="17">
        <v>223</v>
      </c>
      <c r="H19" s="17">
        <v>153</v>
      </c>
      <c r="I19" s="17">
        <v>115</v>
      </c>
      <c r="J19" s="60">
        <v>88</v>
      </c>
      <c r="K19" s="61">
        <f t="shared" si="8"/>
        <v>841</v>
      </c>
      <c r="M19" s="56" t="s">
        <v>13</v>
      </c>
      <c r="N19" s="12">
        <f t="shared" si="0"/>
        <v>5.8095952023988007E-3</v>
      </c>
      <c r="O19" s="12">
        <f t="shared" si="1"/>
        <v>1.6491754122938532E-2</v>
      </c>
      <c r="P19" s="12">
        <f t="shared" si="2"/>
        <v>2.6799100449775112E-2</v>
      </c>
      <c r="Q19" s="12">
        <f t="shared" si="3"/>
        <v>4.1791604197901053E-2</v>
      </c>
      <c r="R19" s="12">
        <f t="shared" si="4"/>
        <v>2.8673163418290855E-2</v>
      </c>
      <c r="S19" s="12">
        <f t="shared" si="5"/>
        <v>2.1551724137931036E-2</v>
      </c>
      <c r="T19" s="12">
        <f t="shared" si="6"/>
        <v>1.6491754122938532E-2</v>
      </c>
      <c r="U19" s="12">
        <f t="shared" si="7"/>
        <v>0.15760869565217392</v>
      </c>
    </row>
    <row r="20" spans="2:21" ht="14.25" x14ac:dyDescent="0.15">
      <c r="B20" s="56" t="s">
        <v>14</v>
      </c>
      <c r="C20" s="2">
        <v>7493</v>
      </c>
      <c r="D20" s="14">
        <v>96</v>
      </c>
      <c r="E20" s="17">
        <v>92</v>
      </c>
      <c r="F20" s="17">
        <v>201</v>
      </c>
      <c r="G20" s="17">
        <v>213</v>
      </c>
      <c r="H20" s="17">
        <v>149</v>
      </c>
      <c r="I20" s="17">
        <v>146</v>
      </c>
      <c r="J20" s="60">
        <v>80</v>
      </c>
      <c r="K20" s="61">
        <f t="shared" si="8"/>
        <v>977</v>
      </c>
      <c r="M20" s="56" t="s">
        <v>14</v>
      </c>
      <c r="N20" s="12">
        <f t="shared" si="0"/>
        <v>1.2811957827305485E-2</v>
      </c>
      <c r="O20" s="12">
        <f t="shared" si="1"/>
        <v>1.2278126251167757E-2</v>
      </c>
      <c r="P20" s="12">
        <f t="shared" si="2"/>
        <v>2.682503670092086E-2</v>
      </c>
      <c r="Q20" s="12">
        <f t="shared" si="3"/>
        <v>2.8426531429334045E-2</v>
      </c>
      <c r="R20" s="12">
        <f t="shared" si="4"/>
        <v>1.988522621113039E-2</v>
      </c>
      <c r="S20" s="12">
        <f t="shared" si="5"/>
        <v>1.9484852529027093E-2</v>
      </c>
      <c r="T20" s="12">
        <f t="shared" si="6"/>
        <v>1.0676631522754571E-2</v>
      </c>
      <c r="U20" s="12">
        <f t="shared" si="7"/>
        <v>0.13038836247164021</v>
      </c>
    </row>
    <row r="21" spans="2:21" ht="14.25" x14ac:dyDescent="0.15">
      <c r="B21" s="56" t="s">
        <v>15</v>
      </c>
      <c r="C21" s="2">
        <v>16453</v>
      </c>
      <c r="D21" s="14">
        <v>456</v>
      </c>
      <c r="E21" s="17">
        <v>423</v>
      </c>
      <c r="F21" s="17">
        <v>585</v>
      </c>
      <c r="G21" s="17">
        <v>503</v>
      </c>
      <c r="H21" s="17">
        <v>357</v>
      </c>
      <c r="I21" s="17">
        <v>341</v>
      </c>
      <c r="J21" s="60">
        <v>230</v>
      </c>
      <c r="K21" s="61">
        <f t="shared" si="8"/>
        <v>2895</v>
      </c>
      <c r="L21" s="9"/>
      <c r="M21" s="56" t="s">
        <v>15</v>
      </c>
      <c r="N21" s="12">
        <f t="shared" si="0"/>
        <v>2.7715310277760894E-2</v>
      </c>
      <c r="O21" s="12">
        <f t="shared" si="1"/>
        <v>2.5709597033975566E-2</v>
      </c>
      <c r="P21" s="12">
        <f t="shared" si="2"/>
        <v>3.5555825685285355E-2</v>
      </c>
      <c r="Q21" s="12">
        <f t="shared" si="3"/>
        <v>3.0571932170424847E-2</v>
      </c>
      <c r="R21" s="12">
        <f t="shared" si="4"/>
        <v>2.169817054640491E-2</v>
      </c>
      <c r="S21" s="12">
        <f t="shared" si="5"/>
        <v>2.0725703519115055E-2</v>
      </c>
      <c r="T21" s="12">
        <f t="shared" si="6"/>
        <v>1.3979213517291679E-2</v>
      </c>
      <c r="U21" s="12">
        <f t="shared" si="7"/>
        <v>0.17595575275025832</v>
      </c>
    </row>
    <row r="22" spans="2:21" ht="14.25" x14ac:dyDescent="0.15">
      <c r="B22" s="56" t="s">
        <v>16</v>
      </c>
      <c r="C22" s="2">
        <v>10837</v>
      </c>
      <c r="D22" s="14">
        <v>137</v>
      </c>
      <c r="E22" s="17">
        <v>309</v>
      </c>
      <c r="F22" s="17">
        <v>346</v>
      </c>
      <c r="G22" s="17">
        <v>389</v>
      </c>
      <c r="H22" s="17">
        <v>305</v>
      </c>
      <c r="I22" s="17">
        <v>238</v>
      </c>
      <c r="J22" s="60">
        <v>157</v>
      </c>
      <c r="K22" s="61">
        <f t="shared" si="8"/>
        <v>1881</v>
      </c>
      <c r="M22" s="56" t="s">
        <v>16</v>
      </c>
      <c r="N22" s="12">
        <f t="shared" si="0"/>
        <v>1.2641875057672787E-2</v>
      </c>
      <c r="O22" s="12">
        <f t="shared" si="1"/>
        <v>2.8513426224970009E-2</v>
      </c>
      <c r="P22" s="12">
        <f t="shared" si="2"/>
        <v>3.1927655255144412E-2</v>
      </c>
      <c r="Q22" s="12">
        <f t="shared" si="3"/>
        <v>3.5895543046968716E-2</v>
      </c>
      <c r="R22" s="12">
        <f t="shared" si="4"/>
        <v>2.8144320383870075E-2</v>
      </c>
      <c r="S22" s="12">
        <f t="shared" si="5"/>
        <v>2.1961797545446155E-2</v>
      </c>
      <c r="T22" s="12">
        <f t="shared" si="6"/>
        <v>1.4487404263172465E-2</v>
      </c>
      <c r="U22" s="12">
        <f t="shared" si="7"/>
        <v>0.17357202177724462</v>
      </c>
    </row>
    <row r="23" spans="2:21" ht="14.25" x14ac:dyDescent="0.15">
      <c r="B23" s="56" t="s">
        <v>17</v>
      </c>
      <c r="C23" s="2">
        <v>9810</v>
      </c>
      <c r="D23" s="14">
        <v>232</v>
      </c>
      <c r="E23" s="17">
        <v>243</v>
      </c>
      <c r="F23" s="17">
        <v>333</v>
      </c>
      <c r="G23" s="17">
        <v>382</v>
      </c>
      <c r="H23" s="17">
        <v>283</v>
      </c>
      <c r="I23" s="17">
        <v>222</v>
      </c>
      <c r="J23" s="60">
        <v>158</v>
      </c>
      <c r="K23" s="61">
        <f t="shared" si="8"/>
        <v>1853</v>
      </c>
      <c r="M23" s="56" t="s">
        <v>17</v>
      </c>
      <c r="N23" s="12">
        <f t="shared" si="0"/>
        <v>2.3649337410805302E-2</v>
      </c>
      <c r="O23" s="12">
        <f t="shared" si="1"/>
        <v>2.4770642201834864E-2</v>
      </c>
      <c r="P23" s="12">
        <f t="shared" si="2"/>
        <v>3.3944954128440369E-2</v>
      </c>
      <c r="Q23" s="12">
        <f t="shared" si="3"/>
        <v>3.8939857288481143E-2</v>
      </c>
      <c r="R23" s="12">
        <f t="shared" si="4"/>
        <v>2.8848114169215087E-2</v>
      </c>
      <c r="S23" s="12">
        <f t="shared" si="5"/>
        <v>2.2629969418960245E-2</v>
      </c>
      <c r="T23" s="12">
        <f t="shared" si="6"/>
        <v>1.6106014271151887E-2</v>
      </c>
      <c r="U23" s="12">
        <f t="shared" si="7"/>
        <v>0.18888888888888888</v>
      </c>
    </row>
    <row r="24" spans="2:21" ht="14.25" x14ac:dyDescent="0.15">
      <c r="B24" s="56" t="s">
        <v>18</v>
      </c>
      <c r="C24" s="2">
        <v>4743</v>
      </c>
      <c r="D24" s="14">
        <v>45</v>
      </c>
      <c r="E24" s="17">
        <v>86</v>
      </c>
      <c r="F24" s="17">
        <v>161</v>
      </c>
      <c r="G24" s="17">
        <v>188</v>
      </c>
      <c r="H24" s="17">
        <v>143</v>
      </c>
      <c r="I24" s="17">
        <v>127</v>
      </c>
      <c r="J24" s="60">
        <v>112</v>
      </c>
      <c r="K24" s="61">
        <f t="shared" si="8"/>
        <v>862</v>
      </c>
      <c r="M24" s="56" t="s">
        <v>18</v>
      </c>
      <c r="N24" s="12">
        <f t="shared" si="0"/>
        <v>9.4876660341555973E-3</v>
      </c>
      <c r="O24" s="12">
        <f t="shared" si="1"/>
        <v>1.8131983976386254E-2</v>
      </c>
      <c r="P24" s="12">
        <f t="shared" si="2"/>
        <v>3.3944760699978919E-2</v>
      </c>
      <c r="Q24" s="12">
        <f t="shared" si="3"/>
        <v>3.9637360320472277E-2</v>
      </c>
      <c r="R24" s="12">
        <f t="shared" si="4"/>
        <v>3.0149694286316676E-2</v>
      </c>
      <c r="S24" s="12">
        <f t="shared" si="5"/>
        <v>2.6776301918616911E-2</v>
      </c>
      <c r="T24" s="12">
        <f t="shared" si="6"/>
        <v>2.3613746573898378E-2</v>
      </c>
      <c r="U24" s="12">
        <f t="shared" si="7"/>
        <v>0.18174151380982501</v>
      </c>
    </row>
    <row r="25" spans="2:21" ht="14.25" x14ac:dyDescent="0.15">
      <c r="B25" s="56" t="s">
        <v>19</v>
      </c>
      <c r="C25" s="2">
        <v>5797</v>
      </c>
      <c r="D25" s="14">
        <v>106</v>
      </c>
      <c r="E25" s="17">
        <v>107</v>
      </c>
      <c r="F25" s="17">
        <v>198</v>
      </c>
      <c r="G25" s="17">
        <v>222</v>
      </c>
      <c r="H25" s="17">
        <v>198</v>
      </c>
      <c r="I25" s="17">
        <v>163</v>
      </c>
      <c r="J25" s="60">
        <v>107</v>
      </c>
      <c r="K25" s="61">
        <f t="shared" si="8"/>
        <v>1101</v>
      </c>
      <c r="M25" s="56" t="s">
        <v>19</v>
      </c>
      <c r="N25" s="12">
        <f t="shared" si="0"/>
        <v>1.8285319993099878E-2</v>
      </c>
      <c r="O25" s="12">
        <f t="shared" si="1"/>
        <v>1.845782301190271E-2</v>
      </c>
      <c r="P25" s="12">
        <f t="shared" si="2"/>
        <v>3.4155597722960153E-2</v>
      </c>
      <c r="Q25" s="12">
        <f t="shared" si="3"/>
        <v>3.8295670174228046E-2</v>
      </c>
      <c r="R25" s="12">
        <f t="shared" si="4"/>
        <v>3.4155597722960153E-2</v>
      </c>
      <c r="S25" s="12">
        <f t="shared" si="5"/>
        <v>2.8117992064861135E-2</v>
      </c>
      <c r="T25" s="12">
        <f t="shared" si="6"/>
        <v>1.845782301190271E-2</v>
      </c>
      <c r="U25" s="12">
        <f t="shared" si="7"/>
        <v>0.18992582370191477</v>
      </c>
    </row>
    <row r="26" spans="2:21" ht="14.25" x14ac:dyDescent="0.15">
      <c r="B26" s="56" t="s">
        <v>20</v>
      </c>
      <c r="C26" s="2">
        <v>2783</v>
      </c>
      <c r="D26" s="14">
        <v>47</v>
      </c>
      <c r="E26" s="17">
        <v>46</v>
      </c>
      <c r="F26" s="17">
        <v>105</v>
      </c>
      <c r="G26" s="17">
        <v>119</v>
      </c>
      <c r="H26" s="17">
        <v>89</v>
      </c>
      <c r="I26" s="17">
        <v>79</v>
      </c>
      <c r="J26" s="60">
        <v>48</v>
      </c>
      <c r="K26" s="61">
        <f t="shared" si="8"/>
        <v>533</v>
      </c>
      <c r="M26" s="56" t="s">
        <v>20</v>
      </c>
      <c r="N26" s="12">
        <f t="shared" si="0"/>
        <v>1.6888250089831119E-2</v>
      </c>
      <c r="O26" s="12">
        <f t="shared" si="1"/>
        <v>1.6528925619834711E-2</v>
      </c>
      <c r="P26" s="12">
        <f t="shared" si="2"/>
        <v>3.772906934962271E-2</v>
      </c>
      <c r="Q26" s="12">
        <f t="shared" si="3"/>
        <v>4.2759611929572401E-2</v>
      </c>
      <c r="R26" s="12">
        <f t="shared" si="4"/>
        <v>3.1979877829680203E-2</v>
      </c>
      <c r="S26" s="12">
        <f t="shared" si="5"/>
        <v>2.8386633129716135E-2</v>
      </c>
      <c r="T26" s="12">
        <f t="shared" si="6"/>
        <v>1.7247574559827523E-2</v>
      </c>
      <c r="U26" s="12">
        <f t="shared" si="7"/>
        <v>0.1915199425080848</v>
      </c>
    </row>
    <row r="27" spans="2:21" ht="14.25" x14ac:dyDescent="0.15">
      <c r="B27" s="56" t="s">
        <v>21</v>
      </c>
      <c r="C27" s="2">
        <v>9563</v>
      </c>
      <c r="D27" s="14">
        <v>125</v>
      </c>
      <c r="E27" s="17">
        <v>143</v>
      </c>
      <c r="F27" s="17">
        <v>280</v>
      </c>
      <c r="G27" s="17">
        <v>284</v>
      </c>
      <c r="H27" s="17">
        <v>184</v>
      </c>
      <c r="I27" s="17">
        <v>151</v>
      </c>
      <c r="J27" s="60">
        <v>136</v>
      </c>
      <c r="K27" s="61">
        <f t="shared" si="8"/>
        <v>1303</v>
      </c>
      <c r="M27" s="56" t="s">
        <v>21</v>
      </c>
      <c r="N27" s="12">
        <f t="shared" si="0"/>
        <v>1.3071211962773189E-2</v>
      </c>
      <c r="O27" s="12">
        <f t="shared" si="1"/>
        <v>1.4953466485412528E-2</v>
      </c>
      <c r="P27" s="12">
        <f t="shared" si="2"/>
        <v>2.9279514796611943E-2</v>
      </c>
      <c r="Q27" s="12">
        <f t="shared" si="3"/>
        <v>2.9697793579420685E-2</v>
      </c>
      <c r="R27" s="12">
        <f t="shared" si="4"/>
        <v>1.9240824009202132E-2</v>
      </c>
      <c r="S27" s="12">
        <f t="shared" si="5"/>
        <v>1.579002405103001E-2</v>
      </c>
      <c r="T27" s="12">
        <f t="shared" si="6"/>
        <v>1.4221478615497229E-2</v>
      </c>
      <c r="U27" s="12">
        <f t="shared" si="7"/>
        <v>0.13625431349994771</v>
      </c>
    </row>
    <row r="28" spans="2:21" ht="14.25" x14ac:dyDescent="0.15">
      <c r="B28" s="56" t="s">
        <v>22</v>
      </c>
      <c r="C28" s="2">
        <v>1521</v>
      </c>
      <c r="D28" s="14">
        <v>34</v>
      </c>
      <c r="E28" s="17">
        <v>33</v>
      </c>
      <c r="F28" s="17">
        <v>59</v>
      </c>
      <c r="G28" s="17">
        <v>52</v>
      </c>
      <c r="H28" s="17">
        <v>55</v>
      </c>
      <c r="I28" s="17">
        <v>35</v>
      </c>
      <c r="J28" s="60">
        <v>35</v>
      </c>
      <c r="K28" s="61">
        <f t="shared" si="8"/>
        <v>303</v>
      </c>
      <c r="M28" s="56" t="s">
        <v>22</v>
      </c>
      <c r="N28" s="12">
        <f t="shared" si="0"/>
        <v>2.2353714661406968E-2</v>
      </c>
      <c r="O28" s="12">
        <f t="shared" si="1"/>
        <v>2.1696252465483234E-2</v>
      </c>
      <c r="P28" s="12">
        <f t="shared" si="2"/>
        <v>3.879026955950033E-2</v>
      </c>
      <c r="Q28" s="12">
        <f t="shared" si="3"/>
        <v>3.4188034188034191E-2</v>
      </c>
      <c r="R28" s="12">
        <f t="shared" si="4"/>
        <v>3.6160420775805391E-2</v>
      </c>
      <c r="S28" s="12">
        <f t="shared" si="5"/>
        <v>2.3011176857330704E-2</v>
      </c>
      <c r="T28" s="12">
        <f t="shared" si="6"/>
        <v>2.3011176857330704E-2</v>
      </c>
      <c r="U28" s="12">
        <f t="shared" si="7"/>
        <v>0.19921104536489151</v>
      </c>
    </row>
    <row r="29" spans="2:21" ht="14.25" x14ac:dyDescent="0.15">
      <c r="B29" s="56" t="s">
        <v>23</v>
      </c>
      <c r="C29" s="2">
        <v>37129</v>
      </c>
      <c r="D29" s="14">
        <v>857</v>
      </c>
      <c r="E29" s="17">
        <v>743</v>
      </c>
      <c r="F29" s="17">
        <v>1910</v>
      </c>
      <c r="G29" s="17">
        <v>1117</v>
      </c>
      <c r="H29" s="17">
        <v>906</v>
      </c>
      <c r="I29" s="17">
        <v>1027</v>
      </c>
      <c r="J29" s="60">
        <v>718</v>
      </c>
      <c r="K29" s="61">
        <f t="shared" si="8"/>
        <v>7278</v>
      </c>
      <c r="M29" s="56" t="s">
        <v>23</v>
      </c>
      <c r="N29" s="12">
        <f t="shared" si="0"/>
        <v>2.3081688168278165E-2</v>
      </c>
      <c r="O29" s="12">
        <f t="shared" si="1"/>
        <v>2.0011311912521208E-2</v>
      </c>
      <c r="P29" s="12">
        <f t="shared" si="2"/>
        <v>5.1442268846454253E-2</v>
      </c>
      <c r="Q29" s="12">
        <f t="shared" si="3"/>
        <v>3.0084300681408063E-2</v>
      </c>
      <c r="R29" s="12">
        <f t="shared" si="4"/>
        <v>2.4401411295752646E-2</v>
      </c>
      <c r="S29" s="12">
        <f t="shared" si="5"/>
        <v>2.76603194268631E-2</v>
      </c>
      <c r="T29" s="12">
        <f t="shared" si="6"/>
        <v>1.9337983786258721E-2</v>
      </c>
      <c r="U29" s="12">
        <f t="shared" si="7"/>
        <v>0.19601928411753616</v>
      </c>
    </row>
    <row r="30" spans="2:21" ht="14.25" x14ac:dyDescent="0.15">
      <c r="B30" s="56" t="s">
        <v>24</v>
      </c>
      <c r="C30" s="2">
        <v>2172</v>
      </c>
      <c r="D30" s="14">
        <v>13</v>
      </c>
      <c r="E30" s="17">
        <v>34</v>
      </c>
      <c r="F30" s="17">
        <v>89</v>
      </c>
      <c r="G30" s="17">
        <v>95</v>
      </c>
      <c r="H30" s="17">
        <v>77</v>
      </c>
      <c r="I30" s="17">
        <v>61</v>
      </c>
      <c r="J30" s="60">
        <v>51</v>
      </c>
      <c r="K30" s="61">
        <f t="shared" si="8"/>
        <v>420</v>
      </c>
      <c r="M30" s="56" t="s">
        <v>24</v>
      </c>
      <c r="N30" s="12">
        <f t="shared" si="0"/>
        <v>5.9852670349907922E-3</v>
      </c>
      <c r="O30" s="12">
        <f t="shared" si="1"/>
        <v>1.5653775322283611E-2</v>
      </c>
      <c r="P30" s="12">
        <f t="shared" si="2"/>
        <v>4.0976058931860036E-2</v>
      </c>
      <c r="Q30" s="12">
        <f t="shared" si="3"/>
        <v>4.3738489871086556E-2</v>
      </c>
      <c r="R30" s="12">
        <f t="shared" si="4"/>
        <v>3.5451197053406998E-2</v>
      </c>
      <c r="S30" s="12">
        <f t="shared" si="5"/>
        <v>2.8084714548802948E-2</v>
      </c>
      <c r="T30" s="12">
        <f t="shared" si="6"/>
        <v>2.3480662983425413E-2</v>
      </c>
      <c r="U30" s="12">
        <f t="shared" si="7"/>
        <v>0.19337016574585636</v>
      </c>
    </row>
    <row r="31" spans="2:21" ht="14.25" x14ac:dyDescent="0.15">
      <c r="B31" s="56" t="s">
        <v>25</v>
      </c>
      <c r="C31" s="2">
        <v>8257</v>
      </c>
      <c r="D31" s="14">
        <v>34</v>
      </c>
      <c r="E31" s="17">
        <v>107</v>
      </c>
      <c r="F31" s="17">
        <v>268</v>
      </c>
      <c r="G31" s="17">
        <v>410</v>
      </c>
      <c r="H31" s="17">
        <v>319</v>
      </c>
      <c r="I31" s="17">
        <v>248</v>
      </c>
      <c r="J31" s="60">
        <v>186</v>
      </c>
      <c r="K31" s="61">
        <f t="shared" si="8"/>
        <v>1572</v>
      </c>
      <c r="M31" s="56" t="s">
        <v>25</v>
      </c>
      <c r="N31" s="12">
        <f t="shared" si="0"/>
        <v>4.1177182996245607E-3</v>
      </c>
      <c r="O31" s="12">
        <f t="shared" si="1"/>
        <v>1.2958701707642E-2</v>
      </c>
      <c r="P31" s="12">
        <f t="shared" si="2"/>
        <v>3.2457308949981833E-2</v>
      </c>
      <c r="Q31" s="12">
        <f t="shared" si="3"/>
        <v>4.9654838319002061E-2</v>
      </c>
      <c r="R31" s="12">
        <f t="shared" si="4"/>
        <v>3.8633886399418678E-2</v>
      </c>
      <c r="S31" s="12">
        <f t="shared" si="5"/>
        <v>3.0035121714908561E-2</v>
      </c>
      <c r="T31" s="12">
        <f t="shared" si="6"/>
        <v>2.2526341286181421E-2</v>
      </c>
      <c r="U31" s="12">
        <f t="shared" si="7"/>
        <v>0.19038391667675911</v>
      </c>
    </row>
    <row r="32" spans="2:21" ht="14.25" x14ac:dyDescent="0.15">
      <c r="B32" s="56" t="s">
        <v>26</v>
      </c>
      <c r="C32" s="2">
        <v>5565</v>
      </c>
      <c r="D32" s="14">
        <v>81</v>
      </c>
      <c r="E32" s="17">
        <v>107</v>
      </c>
      <c r="F32" s="17">
        <v>180</v>
      </c>
      <c r="G32" s="17">
        <v>171</v>
      </c>
      <c r="H32" s="17">
        <v>137</v>
      </c>
      <c r="I32" s="17">
        <v>140</v>
      </c>
      <c r="J32" s="60">
        <v>107</v>
      </c>
      <c r="K32" s="61">
        <f t="shared" si="8"/>
        <v>923</v>
      </c>
      <c r="M32" s="56" t="s">
        <v>26</v>
      </c>
      <c r="N32" s="12">
        <f t="shared" si="0"/>
        <v>1.4555256064690027E-2</v>
      </c>
      <c r="O32" s="12">
        <f t="shared" si="1"/>
        <v>1.9227313566936209E-2</v>
      </c>
      <c r="P32" s="12">
        <f t="shared" si="2"/>
        <v>3.2345013477088951E-2</v>
      </c>
      <c r="Q32" s="12">
        <f t="shared" si="3"/>
        <v>3.0727762803234502E-2</v>
      </c>
      <c r="R32" s="12">
        <f t="shared" si="4"/>
        <v>2.4618149146451034E-2</v>
      </c>
      <c r="S32" s="12">
        <f t="shared" si="5"/>
        <v>2.5157232704402517E-2</v>
      </c>
      <c r="T32" s="12">
        <f t="shared" si="6"/>
        <v>1.9227313566936209E-2</v>
      </c>
      <c r="U32" s="12">
        <f t="shared" si="7"/>
        <v>0.16585804132973944</v>
      </c>
    </row>
    <row r="33" spans="2:21" ht="14.25" x14ac:dyDescent="0.15">
      <c r="B33" s="56" t="s">
        <v>27</v>
      </c>
      <c r="C33" s="2">
        <v>8074</v>
      </c>
      <c r="D33" s="14">
        <v>300</v>
      </c>
      <c r="E33" s="17">
        <v>129</v>
      </c>
      <c r="F33" s="17">
        <v>283</v>
      </c>
      <c r="G33" s="17">
        <v>164</v>
      </c>
      <c r="H33" s="17">
        <v>148</v>
      </c>
      <c r="I33" s="17">
        <v>219</v>
      </c>
      <c r="J33" s="60">
        <v>136</v>
      </c>
      <c r="K33" s="61">
        <f t="shared" si="8"/>
        <v>1379</v>
      </c>
      <c r="M33" s="56" t="s">
        <v>27</v>
      </c>
      <c r="N33" s="12">
        <f t="shared" si="0"/>
        <v>3.7156304186276939E-2</v>
      </c>
      <c r="O33" s="12">
        <f t="shared" si="1"/>
        <v>1.5977210800099083E-2</v>
      </c>
      <c r="P33" s="12">
        <f t="shared" si="2"/>
        <v>3.5050780282387915E-2</v>
      </c>
      <c r="Q33" s="12">
        <f t="shared" si="3"/>
        <v>2.0312112955164725E-2</v>
      </c>
      <c r="R33" s="12">
        <f t="shared" si="4"/>
        <v>1.8330443398563288E-2</v>
      </c>
      <c r="S33" s="12">
        <f t="shared" si="5"/>
        <v>2.7124102055982164E-2</v>
      </c>
      <c r="T33" s="12">
        <f t="shared" si="6"/>
        <v>1.6844191231112211E-2</v>
      </c>
      <c r="U33" s="12">
        <f t="shared" si="7"/>
        <v>0.17079514490958633</v>
      </c>
    </row>
    <row r="34" spans="2:21" ht="14.25" x14ac:dyDescent="0.15">
      <c r="B34" s="56" t="s">
        <v>28</v>
      </c>
      <c r="C34" s="2">
        <v>25725</v>
      </c>
      <c r="D34" s="14">
        <v>706</v>
      </c>
      <c r="E34" s="17">
        <v>592</v>
      </c>
      <c r="F34" s="17">
        <v>1191</v>
      </c>
      <c r="G34" s="17">
        <v>975</v>
      </c>
      <c r="H34" s="17">
        <v>714</v>
      </c>
      <c r="I34" s="17">
        <v>814</v>
      </c>
      <c r="J34" s="60">
        <v>584</v>
      </c>
      <c r="K34" s="61">
        <f t="shared" si="8"/>
        <v>5576</v>
      </c>
      <c r="M34" s="56" t="s">
        <v>28</v>
      </c>
      <c r="N34" s="12">
        <f t="shared" si="0"/>
        <v>2.7444120505344994E-2</v>
      </c>
      <c r="O34" s="12">
        <f t="shared" si="1"/>
        <v>2.3012633624878522E-2</v>
      </c>
      <c r="P34" s="12">
        <f t="shared" si="2"/>
        <v>4.6297376093294464E-2</v>
      </c>
      <c r="Q34" s="12">
        <f t="shared" si="3"/>
        <v>3.7900874635568516E-2</v>
      </c>
      <c r="R34" s="12">
        <f t="shared" si="4"/>
        <v>2.7755102040816326E-2</v>
      </c>
      <c r="S34" s="12">
        <f t="shared" si="5"/>
        <v>3.1642371234207968E-2</v>
      </c>
      <c r="T34" s="12">
        <f t="shared" si="6"/>
        <v>2.2701652089407193E-2</v>
      </c>
      <c r="U34" s="12">
        <f t="shared" si="7"/>
        <v>0.21675413022351797</v>
      </c>
    </row>
    <row r="35" spans="2:21" ht="14.25" x14ac:dyDescent="0.15">
      <c r="B35" s="56" t="s">
        <v>29</v>
      </c>
      <c r="C35" s="2">
        <v>45694</v>
      </c>
      <c r="D35" s="14">
        <v>1493</v>
      </c>
      <c r="E35" s="17">
        <v>1631</v>
      </c>
      <c r="F35" s="17">
        <v>1504</v>
      </c>
      <c r="G35" s="17">
        <v>1347</v>
      </c>
      <c r="H35" s="17">
        <v>1054</v>
      </c>
      <c r="I35" s="17">
        <v>1134</v>
      </c>
      <c r="J35" s="60">
        <v>651</v>
      </c>
      <c r="K35" s="61">
        <f t="shared" si="8"/>
        <v>8814</v>
      </c>
      <c r="L35" s="9"/>
      <c r="M35" s="56" t="s">
        <v>29</v>
      </c>
      <c r="N35" s="12">
        <f t="shared" si="0"/>
        <v>3.2673874031601526E-2</v>
      </c>
      <c r="O35" s="12">
        <f t="shared" si="1"/>
        <v>3.5693964196612249E-2</v>
      </c>
      <c r="P35" s="12">
        <f t="shared" si="2"/>
        <v>3.2914605856348755E-2</v>
      </c>
      <c r="Q35" s="12">
        <f t="shared" si="3"/>
        <v>2.9478706175865541E-2</v>
      </c>
      <c r="R35" s="12">
        <f t="shared" si="4"/>
        <v>2.3066485753052916E-2</v>
      </c>
      <c r="S35" s="12">
        <f t="shared" si="5"/>
        <v>2.4817262660305511E-2</v>
      </c>
      <c r="T35" s="12">
        <f t="shared" si="6"/>
        <v>1.4246947082767978E-2</v>
      </c>
      <c r="U35" s="12">
        <f t="shared" si="7"/>
        <v>0.19289184575655446</v>
      </c>
    </row>
    <row r="36" spans="2:21" ht="14.25" x14ac:dyDescent="0.15">
      <c r="B36" s="56" t="s">
        <v>30</v>
      </c>
      <c r="C36" s="2">
        <v>10997</v>
      </c>
      <c r="D36" s="14">
        <v>462</v>
      </c>
      <c r="E36" s="17">
        <v>275</v>
      </c>
      <c r="F36" s="17">
        <v>379</v>
      </c>
      <c r="G36" s="17">
        <v>268</v>
      </c>
      <c r="H36" s="17">
        <v>217</v>
      </c>
      <c r="I36" s="17">
        <v>259</v>
      </c>
      <c r="J36" s="60">
        <v>158</v>
      </c>
      <c r="K36" s="61">
        <f t="shared" si="8"/>
        <v>2018</v>
      </c>
      <c r="M36" s="56" t="s">
        <v>30</v>
      </c>
      <c r="N36" s="12">
        <f t="shared" si="0"/>
        <v>4.2011457670273714E-2</v>
      </c>
      <c r="O36" s="12">
        <f t="shared" si="1"/>
        <v>2.5006820041829591E-2</v>
      </c>
      <c r="P36" s="12">
        <f t="shared" si="2"/>
        <v>3.4463944712194237E-2</v>
      </c>
      <c r="Q36" s="12">
        <f t="shared" si="3"/>
        <v>2.4370282804401202E-2</v>
      </c>
      <c r="R36" s="12">
        <f t="shared" si="4"/>
        <v>1.9732654360280075E-2</v>
      </c>
      <c r="S36" s="12">
        <f t="shared" si="5"/>
        <v>2.3551877784850413E-2</v>
      </c>
      <c r="T36" s="12">
        <f t="shared" si="6"/>
        <v>1.4367554787669365E-2</v>
      </c>
      <c r="U36" s="12">
        <f t="shared" si="7"/>
        <v>0.18350459216149859</v>
      </c>
    </row>
    <row r="37" spans="2:21" ht="14.25" x14ac:dyDescent="0.15">
      <c r="B37" s="56" t="s">
        <v>31</v>
      </c>
      <c r="C37" s="2">
        <v>2554</v>
      </c>
      <c r="D37" s="14">
        <v>74</v>
      </c>
      <c r="E37" s="17">
        <v>92</v>
      </c>
      <c r="F37" s="17">
        <v>108</v>
      </c>
      <c r="G37" s="17">
        <v>85</v>
      </c>
      <c r="H37" s="17">
        <v>59</v>
      </c>
      <c r="I37" s="17">
        <v>62</v>
      </c>
      <c r="J37" s="60">
        <v>38</v>
      </c>
      <c r="K37" s="61">
        <f t="shared" si="8"/>
        <v>518</v>
      </c>
      <c r="M37" s="56" t="s">
        <v>31</v>
      </c>
      <c r="N37" s="12">
        <f t="shared" si="0"/>
        <v>2.8974158183241974E-2</v>
      </c>
      <c r="O37" s="12">
        <f t="shared" si="1"/>
        <v>3.6021926389976505E-2</v>
      </c>
      <c r="P37" s="12">
        <f t="shared" si="2"/>
        <v>4.2286609240407204E-2</v>
      </c>
      <c r="Q37" s="12">
        <f t="shared" si="3"/>
        <v>3.3281127642913078E-2</v>
      </c>
      <c r="R37" s="12">
        <f t="shared" si="4"/>
        <v>2.3101018010963197E-2</v>
      </c>
      <c r="S37" s="12">
        <f t="shared" si="5"/>
        <v>2.4275646045418951E-2</v>
      </c>
      <c r="T37" s="12">
        <f t="shared" si="6"/>
        <v>1.4878621769772905E-2</v>
      </c>
      <c r="U37" s="12">
        <f t="shared" si="7"/>
        <v>0.20281910728269381</v>
      </c>
    </row>
    <row r="38" spans="2:21" ht="14.25" x14ac:dyDescent="0.15">
      <c r="B38" s="56" t="s">
        <v>32</v>
      </c>
      <c r="C38" s="2">
        <v>25968</v>
      </c>
      <c r="D38" s="14">
        <v>473</v>
      </c>
      <c r="E38" s="17">
        <v>665</v>
      </c>
      <c r="F38" s="17">
        <v>947</v>
      </c>
      <c r="G38" s="17">
        <v>1151</v>
      </c>
      <c r="H38" s="17">
        <v>910</v>
      </c>
      <c r="I38" s="17">
        <v>787</v>
      </c>
      <c r="J38" s="60">
        <v>562</v>
      </c>
      <c r="K38" s="61">
        <f t="shared" si="8"/>
        <v>5495</v>
      </c>
      <c r="M38" s="56" t="s">
        <v>32</v>
      </c>
      <c r="N38" s="12">
        <f t="shared" si="0"/>
        <v>1.8214725816389402E-2</v>
      </c>
      <c r="O38" s="12">
        <f t="shared" si="1"/>
        <v>2.5608441158348736E-2</v>
      </c>
      <c r="P38" s="12">
        <f t="shared" si="2"/>
        <v>3.6467960566851511E-2</v>
      </c>
      <c r="Q38" s="12">
        <f t="shared" si="3"/>
        <v>4.4323783117683299E-2</v>
      </c>
      <c r="R38" s="12">
        <f t="shared" si="4"/>
        <v>3.5043130006161431E-2</v>
      </c>
      <c r="S38" s="12">
        <f t="shared" si="5"/>
        <v>3.0306531115218732E-2</v>
      </c>
      <c r="T38" s="12">
        <f t="shared" si="6"/>
        <v>2.1642020948860134E-2</v>
      </c>
      <c r="U38" s="12">
        <f t="shared" si="7"/>
        <v>0.21160659272951324</v>
      </c>
    </row>
    <row r="39" spans="2:21" ht="14.25" x14ac:dyDescent="0.15">
      <c r="B39" s="56" t="s">
        <v>33</v>
      </c>
      <c r="C39" s="2">
        <v>23482</v>
      </c>
      <c r="D39" s="14">
        <v>472</v>
      </c>
      <c r="E39" s="17">
        <v>656</v>
      </c>
      <c r="F39" s="17">
        <v>738</v>
      </c>
      <c r="G39" s="17">
        <v>661</v>
      </c>
      <c r="H39" s="17">
        <v>564</v>
      </c>
      <c r="I39" s="17">
        <v>538</v>
      </c>
      <c r="J39" s="60">
        <v>388</v>
      </c>
      <c r="K39" s="61">
        <f t="shared" si="8"/>
        <v>4017</v>
      </c>
      <c r="L39" s="9"/>
      <c r="M39" s="56" t="s">
        <v>33</v>
      </c>
      <c r="N39" s="12">
        <f t="shared" si="0"/>
        <v>2.0100502512562814E-2</v>
      </c>
      <c r="O39" s="12">
        <f t="shared" si="1"/>
        <v>2.7936291627629672E-2</v>
      </c>
      <c r="P39" s="12">
        <f t="shared" si="2"/>
        <v>3.1428328081083381E-2</v>
      </c>
      <c r="Q39" s="12">
        <f t="shared" si="3"/>
        <v>2.8149220679669535E-2</v>
      </c>
      <c r="R39" s="12">
        <f t="shared" si="4"/>
        <v>2.4018397070096245E-2</v>
      </c>
      <c r="S39" s="12">
        <f t="shared" si="5"/>
        <v>2.2911165999488971E-2</v>
      </c>
      <c r="T39" s="12">
        <f t="shared" si="6"/>
        <v>1.652329443829316E-2</v>
      </c>
      <c r="U39" s="12">
        <f t="shared" si="7"/>
        <v>0.17106720040882378</v>
      </c>
    </row>
    <row r="40" spans="2:21" ht="14.25" x14ac:dyDescent="0.15">
      <c r="B40" s="56" t="s">
        <v>34</v>
      </c>
      <c r="C40" s="2">
        <v>4616</v>
      </c>
      <c r="D40" s="14">
        <v>56</v>
      </c>
      <c r="E40" s="17">
        <v>67</v>
      </c>
      <c r="F40" s="17">
        <v>199</v>
      </c>
      <c r="G40" s="17">
        <v>143</v>
      </c>
      <c r="H40" s="17">
        <v>164</v>
      </c>
      <c r="I40" s="17">
        <v>116</v>
      </c>
      <c r="J40" s="60">
        <v>91</v>
      </c>
      <c r="K40" s="61">
        <f>SUM(D40:J40)</f>
        <v>836</v>
      </c>
      <c r="M40" s="56" t="s">
        <v>34</v>
      </c>
      <c r="N40" s="12">
        <f t="shared" si="0"/>
        <v>1.2131715771230503E-2</v>
      </c>
      <c r="O40" s="12">
        <f t="shared" si="1"/>
        <v>1.4514731369150781E-2</v>
      </c>
      <c r="P40" s="12">
        <f t="shared" si="2"/>
        <v>4.3110918544194105E-2</v>
      </c>
      <c r="Q40" s="12">
        <f t="shared" si="3"/>
        <v>3.0979202772963604E-2</v>
      </c>
      <c r="R40" s="12">
        <f t="shared" si="4"/>
        <v>3.5528596187175042E-2</v>
      </c>
      <c r="S40" s="12">
        <f t="shared" si="5"/>
        <v>2.5129982668977469E-2</v>
      </c>
      <c r="T40" s="12">
        <f t="shared" si="6"/>
        <v>1.9714038128249567E-2</v>
      </c>
      <c r="U40" s="12">
        <f t="shared" si="7"/>
        <v>0.18110918544194107</v>
      </c>
    </row>
    <row r="41" spans="2:21" ht="14.25" x14ac:dyDescent="0.15">
      <c r="B41" s="57" t="s">
        <v>64</v>
      </c>
      <c r="C41" s="3">
        <f>SUM(C6:C40)</f>
        <v>606099</v>
      </c>
      <c r="D41" s="6">
        <f>SUM(D6:D40)</f>
        <v>17873</v>
      </c>
      <c r="E41" s="6">
        <f t="shared" ref="E41:J41" si="9">SUM(E6:E40)</f>
        <v>12785</v>
      </c>
      <c r="F41" s="6">
        <f t="shared" si="9"/>
        <v>21786</v>
      </c>
      <c r="G41" s="6">
        <f t="shared" si="9"/>
        <v>18664</v>
      </c>
      <c r="H41" s="6">
        <f t="shared" si="9"/>
        <v>13995</v>
      </c>
      <c r="I41" s="6">
        <f t="shared" si="9"/>
        <v>13738</v>
      </c>
      <c r="J41" s="6">
        <f t="shared" si="9"/>
        <v>9780</v>
      </c>
      <c r="K41" s="4">
        <f>SUM(K6:K40)</f>
        <v>108621</v>
      </c>
      <c r="M41" s="57" t="s">
        <v>64</v>
      </c>
      <c r="N41" s="13">
        <f t="shared" si="0"/>
        <v>2.9488581898336742E-2</v>
      </c>
      <c r="O41" s="13">
        <f t="shared" si="1"/>
        <v>2.1093913700567068E-2</v>
      </c>
      <c r="P41" s="13">
        <f t="shared" si="2"/>
        <v>3.5944622908138768E-2</v>
      </c>
      <c r="Q41" s="13">
        <f t="shared" si="3"/>
        <v>3.0793649222321764E-2</v>
      </c>
      <c r="R41" s="13">
        <f t="shared" si="4"/>
        <v>2.3090287230303961E-2</v>
      </c>
      <c r="S41" s="13">
        <f t="shared" si="5"/>
        <v>2.266626409216976E-2</v>
      </c>
      <c r="T41" s="13">
        <f t="shared" si="6"/>
        <v>1.6135977785807269E-2</v>
      </c>
      <c r="U41" s="13">
        <f t="shared" si="7"/>
        <v>0.17921329683764534</v>
      </c>
    </row>
    <row r="42" spans="2:21" ht="14.25" x14ac:dyDescent="0.15">
      <c r="B42" s="57" t="s">
        <v>63</v>
      </c>
      <c r="C42" s="3">
        <v>34404995</v>
      </c>
      <c r="D42" s="4">
        <v>879206</v>
      </c>
      <c r="E42" s="4">
        <v>848570</v>
      </c>
      <c r="F42" s="4">
        <v>1237436</v>
      </c>
      <c r="G42" s="4">
        <v>1074655</v>
      </c>
      <c r="H42" s="4">
        <v>813906</v>
      </c>
      <c r="I42" s="4">
        <v>749254</v>
      </c>
      <c r="J42" s="6">
        <v>583835</v>
      </c>
      <c r="K42" s="62">
        <f>SUM(D42:J42)</f>
        <v>6186862</v>
      </c>
      <c r="M42" s="57" t="s">
        <v>63</v>
      </c>
      <c r="N42" s="13">
        <f t="shared" si="0"/>
        <v>2.5554603335940028E-2</v>
      </c>
      <c r="O42" s="13">
        <f t="shared" si="1"/>
        <v>2.4664151237342134E-2</v>
      </c>
      <c r="P42" s="13">
        <f t="shared" si="2"/>
        <v>3.5966754246004103E-2</v>
      </c>
      <c r="Q42" s="13">
        <f t="shared" si="3"/>
        <v>3.1235435436046424E-2</v>
      </c>
      <c r="R42" s="13">
        <f t="shared" si="4"/>
        <v>2.3656623115335434E-2</v>
      </c>
      <c r="S42" s="13">
        <f t="shared" si="5"/>
        <v>2.177747736920177E-2</v>
      </c>
      <c r="T42" s="13">
        <f t="shared" si="6"/>
        <v>1.6969483646197304E-2</v>
      </c>
      <c r="U42" s="13">
        <f t="shared" si="7"/>
        <v>0.17982452838606719</v>
      </c>
    </row>
    <row r="43" spans="2:21" ht="18.75" customHeight="1" x14ac:dyDescent="0.15">
      <c r="B43" s="106" t="s">
        <v>109</v>
      </c>
      <c r="C43" s="107"/>
      <c r="D43" s="107"/>
      <c r="E43" s="107"/>
      <c r="F43" s="107"/>
      <c r="G43" s="107"/>
      <c r="H43" s="107"/>
      <c r="I43" s="107"/>
      <c r="J43" s="107"/>
      <c r="K43" s="107"/>
      <c r="L43" s="7"/>
    </row>
    <row r="44" spans="2:21" x14ac:dyDescent="0.15">
      <c r="B44" s="107"/>
      <c r="C44" s="107"/>
      <c r="D44" s="107"/>
      <c r="E44" s="107"/>
      <c r="F44" s="107"/>
      <c r="G44" s="107"/>
      <c r="H44" s="107"/>
      <c r="I44" s="107"/>
      <c r="J44" s="107"/>
      <c r="K44" s="107"/>
      <c r="L44" s="7"/>
      <c r="M44" s="7"/>
      <c r="N44" s="7"/>
      <c r="O44" s="7"/>
      <c r="P44" s="7"/>
      <c r="Q44" s="7"/>
      <c r="R44" s="7"/>
      <c r="S44" s="7"/>
      <c r="T44" s="7"/>
      <c r="U44" s="7"/>
    </row>
  </sheetData>
  <sheetProtection password="E9BF" sheet="1" objects="1" scenarios="1" selectLockedCells="1"/>
  <mergeCells count="10">
    <mergeCell ref="B43:K44"/>
    <mergeCell ref="B2:D2"/>
    <mergeCell ref="M2:P2"/>
    <mergeCell ref="B3:B5"/>
    <mergeCell ref="C3:K3"/>
    <mergeCell ref="M3:U3"/>
    <mergeCell ref="C4:C5"/>
    <mergeCell ref="D4:K4"/>
    <mergeCell ref="M4:M5"/>
    <mergeCell ref="N4:U4"/>
  </mergeCells>
  <phoneticPr fontId="1"/>
  <conditionalFormatting sqref="M6:U42">
    <cfRule type="expression" dxfId="18" priority="1">
      <formula>MOD(ROW(),2)=0</formula>
    </cfRule>
  </conditionalFormatting>
  <conditionalFormatting sqref="B6:K42">
    <cfRule type="expression" dxfId="17" priority="2">
      <formula>MOD(ROW(),2)=0</formula>
    </cfRule>
  </conditionalFormatting>
  <pageMargins left="0.31496062992125984" right="0.11811023622047245" top="0.35433070866141736" bottom="0.15748031496062992" header="0.31496062992125984" footer="0.31496062992125984"/>
  <pageSetup paperSize="9" scale="92" orientation="portrait" r:id="rId1"/>
  <colBreaks count="1" manualBreakCount="1">
    <brk id="11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44"/>
  <sheetViews>
    <sheetView view="pageBreakPreview" zoomScale="70" zoomScaleNormal="70" zoomScaleSheetLayoutView="70" workbookViewId="0"/>
  </sheetViews>
  <sheetFormatPr defaultRowHeight="13.5" x14ac:dyDescent="0.15"/>
  <cols>
    <col min="1" max="1" width="2.25" style="1" customWidth="1"/>
    <col min="2" max="2" width="9" style="1"/>
    <col min="3" max="3" width="11.25" style="1" customWidth="1"/>
    <col min="4" max="5" width="9" style="1"/>
    <col min="6" max="7" width="10.375" style="1" customWidth="1"/>
    <col min="8" max="10" width="9" style="1"/>
    <col min="11" max="11" width="10.25" style="1" customWidth="1"/>
    <col min="12" max="16384" width="9" style="1"/>
  </cols>
  <sheetData>
    <row r="2" spans="2:21" ht="17.25" x14ac:dyDescent="0.15">
      <c r="B2" s="108" t="s">
        <v>59</v>
      </c>
      <c r="C2" s="108"/>
      <c r="D2" s="108"/>
      <c r="E2" s="29"/>
      <c r="F2" s="29"/>
      <c r="G2" s="29"/>
      <c r="H2" s="29"/>
      <c r="I2" s="29"/>
      <c r="J2" s="29"/>
      <c r="K2" s="29"/>
      <c r="L2" s="29"/>
      <c r="M2" s="108" t="s">
        <v>60</v>
      </c>
      <c r="N2" s="108"/>
      <c r="O2" s="108"/>
      <c r="P2" s="108"/>
      <c r="Q2" s="29"/>
      <c r="R2" s="29"/>
      <c r="S2" s="29"/>
      <c r="T2" s="29"/>
      <c r="U2" s="29"/>
    </row>
    <row r="3" spans="2:21" x14ac:dyDescent="0.15">
      <c r="B3" s="109"/>
      <c r="C3" s="99" t="s">
        <v>106</v>
      </c>
      <c r="D3" s="99"/>
      <c r="E3" s="99"/>
      <c r="F3" s="99"/>
      <c r="G3" s="99"/>
      <c r="H3" s="99"/>
      <c r="I3" s="99"/>
      <c r="J3" s="99"/>
      <c r="K3" s="100"/>
      <c r="L3" s="5"/>
      <c r="M3" s="110" t="s">
        <v>42</v>
      </c>
      <c r="N3" s="99"/>
      <c r="O3" s="99"/>
      <c r="P3" s="99"/>
      <c r="Q3" s="99"/>
      <c r="R3" s="99"/>
      <c r="S3" s="99"/>
      <c r="T3" s="99"/>
      <c r="U3" s="100"/>
    </row>
    <row r="4" spans="2:21" x14ac:dyDescent="0.15">
      <c r="B4" s="109"/>
      <c r="C4" s="96" t="s">
        <v>61</v>
      </c>
      <c r="D4" s="98" t="s">
        <v>62</v>
      </c>
      <c r="E4" s="99"/>
      <c r="F4" s="99"/>
      <c r="G4" s="99"/>
      <c r="H4" s="99"/>
      <c r="I4" s="99"/>
      <c r="J4" s="99"/>
      <c r="K4" s="100"/>
      <c r="L4" s="5"/>
      <c r="M4" s="97"/>
      <c r="N4" s="98" t="s">
        <v>41</v>
      </c>
      <c r="O4" s="99"/>
      <c r="P4" s="99"/>
      <c r="Q4" s="99"/>
      <c r="R4" s="99"/>
      <c r="S4" s="99"/>
      <c r="T4" s="99"/>
      <c r="U4" s="100"/>
    </row>
    <row r="5" spans="2:21" ht="27" x14ac:dyDescent="0.15">
      <c r="B5" s="109"/>
      <c r="C5" s="111"/>
      <c r="D5" s="53" t="s">
        <v>49</v>
      </c>
      <c r="E5" s="54" t="s">
        <v>43</v>
      </c>
      <c r="F5" s="54" t="s">
        <v>48</v>
      </c>
      <c r="G5" s="54" t="s">
        <v>44</v>
      </c>
      <c r="H5" s="54" t="s">
        <v>45</v>
      </c>
      <c r="I5" s="54" t="s">
        <v>46</v>
      </c>
      <c r="J5" s="54" t="s">
        <v>47</v>
      </c>
      <c r="K5" s="24" t="s">
        <v>50</v>
      </c>
      <c r="L5" s="5"/>
      <c r="M5" s="111"/>
      <c r="N5" s="27" t="s">
        <v>58</v>
      </c>
      <c r="O5" s="27" t="s">
        <v>57</v>
      </c>
      <c r="P5" s="27" t="s">
        <v>56</v>
      </c>
      <c r="Q5" s="27" t="s">
        <v>55</v>
      </c>
      <c r="R5" s="27" t="s">
        <v>54</v>
      </c>
      <c r="S5" s="27" t="s">
        <v>53</v>
      </c>
      <c r="T5" s="23" t="s">
        <v>52</v>
      </c>
      <c r="U5" s="27" t="s">
        <v>51</v>
      </c>
    </row>
    <row r="6" spans="2:21" ht="14.25" x14ac:dyDescent="0.15">
      <c r="B6" s="25" t="s">
        <v>0</v>
      </c>
      <c r="C6" s="2">
        <v>233154</v>
      </c>
      <c r="D6" s="14">
        <v>10194</v>
      </c>
      <c r="E6" s="17">
        <v>4165</v>
      </c>
      <c r="F6" s="17">
        <v>8590</v>
      </c>
      <c r="G6" s="17">
        <v>6348</v>
      </c>
      <c r="H6" s="17">
        <v>4277</v>
      </c>
      <c r="I6" s="17">
        <v>4725</v>
      </c>
      <c r="J6" s="17">
        <v>3421</v>
      </c>
      <c r="K6" s="15">
        <v>41720</v>
      </c>
      <c r="L6" s="9"/>
      <c r="M6" s="25" t="s">
        <v>0</v>
      </c>
      <c r="N6" s="12">
        <f t="shared" ref="N6:N42" si="0">D6/C6</f>
        <v>4.3722175043104557E-2</v>
      </c>
      <c r="O6" s="12">
        <f t="shared" ref="O6:O42" si="1">E6/C6</f>
        <v>1.7863729552141504E-2</v>
      </c>
      <c r="P6" s="12">
        <f t="shared" ref="P6:P42" si="2">F6/C6</f>
        <v>3.6842601885449106E-2</v>
      </c>
      <c r="Q6" s="12">
        <f t="shared" ref="Q6:Q42" si="3">G6/C6</f>
        <v>2.7226639903239917E-2</v>
      </c>
      <c r="R6" s="12">
        <f t="shared" ref="R6:R42" si="4">H6/C6</f>
        <v>1.8344098750182284E-2</v>
      </c>
      <c r="S6" s="12">
        <f t="shared" ref="S6:S42" si="5">I6/C6</f>
        <v>2.0265575542345402E-2</v>
      </c>
      <c r="T6" s="12">
        <f t="shared" ref="T6:T42" si="6">J6/C6</f>
        <v>1.467270559372775E-2</v>
      </c>
      <c r="U6" s="12">
        <f t="shared" ref="U6:U42" si="7">K6/C6</f>
        <v>0.17893752627019052</v>
      </c>
    </row>
    <row r="7" spans="2:21" ht="14.25" x14ac:dyDescent="0.15">
      <c r="B7" s="25" t="s">
        <v>1</v>
      </c>
      <c r="C7" s="2">
        <v>11218</v>
      </c>
      <c r="D7" s="14">
        <v>88</v>
      </c>
      <c r="E7" s="17">
        <v>201</v>
      </c>
      <c r="F7" s="17">
        <v>266</v>
      </c>
      <c r="G7" s="17">
        <v>426</v>
      </c>
      <c r="H7" s="17">
        <v>311</v>
      </c>
      <c r="I7" s="17">
        <v>282</v>
      </c>
      <c r="J7" s="17">
        <v>239</v>
      </c>
      <c r="K7" s="15">
        <v>1813</v>
      </c>
      <c r="L7" s="9"/>
      <c r="M7" s="25" t="s">
        <v>1</v>
      </c>
      <c r="N7" s="12">
        <f t="shared" si="0"/>
        <v>7.8445355678374035E-3</v>
      </c>
      <c r="O7" s="12">
        <f t="shared" si="1"/>
        <v>1.7917632376537707E-2</v>
      </c>
      <c r="P7" s="12">
        <f t="shared" si="2"/>
        <v>2.3711891602781244E-2</v>
      </c>
      <c r="Q7" s="12">
        <f t="shared" si="3"/>
        <v>3.7974683544303799E-2</v>
      </c>
      <c r="R7" s="12">
        <f t="shared" si="4"/>
        <v>2.7723301836334462E-2</v>
      </c>
      <c r="S7" s="12">
        <f t="shared" si="5"/>
        <v>2.51381707969335E-2</v>
      </c>
      <c r="T7" s="12">
        <f t="shared" si="6"/>
        <v>2.1305045462649313E-2</v>
      </c>
      <c r="U7" s="12">
        <f t="shared" si="7"/>
        <v>0.16161526118737743</v>
      </c>
    </row>
    <row r="8" spans="2:21" ht="14.25" x14ac:dyDescent="0.15">
      <c r="B8" s="25" t="s">
        <v>2</v>
      </c>
      <c r="C8" s="2">
        <v>4029</v>
      </c>
      <c r="D8" s="14">
        <v>37</v>
      </c>
      <c r="E8" s="17">
        <v>106</v>
      </c>
      <c r="F8" s="17">
        <v>70</v>
      </c>
      <c r="G8" s="17">
        <v>155</v>
      </c>
      <c r="H8" s="17">
        <v>105</v>
      </c>
      <c r="I8" s="17">
        <v>69</v>
      </c>
      <c r="J8" s="17">
        <v>61</v>
      </c>
      <c r="K8" s="15">
        <v>603</v>
      </c>
      <c r="M8" s="25" t="s">
        <v>2</v>
      </c>
      <c r="N8" s="12">
        <f t="shared" si="0"/>
        <v>9.1834202035244485E-3</v>
      </c>
      <c r="O8" s="12">
        <f t="shared" si="1"/>
        <v>2.6309257880367337E-2</v>
      </c>
      <c r="P8" s="12">
        <f t="shared" si="2"/>
        <v>1.7374038222884091E-2</v>
      </c>
      <c r="Q8" s="12">
        <f t="shared" si="3"/>
        <v>3.8471084636386203E-2</v>
      </c>
      <c r="R8" s="12">
        <f t="shared" si="4"/>
        <v>2.6061057334326135E-2</v>
      </c>
      <c r="S8" s="12">
        <f t="shared" si="5"/>
        <v>1.7125837676842889E-2</v>
      </c>
      <c r="T8" s="12">
        <f t="shared" si="6"/>
        <v>1.5140233308513279E-2</v>
      </c>
      <c r="U8" s="12">
        <f t="shared" si="7"/>
        <v>0.14966492926284439</v>
      </c>
    </row>
    <row r="9" spans="2:21" ht="14.25" x14ac:dyDescent="0.15">
      <c r="B9" s="25" t="s">
        <v>3</v>
      </c>
      <c r="C9" s="2">
        <v>686</v>
      </c>
      <c r="D9" s="14">
        <v>16</v>
      </c>
      <c r="E9" s="17">
        <v>39</v>
      </c>
      <c r="F9" s="17">
        <v>24</v>
      </c>
      <c r="G9" s="17">
        <v>30</v>
      </c>
      <c r="H9" s="17">
        <v>30</v>
      </c>
      <c r="I9" s="17">
        <v>14</v>
      </c>
      <c r="J9" s="17">
        <v>19</v>
      </c>
      <c r="K9" s="15">
        <v>172</v>
      </c>
      <c r="M9" s="25" t="s">
        <v>3</v>
      </c>
      <c r="N9" s="12">
        <f t="shared" si="0"/>
        <v>2.3323615160349854E-2</v>
      </c>
      <c r="O9" s="12">
        <f t="shared" si="1"/>
        <v>5.6851311953352766E-2</v>
      </c>
      <c r="P9" s="12">
        <f t="shared" si="2"/>
        <v>3.4985422740524783E-2</v>
      </c>
      <c r="Q9" s="12">
        <f t="shared" si="3"/>
        <v>4.3731778425655975E-2</v>
      </c>
      <c r="R9" s="12">
        <f t="shared" si="4"/>
        <v>4.3731778425655975E-2</v>
      </c>
      <c r="S9" s="12">
        <f t="shared" si="5"/>
        <v>2.0408163265306121E-2</v>
      </c>
      <c r="T9" s="12">
        <f t="shared" si="6"/>
        <v>2.7696793002915453E-2</v>
      </c>
      <c r="U9" s="12">
        <f t="shared" si="7"/>
        <v>0.25072886297376096</v>
      </c>
    </row>
    <row r="10" spans="2:21" ht="14.25" x14ac:dyDescent="0.15">
      <c r="B10" s="25" t="s">
        <v>4</v>
      </c>
      <c r="C10" s="2">
        <v>6039</v>
      </c>
      <c r="D10" s="14">
        <v>94</v>
      </c>
      <c r="E10" s="17">
        <v>76</v>
      </c>
      <c r="F10" s="17">
        <v>166</v>
      </c>
      <c r="G10" s="17">
        <v>122</v>
      </c>
      <c r="H10" s="17">
        <v>86</v>
      </c>
      <c r="I10" s="17">
        <v>81</v>
      </c>
      <c r="J10" s="17">
        <v>57</v>
      </c>
      <c r="K10" s="15">
        <v>682</v>
      </c>
      <c r="M10" s="25" t="s">
        <v>4</v>
      </c>
      <c r="N10" s="12">
        <f t="shared" si="0"/>
        <v>1.5565490975327041E-2</v>
      </c>
      <c r="O10" s="12">
        <f t="shared" si="1"/>
        <v>1.2584865043881437E-2</v>
      </c>
      <c r="P10" s="12">
        <f t="shared" si="2"/>
        <v>2.7487994701109457E-2</v>
      </c>
      <c r="Q10" s="12">
        <f t="shared" si="3"/>
        <v>2.0202020202020204E-2</v>
      </c>
      <c r="R10" s="12">
        <f t="shared" si="4"/>
        <v>1.4240768339128995E-2</v>
      </c>
      <c r="S10" s="12">
        <f t="shared" si="5"/>
        <v>1.3412816691505217E-2</v>
      </c>
      <c r="T10" s="12">
        <f t="shared" si="6"/>
        <v>9.4386487829110789E-3</v>
      </c>
      <c r="U10" s="12">
        <f t="shared" si="7"/>
        <v>0.11293260473588343</v>
      </c>
    </row>
    <row r="11" spans="2:21" ht="14.25" x14ac:dyDescent="0.15">
      <c r="B11" s="25" t="s">
        <v>5</v>
      </c>
      <c r="C11" s="2">
        <v>3560</v>
      </c>
      <c r="D11" s="14">
        <v>35</v>
      </c>
      <c r="E11" s="17">
        <v>102</v>
      </c>
      <c r="F11" s="17">
        <v>68</v>
      </c>
      <c r="G11" s="17">
        <v>142</v>
      </c>
      <c r="H11" s="17">
        <v>124</v>
      </c>
      <c r="I11" s="17">
        <v>88</v>
      </c>
      <c r="J11" s="17">
        <v>57</v>
      </c>
      <c r="K11" s="15">
        <v>616</v>
      </c>
      <c r="M11" s="25" t="s">
        <v>5</v>
      </c>
      <c r="N11" s="12">
        <f t="shared" si="0"/>
        <v>9.8314606741573031E-3</v>
      </c>
      <c r="O11" s="12">
        <f t="shared" si="1"/>
        <v>2.8651685393258425E-2</v>
      </c>
      <c r="P11" s="12">
        <f t="shared" si="2"/>
        <v>1.9101123595505618E-2</v>
      </c>
      <c r="Q11" s="12">
        <f t="shared" si="3"/>
        <v>3.9887640449438204E-2</v>
      </c>
      <c r="R11" s="12">
        <f t="shared" si="4"/>
        <v>3.4831460674157301E-2</v>
      </c>
      <c r="S11" s="12">
        <f t="shared" si="5"/>
        <v>2.4719101123595506E-2</v>
      </c>
      <c r="T11" s="12">
        <f t="shared" si="6"/>
        <v>1.6011235955056179E-2</v>
      </c>
      <c r="U11" s="12">
        <f t="shared" si="7"/>
        <v>0.17303370786516853</v>
      </c>
    </row>
    <row r="12" spans="2:21" ht="14.25" x14ac:dyDescent="0.15">
      <c r="B12" s="25" t="s">
        <v>6</v>
      </c>
      <c r="C12" s="2">
        <v>10378</v>
      </c>
      <c r="D12" s="14">
        <v>69</v>
      </c>
      <c r="E12" s="17">
        <v>243</v>
      </c>
      <c r="F12" s="17">
        <v>152</v>
      </c>
      <c r="G12" s="17">
        <v>324</v>
      </c>
      <c r="H12" s="17">
        <v>299</v>
      </c>
      <c r="I12" s="17">
        <v>234</v>
      </c>
      <c r="J12" s="17">
        <v>169</v>
      </c>
      <c r="K12" s="15">
        <v>1490</v>
      </c>
      <c r="M12" s="25" t="s">
        <v>6</v>
      </c>
      <c r="N12" s="12">
        <f t="shared" si="0"/>
        <v>6.6486798997880134E-3</v>
      </c>
      <c r="O12" s="12">
        <f t="shared" si="1"/>
        <v>2.3414916168818654E-2</v>
      </c>
      <c r="P12" s="12">
        <f t="shared" si="2"/>
        <v>1.4646367315475044E-2</v>
      </c>
      <c r="Q12" s="12">
        <f t="shared" si="3"/>
        <v>3.121988822509154E-2</v>
      </c>
      <c r="R12" s="12">
        <f t="shared" si="4"/>
        <v>2.8810946232414723E-2</v>
      </c>
      <c r="S12" s="12">
        <f t="shared" si="5"/>
        <v>2.2547697051455002E-2</v>
      </c>
      <c r="T12" s="12">
        <f t="shared" si="6"/>
        <v>1.6284447870495277E-2</v>
      </c>
      <c r="U12" s="12">
        <f t="shared" si="7"/>
        <v>0.14357294276353824</v>
      </c>
    </row>
    <row r="13" spans="2:21" ht="14.25" x14ac:dyDescent="0.15">
      <c r="B13" s="25" t="s">
        <v>7</v>
      </c>
      <c r="C13" s="2">
        <v>2990</v>
      </c>
      <c r="D13" s="14">
        <v>28</v>
      </c>
      <c r="E13" s="17">
        <v>64</v>
      </c>
      <c r="F13" s="17">
        <v>77</v>
      </c>
      <c r="G13" s="17">
        <v>129</v>
      </c>
      <c r="H13" s="17">
        <v>101</v>
      </c>
      <c r="I13" s="17">
        <v>73</v>
      </c>
      <c r="J13" s="17">
        <v>50</v>
      </c>
      <c r="K13" s="15">
        <v>522</v>
      </c>
      <c r="M13" s="25" t="s">
        <v>7</v>
      </c>
      <c r="N13" s="12">
        <f t="shared" si="0"/>
        <v>9.3645484949832769E-3</v>
      </c>
      <c r="O13" s="12">
        <f t="shared" si="1"/>
        <v>2.1404682274247491E-2</v>
      </c>
      <c r="P13" s="12">
        <f t="shared" si="2"/>
        <v>2.5752508361204015E-2</v>
      </c>
      <c r="Q13" s="12">
        <f t="shared" si="3"/>
        <v>4.3143812709030102E-2</v>
      </c>
      <c r="R13" s="12">
        <f t="shared" si="4"/>
        <v>3.3779264214046825E-2</v>
      </c>
      <c r="S13" s="12">
        <f t="shared" si="5"/>
        <v>2.4414715719063545E-2</v>
      </c>
      <c r="T13" s="12">
        <f t="shared" si="6"/>
        <v>1.6722408026755852E-2</v>
      </c>
      <c r="U13" s="12">
        <f t="shared" si="7"/>
        <v>0.17458193979933109</v>
      </c>
    </row>
    <row r="14" spans="2:21" ht="14.25" x14ac:dyDescent="0.15">
      <c r="B14" s="25" t="s">
        <v>8</v>
      </c>
      <c r="C14" s="2">
        <v>9511</v>
      </c>
      <c r="D14" s="14">
        <v>162</v>
      </c>
      <c r="E14" s="17">
        <v>276</v>
      </c>
      <c r="F14" s="17">
        <v>285</v>
      </c>
      <c r="G14" s="17">
        <v>356</v>
      </c>
      <c r="H14" s="17">
        <v>252</v>
      </c>
      <c r="I14" s="17">
        <v>236</v>
      </c>
      <c r="J14" s="17">
        <v>175</v>
      </c>
      <c r="K14" s="15">
        <v>1742</v>
      </c>
      <c r="M14" s="25" t="s">
        <v>8</v>
      </c>
      <c r="N14" s="12">
        <f t="shared" si="0"/>
        <v>1.7032909262958678E-2</v>
      </c>
      <c r="O14" s="12">
        <f t="shared" si="1"/>
        <v>2.9019030596151824E-2</v>
      </c>
      <c r="P14" s="12">
        <f t="shared" si="2"/>
        <v>2.9965303332982862E-2</v>
      </c>
      <c r="Q14" s="12">
        <f t="shared" si="3"/>
        <v>3.7430343812427713E-2</v>
      </c>
      <c r="R14" s="12">
        <f t="shared" si="4"/>
        <v>2.6495636631269057E-2</v>
      </c>
      <c r="S14" s="12">
        <f t="shared" si="5"/>
        <v>2.4813373988013879E-2</v>
      </c>
      <c r="T14" s="12">
        <f t="shared" si="6"/>
        <v>1.839974766060351E-2</v>
      </c>
      <c r="U14" s="12">
        <f t="shared" si="7"/>
        <v>0.18315634528440752</v>
      </c>
    </row>
    <row r="15" spans="2:21" ht="14.25" x14ac:dyDescent="0.15">
      <c r="B15" s="25" t="s">
        <v>9</v>
      </c>
      <c r="C15" s="2">
        <v>5416</v>
      </c>
      <c r="D15" s="14">
        <v>74</v>
      </c>
      <c r="E15" s="17">
        <v>180</v>
      </c>
      <c r="F15" s="17">
        <v>163</v>
      </c>
      <c r="G15" s="17">
        <v>246</v>
      </c>
      <c r="H15" s="17">
        <v>190</v>
      </c>
      <c r="I15" s="17">
        <v>140</v>
      </c>
      <c r="J15" s="17">
        <v>133</v>
      </c>
      <c r="K15" s="15">
        <v>1126</v>
      </c>
      <c r="M15" s="25" t="s">
        <v>9</v>
      </c>
      <c r="N15" s="12">
        <f t="shared" si="0"/>
        <v>1.3663220088626292E-2</v>
      </c>
      <c r="O15" s="12">
        <f t="shared" si="1"/>
        <v>3.3234859675036928E-2</v>
      </c>
      <c r="P15" s="12">
        <f t="shared" si="2"/>
        <v>3.0096011816838995E-2</v>
      </c>
      <c r="Q15" s="12">
        <f t="shared" si="3"/>
        <v>4.5420974889217133E-2</v>
      </c>
      <c r="R15" s="12">
        <f t="shared" si="4"/>
        <v>3.5081240768094532E-2</v>
      </c>
      <c r="S15" s="12">
        <f t="shared" si="5"/>
        <v>2.58493353028065E-2</v>
      </c>
      <c r="T15" s="12">
        <f t="shared" si="6"/>
        <v>2.4556868537666175E-2</v>
      </c>
      <c r="U15" s="12">
        <f t="shared" si="7"/>
        <v>0.20790251107828656</v>
      </c>
    </row>
    <row r="16" spans="2:21" ht="14.25" x14ac:dyDescent="0.15">
      <c r="B16" s="25" t="s">
        <v>10</v>
      </c>
      <c r="C16" s="2">
        <v>17394</v>
      </c>
      <c r="D16" s="14">
        <v>492</v>
      </c>
      <c r="E16" s="17">
        <v>301</v>
      </c>
      <c r="F16" s="17">
        <v>644</v>
      </c>
      <c r="G16" s="17">
        <v>487</v>
      </c>
      <c r="H16" s="17">
        <v>352</v>
      </c>
      <c r="I16" s="17">
        <v>355</v>
      </c>
      <c r="J16" s="17">
        <v>295</v>
      </c>
      <c r="K16" s="15">
        <v>2926</v>
      </c>
      <c r="L16" s="9"/>
      <c r="M16" s="25" t="s">
        <v>10</v>
      </c>
      <c r="N16" s="12">
        <f t="shared" si="0"/>
        <v>2.8285615729561918E-2</v>
      </c>
      <c r="O16" s="12">
        <f t="shared" si="1"/>
        <v>1.7304817753248245E-2</v>
      </c>
      <c r="P16" s="12">
        <f t="shared" si="2"/>
        <v>3.7024261239507875E-2</v>
      </c>
      <c r="Q16" s="12">
        <f t="shared" si="3"/>
        <v>2.7998160285155799E-2</v>
      </c>
      <c r="R16" s="12">
        <f t="shared" si="4"/>
        <v>2.0236863286190641E-2</v>
      </c>
      <c r="S16" s="12">
        <f t="shared" si="5"/>
        <v>2.040933655283431E-2</v>
      </c>
      <c r="T16" s="12">
        <f t="shared" si="6"/>
        <v>1.6959871219960905E-2</v>
      </c>
      <c r="U16" s="12">
        <f t="shared" si="7"/>
        <v>0.16821892606645969</v>
      </c>
    </row>
    <row r="17" spans="2:21" ht="14.25" x14ac:dyDescent="0.15">
      <c r="B17" s="25" t="s">
        <v>11</v>
      </c>
      <c r="C17" s="2">
        <v>13961</v>
      </c>
      <c r="D17" s="14">
        <v>322</v>
      </c>
      <c r="E17" s="17">
        <v>239</v>
      </c>
      <c r="F17" s="17">
        <v>492</v>
      </c>
      <c r="G17" s="17">
        <v>426</v>
      </c>
      <c r="H17" s="17">
        <v>305</v>
      </c>
      <c r="I17" s="17">
        <v>268</v>
      </c>
      <c r="J17" s="17">
        <v>203</v>
      </c>
      <c r="K17" s="15">
        <v>2255</v>
      </c>
      <c r="M17" s="25" t="s">
        <v>11</v>
      </c>
      <c r="N17" s="12">
        <f t="shared" si="0"/>
        <v>2.3064250411861616E-2</v>
      </c>
      <c r="O17" s="12">
        <f t="shared" si="1"/>
        <v>1.7119117541723371E-2</v>
      </c>
      <c r="P17" s="12">
        <f t="shared" si="2"/>
        <v>3.5241028579614642E-2</v>
      </c>
      <c r="Q17" s="12">
        <f t="shared" si="3"/>
        <v>3.0513573526251701E-2</v>
      </c>
      <c r="R17" s="12">
        <f t="shared" si="4"/>
        <v>2.1846572595086312E-2</v>
      </c>
      <c r="S17" s="12">
        <f t="shared" si="5"/>
        <v>1.91963326409283E-2</v>
      </c>
      <c r="T17" s="12">
        <f t="shared" si="6"/>
        <v>1.4540505694434496E-2</v>
      </c>
      <c r="U17" s="12">
        <f t="shared" si="7"/>
        <v>0.16152138098990043</v>
      </c>
    </row>
    <row r="18" spans="2:21" ht="14.25" x14ac:dyDescent="0.15">
      <c r="B18" s="25" t="s">
        <v>12</v>
      </c>
      <c r="C18" s="2">
        <v>5246</v>
      </c>
      <c r="D18" s="14">
        <v>85</v>
      </c>
      <c r="E18" s="17">
        <v>87</v>
      </c>
      <c r="F18" s="17">
        <v>183</v>
      </c>
      <c r="G18" s="17">
        <v>167</v>
      </c>
      <c r="H18" s="17">
        <v>133</v>
      </c>
      <c r="I18" s="17">
        <v>107</v>
      </c>
      <c r="J18" s="17">
        <v>93</v>
      </c>
      <c r="K18" s="15">
        <v>855</v>
      </c>
      <c r="M18" s="25" t="s">
        <v>12</v>
      </c>
      <c r="N18" s="12">
        <f t="shared" si="0"/>
        <v>1.6202821197102556E-2</v>
      </c>
      <c r="O18" s="12">
        <f t="shared" si="1"/>
        <v>1.6584064048799085E-2</v>
      </c>
      <c r="P18" s="12">
        <f t="shared" si="2"/>
        <v>3.4883720930232558E-2</v>
      </c>
      <c r="Q18" s="12">
        <f t="shared" si="3"/>
        <v>3.1833778116660313E-2</v>
      </c>
      <c r="R18" s="12">
        <f t="shared" si="4"/>
        <v>2.5352649637819292E-2</v>
      </c>
      <c r="S18" s="12">
        <f t="shared" si="5"/>
        <v>2.0396492565764392E-2</v>
      </c>
      <c r="T18" s="12">
        <f t="shared" si="6"/>
        <v>1.7727792603888678E-2</v>
      </c>
      <c r="U18" s="12">
        <f t="shared" si="7"/>
        <v>0.16298131910026686</v>
      </c>
    </row>
    <row r="19" spans="2:21" ht="14.25" x14ac:dyDescent="0.15">
      <c r="B19" s="25" t="s">
        <v>13</v>
      </c>
      <c r="C19" s="2">
        <v>5244</v>
      </c>
      <c r="D19" s="14">
        <v>28</v>
      </c>
      <c r="E19" s="17">
        <v>84</v>
      </c>
      <c r="F19" s="17">
        <v>144</v>
      </c>
      <c r="G19" s="17">
        <v>228</v>
      </c>
      <c r="H19" s="17">
        <v>162</v>
      </c>
      <c r="I19" s="17">
        <v>110</v>
      </c>
      <c r="J19" s="17">
        <v>90</v>
      </c>
      <c r="K19" s="15">
        <v>846</v>
      </c>
      <c r="M19" s="25" t="s">
        <v>13</v>
      </c>
      <c r="N19" s="12">
        <f t="shared" si="0"/>
        <v>5.3394355453852023E-3</v>
      </c>
      <c r="O19" s="12">
        <f t="shared" si="1"/>
        <v>1.6018306636155607E-2</v>
      </c>
      <c r="P19" s="12">
        <f t="shared" si="2"/>
        <v>2.7459954233409609E-2</v>
      </c>
      <c r="Q19" s="12">
        <f t="shared" si="3"/>
        <v>4.3478260869565216E-2</v>
      </c>
      <c r="R19" s="12">
        <f t="shared" si="4"/>
        <v>3.0892448512585814E-2</v>
      </c>
      <c r="S19" s="12">
        <f t="shared" si="5"/>
        <v>2.0976353928299007E-2</v>
      </c>
      <c r="T19" s="12">
        <f t="shared" si="6"/>
        <v>1.7162471395881007E-2</v>
      </c>
      <c r="U19" s="12">
        <f t="shared" si="7"/>
        <v>0.16132723112128147</v>
      </c>
    </row>
    <row r="20" spans="2:21" ht="14.25" x14ac:dyDescent="0.15">
      <c r="B20" s="25" t="s">
        <v>14</v>
      </c>
      <c r="C20" s="2">
        <v>7155</v>
      </c>
      <c r="D20" s="14">
        <v>96</v>
      </c>
      <c r="E20" s="17">
        <v>77</v>
      </c>
      <c r="F20" s="17">
        <v>208</v>
      </c>
      <c r="G20" s="17">
        <v>179</v>
      </c>
      <c r="H20" s="17">
        <v>138</v>
      </c>
      <c r="I20" s="17">
        <v>145</v>
      </c>
      <c r="J20" s="17">
        <v>94</v>
      </c>
      <c r="K20" s="15">
        <v>937</v>
      </c>
      <c r="M20" s="25" t="s">
        <v>14</v>
      </c>
      <c r="N20" s="12">
        <f t="shared" si="0"/>
        <v>1.3417190775681341E-2</v>
      </c>
      <c r="O20" s="12">
        <f t="shared" si="1"/>
        <v>1.0761705101327743E-2</v>
      </c>
      <c r="P20" s="12">
        <f t="shared" si="2"/>
        <v>2.9070580013976239E-2</v>
      </c>
      <c r="Q20" s="12">
        <f t="shared" si="3"/>
        <v>2.5017470300489168E-2</v>
      </c>
      <c r="R20" s="12">
        <f t="shared" si="4"/>
        <v>1.9287211740041929E-2</v>
      </c>
      <c r="S20" s="12">
        <f t="shared" si="5"/>
        <v>2.026554856743536E-2</v>
      </c>
      <c r="T20" s="12">
        <f t="shared" si="6"/>
        <v>1.3137665967854647E-2</v>
      </c>
      <c r="U20" s="12">
        <f t="shared" si="7"/>
        <v>0.13095737246680642</v>
      </c>
    </row>
    <row r="21" spans="2:21" ht="14.25" x14ac:dyDescent="0.15">
      <c r="B21" s="25" t="s">
        <v>15</v>
      </c>
      <c r="C21" s="2">
        <v>15977</v>
      </c>
      <c r="D21" s="14">
        <v>426</v>
      </c>
      <c r="E21" s="17">
        <v>431</v>
      </c>
      <c r="F21" s="17">
        <v>566</v>
      </c>
      <c r="G21" s="17">
        <v>484</v>
      </c>
      <c r="H21" s="17">
        <v>335</v>
      </c>
      <c r="I21" s="17">
        <v>311</v>
      </c>
      <c r="J21" s="17">
        <v>239</v>
      </c>
      <c r="K21" s="15">
        <v>2792</v>
      </c>
      <c r="L21" s="9"/>
      <c r="M21" s="25" t="s">
        <v>15</v>
      </c>
      <c r="N21" s="12">
        <f t="shared" si="0"/>
        <v>2.6663328534768729E-2</v>
      </c>
      <c r="O21" s="12">
        <f t="shared" si="1"/>
        <v>2.6976278400200289E-2</v>
      </c>
      <c r="P21" s="12">
        <f t="shared" si="2"/>
        <v>3.542592476685235E-2</v>
      </c>
      <c r="Q21" s="12">
        <f t="shared" si="3"/>
        <v>3.0293546973774801E-2</v>
      </c>
      <c r="R21" s="12">
        <f t="shared" si="4"/>
        <v>2.0967640983914376E-2</v>
      </c>
      <c r="S21" s="12">
        <f t="shared" si="5"/>
        <v>1.94654816298429E-2</v>
      </c>
      <c r="T21" s="12">
        <f t="shared" si="6"/>
        <v>1.4959003567628465E-2</v>
      </c>
      <c r="U21" s="12">
        <f t="shared" si="7"/>
        <v>0.17475120485698192</v>
      </c>
    </row>
    <row r="22" spans="2:21" ht="14.25" x14ac:dyDescent="0.15">
      <c r="B22" s="25" t="s">
        <v>16</v>
      </c>
      <c r="C22" s="2">
        <v>10488</v>
      </c>
      <c r="D22" s="14">
        <v>154</v>
      </c>
      <c r="E22" s="17">
        <v>308</v>
      </c>
      <c r="F22" s="17">
        <v>306</v>
      </c>
      <c r="G22" s="17">
        <v>420</v>
      </c>
      <c r="H22" s="17">
        <v>278</v>
      </c>
      <c r="I22" s="17">
        <v>230</v>
      </c>
      <c r="J22" s="17">
        <v>149</v>
      </c>
      <c r="K22" s="15">
        <v>1845</v>
      </c>
      <c r="M22" s="25" t="s">
        <v>16</v>
      </c>
      <c r="N22" s="12">
        <f t="shared" si="0"/>
        <v>1.4683447749809305E-2</v>
      </c>
      <c r="O22" s="12">
        <f t="shared" si="1"/>
        <v>2.9366895499618611E-2</v>
      </c>
      <c r="P22" s="12">
        <f t="shared" si="2"/>
        <v>2.9176201372997711E-2</v>
      </c>
      <c r="Q22" s="12">
        <f t="shared" si="3"/>
        <v>4.0045766590389019E-2</v>
      </c>
      <c r="R22" s="12">
        <f t="shared" si="4"/>
        <v>2.6506483600305112E-2</v>
      </c>
      <c r="S22" s="12">
        <f t="shared" si="5"/>
        <v>2.1929824561403508E-2</v>
      </c>
      <c r="T22" s="12">
        <f t="shared" si="6"/>
        <v>1.4206712433257055E-2</v>
      </c>
      <c r="U22" s="12">
        <f t="shared" si="7"/>
        <v>0.17591533180778032</v>
      </c>
    </row>
    <row r="23" spans="2:21" ht="14.25" x14ac:dyDescent="0.15">
      <c r="B23" s="25" t="s">
        <v>17</v>
      </c>
      <c r="C23" s="2">
        <v>9623</v>
      </c>
      <c r="D23" s="14">
        <v>285</v>
      </c>
      <c r="E23" s="17">
        <v>243</v>
      </c>
      <c r="F23" s="17">
        <v>370</v>
      </c>
      <c r="G23" s="17">
        <v>376</v>
      </c>
      <c r="H23" s="17">
        <v>252</v>
      </c>
      <c r="I23" s="17">
        <v>224</v>
      </c>
      <c r="J23" s="17">
        <v>164</v>
      </c>
      <c r="K23" s="15">
        <v>1914</v>
      </c>
      <c r="M23" s="25" t="s">
        <v>17</v>
      </c>
      <c r="N23" s="12">
        <f t="shared" si="0"/>
        <v>2.9616543697391667E-2</v>
      </c>
      <c r="O23" s="12">
        <f t="shared" si="1"/>
        <v>2.525200041567079E-2</v>
      </c>
      <c r="P23" s="12">
        <f t="shared" si="2"/>
        <v>3.8449547958017249E-2</v>
      </c>
      <c r="Q23" s="12">
        <f t="shared" si="3"/>
        <v>3.907305414112023E-2</v>
      </c>
      <c r="R23" s="12">
        <f t="shared" si="4"/>
        <v>2.6187259690325263E-2</v>
      </c>
      <c r="S23" s="12">
        <f t="shared" si="5"/>
        <v>2.3277564169178012E-2</v>
      </c>
      <c r="T23" s="12">
        <f t="shared" si="6"/>
        <v>1.7042502338148188E-2</v>
      </c>
      <c r="U23" s="12">
        <f t="shared" si="7"/>
        <v>0.1988984724098514</v>
      </c>
    </row>
    <row r="24" spans="2:21" ht="14.25" x14ac:dyDescent="0.15">
      <c r="B24" s="25" t="s">
        <v>18</v>
      </c>
      <c r="C24" s="2">
        <v>4681</v>
      </c>
      <c r="D24" s="14">
        <v>56</v>
      </c>
      <c r="E24" s="17">
        <v>89</v>
      </c>
      <c r="F24" s="17">
        <v>147</v>
      </c>
      <c r="G24" s="17">
        <v>201</v>
      </c>
      <c r="H24" s="17">
        <v>137</v>
      </c>
      <c r="I24" s="17">
        <v>120</v>
      </c>
      <c r="J24" s="17">
        <v>108</v>
      </c>
      <c r="K24" s="15">
        <v>858</v>
      </c>
      <c r="M24" s="25" t="s">
        <v>18</v>
      </c>
      <c r="N24" s="12">
        <f t="shared" si="0"/>
        <v>1.1963255714590899E-2</v>
      </c>
      <c r="O24" s="12">
        <f t="shared" si="1"/>
        <v>1.9013031403546252E-2</v>
      </c>
      <c r="P24" s="12">
        <f t="shared" si="2"/>
        <v>3.1403546250801113E-2</v>
      </c>
      <c r="Q24" s="12">
        <f t="shared" si="3"/>
        <v>4.293954283272805E-2</v>
      </c>
      <c r="R24" s="12">
        <f t="shared" si="4"/>
        <v>2.9267250587481308E-2</v>
      </c>
      <c r="S24" s="12">
        <f t="shared" si="5"/>
        <v>2.5635547959837642E-2</v>
      </c>
      <c r="T24" s="12">
        <f t="shared" si="6"/>
        <v>2.3071993163853877E-2</v>
      </c>
      <c r="U24" s="12">
        <f t="shared" si="7"/>
        <v>0.18329416791283915</v>
      </c>
    </row>
    <row r="25" spans="2:21" ht="14.25" x14ac:dyDescent="0.15">
      <c r="B25" s="25" t="s">
        <v>19</v>
      </c>
      <c r="C25" s="2">
        <v>5639</v>
      </c>
      <c r="D25" s="14">
        <v>109</v>
      </c>
      <c r="E25" s="17">
        <v>103</v>
      </c>
      <c r="F25" s="17">
        <v>197</v>
      </c>
      <c r="G25" s="17">
        <v>206</v>
      </c>
      <c r="H25" s="17">
        <v>199</v>
      </c>
      <c r="I25" s="17">
        <v>148</v>
      </c>
      <c r="J25" s="17">
        <v>119</v>
      </c>
      <c r="K25" s="15">
        <v>1081</v>
      </c>
      <c r="M25" s="25" t="s">
        <v>19</v>
      </c>
      <c r="N25" s="12">
        <f t="shared" si="0"/>
        <v>1.9329668380918603E-2</v>
      </c>
      <c r="O25" s="12">
        <f t="shared" si="1"/>
        <v>1.8265649937932258E-2</v>
      </c>
      <c r="P25" s="12">
        <f t="shared" si="2"/>
        <v>3.4935272211384996E-2</v>
      </c>
      <c r="Q25" s="12">
        <f t="shared" si="3"/>
        <v>3.6531299875864516E-2</v>
      </c>
      <c r="R25" s="12">
        <f t="shared" si="4"/>
        <v>3.5289945025713781E-2</v>
      </c>
      <c r="S25" s="12">
        <f t="shared" si="5"/>
        <v>2.6245788260329847E-2</v>
      </c>
      <c r="T25" s="12">
        <f t="shared" si="6"/>
        <v>2.1103032452562513E-2</v>
      </c>
      <c r="U25" s="12">
        <f t="shared" si="7"/>
        <v>0.19170065614470652</v>
      </c>
    </row>
    <row r="26" spans="2:21" ht="14.25" x14ac:dyDescent="0.15">
      <c r="B26" s="25" t="s">
        <v>20</v>
      </c>
      <c r="C26" s="2">
        <v>2730</v>
      </c>
      <c r="D26" s="14">
        <v>57</v>
      </c>
      <c r="E26" s="17">
        <v>48</v>
      </c>
      <c r="F26" s="17">
        <v>99</v>
      </c>
      <c r="G26" s="17">
        <v>124</v>
      </c>
      <c r="H26" s="17">
        <v>94</v>
      </c>
      <c r="I26" s="17">
        <v>69</v>
      </c>
      <c r="J26" s="17">
        <v>50</v>
      </c>
      <c r="K26" s="15">
        <v>541</v>
      </c>
      <c r="M26" s="25" t="s">
        <v>20</v>
      </c>
      <c r="N26" s="12">
        <f t="shared" si="0"/>
        <v>2.0879120879120878E-2</v>
      </c>
      <c r="O26" s="12">
        <f t="shared" si="1"/>
        <v>1.7582417582417582E-2</v>
      </c>
      <c r="P26" s="12">
        <f t="shared" si="2"/>
        <v>3.6263736263736267E-2</v>
      </c>
      <c r="Q26" s="12">
        <f t="shared" si="3"/>
        <v>4.5421245421245419E-2</v>
      </c>
      <c r="R26" s="12">
        <f t="shared" si="4"/>
        <v>3.4432234432234435E-2</v>
      </c>
      <c r="S26" s="12">
        <f t="shared" si="5"/>
        <v>2.5274725274725275E-2</v>
      </c>
      <c r="T26" s="12">
        <f t="shared" si="6"/>
        <v>1.8315018315018316E-2</v>
      </c>
      <c r="U26" s="12">
        <f t="shared" si="7"/>
        <v>0.19816849816849816</v>
      </c>
    </row>
    <row r="27" spans="2:21" ht="14.25" x14ac:dyDescent="0.15">
      <c r="B27" s="25" t="s">
        <v>21</v>
      </c>
      <c r="C27" s="2">
        <v>9077</v>
      </c>
      <c r="D27" s="14">
        <v>112</v>
      </c>
      <c r="E27" s="17">
        <v>138</v>
      </c>
      <c r="F27" s="17">
        <v>280</v>
      </c>
      <c r="G27" s="17">
        <v>262</v>
      </c>
      <c r="H27" s="17">
        <v>181</v>
      </c>
      <c r="I27" s="17">
        <v>133</v>
      </c>
      <c r="J27" s="17">
        <v>131</v>
      </c>
      <c r="K27" s="15">
        <v>1237</v>
      </c>
      <c r="M27" s="25" t="s">
        <v>21</v>
      </c>
      <c r="N27" s="12">
        <f t="shared" si="0"/>
        <v>1.2338878484080643E-2</v>
      </c>
      <c r="O27" s="12">
        <f t="shared" si="1"/>
        <v>1.520326098931365E-2</v>
      </c>
      <c r="P27" s="12">
        <f t="shared" si="2"/>
        <v>3.084719621020161E-2</v>
      </c>
      <c r="Q27" s="12">
        <f t="shared" si="3"/>
        <v>2.886416216811722E-2</v>
      </c>
      <c r="R27" s="12">
        <f t="shared" si="4"/>
        <v>1.9940508978737469E-2</v>
      </c>
      <c r="S27" s="12">
        <f t="shared" si="5"/>
        <v>1.4652418199845764E-2</v>
      </c>
      <c r="T27" s="12">
        <f t="shared" si="6"/>
        <v>1.443208108405861E-2</v>
      </c>
      <c r="U27" s="12">
        <f t="shared" si="7"/>
        <v>0.13627850611435496</v>
      </c>
    </row>
    <row r="28" spans="2:21" ht="14.25" x14ac:dyDescent="0.15">
      <c r="B28" s="25" t="s">
        <v>22</v>
      </c>
      <c r="C28" s="2">
        <v>1483</v>
      </c>
      <c r="D28" s="14">
        <v>33</v>
      </c>
      <c r="E28" s="17">
        <v>34</v>
      </c>
      <c r="F28" s="17">
        <v>58</v>
      </c>
      <c r="G28" s="17">
        <v>55</v>
      </c>
      <c r="H28" s="17">
        <v>50</v>
      </c>
      <c r="I28" s="17">
        <v>33</v>
      </c>
      <c r="J28" s="17">
        <v>35</v>
      </c>
      <c r="K28" s="15">
        <v>298</v>
      </c>
      <c r="M28" s="25" t="s">
        <v>22</v>
      </c>
      <c r="N28" s="12">
        <f t="shared" si="0"/>
        <v>2.2252191503708697E-2</v>
      </c>
      <c r="O28" s="12">
        <f t="shared" si="1"/>
        <v>2.2926500337154418E-2</v>
      </c>
      <c r="P28" s="12">
        <f t="shared" si="2"/>
        <v>3.910991233985165E-2</v>
      </c>
      <c r="Q28" s="12">
        <f t="shared" si="3"/>
        <v>3.7086985839514496E-2</v>
      </c>
      <c r="R28" s="12">
        <f t="shared" si="4"/>
        <v>3.3715441672285906E-2</v>
      </c>
      <c r="S28" s="12">
        <f t="shared" si="5"/>
        <v>2.2252191503708697E-2</v>
      </c>
      <c r="T28" s="12">
        <f t="shared" si="6"/>
        <v>2.3600809170600135E-2</v>
      </c>
      <c r="U28" s="12">
        <f t="shared" si="7"/>
        <v>0.20094403236682401</v>
      </c>
    </row>
    <row r="29" spans="2:21" ht="14.25" x14ac:dyDescent="0.15">
      <c r="B29" s="25" t="s">
        <v>23</v>
      </c>
      <c r="C29" s="2">
        <v>36441</v>
      </c>
      <c r="D29" s="14">
        <v>901</v>
      </c>
      <c r="E29" s="17">
        <v>690</v>
      </c>
      <c r="F29" s="17">
        <v>1864</v>
      </c>
      <c r="G29" s="17">
        <v>1105</v>
      </c>
      <c r="H29" s="17">
        <v>871</v>
      </c>
      <c r="I29" s="17">
        <v>983</v>
      </c>
      <c r="J29" s="17">
        <v>738</v>
      </c>
      <c r="K29" s="15">
        <v>7152</v>
      </c>
      <c r="M29" s="25" t="s">
        <v>23</v>
      </c>
      <c r="N29" s="12">
        <f t="shared" si="0"/>
        <v>2.4724897779973106E-2</v>
      </c>
      <c r="O29" s="12">
        <f t="shared" si="1"/>
        <v>1.8934716390878407E-2</v>
      </c>
      <c r="P29" s="12">
        <f t="shared" si="2"/>
        <v>5.1151175873329492E-2</v>
      </c>
      <c r="Q29" s="12">
        <f t="shared" si="3"/>
        <v>3.0322987843363243E-2</v>
      </c>
      <c r="R29" s="12">
        <f t="shared" si="4"/>
        <v>2.3901649241239265E-2</v>
      </c>
      <c r="S29" s="12">
        <f t="shared" si="5"/>
        <v>2.6975110452512281E-2</v>
      </c>
      <c r="T29" s="12">
        <f t="shared" si="6"/>
        <v>2.0251914052852555E-2</v>
      </c>
      <c r="U29" s="12">
        <f t="shared" si="7"/>
        <v>0.19626245163414835</v>
      </c>
    </row>
    <row r="30" spans="2:21" ht="14.25" x14ac:dyDescent="0.15">
      <c r="B30" s="25" t="s">
        <v>24</v>
      </c>
      <c r="C30" s="2">
        <v>2146</v>
      </c>
      <c r="D30" s="14">
        <v>12</v>
      </c>
      <c r="E30" s="17">
        <v>33</v>
      </c>
      <c r="F30" s="17">
        <v>79</v>
      </c>
      <c r="G30" s="17">
        <v>111</v>
      </c>
      <c r="H30" s="17">
        <v>70</v>
      </c>
      <c r="I30" s="17">
        <v>69</v>
      </c>
      <c r="J30" s="17">
        <v>41</v>
      </c>
      <c r="K30" s="15">
        <v>415</v>
      </c>
      <c r="M30" s="25" t="s">
        <v>24</v>
      </c>
      <c r="N30" s="12">
        <f t="shared" si="0"/>
        <v>5.5917986952469714E-3</v>
      </c>
      <c r="O30" s="12">
        <f t="shared" si="1"/>
        <v>1.5377446411929171E-2</v>
      </c>
      <c r="P30" s="12">
        <f t="shared" si="2"/>
        <v>3.681267474370923E-2</v>
      </c>
      <c r="Q30" s="12">
        <f t="shared" si="3"/>
        <v>5.1724137931034482E-2</v>
      </c>
      <c r="R30" s="12">
        <f t="shared" si="4"/>
        <v>3.2618825722273995E-2</v>
      </c>
      <c r="S30" s="12">
        <f t="shared" si="5"/>
        <v>3.2152842497670087E-2</v>
      </c>
      <c r="T30" s="12">
        <f t="shared" si="6"/>
        <v>1.9105312208760484E-2</v>
      </c>
      <c r="U30" s="12">
        <f t="shared" si="7"/>
        <v>0.19338303821062441</v>
      </c>
    </row>
    <row r="31" spans="2:21" ht="14.25" x14ac:dyDescent="0.15">
      <c r="B31" s="25" t="s">
        <v>25</v>
      </c>
      <c r="C31" s="2">
        <v>8180</v>
      </c>
      <c r="D31" s="14">
        <v>36</v>
      </c>
      <c r="E31" s="17">
        <v>109</v>
      </c>
      <c r="F31" s="17">
        <v>270</v>
      </c>
      <c r="G31" s="17">
        <v>421</v>
      </c>
      <c r="H31" s="17">
        <v>297</v>
      </c>
      <c r="I31" s="17">
        <v>248</v>
      </c>
      <c r="J31" s="17">
        <v>182</v>
      </c>
      <c r="K31" s="15">
        <v>1563</v>
      </c>
      <c r="M31" s="25" t="s">
        <v>25</v>
      </c>
      <c r="N31" s="12">
        <f t="shared" si="0"/>
        <v>4.4009779951100243E-3</v>
      </c>
      <c r="O31" s="12">
        <f t="shared" si="1"/>
        <v>1.332518337408313E-2</v>
      </c>
      <c r="P31" s="12">
        <f t="shared" si="2"/>
        <v>3.3007334963325183E-2</v>
      </c>
      <c r="Q31" s="12">
        <f t="shared" si="3"/>
        <v>5.1466992665036675E-2</v>
      </c>
      <c r="R31" s="12">
        <f t="shared" si="4"/>
        <v>3.63080684596577E-2</v>
      </c>
      <c r="S31" s="12">
        <f t="shared" si="5"/>
        <v>3.0317848410757946E-2</v>
      </c>
      <c r="T31" s="12">
        <f t="shared" si="6"/>
        <v>2.2249388753056234E-2</v>
      </c>
      <c r="U31" s="12">
        <f t="shared" si="7"/>
        <v>0.19107579462102689</v>
      </c>
    </row>
    <row r="32" spans="2:21" ht="14.25" x14ac:dyDescent="0.15">
      <c r="B32" s="25" t="s">
        <v>26</v>
      </c>
      <c r="C32" s="2">
        <v>5405</v>
      </c>
      <c r="D32" s="14">
        <v>74</v>
      </c>
      <c r="E32" s="17">
        <v>120</v>
      </c>
      <c r="F32" s="17">
        <v>198</v>
      </c>
      <c r="G32" s="17">
        <v>154</v>
      </c>
      <c r="H32" s="17">
        <v>140</v>
      </c>
      <c r="I32" s="17">
        <v>120</v>
      </c>
      <c r="J32" s="17">
        <v>112</v>
      </c>
      <c r="K32" s="15">
        <v>918</v>
      </c>
      <c r="M32" s="25" t="s">
        <v>26</v>
      </c>
      <c r="N32" s="12">
        <f t="shared" si="0"/>
        <v>1.3691026827012025E-2</v>
      </c>
      <c r="O32" s="12">
        <f t="shared" si="1"/>
        <v>2.2201665124884366E-2</v>
      </c>
      <c r="P32" s="12">
        <f t="shared" si="2"/>
        <v>3.6632747456059205E-2</v>
      </c>
      <c r="Q32" s="12">
        <f t="shared" si="3"/>
        <v>2.8492136910268272E-2</v>
      </c>
      <c r="R32" s="12">
        <f t="shared" si="4"/>
        <v>2.5901942645698426E-2</v>
      </c>
      <c r="S32" s="12">
        <f t="shared" si="5"/>
        <v>2.2201665124884366E-2</v>
      </c>
      <c r="T32" s="12">
        <f t="shared" si="6"/>
        <v>2.0721554116558741E-2</v>
      </c>
      <c r="U32" s="12">
        <f t="shared" si="7"/>
        <v>0.16984273820536541</v>
      </c>
    </row>
    <row r="33" spans="2:21" ht="14.25" x14ac:dyDescent="0.15">
      <c r="B33" s="25" t="s">
        <v>27</v>
      </c>
      <c r="C33" s="2">
        <v>7923</v>
      </c>
      <c r="D33" s="14">
        <v>295</v>
      </c>
      <c r="E33" s="17">
        <v>127</v>
      </c>
      <c r="F33" s="17">
        <v>303</v>
      </c>
      <c r="G33" s="17">
        <v>133</v>
      </c>
      <c r="H33" s="17">
        <v>165</v>
      </c>
      <c r="I33" s="17">
        <v>210</v>
      </c>
      <c r="J33" s="17">
        <v>131</v>
      </c>
      <c r="K33" s="15">
        <v>1364</v>
      </c>
      <c r="M33" s="25" t="s">
        <v>27</v>
      </c>
      <c r="N33" s="12">
        <f t="shared" si="0"/>
        <v>3.7233371197778621E-2</v>
      </c>
      <c r="O33" s="12">
        <f t="shared" si="1"/>
        <v>1.6029281837687745E-2</v>
      </c>
      <c r="P33" s="12">
        <f t="shared" si="2"/>
        <v>3.8243089738735331E-2</v>
      </c>
      <c r="Q33" s="12">
        <f t="shared" si="3"/>
        <v>1.6786570743405275E-2</v>
      </c>
      <c r="R33" s="12">
        <f t="shared" si="4"/>
        <v>2.0825444907232107E-2</v>
      </c>
      <c r="S33" s="12">
        <f t="shared" si="5"/>
        <v>2.6505111700113593E-2</v>
      </c>
      <c r="T33" s="12">
        <f t="shared" si="6"/>
        <v>1.65341411081661E-2</v>
      </c>
      <c r="U33" s="12">
        <f t="shared" si="7"/>
        <v>0.17215701123311877</v>
      </c>
    </row>
    <row r="34" spans="2:21" ht="14.25" x14ac:dyDescent="0.15">
      <c r="B34" s="25" t="s">
        <v>28</v>
      </c>
      <c r="C34" s="2">
        <v>25468</v>
      </c>
      <c r="D34" s="14">
        <v>716</v>
      </c>
      <c r="E34" s="17">
        <v>613</v>
      </c>
      <c r="F34" s="17">
        <v>1109</v>
      </c>
      <c r="G34" s="17">
        <v>998</v>
      </c>
      <c r="H34" s="17">
        <v>650</v>
      </c>
      <c r="I34" s="17">
        <v>830</v>
      </c>
      <c r="J34" s="17">
        <v>581</v>
      </c>
      <c r="K34" s="15">
        <v>5497</v>
      </c>
      <c r="M34" s="25" t="s">
        <v>28</v>
      </c>
      <c r="N34" s="12">
        <f t="shared" si="0"/>
        <v>2.811371132401445E-2</v>
      </c>
      <c r="O34" s="12">
        <f t="shared" si="1"/>
        <v>2.406942044919114E-2</v>
      </c>
      <c r="P34" s="12">
        <f t="shared" si="2"/>
        <v>4.3544840584262605E-2</v>
      </c>
      <c r="Q34" s="12">
        <f t="shared" si="3"/>
        <v>3.9186430029841367E-2</v>
      </c>
      <c r="R34" s="12">
        <f t="shared" si="4"/>
        <v>2.5522223967331552E-2</v>
      </c>
      <c r="S34" s="12">
        <f t="shared" si="5"/>
        <v>3.2589916758284904E-2</v>
      </c>
      <c r="T34" s="12">
        <f t="shared" si="6"/>
        <v>2.2812941730799435E-2</v>
      </c>
      <c r="U34" s="12">
        <f t="shared" si="7"/>
        <v>0.21583948484372545</v>
      </c>
    </row>
    <row r="35" spans="2:21" ht="14.25" x14ac:dyDescent="0.15">
      <c r="B35" s="25" t="s">
        <v>29</v>
      </c>
      <c r="C35" s="2">
        <v>44983</v>
      </c>
      <c r="D35" s="14">
        <v>1380</v>
      </c>
      <c r="E35" s="17">
        <v>1568</v>
      </c>
      <c r="F35" s="17">
        <v>1550</v>
      </c>
      <c r="G35" s="17">
        <v>1393</v>
      </c>
      <c r="H35" s="17">
        <v>992</v>
      </c>
      <c r="I35" s="17">
        <v>1058</v>
      </c>
      <c r="J35" s="17">
        <v>636</v>
      </c>
      <c r="K35" s="15">
        <v>8577</v>
      </c>
      <c r="L35" s="9"/>
      <c r="M35" s="25" t="s">
        <v>29</v>
      </c>
      <c r="N35" s="12">
        <f t="shared" si="0"/>
        <v>3.0678256230131384E-2</v>
      </c>
      <c r="O35" s="12">
        <f t="shared" si="1"/>
        <v>3.4857612875975372E-2</v>
      </c>
      <c r="P35" s="12">
        <f t="shared" si="2"/>
        <v>3.4457461707756265E-2</v>
      </c>
      <c r="Q35" s="12">
        <f t="shared" si="3"/>
        <v>3.0967254296067403E-2</v>
      </c>
      <c r="R35" s="12">
        <f t="shared" si="4"/>
        <v>2.205277549296401E-2</v>
      </c>
      <c r="S35" s="12">
        <f t="shared" si="5"/>
        <v>2.3519996443100728E-2</v>
      </c>
      <c r="T35" s="12">
        <f t="shared" si="6"/>
        <v>1.4138674610408377E-2</v>
      </c>
      <c r="U35" s="12">
        <f t="shared" si="7"/>
        <v>0.19067203165640353</v>
      </c>
    </row>
    <row r="36" spans="2:21" ht="14.25" x14ac:dyDescent="0.15">
      <c r="B36" s="25" t="s">
        <v>30</v>
      </c>
      <c r="C36" s="2">
        <v>10712</v>
      </c>
      <c r="D36" s="14">
        <v>443</v>
      </c>
      <c r="E36" s="17">
        <v>259</v>
      </c>
      <c r="F36" s="17">
        <v>365</v>
      </c>
      <c r="G36" s="17">
        <v>250</v>
      </c>
      <c r="H36" s="17">
        <v>222</v>
      </c>
      <c r="I36" s="17">
        <v>265</v>
      </c>
      <c r="J36" s="17">
        <v>159</v>
      </c>
      <c r="K36" s="15">
        <v>1963</v>
      </c>
      <c r="M36" s="25" t="s">
        <v>30</v>
      </c>
      <c r="N36" s="12">
        <f t="shared" si="0"/>
        <v>4.1355489171023149E-2</v>
      </c>
      <c r="O36" s="12">
        <f t="shared" si="1"/>
        <v>2.4178491411501121E-2</v>
      </c>
      <c r="P36" s="12">
        <f t="shared" si="2"/>
        <v>3.40739357729649E-2</v>
      </c>
      <c r="Q36" s="12">
        <f t="shared" si="3"/>
        <v>2.3338312173263629E-2</v>
      </c>
      <c r="R36" s="12">
        <f t="shared" si="4"/>
        <v>2.0724421209858103E-2</v>
      </c>
      <c r="S36" s="12">
        <f t="shared" si="5"/>
        <v>2.4738610903659447E-2</v>
      </c>
      <c r="T36" s="12">
        <f t="shared" si="6"/>
        <v>1.4843166542195668E-2</v>
      </c>
      <c r="U36" s="12">
        <f t="shared" si="7"/>
        <v>0.18325242718446602</v>
      </c>
    </row>
    <row r="37" spans="2:21" ht="14.25" x14ac:dyDescent="0.15">
      <c r="B37" s="25" t="s">
        <v>31</v>
      </c>
      <c r="C37" s="2">
        <v>2580</v>
      </c>
      <c r="D37" s="14">
        <v>57</v>
      </c>
      <c r="E37" s="17">
        <v>113</v>
      </c>
      <c r="F37" s="17">
        <v>91</v>
      </c>
      <c r="G37" s="17">
        <v>103</v>
      </c>
      <c r="H37" s="17">
        <v>60</v>
      </c>
      <c r="I37" s="17">
        <v>65</v>
      </c>
      <c r="J37" s="17">
        <v>29</v>
      </c>
      <c r="K37" s="15">
        <v>518</v>
      </c>
      <c r="M37" s="25" t="s">
        <v>31</v>
      </c>
      <c r="N37" s="12">
        <f t="shared" si="0"/>
        <v>2.2093023255813953E-2</v>
      </c>
      <c r="O37" s="12">
        <f t="shared" si="1"/>
        <v>4.3798449612403104E-2</v>
      </c>
      <c r="P37" s="12">
        <f t="shared" si="2"/>
        <v>3.5271317829457367E-2</v>
      </c>
      <c r="Q37" s="12">
        <f t="shared" si="3"/>
        <v>3.9922480620155042E-2</v>
      </c>
      <c r="R37" s="12">
        <f t="shared" si="4"/>
        <v>2.3255813953488372E-2</v>
      </c>
      <c r="S37" s="12">
        <f t="shared" si="5"/>
        <v>2.5193798449612403E-2</v>
      </c>
      <c r="T37" s="12">
        <f t="shared" si="6"/>
        <v>1.124031007751938E-2</v>
      </c>
      <c r="U37" s="12">
        <f t="shared" si="7"/>
        <v>0.2007751937984496</v>
      </c>
    </row>
    <row r="38" spans="2:21" ht="14.25" x14ac:dyDescent="0.15">
      <c r="B38" s="25" t="s">
        <v>32</v>
      </c>
      <c r="C38" s="2">
        <v>25512</v>
      </c>
      <c r="D38" s="14">
        <v>461</v>
      </c>
      <c r="E38" s="17">
        <v>672</v>
      </c>
      <c r="F38" s="17">
        <v>935</v>
      </c>
      <c r="G38" s="17">
        <v>1073</v>
      </c>
      <c r="H38" s="17">
        <v>910</v>
      </c>
      <c r="I38" s="17">
        <v>794</v>
      </c>
      <c r="J38" s="17">
        <v>540</v>
      </c>
      <c r="K38" s="15">
        <v>5385</v>
      </c>
      <c r="M38" s="25" t="s">
        <v>32</v>
      </c>
      <c r="N38" s="12">
        <f t="shared" si="0"/>
        <v>1.8069927877077455E-2</v>
      </c>
      <c r="O38" s="12">
        <f t="shared" si="1"/>
        <v>2.634054562558796E-2</v>
      </c>
      <c r="P38" s="12">
        <f t="shared" si="2"/>
        <v>3.6649419880840389E-2</v>
      </c>
      <c r="Q38" s="12">
        <f t="shared" si="3"/>
        <v>4.2058639071809345E-2</v>
      </c>
      <c r="R38" s="12">
        <f t="shared" si="4"/>
        <v>3.5669488867983691E-2</v>
      </c>
      <c r="S38" s="12">
        <f t="shared" si="5"/>
        <v>3.1122608968328629E-2</v>
      </c>
      <c r="T38" s="12">
        <f t="shared" si="6"/>
        <v>2.116650987770461E-2</v>
      </c>
      <c r="U38" s="12">
        <f t="shared" si="7"/>
        <v>0.21107714016933207</v>
      </c>
    </row>
    <row r="39" spans="2:21" ht="14.25" x14ac:dyDescent="0.15">
      <c r="B39" s="25" t="s">
        <v>33</v>
      </c>
      <c r="C39" s="2">
        <v>23319</v>
      </c>
      <c r="D39" s="14">
        <v>498</v>
      </c>
      <c r="E39" s="17">
        <v>610</v>
      </c>
      <c r="F39" s="17">
        <v>768</v>
      </c>
      <c r="G39" s="17">
        <v>644</v>
      </c>
      <c r="H39" s="17">
        <v>497</v>
      </c>
      <c r="I39" s="17">
        <v>553</v>
      </c>
      <c r="J39" s="17">
        <v>412</v>
      </c>
      <c r="K39" s="15">
        <v>3982</v>
      </c>
      <c r="L39" s="9"/>
      <c r="M39" s="25" t="s">
        <v>33</v>
      </c>
      <c r="N39" s="12">
        <f t="shared" si="0"/>
        <v>2.1355975813714137E-2</v>
      </c>
      <c r="O39" s="12">
        <f t="shared" si="1"/>
        <v>2.6158926197521335E-2</v>
      </c>
      <c r="P39" s="12">
        <f t="shared" si="2"/>
        <v>3.2934516917535059E-2</v>
      </c>
      <c r="Q39" s="12">
        <f t="shared" si="3"/>
        <v>2.7616964706891376E-2</v>
      </c>
      <c r="R39" s="12">
        <f t="shared" si="4"/>
        <v>2.1313092328144431E-2</v>
      </c>
      <c r="S39" s="12">
        <f t="shared" si="5"/>
        <v>2.3714567520048028E-2</v>
      </c>
      <c r="T39" s="12">
        <f t="shared" si="6"/>
        <v>1.7667996054719328E-2</v>
      </c>
      <c r="U39" s="12">
        <f t="shared" si="7"/>
        <v>0.17076203953857369</v>
      </c>
    </row>
    <row r="40" spans="2:21" ht="14.25" x14ac:dyDescent="0.15">
      <c r="B40" s="25" t="s">
        <v>34</v>
      </c>
      <c r="C40" s="2">
        <v>4565</v>
      </c>
      <c r="D40" s="14">
        <v>61</v>
      </c>
      <c r="E40" s="17">
        <v>74</v>
      </c>
      <c r="F40" s="17">
        <v>200</v>
      </c>
      <c r="G40" s="17">
        <v>175</v>
      </c>
      <c r="H40" s="17">
        <v>131</v>
      </c>
      <c r="I40" s="17">
        <v>106</v>
      </c>
      <c r="J40" s="17">
        <v>92</v>
      </c>
      <c r="K40" s="15">
        <v>839</v>
      </c>
      <c r="M40" s="25" t="s">
        <v>34</v>
      </c>
      <c r="N40" s="12">
        <f t="shared" si="0"/>
        <v>1.3362541073384446E-2</v>
      </c>
      <c r="O40" s="12">
        <f t="shared" si="1"/>
        <v>1.6210295728368018E-2</v>
      </c>
      <c r="P40" s="12">
        <f t="shared" si="2"/>
        <v>4.3811610076670317E-2</v>
      </c>
      <c r="Q40" s="12">
        <f t="shared" si="3"/>
        <v>3.8335158817086525E-2</v>
      </c>
      <c r="R40" s="12">
        <f t="shared" si="4"/>
        <v>2.8696604600219059E-2</v>
      </c>
      <c r="S40" s="12">
        <f t="shared" si="5"/>
        <v>2.3220153340635267E-2</v>
      </c>
      <c r="T40" s="12">
        <f t="shared" si="6"/>
        <v>2.0153340635268347E-2</v>
      </c>
      <c r="U40" s="12">
        <f t="shared" si="7"/>
        <v>0.18378970427163199</v>
      </c>
    </row>
    <row r="41" spans="2:21" ht="14.25" x14ac:dyDescent="0.15">
      <c r="B41" s="26" t="s">
        <v>64</v>
      </c>
      <c r="C41" s="3">
        <f t="shared" ref="C41:K41" si="8">SUM(C6:C40)</f>
        <v>592913</v>
      </c>
      <c r="D41" s="6">
        <f t="shared" si="8"/>
        <v>17986</v>
      </c>
      <c r="E41" s="18">
        <f t="shared" si="8"/>
        <v>12622</v>
      </c>
      <c r="F41" s="18">
        <f t="shared" si="8"/>
        <v>21287</v>
      </c>
      <c r="G41" s="18">
        <f t="shared" si="8"/>
        <v>18453</v>
      </c>
      <c r="H41" s="18">
        <f t="shared" si="8"/>
        <v>13396</v>
      </c>
      <c r="I41" s="18">
        <f t="shared" si="8"/>
        <v>13496</v>
      </c>
      <c r="J41" s="18">
        <f t="shared" si="8"/>
        <v>9804</v>
      </c>
      <c r="K41" s="16">
        <f t="shared" si="8"/>
        <v>107044</v>
      </c>
      <c r="M41" s="26" t="s">
        <v>64</v>
      </c>
      <c r="N41" s="13">
        <f t="shared" si="0"/>
        <v>3.0334973259145945E-2</v>
      </c>
      <c r="O41" s="13">
        <f t="shared" si="1"/>
        <v>2.1288114782438569E-2</v>
      </c>
      <c r="P41" s="13">
        <f t="shared" si="2"/>
        <v>3.5902400520818403E-2</v>
      </c>
      <c r="Q41" s="13">
        <f t="shared" si="3"/>
        <v>3.112260989386301E-2</v>
      </c>
      <c r="R41" s="13">
        <f t="shared" si="4"/>
        <v>2.2593533958607755E-2</v>
      </c>
      <c r="S41" s="13">
        <f t="shared" si="5"/>
        <v>2.2762192766898347E-2</v>
      </c>
      <c r="T41" s="13">
        <f t="shared" si="6"/>
        <v>1.6535309564809676E-2</v>
      </c>
      <c r="U41" s="13">
        <f t="shared" si="7"/>
        <v>0.1805391347465817</v>
      </c>
    </row>
    <row r="42" spans="2:21" ht="14.25" x14ac:dyDescent="0.15">
      <c r="B42" s="34" t="s">
        <v>65</v>
      </c>
      <c r="C42" s="3">
        <v>33815522</v>
      </c>
      <c r="D42" s="4">
        <v>877055</v>
      </c>
      <c r="E42" s="4">
        <v>839069</v>
      </c>
      <c r="F42" s="4">
        <v>1197558</v>
      </c>
      <c r="G42" s="4">
        <v>1051444</v>
      </c>
      <c r="H42" s="4">
        <v>791189</v>
      </c>
      <c r="I42" s="4">
        <v>728175</v>
      </c>
      <c r="J42" s="4">
        <v>583918</v>
      </c>
      <c r="K42" s="4">
        <v>6068408</v>
      </c>
      <c r="M42" s="34" t="s">
        <v>65</v>
      </c>
      <c r="N42" s="13">
        <f t="shared" si="0"/>
        <v>2.5936461959688215E-2</v>
      </c>
      <c r="O42" s="13">
        <f t="shared" si="1"/>
        <v>2.4813131673673411E-2</v>
      </c>
      <c r="P42" s="13">
        <f t="shared" si="2"/>
        <v>3.5414446655592069E-2</v>
      </c>
      <c r="Q42" s="13">
        <f t="shared" si="3"/>
        <v>3.1093531544478303E-2</v>
      </c>
      <c r="R42" s="13">
        <f t="shared" si="4"/>
        <v>2.3397213859363164E-2</v>
      </c>
      <c r="S42" s="13">
        <f t="shared" si="5"/>
        <v>2.1533750092634973E-2</v>
      </c>
      <c r="T42" s="13">
        <f t="shared" si="6"/>
        <v>1.7267750590985998E-2</v>
      </c>
      <c r="U42" s="13">
        <f t="shared" si="7"/>
        <v>0.17945628637641614</v>
      </c>
    </row>
    <row r="43" spans="2:21" ht="18.75" customHeight="1" x14ac:dyDescent="0.15">
      <c r="B43" s="106" t="s">
        <v>107</v>
      </c>
      <c r="C43" s="106"/>
      <c r="D43" s="106"/>
      <c r="E43" s="106"/>
      <c r="F43" s="106"/>
      <c r="G43" s="106"/>
      <c r="H43" s="106"/>
      <c r="I43" s="106"/>
      <c r="J43" s="106"/>
      <c r="K43" s="106"/>
      <c r="L43" s="7"/>
    </row>
    <row r="44" spans="2:21" x14ac:dyDescent="0.15">
      <c r="B44" s="107"/>
      <c r="C44" s="107"/>
      <c r="D44" s="107"/>
      <c r="E44" s="107"/>
      <c r="F44" s="107"/>
      <c r="G44" s="107"/>
      <c r="H44" s="107"/>
      <c r="I44" s="107"/>
      <c r="J44" s="107"/>
      <c r="K44" s="107"/>
      <c r="L44" s="7"/>
      <c r="M44" s="7"/>
      <c r="N44" s="7"/>
      <c r="O44" s="7"/>
      <c r="P44" s="7"/>
      <c r="Q44" s="7"/>
      <c r="R44" s="7"/>
      <c r="S44" s="7"/>
      <c r="T44" s="7"/>
      <c r="U44" s="7"/>
    </row>
  </sheetData>
  <sheetProtection password="E9BF" sheet="1" objects="1" scenarios="1" selectLockedCells="1"/>
  <mergeCells count="10">
    <mergeCell ref="B43:K44"/>
    <mergeCell ref="M3:U3"/>
    <mergeCell ref="M2:P2"/>
    <mergeCell ref="B2:D2"/>
    <mergeCell ref="M4:M5"/>
    <mergeCell ref="N4:U4"/>
    <mergeCell ref="B3:B5"/>
    <mergeCell ref="D4:K4"/>
    <mergeCell ref="C3:K3"/>
    <mergeCell ref="C4:C5"/>
  </mergeCells>
  <phoneticPr fontId="1"/>
  <conditionalFormatting sqref="M6:U42">
    <cfRule type="expression" dxfId="16" priority="1">
      <formula>MOD(ROW(),2)=0</formula>
    </cfRule>
  </conditionalFormatting>
  <conditionalFormatting sqref="B6:K42">
    <cfRule type="expression" dxfId="15" priority="2">
      <formula>MOD(ROW(),2)=0</formula>
    </cfRule>
  </conditionalFormatting>
  <pageMargins left="0.31496062992125984" right="0.11811023622047245" top="0.35433070866141736" bottom="0.15748031496062992" header="0.31496062992125984" footer="0.31496062992125984"/>
  <pageSetup paperSize="9" scale="92" orientation="portrait" r:id="rId1"/>
  <colBreaks count="1" manualBreakCount="1">
    <brk id="11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44"/>
  <sheetViews>
    <sheetView view="pageBreakPreview" zoomScale="70" zoomScaleNormal="80" zoomScaleSheetLayoutView="70" workbookViewId="0"/>
  </sheetViews>
  <sheetFormatPr defaultRowHeight="13.5" x14ac:dyDescent="0.15"/>
  <cols>
    <col min="1" max="1" width="2.75" style="1" customWidth="1"/>
    <col min="2" max="2" width="9" style="1"/>
    <col min="3" max="3" width="11.25" style="1" customWidth="1"/>
    <col min="4" max="5" width="9" style="1"/>
    <col min="6" max="7" width="10.375" style="1" customWidth="1"/>
    <col min="8" max="10" width="9" style="1"/>
    <col min="11" max="11" width="10.625" style="1" customWidth="1"/>
    <col min="12" max="16384" width="9" style="1"/>
  </cols>
  <sheetData>
    <row r="2" spans="2:21" ht="17.25" x14ac:dyDescent="0.15">
      <c r="B2" s="108" t="s">
        <v>59</v>
      </c>
      <c r="C2" s="108"/>
      <c r="D2" s="108"/>
      <c r="E2" s="30"/>
      <c r="F2" s="30"/>
      <c r="G2" s="30"/>
      <c r="H2" s="30"/>
      <c r="I2" s="29"/>
      <c r="J2" s="29"/>
      <c r="K2" s="29"/>
      <c r="L2" s="29"/>
      <c r="M2" s="108" t="s">
        <v>60</v>
      </c>
      <c r="N2" s="108"/>
      <c r="O2" s="108"/>
      <c r="P2" s="108"/>
      <c r="Q2" s="29"/>
      <c r="R2" s="29"/>
      <c r="S2" s="29"/>
      <c r="T2" s="29"/>
      <c r="U2" s="29"/>
    </row>
    <row r="3" spans="2:21" x14ac:dyDescent="0.15">
      <c r="B3" s="109"/>
      <c r="C3" s="109" t="s">
        <v>105</v>
      </c>
      <c r="D3" s="109"/>
      <c r="E3" s="109"/>
      <c r="F3" s="109"/>
      <c r="G3" s="109"/>
      <c r="H3" s="109"/>
      <c r="I3" s="109"/>
      <c r="J3" s="109"/>
      <c r="K3" s="109"/>
      <c r="M3" s="110" t="s">
        <v>35</v>
      </c>
      <c r="N3" s="112"/>
      <c r="O3" s="112"/>
      <c r="P3" s="112"/>
      <c r="Q3" s="112"/>
      <c r="R3" s="112"/>
      <c r="S3" s="112"/>
      <c r="T3" s="112"/>
      <c r="U3" s="113"/>
    </row>
    <row r="4" spans="2:21" x14ac:dyDescent="0.15">
      <c r="B4" s="109"/>
      <c r="C4" s="96" t="s">
        <v>61</v>
      </c>
      <c r="D4" s="98" t="s">
        <v>62</v>
      </c>
      <c r="E4" s="99"/>
      <c r="F4" s="99"/>
      <c r="G4" s="99"/>
      <c r="H4" s="99"/>
      <c r="I4" s="99"/>
      <c r="J4" s="99"/>
      <c r="K4" s="100"/>
      <c r="M4" s="97"/>
      <c r="N4" s="98" t="s">
        <v>41</v>
      </c>
      <c r="O4" s="99"/>
      <c r="P4" s="99"/>
      <c r="Q4" s="99"/>
      <c r="R4" s="99"/>
      <c r="S4" s="99"/>
      <c r="T4" s="99"/>
      <c r="U4" s="100"/>
    </row>
    <row r="5" spans="2:21" ht="27" x14ac:dyDescent="0.15">
      <c r="B5" s="109"/>
      <c r="C5" s="111"/>
      <c r="D5" s="27" t="s">
        <v>49</v>
      </c>
      <c r="E5" s="27" t="s">
        <v>43</v>
      </c>
      <c r="F5" s="27" t="s">
        <v>48</v>
      </c>
      <c r="G5" s="27" t="s">
        <v>44</v>
      </c>
      <c r="H5" s="27" t="s">
        <v>45</v>
      </c>
      <c r="I5" s="27" t="s">
        <v>46</v>
      </c>
      <c r="J5" s="23" t="s">
        <v>47</v>
      </c>
      <c r="K5" s="27" t="s">
        <v>50</v>
      </c>
      <c r="M5" s="111"/>
      <c r="N5" s="27" t="s">
        <v>58</v>
      </c>
      <c r="O5" s="27" t="s">
        <v>57</v>
      </c>
      <c r="P5" s="27" t="s">
        <v>56</v>
      </c>
      <c r="Q5" s="27" t="s">
        <v>55</v>
      </c>
      <c r="R5" s="27" t="s">
        <v>54</v>
      </c>
      <c r="S5" s="27" t="s">
        <v>53</v>
      </c>
      <c r="T5" s="23" t="s">
        <v>52</v>
      </c>
      <c r="U5" s="27" t="s">
        <v>51</v>
      </c>
    </row>
    <row r="6" spans="2:21" ht="14.25" x14ac:dyDescent="0.15">
      <c r="B6" s="26" t="s">
        <v>0</v>
      </c>
      <c r="C6" s="8">
        <v>225274</v>
      </c>
      <c r="D6" s="8">
        <v>9961</v>
      </c>
      <c r="E6" s="8">
        <v>3800</v>
      </c>
      <c r="F6" s="8">
        <v>8309</v>
      </c>
      <c r="G6" s="8">
        <v>6228</v>
      </c>
      <c r="H6" s="8">
        <v>4193</v>
      </c>
      <c r="I6" s="8">
        <v>4546</v>
      </c>
      <c r="J6" s="8">
        <v>3365</v>
      </c>
      <c r="K6" s="8">
        <v>40402</v>
      </c>
      <c r="M6" s="25" t="s">
        <v>0</v>
      </c>
      <c r="N6" s="12">
        <f t="shared" ref="N6:N42" si="0">D6/C6</f>
        <v>4.4217264309241187E-2</v>
      </c>
      <c r="O6" s="12">
        <f t="shared" ref="O6:O42" si="1">E6/C6</f>
        <v>1.6868346990775676E-2</v>
      </c>
      <c r="P6" s="12">
        <f t="shared" ref="P6:P42" si="2">F6/C6</f>
        <v>3.6883972406935556E-2</v>
      </c>
      <c r="Q6" s="12">
        <f t="shared" ref="Q6:Q42" si="3">G6/C6</f>
        <v>2.7646332910144979E-2</v>
      </c>
      <c r="R6" s="12">
        <f t="shared" ref="R6:R42" si="4">H6/C6</f>
        <v>1.8612889192716427E-2</v>
      </c>
      <c r="S6" s="12">
        <f t="shared" ref="S6:S42" si="5">I6/C6</f>
        <v>2.0179869847385849E-2</v>
      </c>
      <c r="T6" s="12">
        <f t="shared" ref="T6:T42" si="6">J6/C6</f>
        <v>1.493736516420004E-2</v>
      </c>
      <c r="U6" s="12">
        <f t="shared" ref="U6:U42" si="7">K6/C6</f>
        <v>0.17934604082139971</v>
      </c>
    </row>
    <row r="7" spans="2:21" ht="14.25" x14ac:dyDescent="0.15">
      <c r="B7" s="26" t="s">
        <v>1</v>
      </c>
      <c r="C7" s="8">
        <v>10905</v>
      </c>
      <c r="D7" s="8">
        <v>305</v>
      </c>
      <c r="E7" s="8">
        <v>361</v>
      </c>
      <c r="F7" s="8">
        <v>274</v>
      </c>
      <c r="G7" s="8">
        <v>415</v>
      </c>
      <c r="H7" s="8">
        <v>289</v>
      </c>
      <c r="I7" s="8">
        <v>269</v>
      </c>
      <c r="J7" s="8">
        <v>245</v>
      </c>
      <c r="K7" s="8">
        <v>2158</v>
      </c>
      <c r="M7" s="25" t="s">
        <v>1</v>
      </c>
      <c r="N7" s="12">
        <f t="shared" si="0"/>
        <v>2.7968821641448878E-2</v>
      </c>
      <c r="O7" s="12">
        <f t="shared" si="1"/>
        <v>3.3104080696928016E-2</v>
      </c>
      <c r="P7" s="12">
        <f t="shared" si="2"/>
        <v>2.5126088950022926E-2</v>
      </c>
      <c r="Q7" s="12">
        <f t="shared" si="3"/>
        <v>3.8055937643282897E-2</v>
      </c>
      <c r="R7" s="12">
        <f t="shared" si="4"/>
        <v>2.6501604768454836E-2</v>
      </c>
      <c r="S7" s="12">
        <f t="shared" si="5"/>
        <v>2.466758367721229E-2</v>
      </c>
      <c r="T7" s="12">
        <f t="shared" si="6"/>
        <v>2.2466758367721228E-2</v>
      </c>
      <c r="U7" s="12">
        <f t="shared" si="7"/>
        <v>0.19789087574507108</v>
      </c>
    </row>
    <row r="8" spans="2:21" ht="14.25" x14ac:dyDescent="0.15">
      <c r="B8" s="26" t="s">
        <v>2</v>
      </c>
      <c r="C8" s="31">
        <v>3945</v>
      </c>
      <c r="D8" s="8">
        <v>29</v>
      </c>
      <c r="E8" s="8">
        <v>118</v>
      </c>
      <c r="F8" s="8">
        <v>71</v>
      </c>
      <c r="G8" s="8">
        <v>143</v>
      </c>
      <c r="H8" s="8">
        <v>97</v>
      </c>
      <c r="I8" s="8">
        <v>98</v>
      </c>
      <c r="J8" s="8">
        <v>59</v>
      </c>
      <c r="K8" s="8">
        <v>615</v>
      </c>
      <c r="M8" s="25" t="s">
        <v>2</v>
      </c>
      <c r="N8" s="12">
        <f t="shared" si="0"/>
        <v>7.3510773130544991E-3</v>
      </c>
      <c r="O8" s="12">
        <f t="shared" si="1"/>
        <v>2.9911280101394169E-2</v>
      </c>
      <c r="P8" s="12">
        <f t="shared" si="2"/>
        <v>1.7997465145754118E-2</v>
      </c>
      <c r="Q8" s="12">
        <f t="shared" si="3"/>
        <v>3.6248415716096327E-2</v>
      </c>
      <c r="R8" s="12">
        <f t="shared" si="4"/>
        <v>2.458808618504436E-2</v>
      </c>
      <c r="S8" s="12">
        <f t="shared" si="5"/>
        <v>2.4841571609632445E-2</v>
      </c>
      <c r="T8" s="12">
        <f t="shared" si="6"/>
        <v>1.4955640050697085E-2</v>
      </c>
      <c r="U8" s="12">
        <f t="shared" si="7"/>
        <v>0.155893536121673</v>
      </c>
    </row>
    <row r="9" spans="2:21" ht="14.25" x14ac:dyDescent="0.15">
      <c r="B9" s="26" t="s">
        <v>3</v>
      </c>
      <c r="C9" s="4">
        <v>691</v>
      </c>
      <c r="D9" s="8">
        <v>16</v>
      </c>
      <c r="E9" s="8">
        <v>47</v>
      </c>
      <c r="F9" s="8">
        <v>17</v>
      </c>
      <c r="G9" s="8">
        <v>29</v>
      </c>
      <c r="H9" s="8">
        <v>21</v>
      </c>
      <c r="I9" s="8">
        <v>18</v>
      </c>
      <c r="J9" s="8">
        <v>15</v>
      </c>
      <c r="K9" s="8">
        <v>163</v>
      </c>
      <c r="M9" s="25" t="s">
        <v>3</v>
      </c>
      <c r="N9" s="12">
        <f t="shared" si="0"/>
        <v>2.3154848046309694E-2</v>
      </c>
      <c r="O9" s="12">
        <f t="shared" si="1"/>
        <v>6.8017366136034735E-2</v>
      </c>
      <c r="P9" s="12">
        <f t="shared" si="2"/>
        <v>2.4602026049204053E-2</v>
      </c>
      <c r="Q9" s="12">
        <f t="shared" si="3"/>
        <v>4.1968162083936326E-2</v>
      </c>
      <c r="R9" s="12">
        <f t="shared" si="4"/>
        <v>3.0390738060781478E-2</v>
      </c>
      <c r="S9" s="12">
        <f t="shared" si="5"/>
        <v>2.6049204052098408E-2</v>
      </c>
      <c r="T9" s="12">
        <f t="shared" si="6"/>
        <v>2.1707670043415339E-2</v>
      </c>
      <c r="U9" s="12">
        <f t="shared" si="7"/>
        <v>0.23589001447178004</v>
      </c>
    </row>
    <row r="10" spans="2:21" ht="14.25" x14ac:dyDescent="0.15">
      <c r="B10" s="26" t="s">
        <v>4</v>
      </c>
      <c r="C10" s="4">
        <v>5895</v>
      </c>
      <c r="D10" s="8">
        <v>125</v>
      </c>
      <c r="E10" s="8">
        <v>98</v>
      </c>
      <c r="F10" s="8">
        <v>167</v>
      </c>
      <c r="G10" s="8">
        <v>122</v>
      </c>
      <c r="H10" s="8">
        <v>83</v>
      </c>
      <c r="I10" s="8">
        <v>82</v>
      </c>
      <c r="J10" s="8">
        <v>57</v>
      </c>
      <c r="K10" s="8">
        <v>734</v>
      </c>
      <c r="M10" s="25" t="s">
        <v>4</v>
      </c>
      <c r="N10" s="12">
        <f t="shared" si="0"/>
        <v>2.1204410517387615E-2</v>
      </c>
      <c r="O10" s="12">
        <f t="shared" si="1"/>
        <v>1.6624257845631891E-2</v>
      </c>
      <c r="P10" s="12">
        <f t="shared" si="2"/>
        <v>2.8329092451229856E-2</v>
      </c>
      <c r="Q10" s="12">
        <f t="shared" si="3"/>
        <v>2.0695504664970315E-2</v>
      </c>
      <c r="R10" s="12">
        <f t="shared" si="4"/>
        <v>1.4079728583545377E-2</v>
      </c>
      <c r="S10" s="12">
        <f t="shared" si="5"/>
        <v>1.3910093299406276E-2</v>
      </c>
      <c r="T10" s="12">
        <f t="shared" si="6"/>
        <v>9.6692111959287529E-3</v>
      </c>
      <c r="U10" s="12">
        <f t="shared" si="7"/>
        <v>0.12451229855810009</v>
      </c>
    </row>
    <row r="11" spans="2:21" ht="14.25" x14ac:dyDescent="0.15">
      <c r="B11" s="26" t="s">
        <v>5</v>
      </c>
      <c r="C11" s="4">
        <v>3479</v>
      </c>
      <c r="D11" s="8">
        <v>44</v>
      </c>
      <c r="E11" s="8">
        <v>102</v>
      </c>
      <c r="F11" s="8">
        <v>60</v>
      </c>
      <c r="G11" s="8">
        <v>121</v>
      </c>
      <c r="H11" s="8">
        <v>128</v>
      </c>
      <c r="I11" s="8">
        <v>89</v>
      </c>
      <c r="J11" s="8">
        <v>61</v>
      </c>
      <c r="K11" s="8">
        <v>605</v>
      </c>
      <c r="M11" s="25" t="s">
        <v>5</v>
      </c>
      <c r="N11" s="12">
        <f t="shared" si="0"/>
        <v>1.2647312446105202E-2</v>
      </c>
      <c r="O11" s="12">
        <f t="shared" si="1"/>
        <v>2.9318769761425698E-2</v>
      </c>
      <c r="P11" s="12">
        <f t="shared" si="2"/>
        <v>1.724633515377982E-2</v>
      </c>
      <c r="Q11" s="12">
        <f t="shared" si="3"/>
        <v>3.4780109226789306E-2</v>
      </c>
      <c r="R11" s="12">
        <f t="shared" si="4"/>
        <v>3.6792181661396951E-2</v>
      </c>
      <c r="S11" s="12">
        <f t="shared" si="5"/>
        <v>2.558206381144007E-2</v>
      </c>
      <c r="T11" s="12">
        <f t="shared" si="6"/>
        <v>1.7533774073009486E-2</v>
      </c>
      <c r="U11" s="12">
        <f t="shared" si="7"/>
        <v>0.17390054613394654</v>
      </c>
    </row>
    <row r="12" spans="2:21" ht="14.25" x14ac:dyDescent="0.15">
      <c r="B12" s="26" t="s">
        <v>6</v>
      </c>
      <c r="C12" s="4">
        <v>10026</v>
      </c>
      <c r="D12" s="8">
        <v>72</v>
      </c>
      <c r="E12" s="8">
        <v>235</v>
      </c>
      <c r="F12" s="8">
        <v>147</v>
      </c>
      <c r="G12" s="8">
        <v>342</v>
      </c>
      <c r="H12" s="8">
        <v>299</v>
      </c>
      <c r="I12" s="8">
        <v>213</v>
      </c>
      <c r="J12" s="8">
        <v>159</v>
      </c>
      <c r="K12" s="8">
        <v>1467</v>
      </c>
      <c r="M12" s="25" t="s">
        <v>6</v>
      </c>
      <c r="N12" s="12">
        <f t="shared" si="0"/>
        <v>7.1813285457809697E-3</v>
      </c>
      <c r="O12" s="12">
        <f t="shared" si="1"/>
        <v>2.3439058448035108E-2</v>
      </c>
      <c r="P12" s="12">
        <f t="shared" si="2"/>
        <v>1.4661879114302813E-2</v>
      </c>
      <c r="Q12" s="12">
        <f t="shared" si="3"/>
        <v>3.4111310592459608E-2</v>
      </c>
      <c r="R12" s="12">
        <f t="shared" si="4"/>
        <v>2.9822461599840415E-2</v>
      </c>
      <c r="S12" s="12">
        <f t="shared" si="5"/>
        <v>2.1244763614602036E-2</v>
      </c>
      <c r="T12" s="12">
        <f t="shared" si="6"/>
        <v>1.5858767205266307E-2</v>
      </c>
      <c r="U12" s="12">
        <f t="shared" si="7"/>
        <v>0.14631956912028726</v>
      </c>
    </row>
    <row r="13" spans="2:21" ht="14.25" x14ac:dyDescent="0.15">
      <c r="B13" s="26" t="s">
        <v>7</v>
      </c>
      <c r="C13" s="4">
        <v>2895</v>
      </c>
      <c r="D13" s="8">
        <v>38</v>
      </c>
      <c r="E13" s="8">
        <v>66</v>
      </c>
      <c r="F13" s="8">
        <v>86</v>
      </c>
      <c r="G13" s="8">
        <v>110</v>
      </c>
      <c r="H13" s="8">
        <v>94</v>
      </c>
      <c r="I13" s="8">
        <v>67</v>
      </c>
      <c r="J13" s="8">
        <v>51</v>
      </c>
      <c r="K13" s="8">
        <v>512</v>
      </c>
      <c r="M13" s="25" t="s">
        <v>7</v>
      </c>
      <c r="N13" s="12">
        <f t="shared" si="0"/>
        <v>1.3126079447322971E-2</v>
      </c>
      <c r="O13" s="12">
        <f t="shared" si="1"/>
        <v>2.2797927461139896E-2</v>
      </c>
      <c r="P13" s="12">
        <f t="shared" si="2"/>
        <v>2.9706390328151987E-2</v>
      </c>
      <c r="Q13" s="12">
        <f t="shared" si="3"/>
        <v>3.7996545768566495E-2</v>
      </c>
      <c r="R13" s="12">
        <f t="shared" si="4"/>
        <v>3.2469775474956823E-2</v>
      </c>
      <c r="S13" s="12">
        <f t="shared" si="5"/>
        <v>2.3143350604490499E-2</v>
      </c>
      <c r="T13" s="12">
        <f t="shared" si="6"/>
        <v>1.7616580310880828E-2</v>
      </c>
      <c r="U13" s="12">
        <f t="shared" si="7"/>
        <v>0.17685664939550949</v>
      </c>
    </row>
    <row r="14" spans="2:21" ht="14.25" x14ac:dyDescent="0.15">
      <c r="B14" s="26" t="s">
        <v>8</v>
      </c>
      <c r="C14" s="4">
        <v>9305</v>
      </c>
      <c r="D14" s="8">
        <v>137</v>
      </c>
      <c r="E14" s="8">
        <v>258</v>
      </c>
      <c r="F14" s="8">
        <v>291</v>
      </c>
      <c r="G14" s="8">
        <v>354</v>
      </c>
      <c r="H14" s="8">
        <v>254</v>
      </c>
      <c r="I14" s="8">
        <v>230</v>
      </c>
      <c r="J14" s="8">
        <v>176</v>
      </c>
      <c r="K14" s="8">
        <v>1700</v>
      </c>
      <c r="M14" s="25" t="s">
        <v>8</v>
      </c>
      <c r="N14" s="12">
        <f t="shared" si="0"/>
        <v>1.4723267060720044E-2</v>
      </c>
      <c r="O14" s="12">
        <f t="shared" si="1"/>
        <v>2.7727028479312198E-2</v>
      </c>
      <c r="P14" s="12">
        <f t="shared" si="2"/>
        <v>3.1273508866200971E-2</v>
      </c>
      <c r="Q14" s="12">
        <f t="shared" si="3"/>
        <v>3.8044062332079527E-2</v>
      </c>
      <c r="R14" s="12">
        <f t="shared" si="4"/>
        <v>2.7297152068780226E-2</v>
      </c>
      <c r="S14" s="12">
        <f t="shared" si="5"/>
        <v>2.4717893605588393E-2</v>
      </c>
      <c r="T14" s="12">
        <f t="shared" si="6"/>
        <v>1.8914562063406772E-2</v>
      </c>
      <c r="U14" s="12">
        <f t="shared" si="7"/>
        <v>0.18269747447608811</v>
      </c>
    </row>
    <row r="15" spans="2:21" ht="14.25" x14ac:dyDescent="0.15">
      <c r="B15" s="26" t="s">
        <v>9</v>
      </c>
      <c r="C15" s="4">
        <v>5346</v>
      </c>
      <c r="D15" s="8">
        <v>65</v>
      </c>
      <c r="E15" s="8">
        <v>142</v>
      </c>
      <c r="F15" s="8">
        <v>177</v>
      </c>
      <c r="G15" s="8">
        <v>220</v>
      </c>
      <c r="H15" s="8">
        <v>181</v>
      </c>
      <c r="I15" s="8">
        <v>149</v>
      </c>
      <c r="J15" s="8">
        <v>161</v>
      </c>
      <c r="K15" s="8">
        <v>1095</v>
      </c>
      <c r="M15" s="25" t="s">
        <v>9</v>
      </c>
      <c r="N15" s="12">
        <f t="shared" si="0"/>
        <v>1.2158623269734381E-2</v>
      </c>
      <c r="O15" s="12">
        <f t="shared" si="1"/>
        <v>2.656191545080434E-2</v>
      </c>
      <c r="P15" s="12">
        <f t="shared" si="2"/>
        <v>3.3108866442199777E-2</v>
      </c>
      <c r="Q15" s="12">
        <f t="shared" si="3"/>
        <v>4.1152263374485597E-2</v>
      </c>
      <c r="R15" s="12">
        <f t="shared" si="4"/>
        <v>3.3857089412644967E-2</v>
      </c>
      <c r="S15" s="12">
        <f t="shared" si="5"/>
        <v>2.7871305649083428E-2</v>
      </c>
      <c r="T15" s="12">
        <f t="shared" si="6"/>
        <v>3.0115974560419007E-2</v>
      </c>
      <c r="U15" s="12">
        <f t="shared" si="7"/>
        <v>0.2048260381593715</v>
      </c>
    </row>
    <row r="16" spans="2:21" ht="14.25" x14ac:dyDescent="0.15">
      <c r="B16" s="26" t="s">
        <v>10</v>
      </c>
      <c r="C16" s="8">
        <v>17090</v>
      </c>
      <c r="D16" s="8">
        <v>451</v>
      </c>
      <c r="E16" s="8">
        <v>311</v>
      </c>
      <c r="F16" s="8">
        <v>642</v>
      </c>
      <c r="G16" s="8">
        <v>469</v>
      </c>
      <c r="H16" s="8">
        <v>320</v>
      </c>
      <c r="I16" s="8">
        <v>371</v>
      </c>
      <c r="J16" s="8">
        <v>276</v>
      </c>
      <c r="K16" s="8">
        <v>2840</v>
      </c>
      <c r="M16" s="25" t="s">
        <v>10</v>
      </c>
      <c r="N16" s="12">
        <f t="shared" si="0"/>
        <v>2.6389701579871271E-2</v>
      </c>
      <c r="O16" s="12">
        <f t="shared" si="1"/>
        <v>1.8197776477472206E-2</v>
      </c>
      <c r="P16" s="12">
        <f t="shared" si="2"/>
        <v>3.7565827969572849E-2</v>
      </c>
      <c r="Q16" s="12">
        <f t="shared" si="3"/>
        <v>2.7442949093036864E-2</v>
      </c>
      <c r="R16" s="12">
        <f t="shared" si="4"/>
        <v>1.8724400234055003E-2</v>
      </c>
      <c r="S16" s="12">
        <f t="shared" si="5"/>
        <v>2.1708601521357521E-2</v>
      </c>
      <c r="T16" s="12">
        <f t="shared" si="6"/>
        <v>1.614979520187244E-2</v>
      </c>
      <c r="U16" s="12">
        <f t="shared" si="7"/>
        <v>0.16617905207723815</v>
      </c>
    </row>
    <row r="17" spans="2:21" ht="14.25" x14ac:dyDescent="0.15">
      <c r="B17" s="26" t="s">
        <v>11</v>
      </c>
      <c r="C17" s="4">
        <v>13519</v>
      </c>
      <c r="D17" s="8">
        <v>301</v>
      </c>
      <c r="E17" s="8">
        <v>264</v>
      </c>
      <c r="F17" s="8">
        <v>453</v>
      </c>
      <c r="G17" s="8">
        <v>418</v>
      </c>
      <c r="H17" s="8">
        <v>284</v>
      </c>
      <c r="I17" s="8">
        <v>247</v>
      </c>
      <c r="J17" s="8">
        <v>209</v>
      </c>
      <c r="K17" s="8">
        <v>2176</v>
      </c>
      <c r="M17" s="25" t="s">
        <v>11</v>
      </c>
      <c r="N17" s="12">
        <f t="shared" si="0"/>
        <v>2.2264960426067015E-2</v>
      </c>
      <c r="O17" s="12">
        <f t="shared" si="1"/>
        <v>1.9528071602929211E-2</v>
      </c>
      <c r="P17" s="12">
        <f t="shared" si="2"/>
        <v>3.3508395591389899E-2</v>
      </c>
      <c r="Q17" s="12">
        <f t="shared" si="3"/>
        <v>3.0919446704637917E-2</v>
      </c>
      <c r="R17" s="12">
        <f t="shared" si="4"/>
        <v>2.1007470966787484E-2</v>
      </c>
      <c r="S17" s="12">
        <f t="shared" si="5"/>
        <v>1.8270582143649679E-2</v>
      </c>
      <c r="T17" s="12">
        <f t="shared" si="6"/>
        <v>1.5459723352318959E-2</v>
      </c>
      <c r="U17" s="12">
        <f t="shared" si="7"/>
        <v>0.16095865078778016</v>
      </c>
    </row>
    <row r="18" spans="2:21" ht="14.25" x14ac:dyDescent="0.15">
      <c r="B18" s="26" t="s">
        <v>12</v>
      </c>
      <c r="C18" s="4">
        <v>5105</v>
      </c>
      <c r="D18" s="8">
        <v>75</v>
      </c>
      <c r="E18" s="8">
        <v>71</v>
      </c>
      <c r="F18" s="8">
        <v>165</v>
      </c>
      <c r="G18" s="8">
        <v>176</v>
      </c>
      <c r="H18" s="8">
        <v>113</v>
      </c>
      <c r="I18" s="8">
        <v>102</v>
      </c>
      <c r="J18" s="8">
        <v>87</v>
      </c>
      <c r="K18" s="8">
        <v>789</v>
      </c>
      <c r="M18" s="25" t="s">
        <v>12</v>
      </c>
      <c r="N18" s="12">
        <f t="shared" si="0"/>
        <v>1.4691478942213516E-2</v>
      </c>
      <c r="O18" s="12">
        <f t="shared" si="1"/>
        <v>1.3907933398628796E-2</v>
      </c>
      <c r="P18" s="12">
        <f t="shared" si="2"/>
        <v>3.2321253672869733E-2</v>
      </c>
      <c r="Q18" s="12">
        <f t="shared" si="3"/>
        <v>3.4476003917727718E-2</v>
      </c>
      <c r="R18" s="12">
        <f t="shared" si="4"/>
        <v>2.2135161606268366E-2</v>
      </c>
      <c r="S18" s="12">
        <f t="shared" si="5"/>
        <v>1.9980411361410381E-2</v>
      </c>
      <c r="T18" s="12">
        <f t="shared" si="6"/>
        <v>1.704211557296768E-2</v>
      </c>
      <c r="U18" s="12">
        <f t="shared" si="7"/>
        <v>0.15455435847208618</v>
      </c>
    </row>
    <row r="19" spans="2:21" ht="14.25" x14ac:dyDescent="0.15">
      <c r="B19" s="26" t="s">
        <v>13</v>
      </c>
      <c r="C19" s="4">
        <v>5045</v>
      </c>
      <c r="D19" s="8">
        <v>27</v>
      </c>
      <c r="E19" s="8">
        <v>77</v>
      </c>
      <c r="F19" s="8">
        <v>115</v>
      </c>
      <c r="G19" s="8">
        <v>206</v>
      </c>
      <c r="H19" s="8">
        <v>162</v>
      </c>
      <c r="I19" s="8">
        <v>108</v>
      </c>
      <c r="J19" s="8">
        <v>97</v>
      </c>
      <c r="K19" s="8">
        <v>792</v>
      </c>
      <c r="M19" s="25" t="s">
        <v>13</v>
      </c>
      <c r="N19" s="12">
        <f t="shared" si="0"/>
        <v>5.3518334985133793E-3</v>
      </c>
      <c r="O19" s="12">
        <f t="shared" si="1"/>
        <v>1.5262636273538157E-2</v>
      </c>
      <c r="P19" s="12">
        <f t="shared" si="2"/>
        <v>2.2794846382556987E-2</v>
      </c>
      <c r="Q19" s="12">
        <f t="shared" si="3"/>
        <v>4.0832507433102079E-2</v>
      </c>
      <c r="R19" s="12">
        <f t="shared" si="4"/>
        <v>3.2111000991080274E-2</v>
      </c>
      <c r="S19" s="12">
        <f t="shared" si="5"/>
        <v>2.1407333994053517E-2</v>
      </c>
      <c r="T19" s="12">
        <f t="shared" si="6"/>
        <v>1.9226957383548068E-2</v>
      </c>
      <c r="U19" s="12">
        <f t="shared" si="7"/>
        <v>0.15698711595639248</v>
      </c>
    </row>
    <row r="20" spans="2:21" ht="14.25" x14ac:dyDescent="0.15">
      <c r="B20" s="26" t="s">
        <v>14</v>
      </c>
      <c r="C20" s="4">
        <v>6794</v>
      </c>
      <c r="D20" s="8">
        <v>88</v>
      </c>
      <c r="E20" s="8">
        <v>83</v>
      </c>
      <c r="F20" s="8">
        <v>171</v>
      </c>
      <c r="G20" s="8">
        <v>190</v>
      </c>
      <c r="H20" s="8">
        <v>167</v>
      </c>
      <c r="I20" s="8">
        <v>148</v>
      </c>
      <c r="J20" s="8">
        <v>102</v>
      </c>
      <c r="K20" s="8">
        <v>949</v>
      </c>
      <c r="M20" s="25" t="s">
        <v>14</v>
      </c>
      <c r="N20" s="12">
        <f t="shared" si="0"/>
        <v>1.2952605239917574E-2</v>
      </c>
      <c r="O20" s="12">
        <f t="shared" si="1"/>
        <v>1.2216661760376803E-2</v>
      </c>
      <c r="P20" s="12">
        <f t="shared" si="2"/>
        <v>2.5169267000294378E-2</v>
      </c>
      <c r="Q20" s="12">
        <f t="shared" si="3"/>
        <v>2.7965852222549308E-2</v>
      </c>
      <c r="R20" s="12">
        <f t="shared" si="4"/>
        <v>2.458051221666176E-2</v>
      </c>
      <c r="S20" s="12">
        <f t="shared" si="5"/>
        <v>2.178392699440683E-2</v>
      </c>
      <c r="T20" s="12">
        <f t="shared" si="6"/>
        <v>1.5013246982631734E-2</v>
      </c>
      <c r="U20" s="12">
        <f t="shared" si="7"/>
        <v>0.13968207241683839</v>
      </c>
    </row>
    <row r="21" spans="2:21" ht="14.25" x14ac:dyDescent="0.15">
      <c r="B21" s="26" t="s">
        <v>15</v>
      </c>
      <c r="C21" s="8">
        <v>15397</v>
      </c>
      <c r="D21" s="8">
        <v>398</v>
      </c>
      <c r="E21" s="8">
        <v>396</v>
      </c>
      <c r="F21" s="8">
        <v>498</v>
      </c>
      <c r="G21" s="8">
        <v>488</v>
      </c>
      <c r="H21" s="8">
        <v>365</v>
      </c>
      <c r="I21" s="8">
        <v>330</v>
      </c>
      <c r="J21" s="8">
        <v>234</v>
      </c>
      <c r="K21" s="8">
        <v>2709</v>
      </c>
      <c r="M21" s="25" t="s">
        <v>15</v>
      </c>
      <c r="N21" s="12">
        <f t="shared" si="0"/>
        <v>2.5849191400922258E-2</v>
      </c>
      <c r="O21" s="12">
        <f t="shared" si="1"/>
        <v>2.5719295966746769E-2</v>
      </c>
      <c r="P21" s="12">
        <f t="shared" si="2"/>
        <v>3.2343963109696693E-2</v>
      </c>
      <c r="Q21" s="12">
        <f t="shared" si="3"/>
        <v>3.1694485938819253E-2</v>
      </c>
      <c r="R21" s="12">
        <f t="shared" si="4"/>
        <v>2.3705916737026694E-2</v>
      </c>
      <c r="S21" s="12">
        <f t="shared" si="5"/>
        <v>2.1432746638955641E-2</v>
      </c>
      <c r="T21" s="12">
        <f t="shared" si="6"/>
        <v>1.5197765798532182E-2</v>
      </c>
      <c r="U21" s="12">
        <f t="shared" si="7"/>
        <v>0.17594336559069948</v>
      </c>
    </row>
    <row r="22" spans="2:21" ht="14.25" x14ac:dyDescent="0.15">
      <c r="B22" s="26" t="s">
        <v>16</v>
      </c>
      <c r="C22" s="4">
        <v>10081</v>
      </c>
      <c r="D22" s="8">
        <v>145</v>
      </c>
      <c r="E22" s="8">
        <v>294</v>
      </c>
      <c r="F22" s="8">
        <v>284</v>
      </c>
      <c r="G22" s="8">
        <v>381</v>
      </c>
      <c r="H22" s="8">
        <v>265</v>
      </c>
      <c r="I22" s="8">
        <v>224</v>
      </c>
      <c r="J22" s="8">
        <v>176</v>
      </c>
      <c r="K22" s="8">
        <v>1769</v>
      </c>
      <c r="M22" s="25" t="s">
        <v>16</v>
      </c>
      <c r="N22" s="12">
        <f t="shared" si="0"/>
        <v>1.4383493701021724E-2</v>
      </c>
      <c r="O22" s="12">
        <f t="shared" si="1"/>
        <v>2.916377343517508E-2</v>
      </c>
      <c r="P22" s="12">
        <f t="shared" si="2"/>
        <v>2.8171808352345996E-2</v>
      </c>
      <c r="Q22" s="12">
        <f t="shared" si="3"/>
        <v>3.7793869655788119E-2</v>
      </c>
      <c r="R22" s="12">
        <f t="shared" si="4"/>
        <v>2.6287074694970738E-2</v>
      </c>
      <c r="S22" s="12">
        <f t="shared" si="5"/>
        <v>2.2220017855371491E-2</v>
      </c>
      <c r="T22" s="12">
        <f t="shared" si="6"/>
        <v>1.7458585457791886E-2</v>
      </c>
      <c r="U22" s="12">
        <f t="shared" si="7"/>
        <v>0.17547862315246504</v>
      </c>
    </row>
    <row r="23" spans="2:21" ht="14.25" x14ac:dyDescent="0.15">
      <c r="B23" s="26" t="s">
        <v>17</v>
      </c>
      <c r="C23" s="4">
        <v>9261</v>
      </c>
      <c r="D23" s="8">
        <v>245</v>
      </c>
      <c r="E23" s="8">
        <v>230</v>
      </c>
      <c r="F23" s="8">
        <v>377</v>
      </c>
      <c r="G23" s="8">
        <v>392</v>
      </c>
      <c r="H23" s="8">
        <v>269</v>
      </c>
      <c r="I23" s="8">
        <v>225</v>
      </c>
      <c r="J23" s="8">
        <v>149</v>
      </c>
      <c r="K23" s="8">
        <v>1887</v>
      </c>
      <c r="M23" s="25" t="s">
        <v>17</v>
      </c>
      <c r="N23" s="12">
        <f t="shared" si="0"/>
        <v>2.6455026455026454E-2</v>
      </c>
      <c r="O23" s="12">
        <f t="shared" si="1"/>
        <v>2.4835330957779938E-2</v>
      </c>
      <c r="P23" s="12">
        <f t="shared" si="2"/>
        <v>4.0708346830795814E-2</v>
      </c>
      <c r="Q23" s="12">
        <f t="shared" si="3"/>
        <v>4.2328042328042326E-2</v>
      </c>
      <c r="R23" s="12">
        <f t="shared" si="4"/>
        <v>2.9046539250620885E-2</v>
      </c>
      <c r="S23" s="12">
        <f t="shared" si="5"/>
        <v>2.4295432458697766E-2</v>
      </c>
      <c r="T23" s="12">
        <f t="shared" si="6"/>
        <v>1.6088975272648742E-2</v>
      </c>
      <c r="U23" s="12">
        <f t="shared" si="7"/>
        <v>0.20375769355361192</v>
      </c>
    </row>
    <row r="24" spans="2:21" ht="14.25" x14ac:dyDescent="0.15">
      <c r="B24" s="26" t="s">
        <v>18</v>
      </c>
      <c r="C24" s="4">
        <v>4578</v>
      </c>
      <c r="D24" s="8">
        <v>71</v>
      </c>
      <c r="E24" s="8">
        <v>96</v>
      </c>
      <c r="F24" s="8">
        <v>152</v>
      </c>
      <c r="G24" s="8">
        <v>173</v>
      </c>
      <c r="H24" s="8">
        <v>114</v>
      </c>
      <c r="I24" s="8">
        <v>119</v>
      </c>
      <c r="J24" s="8">
        <v>124</v>
      </c>
      <c r="K24" s="8">
        <v>849</v>
      </c>
      <c r="M24" s="25" t="s">
        <v>18</v>
      </c>
      <c r="N24" s="12">
        <f t="shared" si="0"/>
        <v>1.5508955875928354E-2</v>
      </c>
      <c r="O24" s="12">
        <f t="shared" si="1"/>
        <v>2.0969855832241154E-2</v>
      </c>
      <c r="P24" s="12">
        <f t="shared" si="2"/>
        <v>3.3202271734381825E-2</v>
      </c>
      <c r="Q24" s="12">
        <f t="shared" si="3"/>
        <v>3.7789427697684577E-2</v>
      </c>
      <c r="R24" s="12">
        <f t="shared" si="4"/>
        <v>2.4901703800786368E-2</v>
      </c>
      <c r="S24" s="12">
        <f t="shared" si="5"/>
        <v>2.5993883792048929E-2</v>
      </c>
      <c r="T24" s="12">
        <f t="shared" si="6"/>
        <v>2.7086063783311489E-2</v>
      </c>
      <c r="U24" s="12">
        <f t="shared" si="7"/>
        <v>0.18545216251638269</v>
      </c>
    </row>
    <row r="25" spans="2:21" ht="14.25" x14ac:dyDescent="0.15">
      <c r="B25" s="26" t="s">
        <v>19</v>
      </c>
      <c r="C25" s="4">
        <v>5510</v>
      </c>
      <c r="D25" s="8">
        <v>94</v>
      </c>
      <c r="E25" s="8">
        <v>100</v>
      </c>
      <c r="F25" s="8">
        <v>222</v>
      </c>
      <c r="G25" s="8">
        <v>224</v>
      </c>
      <c r="H25" s="8">
        <v>183</v>
      </c>
      <c r="I25" s="8">
        <v>134</v>
      </c>
      <c r="J25" s="8">
        <v>106</v>
      </c>
      <c r="K25" s="8">
        <v>1063</v>
      </c>
      <c r="M25" s="25" t="s">
        <v>19</v>
      </c>
      <c r="N25" s="12">
        <f t="shared" si="0"/>
        <v>1.7059891107078042E-2</v>
      </c>
      <c r="O25" s="12">
        <f t="shared" si="1"/>
        <v>1.8148820326678767E-2</v>
      </c>
      <c r="P25" s="12">
        <f t="shared" si="2"/>
        <v>4.0290381125226864E-2</v>
      </c>
      <c r="Q25" s="12">
        <f t="shared" si="3"/>
        <v>4.0653357531760435E-2</v>
      </c>
      <c r="R25" s="12">
        <f t="shared" si="4"/>
        <v>3.321234119782214E-2</v>
      </c>
      <c r="S25" s="12">
        <f t="shared" si="5"/>
        <v>2.4319419237749548E-2</v>
      </c>
      <c r="T25" s="12">
        <f t="shared" si="6"/>
        <v>1.9237749546279492E-2</v>
      </c>
      <c r="U25" s="12">
        <f t="shared" si="7"/>
        <v>0.19292196007259529</v>
      </c>
    </row>
    <row r="26" spans="2:21" ht="14.25" x14ac:dyDescent="0.15">
      <c r="B26" s="26" t="s">
        <v>20</v>
      </c>
      <c r="C26" s="4">
        <v>2630</v>
      </c>
      <c r="D26" s="8">
        <v>48</v>
      </c>
      <c r="E26" s="8">
        <v>58</v>
      </c>
      <c r="F26" s="8">
        <v>90</v>
      </c>
      <c r="G26" s="8">
        <v>120</v>
      </c>
      <c r="H26" s="8">
        <v>84</v>
      </c>
      <c r="I26" s="8">
        <v>77</v>
      </c>
      <c r="J26" s="8">
        <v>53</v>
      </c>
      <c r="K26" s="8">
        <v>530</v>
      </c>
      <c r="M26" s="25" t="s">
        <v>20</v>
      </c>
      <c r="N26" s="12">
        <f t="shared" si="0"/>
        <v>1.8250950570342206E-2</v>
      </c>
      <c r="O26" s="12">
        <f t="shared" si="1"/>
        <v>2.2053231939163497E-2</v>
      </c>
      <c r="P26" s="12">
        <f t="shared" si="2"/>
        <v>3.4220532319391636E-2</v>
      </c>
      <c r="Q26" s="12">
        <f t="shared" si="3"/>
        <v>4.5627376425855515E-2</v>
      </c>
      <c r="R26" s="12">
        <f t="shared" si="4"/>
        <v>3.193916349809886E-2</v>
      </c>
      <c r="S26" s="12">
        <f t="shared" si="5"/>
        <v>2.9277566539923954E-2</v>
      </c>
      <c r="T26" s="12">
        <f t="shared" si="6"/>
        <v>2.0152091254752851E-2</v>
      </c>
      <c r="U26" s="12">
        <f t="shared" si="7"/>
        <v>0.20152091254752852</v>
      </c>
    </row>
    <row r="27" spans="2:21" ht="14.25" x14ac:dyDescent="0.15">
      <c r="B27" s="26" t="s">
        <v>21</v>
      </c>
      <c r="C27" s="4">
        <v>8553</v>
      </c>
      <c r="D27" s="8">
        <v>102</v>
      </c>
      <c r="E27" s="8">
        <v>129</v>
      </c>
      <c r="F27" s="8">
        <v>235</v>
      </c>
      <c r="G27" s="8">
        <v>267</v>
      </c>
      <c r="H27" s="8">
        <v>164</v>
      </c>
      <c r="I27" s="8">
        <v>149</v>
      </c>
      <c r="J27" s="8">
        <v>134</v>
      </c>
      <c r="K27" s="8">
        <v>1180</v>
      </c>
      <c r="M27" s="25" t="s">
        <v>21</v>
      </c>
      <c r="N27" s="12">
        <f t="shared" si="0"/>
        <v>1.1925640126271484E-2</v>
      </c>
      <c r="O27" s="12">
        <f t="shared" si="1"/>
        <v>1.5082427218519818E-2</v>
      </c>
      <c r="P27" s="12">
        <f t="shared" si="2"/>
        <v>2.7475739506605871E-2</v>
      </c>
      <c r="Q27" s="12">
        <f t="shared" si="3"/>
        <v>3.1217116801122415E-2</v>
      </c>
      <c r="R27" s="12">
        <f t="shared" si="4"/>
        <v>1.9174558634397286E-2</v>
      </c>
      <c r="S27" s="12">
        <f t="shared" si="5"/>
        <v>1.7420788027592657E-2</v>
      </c>
      <c r="T27" s="12">
        <f t="shared" si="6"/>
        <v>1.5667017420788028E-2</v>
      </c>
      <c r="U27" s="12">
        <f t="shared" si="7"/>
        <v>0.13796328773529756</v>
      </c>
    </row>
    <row r="28" spans="2:21" ht="14.25" x14ac:dyDescent="0.15">
      <c r="B28" s="26" t="s">
        <v>22</v>
      </c>
      <c r="C28" s="4">
        <v>1416</v>
      </c>
      <c r="D28" s="8">
        <v>25</v>
      </c>
      <c r="E28" s="8">
        <v>31</v>
      </c>
      <c r="F28" s="8">
        <v>49</v>
      </c>
      <c r="G28" s="8">
        <v>53</v>
      </c>
      <c r="H28" s="8">
        <v>53</v>
      </c>
      <c r="I28" s="8">
        <v>31</v>
      </c>
      <c r="J28" s="8">
        <v>25</v>
      </c>
      <c r="K28" s="8">
        <v>267</v>
      </c>
      <c r="M28" s="25" t="s">
        <v>22</v>
      </c>
      <c r="N28" s="12">
        <f t="shared" si="0"/>
        <v>1.7655367231638418E-2</v>
      </c>
      <c r="O28" s="12">
        <f t="shared" si="1"/>
        <v>2.1892655367231638E-2</v>
      </c>
      <c r="P28" s="12">
        <f t="shared" si="2"/>
        <v>3.46045197740113E-2</v>
      </c>
      <c r="Q28" s="12">
        <f t="shared" si="3"/>
        <v>3.7429378531073448E-2</v>
      </c>
      <c r="R28" s="12">
        <f t="shared" si="4"/>
        <v>3.7429378531073448E-2</v>
      </c>
      <c r="S28" s="12">
        <f t="shared" si="5"/>
        <v>2.1892655367231638E-2</v>
      </c>
      <c r="T28" s="12">
        <f t="shared" si="6"/>
        <v>1.7655367231638418E-2</v>
      </c>
      <c r="U28" s="12">
        <f t="shared" si="7"/>
        <v>0.1885593220338983</v>
      </c>
    </row>
    <row r="29" spans="2:21" ht="14.25" x14ac:dyDescent="0.15">
      <c r="B29" s="26" t="s">
        <v>23</v>
      </c>
      <c r="C29" s="4">
        <v>35449</v>
      </c>
      <c r="D29" s="8">
        <v>912</v>
      </c>
      <c r="E29" s="8">
        <v>685</v>
      </c>
      <c r="F29" s="8">
        <v>1654</v>
      </c>
      <c r="G29" s="8">
        <v>1118</v>
      </c>
      <c r="H29" s="8">
        <v>844</v>
      </c>
      <c r="I29" s="8">
        <v>971</v>
      </c>
      <c r="J29" s="8">
        <v>760</v>
      </c>
      <c r="K29" s="8">
        <v>6944</v>
      </c>
      <c r="M29" s="25" t="s">
        <v>23</v>
      </c>
      <c r="N29" s="12">
        <f t="shared" si="0"/>
        <v>2.572710090552625E-2</v>
      </c>
      <c r="O29" s="12">
        <f t="shared" si="1"/>
        <v>1.9323535219611273E-2</v>
      </c>
      <c r="P29" s="12">
        <f t="shared" si="2"/>
        <v>4.6658579931732912E-2</v>
      </c>
      <c r="Q29" s="12">
        <f t="shared" si="3"/>
        <v>3.1538266241642923E-2</v>
      </c>
      <c r="R29" s="12">
        <f t="shared" si="4"/>
        <v>2.3808852153798413E-2</v>
      </c>
      <c r="S29" s="12">
        <f t="shared" si="5"/>
        <v>2.7391463793054811E-2</v>
      </c>
      <c r="T29" s="12">
        <f t="shared" si="6"/>
        <v>2.1439250754605208E-2</v>
      </c>
      <c r="U29" s="12">
        <f t="shared" si="7"/>
        <v>0.19588704899997178</v>
      </c>
    </row>
    <row r="30" spans="2:21" ht="14.25" x14ac:dyDescent="0.15">
      <c r="B30" s="26" t="s">
        <v>24</v>
      </c>
      <c r="C30" s="4">
        <v>2124</v>
      </c>
      <c r="D30" s="8">
        <v>15</v>
      </c>
      <c r="E30" s="8">
        <v>27</v>
      </c>
      <c r="F30" s="8">
        <v>92</v>
      </c>
      <c r="G30" s="8">
        <v>103</v>
      </c>
      <c r="H30" s="8">
        <v>86</v>
      </c>
      <c r="I30" s="8">
        <v>62</v>
      </c>
      <c r="J30" s="8">
        <v>44</v>
      </c>
      <c r="K30" s="8">
        <v>429</v>
      </c>
      <c r="M30" s="25" t="s">
        <v>24</v>
      </c>
      <c r="N30" s="12">
        <f t="shared" si="0"/>
        <v>7.0621468926553672E-3</v>
      </c>
      <c r="O30" s="12">
        <f t="shared" si="1"/>
        <v>1.2711864406779662E-2</v>
      </c>
      <c r="P30" s="12">
        <f t="shared" si="2"/>
        <v>4.3314500941619587E-2</v>
      </c>
      <c r="Q30" s="12">
        <f t="shared" si="3"/>
        <v>4.8493408662900188E-2</v>
      </c>
      <c r="R30" s="12">
        <f t="shared" si="4"/>
        <v>4.0489642184557438E-2</v>
      </c>
      <c r="S30" s="12">
        <f t="shared" si="5"/>
        <v>2.9190207156308851E-2</v>
      </c>
      <c r="T30" s="12">
        <f t="shared" si="6"/>
        <v>2.0715630885122412E-2</v>
      </c>
      <c r="U30" s="12">
        <f t="shared" si="7"/>
        <v>0.2019774011299435</v>
      </c>
    </row>
    <row r="31" spans="2:21" ht="14.25" x14ac:dyDescent="0.15">
      <c r="B31" s="26" t="s">
        <v>25</v>
      </c>
      <c r="C31" s="4">
        <v>7999</v>
      </c>
      <c r="D31" s="8">
        <v>36</v>
      </c>
      <c r="E31" s="8">
        <v>106</v>
      </c>
      <c r="F31" s="8">
        <v>232</v>
      </c>
      <c r="G31" s="8">
        <v>404</v>
      </c>
      <c r="H31" s="8">
        <v>296</v>
      </c>
      <c r="I31" s="8">
        <v>233</v>
      </c>
      <c r="J31" s="8">
        <v>196</v>
      </c>
      <c r="K31" s="8">
        <v>1503</v>
      </c>
      <c r="M31" s="25" t="s">
        <v>25</v>
      </c>
      <c r="N31" s="12">
        <f t="shared" si="0"/>
        <v>4.5005625703212898E-3</v>
      </c>
      <c r="O31" s="12">
        <f t="shared" si="1"/>
        <v>1.3251656457057132E-2</v>
      </c>
      <c r="P31" s="12">
        <f t="shared" si="2"/>
        <v>2.9003625453181647E-2</v>
      </c>
      <c r="Q31" s="12">
        <f t="shared" si="3"/>
        <v>5.0506313289161144E-2</v>
      </c>
      <c r="R31" s="12">
        <f t="shared" si="4"/>
        <v>3.7004625578197274E-2</v>
      </c>
      <c r="S31" s="12">
        <f t="shared" si="5"/>
        <v>2.9128641080135017E-2</v>
      </c>
      <c r="T31" s="12">
        <f t="shared" si="6"/>
        <v>2.4503062882860357E-2</v>
      </c>
      <c r="U31" s="12">
        <f t="shared" si="7"/>
        <v>0.18789848731091385</v>
      </c>
    </row>
    <row r="32" spans="2:21" ht="14.25" x14ac:dyDescent="0.15">
      <c r="B32" s="26" t="s">
        <v>26</v>
      </c>
      <c r="C32" s="4">
        <v>5248</v>
      </c>
      <c r="D32" s="8">
        <v>79</v>
      </c>
      <c r="E32" s="8">
        <v>131</v>
      </c>
      <c r="F32" s="8">
        <v>184</v>
      </c>
      <c r="G32" s="8">
        <v>148</v>
      </c>
      <c r="H32" s="8">
        <v>140</v>
      </c>
      <c r="I32" s="8">
        <v>123</v>
      </c>
      <c r="J32" s="8">
        <v>115</v>
      </c>
      <c r="K32" s="8">
        <v>920</v>
      </c>
      <c r="M32" s="25" t="s">
        <v>26</v>
      </c>
      <c r="N32" s="12">
        <f t="shared" si="0"/>
        <v>1.5053353658536585E-2</v>
      </c>
      <c r="O32" s="12">
        <f t="shared" si="1"/>
        <v>2.496189024390244E-2</v>
      </c>
      <c r="P32" s="12">
        <f t="shared" si="2"/>
        <v>3.5060975609756101E-2</v>
      </c>
      <c r="Q32" s="12">
        <f t="shared" si="3"/>
        <v>2.8201219512195123E-2</v>
      </c>
      <c r="R32" s="12">
        <f t="shared" si="4"/>
        <v>2.6676829268292682E-2</v>
      </c>
      <c r="S32" s="12">
        <f t="shared" si="5"/>
        <v>2.34375E-2</v>
      </c>
      <c r="T32" s="12">
        <f t="shared" si="6"/>
        <v>2.191310975609756E-2</v>
      </c>
      <c r="U32" s="12">
        <f t="shared" si="7"/>
        <v>0.17530487804878048</v>
      </c>
    </row>
    <row r="33" spans="2:21" ht="14.25" x14ac:dyDescent="0.15">
      <c r="B33" s="26" t="s">
        <v>27</v>
      </c>
      <c r="C33" s="4">
        <v>7688</v>
      </c>
      <c r="D33" s="8">
        <v>263</v>
      </c>
      <c r="E33" s="8">
        <v>115</v>
      </c>
      <c r="F33" s="8">
        <v>282</v>
      </c>
      <c r="G33" s="8">
        <v>161</v>
      </c>
      <c r="H33" s="8">
        <v>177</v>
      </c>
      <c r="I33" s="8">
        <v>204</v>
      </c>
      <c r="J33" s="8">
        <v>127</v>
      </c>
      <c r="K33" s="8">
        <v>1329</v>
      </c>
      <c r="M33" s="25" t="s">
        <v>27</v>
      </c>
      <c r="N33" s="12">
        <f t="shared" si="0"/>
        <v>3.4209157127991677E-2</v>
      </c>
      <c r="O33" s="12">
        <f t="shared" si="1"/>
        <v>1.4958376690946931E-2</v>
      </c>
      <c r="P33" s="12">
        <f t="shared" si="2"/>
        <v>3.6680541103017689E-2</v>
      </c>
      <c r="Q33" s="12">
        <f t="shared" si="3"/>
        <v>2.0941727367325701E-2</v>
      </c>
      <c r="R33" s="12">
        <f t="shared" si="4"/>
        <v>2.3022892819979188E-2</v>
      </c>
      <c r="S33" s="12">
        <f t="shared" si="5"/>
        <v>2.6534859521331947E-2</v>
      </c>
      <c r="T33" s="12">
        <f t="shared" si="6"/>
        <v>1.6519250780437044E-2</v>
      </c>
      <c r="U33" s="12">
        <f t="shared" si="7"/>
        <v>0.17286680541103017</v>
      </c>
    </row>
    <row r="34" spans="2:21" ht="14.25" x14ac:dyDescent="0.15">
      <c r="B34" s="26" t="s">
        <v>28</v>
      </c>
      <c r="C34" s="4">
        <v>25019</v>
      </c>
      <c r="D34" s="8">
        <v>628</v>
      </c>
      <c r="E34" s="8">
        <v>648</v>
      </c>
      <c r="F34" s="8">
        <v>1033</v>
      </c>
      <c r="G34" s="8">
        <v>1015</v>
      </c>
      <c r="H34" s="8">
        <v>726</v>
      </c>
      <c r="I34" s="8">
        <v>742</v>
      </c>
      <c r="J34" s="8">
        <v>553</v>
      </c>
      <c r="K34" s="8">
        <v>5345</v>
      </c>
      <c r="M34" s="25" t="s">
        <v>28</v>
      </c>
      <c r="N34" s="12">
        <f t="shared" si="0"/>
        <v>2.5100923298293297E-2</v>
      </c>
      <c r="O34" s="12">
        <f t="shared" si="1"/>
        <v>2.5900315760022382E-2</v>
      </c>
      <c r="P34" s="12">
        <f t="shared" si="2"/>
        <v>4.1288620648307288E-2</v>
      </c>
      <c r="Q34" s="12">
        <f t="shared" si="3"/>
        <v>4.0569167432751109E-2</v>
      </c>
      <c r="R34" s="12">
        <f t="shared" si="4"/>
        <v>2.9017946360765819E-2</v>
      </c>
      <c r="S34" s="12">
        <f t="shared" si="5"/>
        <v>2.9657460330149085E-2</v>
      </c>
      <c r="T34" s="12">
        <f t="shared" si="6"/>
        <v>2.2103201566809224E-2</v>
      </c>
      <c r="U34" s="12">
        <f t="shared" si="7"/>
        <v>0.21363763539709821</v>
      </c>
    </row>
    <row r="35" spans="2:21" ht="14.25" x14ac:dyDescent="0.15">
      <c r="B35" s="26" t="s">
        <v>29</v>
      </c>
      <c r="C35" s="8">
        <v>43947</v>
      </c>
      <c r="D35" s="8">
        <v>1607</v>
      </c>
      <c r="E35" s="8">
        <v>1541</v>
      </c>
      <c r="F35" s="8">
        <v>1449</v>
      </c>
      <c r="G35" s="8">
        <v>1245</v>
      </c>
      <c r="H35" s="8">
        <v>945</v>
      </c>
      <c r="I35" s="8">
        <v>1049</v>
      </c>
      <c r="J35" s="8">
        <v>693</v>
      </c>
      <c r="K35" s="8">
        <v>8529</v>
      </c>
      <c r="M35" s="25" t="s">
        <v>29</v>
      </c>
      <c r="N35" s="12">
        <f t="shared" si="0"/>
        <v>3.6566773613671014E-2</v>
      </c>
      <c r="O35" s="12">
        <f t="shared" si="1"/>
        <v>3.5064964616469838E-2</v>
      </c>
      <c r="P35" s="12">
        <f t="shared" si="2"/>
        <v>3.2971533893098502E-2</v>
      </c>
      <c r="Q35" s="12">
        <f t="shared" si="3"/>
        <v>2.832957881084033E-2</v>
      </c>
      <c r="R35" s="12">
        <f t="shared" si="4"/>
        <v>2.1503174278107721E-2</v>
      </c>
      <c r="S35" s="12">
        <f t="shared" si="5"/>
        <v>2.3869661182788358E-2</v>
      </c>
      <c r="T35" s="12">
        <f t="shared" si="6"/>
        <v>1.5768994470612328E-2</v>
      </c>
      <c r="U35" s="12">
        <f t="shared" si="7"/>
        <v>0.1940746808655881</v>
      </c>
    </row>
    <row r="36" spans="2:21" ht="14.25" x14ac:dyDescent="0.15">
      <c r="B36" s="26" t="s">
        <v>30</v>
      </c>
      <c r="C36" s="4">
        <v>10325</v>
      </c>
      <c r="D36" s="8">
        <v>407</v>
      </c>
      <c r="E36" s="8">
        <v>240</v>
      </c>
      <c r="F36" s="8">
        <v>342</v>
      </c>
      <c r="G36" s="8">
        <v>251</v>
      </c>
      <c r="H36" s="8">
        <v>213</v>
      </c>
      <c r="I36" s="8">
        <v>247</v>
      </c>
      <c r="J36" s="8">
        <v>183</v>
      </c>
      <c r="K36" s="8">
        <v>1883</v>
      </c>
      <c r="M36" s="25" t="s">
        <v>30</v>
      </c>
      <c r="N36" s="12">
        <f t="shared" si="0"/>
        <v>3.9418886198547214E-2</v>
      </c>
      <c r="O36" s="12">
        <f t="shared" si="1"/>
        <v>2.3244552058111378E-2</v>
      </c>
      <c r="P36" s="12">
        <f t="shared" si="2"/>
        <v>3.312348668280872E-2</v>
      </c>
      <c r="Q36" s="12">
        <f t="shared" si="3"/>
        <v>2.4309927360774818E-2</v>
      </c>
      <c r="R36" s="12">
        <f t="shared" si="4"/>
        <v>2.062953995157385E-2</v>
      </c>
      <c r="S36" s="12">
        <f t="shared" si="5"/>
        <v>2.3922518159806297E-2</v>
      </c>
      <c r="T36" s="12">
        <f t="shared" si="6"/>
        <v>1.7723970944309927E-2</v>
      </c>
      <c r="U36" s="12">
        <f t="shared" si="7"/>
        <v>0.18237288135593221</v>
      </c>
    </row>
    <row r="37" spans="2:21" ht="14.25" x14ac:dyDescent="0.15">
      <c r="B37" s="26" t="s">
        <v>31</v>
      </c>
      <c r="C37" s="4">
        <v>2575</v>
      </c>
      <c r="D37" s="8">
        <v>40</v>
      </c>
      <c r="E37" s="8">
        <v>105</v>
      </c>
      <c r="F37" s="8">
        <v>93</v>
      </c>
      <c r="G37" s="8">
        <v>96</v>
      </c>
      <c r="H37" s="8">
        <v>57</v>
      </c>
      <c r="I37" s="8">
        <v>74</v>
      </c>
      <c r="J37" s="8">
        <v>36</v>
      </c>
      <c r="K37" s="8">
        <v>501</v>
      </c>
      <c r="M37" s="25" t="s">
        <v>31</v>
      </c>
      <c r="N37" s="12">
        <f t="shared" si="0"/>
        <v>1.5533980582524271E-2</v>
      </c>
      <c r="O37" s="12">
        <f t="shared" si="1"/>
        <v>4.0776699029126215E-2</v>
      </c>
      <c r="P37" s="12">
        <f t="shared" si="2"/>
        <v>3.611650485436893E-2</v>
      </c>
      <c r="Q37" s="12">
        <f t="shared" si="3"/>
        <v>3.7281553398058255E-2</v>
      </c>
      <c r="R37" s="12">
        <f t="shared" si="4"/>
        <v>2.2135922330097087E-2</v>
      </c>
      <c r="S37" s="12">
        <f t="shared" si="5"/>
        <v>2.8737864077669904E-2</v>
      </c>
      <c r="T37" s="12">
        <f t="shared" si="6"/>
        <v>1.3980582524271845E-2</v>
      </c>
      <c r="U37" s="12">
        <f t="shared" si="7"/>
        <v>0.19456310679611649</v>
      </c>
    </row>
    <row r="38" spans="2:21" ht="14.25" x14ac:dyDescent="0.15">
      <c r="B38" s="26" t="s">
        <v>32</v>
      </c>
      <c r="C38" s="4">
        <v>24812</v>
      </c>
      <c r="D38" s="8">
        <v>472</v>
      </c>
      <c r="E38" s="8">
        <v>622</v>
      </c>
      <c r="F38" s="8">
        <v>961</v>
      </c>
      <c r="G38" s="8">
        <v>1007</v>
      </c>
      <c r="H38" s="8">
        <v>849</v>
      </c>
      <c r="I38" s="8">
        <v>720</v>
      </c>
      <c r="J38" s="8">
        <v>571</v>
      </c>
      <c r="K38" s="8">
        <v>5202</v>
      </c>
      <c r="M38" s="25" t="s">
        <v>32</v>
      </c>
      <c r="N38" s="12">
        <f t="shared" si="0"/>
        <v>1.9023053361276802E-2</v>
      </c>
      <c r="O38" s="12">
        <f t="shared" si="1"/>
        <v>2.506851523456392E-2</v>
      </c>
      <c r="P38" s="12">
        <f t="shared" si="2"/>
        <v>3.873125906819281E-2</v>
      </c>
      <c r="Q38" s="12">
        <f t="shared" si="3"/>
        <v>4.058520070933419E-2</v>
      </c>
      <c r="R38" s="12">
        <f t="shared" si="4"/>
        <v>3.4217314202805098E-2</v>
      </c>
      <c r="S38" s="12">
        <f t="shared" si="5"/>
        <v>2.9018216991778173E-2</v>
      </c>
      <c r="T38" s="12">
        <f t="shared" si="6"/>
        <v>2.3013058197646302E-2</v>
      </c>
      <c r="U38" s="12">
        <f t="shared" si="7"/>
        <v>0.2096566177655973</v>
      </c>
    </row>
    <row r="39" spans="2:21" ht="14.25" x14ac:dyDescent="0.15">
      <c r="B39" s="26" t="s">
        <v>33</v>
      </c>
      <c r="C39" s="8">
        <v>22995</v>
      </c>
      <c r="D39" s="8">
        <v>499</v>
      </c>
      <c r="E39" s="8">
        <v>544</v>
      </c>
      <c r="F39" s="8">
        <v>810</v>
      </c>
      <c r="G39" s="8">
        <v>676</v>
      </c>
      <c r="H39" s="8">
        <v>487</v>
      </c>
      <c r="I39" s="8">
        <v>535</v>
      </c>
      <c r="J39" s="8">
        <v>403</v>
      </c>
      <c r="K39" s="8">
        <v>3954</v>
      </c>
      <c r="M39" s="25" t="s">
        <v>33</v>
      </c>
      <c r="N39" s="12">
        <f t="shared" si="0"/>
        <v>2.1700369645575125E-2</v>
      </c>
      <c r="O39" s="12">
        <f t="shared" si="1"/>
        <v>2.365731680800174E-2</v>
      </c>
      <c r="P39" s="12">
        <f t="shared" si="2"/>
        <v>3.5225048923679059E-2</v>
      </c>
      <c r="Q39" s="12">
        <f t="shared" si="3"/>
        <v>2.9397695151119809E-2</v>
      </c>
      <c r="R39" s="12">
        <f t="shared" si="4"/>
        <v>2.1178517068928027E-2</v>
      </c>
      <c r="S39" s="12">
        <f t="shared" si="5"/>
        <v>2.3265927375516415E-2</v>
      </c>
      <c r="T39" s="12">
        <f t="shared" si="6"/>
        <v>1.7525549032398346E-2</v>
      </c>
      <c r="U39" s="12">
        <f t="shared" si="7"/>
        <v>0.17195042400521854</v>
      </c>
    </row>
    <row r="40" spans="2:21" ht="14.25" x14ac:dyDescent="0.15">
      <c r="B40" s="26" t="s">
        <v>34</v>
      </c>
      <c r="C40" s="4">
        <v>4512</v>
      </c>
      <c r="D40" s="8">
        <v>46</v>
      </c>
      <c r="E40" s="8">
        <v>71</v>
      </c>
      <c r="F40" s="8">
        <v>227</v>
      </c>
      <c r="G40" s="8">
        <v>194</v>
      </c>
      <c r="H40" s="8">
        <v>109</v>
      </c>
      <c r="I40" s="8">
        <v>117</v>
      </c>
      <c r="J40" s="8">
        <v>86</v>
      </c>
      <c r="K40" s="8">
        <v>850</v>
      </c>
      <c r="M40" s="25" t="s">
        <v>34</v>
      </c>
      <c r="N40" s="12">
        <f t="shared" si="0"/>
        <v>1.0195035460992909E-2</v>
      </c>
      <c r="O40" s="12">
        <f t="shared" si="1"/>
        <v>1.5735815602836878E-2</v>
      </c>
      <c r="P40" s="12">
        <f t="shared" si="2"/>
        <v>5.0310283687943262E-2</v>
      </c>
      <c r="Q40" s="12">
        <f t="shared" si="3"/>
        <v>4.2996453900709219E-2</v>
      </c>
      <c r="R40" s="12">
        <f t="shared" si="4"/>
        <v>2.4157801418439716E-2</v>
      </c>
      <c r="S40" s="12">
        <f t="shared" si="5"/>
        <v>2.5930851063829786E-2</v>
      </c>
      <c r="T40" s="12">
        <f t="shared" si="6"/>
        <v>1.9060283687943262E-2</v>
      </c>
      <c r="U40" s="12">
        <f t="shared" si="7"/>
        <v>0.18838652482269502</v>
      </c>
    </row>
    <row r="41" spans="2:21" ht="14.25" x14ac:dyDescent="0.15">
      <c r="B41" s="26" t="s">
        <v>64</v>
      </c>
      <c r="C41" s="4">
        <f t="shared" ref="C41:K41" si="8">SUM(C6:C40)</f>
        <v>575433</v>
      </c>
      <c r="D41" s="4">
        <f t="shared" si="8"/>
        <v>17866</v>
      </c>
      <c r="E41" s="4">
        <f t="shared" si="8"/>
        <v>12202</v>
      </c>
      <c r="F41" s="4">
        <f t="shared" si="8"/>
        <v>20411</v>
      </c>
      <c r="G41" s="4">
        <f t="shared" si="8"/>
        <v>18059</v>
      </c>
      <c r="H41" s="4">
        <f t="shared" si="8"/>
        <v>13111</v>
      </c>
      <c r="I41" s="4">
        <f t="shared" si="8"/>
        <v>13103</v>
      </c>
      <c r="J41" s="4">
        <f t="shared" si="8"/>
        <v>9888</v>
      </c>
      <c r="K41" s="4">
        <f t="shared" si="8"/>
        <v>104640</v>
      </c>
      <c r="M41" s="26" t="s">
        <v>64</v>
      </c>
      <c r="N41" s="13">
        <f t="shared" si="0"/>
        <v>3.1047923911211209E-2</v>
      </c>
      <c r="O41" s="13">
        <f t="shared" si="1"/>
        <v>2.1204901352546691E-2</v>
      </c>
      <c r="P41" s="13">
        <f t="shared" si="2"/>
        <v>3.5470680339848425E-2</v>
      </c>
      <c r="Q41" s="13">
        <f t="shared" si="3"/>
        <v>3.1383323514640279E-2</v>
      </c>
      <c r="R41" s="13">
        <f t="shared" si="4"/>
        <v>2.2784581350044228E-2</v>
      </c>
      <c r="S41" s="13">
        <f t="shared" si="5"/>
        <v>2.2770678775808826E-2</v>
      </c>
      <c r="T41" s="13">
        <f t="shared" si="6"/>
        <v>1.7183581754956701E-2</v>
      </c>
      <c r="U41" s="13">
        <f t="shared" si="7"/>
        <v>0.18184567099905635</v>
      </c>
    </row>
    <row r="42" spans="2:21" ht="14.25" x14ac:dyDescent="0.15">
      <c r="B42" s="34" t="s">
        <v>65</v>
      </c>
      <c r="C42" s="4">
        <v>33020554</v>
      </c>
      <c r="D42" s="4">
        <v>858545</v>
      </c>
      <c r="E42" s="4">
        <v>817707</v>
      </c>
      <c r="F42" s="4">
        <v>1147106</v>
      </c>
      <c r="G42" s="4">
        <v>1029241</v>
      </c>
      <c r="H42" s="4">
        <v>770594</v>
      </c>
      <c r="I42" s="4">
        <v>709927</v>
      </c>
      <c r="J42" s="4">
        <v>584434</v>
      </c>
      <c r="K42" s="4">
        <v>5917554</v>
      </c>
      <c r="M42" s="34" t="s">
        <v>65</v>
      </c>
      <c r="N42" s="13">
        <f t="shared" si="0"/>
        <v>2.6000320891042591E-2</v>
      </c>
      <c r="O42" s="13">
        <f t="shared" si="1"/>
        <v>2.4763576044181453E-2</v>
      </c>
      <c r="P42" s="13">
        <f t="shared" si="2"/>
        <v>3.4739150651439704E-2</v>
      </c>
      <c r="Q42" s="13">
        <f t="shared" si="3"/>
        <v>3.1169707207214029E-2</v>
      </c>
      <c r="R42" s="13">
        <f t="shared" si="4"/>
        <v>2.3336798044030393E-2</v>
      </c>
      <c r="S42" s="13">
        <f t="shared" si="5"/>
        <v>2.1499548432773116E-2</v>
      </c>
      <c r="T42" s="13">
        <f t="shared" si="6"/>
        <v>1.7699097356149749E-2</v>
      </c>
      <c r="U42" s="13">
        <f t="shared" si="7"/>
        <v>0.17920819862683104</v>
      </c>
    </row>
    <row r="43" spans="2:21" ht="18.75" customHeight="1" x14ac:dyDescent="0.15">
      <c r="B43" s="106" t="s">
        <v>104</v>
      </c>
      <c r="C43" s="106"/>
      <c r="D43" s="106"/>
      <c r="E43" s="106"/>
      <c r="F43" s="106"/>
      <c r="G43" s="106"/>
      <c r="H43" s="106"/>
      <c r="I43" s="106"/>
      <c r="J43" s="106"/>
      <c r="K43" s="106"/>
    </row>
    <row r="44" spans="2:21" x14ac:dyDescent="0.15">
      <c r="B44" s="107"/>
      <c r="C44" s="107"/>
      <c r="D44" s="107"/>
      <c r="E44" s="107"/>
      <c r="F44" s="107"/>
      <c r="G44" s="107"/>
      <c r="H44" s="107"/>
      <c r="I44" s="107"/>
      <c r="J44" s="107"/>
      <c r="K44" s="107"/>
    </row>
  </sheetData>
  <sheetProtection password="E9BF" sheet="1" objects="1" scenarios="1" selectLockedCells="1"/>
  <mergeCells count="10">
    <mergeCell ref="B3:B5"/>
    <mergeCell ref="C4:C5"/>
    <mergeCell ref="B2:D2"/>
    <mergeCell ref="B43:K44"/>
    <mergeCell ref="M2:P2"/>
    <mergeCell ref="M3:U3"/>
    <mergeCell ref="C3:K3"/>
    <mergeCell ref="D4:K4"/>
    <mergeCell ref="M4:M5"/>
    <mergeCell ref="N4:U4"/>
  </mergeCells>
  <phoneticPr fontId="1"/>
  <conditionalFormatting sqref="B6:K42">
    <cfRule type="expression" dxfId="14" priority="2">
      <formula>MOD(ROW(),2)=0</formula>
    </cfRule>
  </conditionalFormatting>
  <conditionalFormatting sqref="M6:U42">
    <cfRule type="expression" dxfId="13" priority="1">
      <formula>MOD(ROW(),2)=0</formula>
    </cfRule>
  </conditionalFormatting>
  <pageMargins left="0.31496062992125984" right="0.11811023622047245" top="0.35433070866141736" bottom="0.15748031496062992" header="0.31496062992125984" footer="0.31496062992125984"/>
  <pageSetup paperSize="9" scale="92" orientation="portrait" r:id="rId1"/>
  <colBreaks count="1" manualBreakCount="1">
    <brk id="11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44"/>
  <sheetViews>
    <sheetView view="pageBreakPreview" topLeftCell="A4" zoomScale="60" zoomScaleNormal="80" workbookViewId="0"/>
  </sheetViews>
  <sheetFormatPr defaultRowHeight="13.5" x14ac:dyDescent="0.15"/>
  <cols>
    <col min="1" max="1" width="3.625" customWidth="1"/>
    <col min="3" max="3" width="11.25" customWidth="1"/>
    <col min="6" max="6" width="10.375" customWidth="1"/>
    <col min="11" max="11" width="10.375" customWidth="1"/>
    <col min="12" max="12" width="9" customWidth="1"/>
  </cols>
  <sheetData>
    <row r="2" spans="2:21" ht="17.25" x14ac:dyDescent="0.15">
      <c r="B2" s="108" t="s">
        <v>59</v>
      </c>
      <c r="C2" s="108"/>
      <c r="D2" s="108"/>
      <c r="E2" s="29"/>
      <c r="F2" s="29"/>
      <c r="G2" s="29"/>
      <c r="H2" s="29"/>
      <c r="I2" s="29"/>
      <c r="J2" s="29"/>
      <c r="K2" s="29"/>
      <c r="L2" s="29"/>
      <c r="M2" s="108" t="s">
        <v>60</v>
      </c>
      <c r="N2" s="108"/>
      <c r="O2" s="108"/>
      <c r="P2" s="108"/>
      <c r="Q2" s="29"/>
      <c r="R2" s="29"/>
      <c r="S2" s="29"/>
      <c r="T2" s="29"/>
      <c r="U2" s="29"/>
    </row>
    <row r="3" spans="2:21" x14ac:dyDescent="0.15">
      <c r="B3" s="109"/>
      <c r="C3" s="109" t="s">
        <v>102</v>
      </c>
      <c r="D3" s="109"/>
      <c r="E3" s="109"/>
      <c r="F3" s="109"/>
      <c r="G3" s="109"/>
      <c r="H3" s="109"/>
      <c r="I3" s="109"/>
      <c r="J3" s="109"/>
      <c r="K3" s="109"/>
      <c r="L3" s="1"/>
      <c r="M3" s="110" t="s">
        <v>36</v>
      </c>
      <c r="N3" s="99"/>
      <c r="O3" s="99"/>
      <c r="P3" s="99"/>
      <c r="Q3" s="99"/>
      <c r="R3" s="99"/>
      <c r="S3" s="99"/>
      <c r="T3" s="99"/>
      <c r="U3" s="100"/>
    </row>
    <row r="4" spans="2:21" x14ac:dyDescent="0.15">
      <c r="B4" s="109"/>
      <c r="C4" s="96" t="s">
        <v>61</v>
      </c>
      <c r="D4" s="98" t="s">
        <v>62</v>
      </c>
      <c r="E4" s="99"/>
      <c r="F4" s="99"/>
      <c r="G4" s="99"/>
      <c r="H4" s="99"/>
      <c r="I4" s="99"/>
      <c r="J4" s="99"/>
      <c r="K4" s="100"/>
      <c r="L4" s="1"/>
      <c r="M4" s="97"/>
      <c r="N4" s="98" t="s">
        <v>41</v>
      </c>
      <c r="O4" s="99"/>
      <c r="P4" s="99"/>
      <c r="Q4" s="99"/>
      <c r="R4" s="99"/>
      <c r="S4" s="99"/>
      <c r="T4" s="99"/>
      <c r="U4" s="100"/>
    </row>
    <row r="5" spans="2:21" ht="27" x14ac:dyDescent="0.15">
      <c r="B5" s="109"/>
      <c r="C5" s="111"/>
      <c r="D5" s="27" t="s">
        <v>49</v>
      </c>
      <c r="E5" s="27" t="s">
        <v>43</v>
      </c>
      <c r="F5" s="27" t="s">
        <v>48</v>
      </c>
      <c r="G5" s="27" t="s">
        <v>44</v>
      </c>
      <c r="H5" s="27" t="s">
        <v>45</v>
      </c>
      <c r="I5" s="27" t="s">
        <v>46</v>
      </c>
      <c r="J5" s="23" t="s">
        <v>47</v>
      </c>
      <c r="K5" s="27" t="s">
        <v>50</v>
      </c>
      <c r="L5" s="1"/>
      <c r="M5" s="111"/>
      <c r="N5" s="27" t="s">
        <v>58</v>
      </c>
      <c r="O5" s="27" t="s">
        <v>57</v>
      </c>
      <c r="P5" s="27" t="s">
        <v>56</v>
      </c>
      <c r="Q5" s="27" t="s">
        <v>55</v>
      </c>
      <c r="R5" s="27" t="s">
        <v>54</v>
      </c>
      <c r="S5" s="27" t="s">
        <v>53</v>
      </c>
      <c r="T5" s="23" t="s">
        <v>52</v>
      </c>
      <c r="U5" s="27" t="s">
        <v>51</v>
      </c>
    </row>
    <row r="6" spans="2:21" ht="14.25" x14ac:dyDescent="0.15">
      <c r="B6" s="26" t="s">
        <v>0</v>
      </c>
      <c r="C6" s="8">
        <v>216302</v>
      </c>
      <c r="D6" s="8">
        <v>9361</v>
      </c>
      <c r="E6" s="8">
        <v>3594</v>
      </c>
      <c r="F6" s="8">
        <v>8125</v>
      </c>
      <c r="G6" s="8">
        <v>5727</v>
      </c>
      <c r="H6" s="8">
        <v>4155</v>
      </c>
      <c r="I6" s="8">
        <v>4401</v>
      </c>
      <c r="J6" s="8">
        <v>3372</v>
      </c>
      <c r="K6" s="8">
        <v>38735</v>
      </c>
      <c r="L6" s="1"/>
      <c r="M6" s="25" t="s">
        <v>0</v>
      </c>
      <c r="N6" s="12">
        <f t="shared" ref="N6:N42" si="0">D6/C6</f>
        <v>4.327745466985973E-2</v>
      </c>
      <c r="O6" s="12">
        <f t="shared" ref="O6:O42" si="1">E6/C6</f>
        <v>1.6615657737792531E-2</v>
      </c>
      <c r="P6" s="12">
        <f t="shared" ref="P6:P42" si="2">F6/C6</f>
        <v>3.7563221791754121E-2</v>
      </c>
      <c r="Q6" s="12">
        <f t="shared" ref="Q6:Q42" si="3">G6/C6</f>
        <v>2.6476870301707797E-2</v>
      </c>
      <c r="R6" s="12">
        <f t="shared" ref="R6:R42" si="4">H6/C6</f>
        <v>1.9209253728583186E-2</v>
      </c>
      <c r="S6" s="12">
        <f t="shared" ref="S6:S42" si="5">I6/C6</f>
        <v>2.0346552505293526E-2</v>
      </c>
      <c r="T6" s="12">
        <f t="shared" ref="T6:T42" si="6">J6/C6</f>
        <v>1.5589314939297834E-2</v>
      </c>
      <c r="U6" s="12">
        <f t="shared" ref="U6:U42" si="7">K6/C6</f>
        <v>0.17907832567428872</v>
      </c>
    </row>
    <row r="7" spans="2:21" ht="14.25" x14ac:dyDescent="0.15">
      <c r="B7" s="26" t="s">
        <v>1</v>
      </c>
      <c r="C7" s="8">
        <v>10678</v>
      </c>
      <c r="D7" s="8">
        <v>281</v>
      </c>
      <c r="E7" s="8">
        <v>314</v>
      </c>
      <c r="F7" s="8">
        <v>281</v>
      </c>
      <c r="G7" s="8">
        <v>394</v>
      </c>
      <c r="H7" s="8">
        <v>304</v>
      </c>
      <c r="I7" s="8">
        <v>271</v>
      </c>
      <c r="J7" s="8">
        <v>244</v>
      </c>
      <c r="K7" s="8">
        <v>2089</v>
      </c>
      <c r="L7" s="1"/>
      <c r="M7" s="25" t="s">
        <v>1</v>
      </c>
      <c r="N7" s="12">
        <f t="shared" si="0"/>
        <v>2.6315789473684209E-2</v>
      </c>
      <c r="O7" s="12">
        <f t="shared" si="1"/>
        <v>2.9406255853156021E-2</v>
      </c>
      <c r="P7" s="12">
        <f t="shared" si="2"/>
        <v>2.6315789473684209E-2</v>
      </c>
      <c r="Q7" s="12">
        <f t="shared" si="3"/>
        <v>3.6898295560966472E-2</v>
      </c>
      <c r="R7" s="12">
        <f t="shared" si="4"/>
        <v>2.8469750889679714E-2</v>
      </c>
      <c r="S7" s="12">
        <f t="shared" si="5"/>
        <v>2.5379284510207906E-2</v>
      </c>
      <c r="T7" s="12">
        <f t="shared" si="6"/>
        <v>2.2850721108821876E-2</v>
      </c>
      <c r="U7" s="12">
        <f t="shared" si="7"/>
        <v>0.19563588687020042</v>
      </c>
    </row>
    <row r="8" spans="2:21" ht="14.25" x14ac:dyDescent="0.15">
      <c r="B8" s="26" t="s">
        <v>2</v>
      </c>
      <c r="C8" s="4">
        <v>3822</v>
      </c>
      <c r="D8" s="8">
        <v>43</v>
      </c>
      <c r="E8" s="8">
        <v>111</v>
      </c>
      <c r="F8" s="8">
        <v>62</v>
      </c>
      <c r="G8" s="8">
        <v>122</v>
      </c>
      <c r="H8" s="8">
        <v>103</v>
      </c>
      <c r="I8" s="8">
        <v>103</v>
      </c>
      <c r="J8" s="8">
        <v>70</v>
      </c>
      <c r="K8" s="8">
        <v>614</v>
      </c>
      <c r="L8" s="1"/>
      <c r="M8" s="25" t="s">
        <v>2</v>
      </c>
      <c r="N8" s="12">
        <f t="shared" si="0"/>
        <v>1.1250654107796965E-2</v>
      </c>
      <c r="O8" s="12">
        <f t="shared" si="1"/>
        <v>2.9042386185243328E-2</v>
      </c>
      <c r="P8" s="12">
        <f t="shared" si="2"/>
        <v>1.6221873364730507E-2</v>
      </c>
      <c r="Q8" s="12">
        <f t="shared" si="3"/>
        <v>3.1920460491889062E-2</v>
      </c>
      <c r="R8" s="12">
        <f t="shared" si="4"/>
        <v>2.6949241234955519E-2</v>
      </c>
      <c r="S8" s="12">
        <f t="shared" si="5"/>
        <v>2.6949241234955519E-2</v>
      </c>
      <c r="T8" s="12">
        <f t="shared" si="6"/>
        <v>1.8315018315018316E-2</v>
      </c>
      <c r="U8" s="12">
        <f t="shared" si="7"/>
        <v>0.16064887493458921</v>
      </c>
    </row>
    <row r="9" spans="2:21" ht="14.25" x14ac:dyDescent="0.15">
      <c r="B9" s="26" t="s">
        <v>3</v>
      </c>
      <c r="C9" s="4">
        <v>703</v>
      </c>
      <c r="D9" s="8">
        <v>16</v>
      </c>
      <c r="E9" s="8">
        <v>42</v>
      </c>
      <c r="F9" s="8">
        <v>17</v>
      </c>
      <c r="G9" s="8">
        <v>21</v>
      </c>
      <c r="H9" s="8">
        <v>25</v>
      </c>
      <c r="I9" s="8">
        <v>21</v>
      </c>
      <c r="J9" s="8">
        <v>16</v>
      </c>
      <c r="K9" s="8">
        <v>158</v>
      </c>
      <c r="L9" s="1"/>
      <c r="M9" s="25" t="s">
        <v>3</v>
      </c>
      <c r="N9" s="12">
        <f t="shared" si="0"/>
        <v>2.2759601706970129E-2</v>
      </c>
      <c r="O9" s="12">
        <f t="shared" si="1"/>
        <v>5.9743954480796585E-2</v>
      </c>
      <c r="P9" s="12">
        <f t="shared" si="2"/>
        <v>2.4182076813655761E-2</v>
      </c>
      <c r="Q9" s="12">
        <f t="shared" si="3"/>
        <v>2.9871977240398292E-2</v>
      </c>
      <c r="R9" s="12">
        <f t="shared" si="4"/>
        <v>3.5561877667140827E-2</v>
      </c>
      <c r="S9" s="12">
        <f t="shared" si="5"/>
        <v>2.9871977240398292E-2</v>
      </c>
      <c r="T9" s="12">
        <f t="shared" si="6"/>
        <v>2.2759601706970129E-2</v>
      </c>
      <c r="U9" s="12">
        <f t="shared" si="7"/>
        <v>0.22475106685633001</v>
      </c>
    </row>
    <row r="10" spans="2:21" ht="14.25" x14ac:dyDescent="0.15">
      <c r="B10" s="26" t="s">
        <v>4</v>
      </c>
      <c r="C10" s="4">
        <v>5732</v>
      </c>
      <c r="D10" s="8">
        <v>140</v>
      </c>
      <c r="E10" s="8">
        <v>115</v>
      </c>
      <c r="F10" s="8">
        <v>165</v>
      </c>
      <c r="G10" s="8">
        <v>125</v>
      </c>
      <c r="H10" s="8">
        <v>76</v>
      </c>
      <c r="I10" s="8">
        <v>85</v>
      </c>
      <c r="J10" s="8">
        <v>51</v>
      </c>
      <c r="K10" s="8">
        <v>757</v>
      </c>
      <c r="L10" s="1"/>
      <c r="M10" s="25" t="s">
        <v>4</v>
      </c>
      <c r="N10" s="12">
        <f t="shared" si="0"/>
        <v>2.4424284717376135E-2</v>
      </c>
      <c r="O10" s="12">
        <f t="shared" si="1"/>
        <v>2.0062805303558966E-2</v>
      </c>
      <c r="P10" s="12">
        <f t="shared" si="2"/>
        <v>2.8785764131193301E-2</v>
      </c>
      <c r="Q10" s="12">
        <f t="shared" si="3"/>
        <v>2.1807397069085833E-2</v>
      </c>
      <c r="R10" s="12">
        <f t="shared" si="4"/>
        <v>1.3258897418004187E-2</v>
      </c>
      <c r="S10" s="12">
        <f t="shared" si="5"/>
        <v>1.4829030006978368E-2</v>
      </c>
      <c r="T10" s="12">
        <f t="shared" si="6"/>
        <v>8.8974180041870195E-3</v>
      </c>
      <c r="U10" s="12">
        <f t="shared" si="7"/>
        <v>0.13206559665038381</v>
      </c>
    </row>
    <row r="11" spans="2:21" ht="14.25" x14ac:dyDescent="0.15">
      <c r="B11" s="26" t="s">
        <v>5</v>
      </c>
      <c r="C11" s="4">
        <v>3409</v>
      </c>
      <c r="D11" s="8">
        <v>36</v>
      </c>
      <c r="E11" s="8">
        <v>84</v>
      </c>
      <c r="F11" s="8">
        <v>56</v>
      </c>
      <c r="G11" s="8">
        <v>118</v>
      </c>
      <c r="H11" s="8">
        <v>128</v>
      </c>
      <c r="I11" s="8">
        <v>91</v>
      </c>
      <c r="J11" s="8">
        <v>46</v>
      </c>
      <c r="K11" s="8">
        <v>559</v>
      </c>
      <c r="L11" s="1"/>
      <c r="M11" s="25" t="s">
        <v>5</v>
      </c>
      <c r="N11" s="12">
        <f t="shared" si="0"/>
        <v>1.0560281607509533E-2</v>
      </c>
      <c r="O11" s="12">
        <f t="shared" si="1"/>
        <v>2.4640657084188913E-2</v>
      </c>
      <c r="P11" s="12">
        <f t="shared" si="2"/>
        <v>1.6427104722792608E-2</v>
      </c>
      <c r="Q11" s="12">
        <f t="shared" si="3"/>
        <v>3.4614256380170134E-2</v>
      </c>
      <c r="R11" s="12">
        <f t="shared" si="4"/>
        <v>3.7547667937811675E-2</v>
      </c>
      <c r="S11" s="12">
        <f t="shared" si="5"/>
        <v>2.6694045174537988E-2</v>
      </c>
      <c r="T11" s="12">
        <f t="shared" si="6"/>
        <v>1.3493693165151071E-2</v>
      </c>
      <c r="U11" s="12">
        <f t="shared" si="7"/>
        <v>0.16397770607216192</v>
      </c>
    </row>
    <row r="12" spans="2:21" ht="14.25" x14ac:dyDescent="0.15">
      <c r="B12" s="26" t="s">
        <v>6</v>
      </c>
      <c r="C12" s="4">
        <v>9646</v>
      </c>
      <c r="D12" s="8">
        <v>66</v>
      </c>
      <c r="E12" s="8">
        <v>205</v>
      </c>
      <c r="F12" s="8">
        <v>133</v>
      </c>
      <c r="G12" s="8">
        <v>357</v>
      </c>
      <c r="H12" s="8">
        <v>268</v>
      </c>
      <c r="I12" s="8">
        <v>206</v>
      </c>
      <c r="J12" s="8">
        <v>149</v>
      </c>
      <c r="K12" s="8">
        <v>1384</v>
      </c>
      <c r="L12" s="1"/>
      <c r="M12" s="25" t="s">
        <v>6</v>
      </c>
      <c r="N12" s="12">
        <f t="shared" si="0"/>
        <v>6.8422143893842003E-3</v>
      </c>
      <c r="O12" s="12">
        <f t="shared" si="1"/>
        <v>2.1252332573087292E-2</v>
      </c>
      <c r="P12" s="12">
        <f t="shared" si="2"/>
        <v>1.3788098693759071E-2</v>
      </c>
      <c r="Q12" s="12">
        <f t="shared" si="3"/>
        <v>3.7010159651669088E-2</v>
      </c>
      <c r="R12" s="12">
        <f t="shared" si="4"/>
        <v>2.7783537217499481E-2</v>
      </c>
      <c r="S12" s="12">
        <f t="shared" si="5"/>
        <v>2.1356002488077959E-2</v>
      </c>
      <c r="T12" s="12">
        <f t="shared" si="6"/>
        <v>1.5446817333609787E-2</v>
      </c>
      <c r="U12" s="12">
        <f t="shared" si="7"/>
        <v>0.14347916234708688</v>
      </c>
    </row>
    <row r="13" spans="2:21" ht="14.25" x14ac:dyDescent="0.15">
      <c r="B13" s="26" t="s">
        <v>7</v>
      </c>
      <c r="C13" s="4">
        <v>2796</v>
      </c>
      <c r="D13" s="8">
        <v>28</v>
      </c>
      <c r="E13" s="8">
        <v>73</v>
      </c>
      <c r="F13" s="8">
        <v>88</v>
      </c>
      <c r="G13" s="8">
        <v>108</v>
      </c>
      <c r="H13" s="8">
        <v>93</v>
      </c>
      <c r="I13" s="8">
        <v>70</v>
      </c>
      <c r="J13" s="8">
        <v>43</v>
      </c>
      <c r="K13" s="8">
        <v>503</v>
      </c>
      <c r="L13" s="1"/>
      <c r="M13" s="25" t="s">
        <v>7</v>
      </c>
      <c r="N13" s="12">
        <f t="shared" si="0"/>
        <v>1.0014306151645207E-2</v>
      </c>
      <c r="O13" s="12">
        <f t="shared" si="1"/>
        <v>2.6108726752503576E-2</v>
      </c>
      <c r="P13" s="12">
        <f t="shared" si="2"/>
        <v>3.1473533619456366E-2</v>
      </c>
      <c r="Q13" s="12">
        <f t="shared" si="3"/>
        <v>3.8626609442060089E-2</v>
      </c>
      <c r="R13" s="12">
        <f t="shared" si="4"/>
        <v>3.3261802575107295E-2</v>
      </c>
      <c r="S13" s="12">
        <f t="shared" si="5"/>
        <v>2.503576537911302E-2</v>
      </c>
      <c r="T13" s="12">
        <f t="shared" si="6"/>
        <v>1.5379113018597998E-2</v>
      </c>
      <c r="U13" s="12">
        <f t="shared" si="7"/>
        <v>0.17989985693848354</v>
      </c>
    </row>
    <row r="14" spans="2:21" ht="14.25" x14ac:dyDescent="0.15">
      <c r="B14" s="26" t="s">
        <v>8</v>
      </c>
      <c r="C14" s="4">
        <v>9062</v>
      </c>
      <c r="D14" s="8">
        <v>96</v>
      </c>
      <c r="E14" s="8">
        <v>254</v>
      </c>
      <c r="F14" s="8">
        <v>235</v>
      </c>
      <c r="G14" s="8">
        <v>366</v>
      </c>
      <c r="H14" s="8">
        <v>258</v>
      </c>
      <c r="I14" s="8">
        <v>244</v>
      </c>
      <c r="J14" s="8">
        <v>204</v>
      </c>
      <c r="K14" s="8">
        <v>1657</v>
      </c>
      <c r="L14" s="1"/>
      <c r="M14" s="25" t="s">
        <v>8</v>
      </c>
      <c r="N14" s="12">
        <f t="shared" si="0"/>
        <v>1.0593687927609799E-2</v>
      </c>
      <c r="O14" s="12">
        <f t="shared" si="1"/>
        <v>2.8029132641800927E-2</v>
      </c>
      <c r="P14" s="12">
        <f t="shared" si="2"/>
        <v>2.5932465239461487E-2</v>
      </c>
      <c r="Q14" s="12">
        <f t="shared" si="3"/>
        <v>4.0388435224012358E-2</v>
      </c>
      <c r="R14" s="12">
        <f t="shared" si="4"/>
        <v>2.8470536305451336E-2</v>
      </c>
      <c r="S14" s="12">
        <f t="shared" si="5"/>
        <v>2.6925623482674906E-2</v>
      </c>
      <c r="T14" s="12">
        <f t="shared" si="6"/>
        <v>2.2511586846170824E-2</v>
      </c>
      <c r="U14" s="12">
        <f t="shared" si="7"/>
        <v>0.18285146766718163</v>
      </c>
    </row>
    <row r="15" spans="2:21" ht="14.25" x14ac:dyDescent="0.15">
      <c r="B15" s="26" t="s">
        <v>9</v>
      </c>
      <c r="C15" s="4">
        <v>5259</v>
      </c>
      <c r="D15" s="8">
        <v>60</v>
      </c>
      <c r="E15" s="8">
        <v>163</v>
      </c>
      <c r="F15" s="8">
        <v>161</v>
      </c>
      <c r="G15" s="8">
        <v>211</v>
      </c>
      <c r="H15" s="8">
        <v>184</v>
      </c>
      <c r="I15" s="8">
        <v>131</v>
      </c>
      <c r="J15" s="8">
        <v>162</v>
      </c>
      <c r="K15" s="8">
        <v>1072</v>
      </c>
      <c r="L15" s="1"/>
      <c r="M15" s="25" t="s">
        <v>9</v>
      </c>
      <c r="N15" s="12">
        <f t="shared" si="0"/>
        <v>1.1409013120365089E-2</v>
      </c>
      <c r="O15" s="12">
        <f t="shared" si="1"/>
        <v>3.099448564365849E-2</v>
      </c>
      <c r="P15" s="12">
        <f t="shared" si="2"/>
        <v>3.0614185206312986E-2</v>
      </c>
      <c r="Q15" s="12">
        <f t="shared" si="3"/>
        <v>4.0121696139950563E-2</v>
      </c>
      <c r="R15" s="12">
        <f t="shared" si="4"/>
        <v>3.4987640235786273E-2</v>
      </c>
      <c r="S15" s="12">
        <f t="shared" si="5"/>
        <v>2.4909678646130442E-2</v>
      </c>
      <c r="T15" s="12">
        <f t="shared" si="6"/>
        <v>3.080433542498574E-2</v>
      </c>
      <c r="U15" s="12">
        <f t="shared" si="7"/>
        <v>0.20384103441718959</v>
      </c>
    </row>
    <row r="16" spans="2:21" ht="14.25" x14ac:dyDescent="0.15">
      <c r="B16" s="26" t="s">
        <v>10</v>
      </c>
      <c r="C16" s="8">
        <v>16659</v>
      </c>
      <c r="D16" s="8">
        <v>382</v>
      </c>
      <c r="E16" s="8">
        <v>341</v>
      </c>
      <c r="F16" s="8">
        <v>572</v>
      </c>
      <c r="G16" s="8">
        <v>427</v>
      </c>
      <c r="H16" s="8">
        <v>338</v>
      </c>
      <c r="I16" s="8">
        <v>367</v>
      </c>
      <c r="J16" s="8">
        <v>288</v>
      </c>
      <c r="K16" s="8">
        <v>2715</v>
      </c>
      <c r="L16" s="1"/>
      <c r="M16" s="25" t="s">
        <v>10</v>
      </c>
      <c r="N16" s="12">
        <f t="shared" si="0"/>
        <v>2.2930548052103969E-2</v>
      </c>
      <c r="O16" s="12">
        <f t="shared" si="1"/>
        <v>2.0469415931328411E-2</v>
      </c>
      <c r="P16" s="12">
        <f t="shared" si="2"/>
        <v>3.4335794465454109E-2</v>
      </c>
      <c r="Q16" s="12">
        <f t="shared" si="3"/>
        <v>2.5631790623686895E-2</v>
      </c>
      <c r="R16" s="12">
        <f t="shared" si="4"/>
        <v>2.0289333093222884E-2</v>
      </c>
      <c r="S16" s="12">
        <f t="shared" si="5"/>
        <v>2.2030133861576325E-2</v>
      </c>
      <c r="T16" s="12">
        <f t="shared" si="6"/>
        <v>1.728795245813074E-2</v>
      </c>
      <c r="U16" s="12">
        <f t="shared" si="7"/>
        <v>0.16297496848550333</v>
      </c>
    </row>
    <row r="17" spans="2:21" ht="14.25" x14ac:dyDescent="0.15">
      <c r="B17" s="26" t="s">
        <v>11</v>
      </c>
      <c r="C17" s="4">
        <v>13014</v>
      </c>
      <c r="D17" s="8">
        <v>275</v>
      </c>
      <c r="E17" s="8">
        <v>278</v>
      </c>
      <c r="F17" s="8">
        <v>471</v>
      </c>
      <c r="G17" s="8">
        <v>402</v>
      </c>
      <c r="H17" s="8">
        <v>268</v>
      </c>
      <c r="I17" s="8">
        <v>252</v>
      </c>
      <c r="J17" s="8">
        <v>209</v>
      </c>
      <c r="K17" s="8">
        <v>2155</v>
      </c>
      <c r="L17" s="1"/>
      <c r="M17" s="25" t="s">
        <v>11</v>
      </c>
      <c r="N17" s="12">
        <f t="shared" si="0"/>
        <v>2.1131089595819885E-2</v>
      </c>
      <c r="O17" s="12">
        <f t="shared" si="1"/>
        <v>2.1361610573228832E-2</v>
      </c>
      <c r="P17" s="12">
        <f t="shared" si="2"/>
        <v>3.6191793453204245E-2</v>
      </c>
      <c r="Q17" s="12">
        <f t="shared" si="3"/>
        <v>3.0889810972798526E-2</v>
      </c>
      <c r="R17" s="12">
        <f t="shared" si="4"/>
        <v>2.0593207315199015E-2</v>
      </c>
      <c r="S17" s="12">
        <f t="shared" si="5"/>
        <v>1.9363762102351315E-2</v>
      </c>
      <c r="T17" s="12">
        <f t="shared" si="6"/>
        <v>1.6059628092823113E-2</v>
      </c>
      <c r="U17" s="12">
        <f t="shared" si="7"/>
        <v>0.16559090210542493</v>
      </c>
    </row>
    <row r="18" spans="2:21" ht="14.25" x14ac:dyDescent="0.15">
      <c r="B18" s="26" t="s">
        <v>12</v>
      </c>
      <c r="C18" s="4">
        <v>5020</v>
      </c>
      <c r="D18" s="8">
        <v>95</v>
      </c>
      <c r="E18" s="8">
        <v>61</v>
      </c>
      <c r="F18" s="8">
        <v>174</v>
      </c>
      <c r="G18" s="8">
        <v>156</v>
      </c>
      <c r="H18" s="8">
        <v>99</v>
      </c>
      <c r="I18" s="8">
        <v>95</v>
      </c>
      <c r="J18" s="8">
        <v>89</v>
      </c>
      <c r="K18" s="8">
        <v>769</v>
      </c>
      <c r="L18" s="1"/>
      <c r="M18" s="25" t="s">
        <v>12</v>
      </c>
      <c r="N18" s="12">
        <f t="shared" si="0"/>
        <v>1.8924302788844622E-2</v>
      </c>
      <c r="O18" s="12">
        <f t="shared" si="1"/>
        <v>1.2151394422310757E-2</v>
      </c>
      <c r="P18" s="12">
        <f t="shared" si="2"/>
        <v>3.4661354581673305E-2</v>
      </c>
      <c r="Q18" s="12">
        <f t="shared" si="3"/>
        <v>3.1075697211155377E-2</v>
      </c>
      <c r="R18" s="12">
        <f t="shared" si="4"/>
        <v>1.9721115537848607E-2</v>
      </c>
      <c r="S18" s="12">
        <f t="shared" si="5"/>
        <v>1.8924302788844622E-2</v>
      </c>
      <c r="T18" s="12">
        <f t="shared" si="6"/>
        <v>1.7729083665338645E-2</v>
      </c>
      <c r="U18" s="12">
        <f t="shared" si="7"/>
        <v>0.15318725099601593</v>
      </c>
    </row>
    <row r="19" spans="2:21" ht="14.25" x14ac:dyDescent="0.15">
      <c r="B19" s="26" t="s">
        <v>13</v>
      </c>
      <c r="C19" s="4">
        <v>4868</v>
      </c>
      <c r="D19" s="8">
        <v>23</v>
      </c>
      <c r="E19" s="8">
        <v>74</v>
      </c>
      <c r="F19" s="8">
        <v>130</v>
      </c>
      <c r="G19" s="8">
        <v>193</v>
      </c>
      <c r="H19" s="8">
        <v>158</v>
      </c>
      <c r="I19" s="8">
        <v>109</v>
      </c>
      <c r="J19" s="8">
        <v>101</v>
      </c>
      <c r="K19" s="8">
        <v>788</v>
      </c>
      <c r="L19" s="1"/>
      <c r="M19" s="25" t="s">
        <v>13</v>
      </c>
      <c r="N19" s="12">
        <f t="shared" si="0"/>
        <v>4.7247329498767464E-3</v>
      </c>
      <c r="O19" s="12">
        <f t="shared" si="1"/>
        <v>1.5201314708299097E-2</v>
      </c>
      <c r="P19" s="12">
        <f t="shared" si="2"/>
        <v>2.6705012325390305E-2</v>
      </c>
      <c r="Q19" s="12">
        <f t="shared" si="3"/>
        <v>3.9646672144617916E-2</v>
      </c>
      <c r="R19" s="12">
        <f t="shared" si="4"/>
        <v>3.2456861133935908E-2</v>
      </c>
      <c r="S19" s="12">
        <f t="shared" si="5"/>
        <v>2.2391125718981102E-2</v>
      </c>
      <c r="T19" s="12">
        <f t="shared" si="6"/>
        <v>2.074774034511093E-2</v>
      </c>
      <c r="U19" s="12">
        <f t="shared" si="7"/>
        <v>0.161873459326212</v>
      </c>
    </row>
    <row r="20" spans="2:21" ht="14.25" x14ac:dyDescent="0.15">
      <c r="B20" s="26" t="s">
        <v>14</v>
      </c>
      <c r="C20" s="4">
        <v>6377</v>
      </c>
      <c r="D20" s="8">
        <v>67</v>
      </c>
      <c r="E20" s="8">
        <v>66</v>
      </c>
      <c r="F20" s="8">
        <v>149</v>
      </c>
      <c r="G20" s="8">
        <v>175</v>
      </c>
      <c r="H20" s="8">
        <v>169</v>
      </c>
      <c r="I20" s="8">
        <v>141</v>
      </c>
      <c r="J20" s="8">
        <v>88</v>
      </c>
      <c r="K20" s="8">
        <v>855</v>
      </c>
      <c r="L20" s="1"/>
      <c r="M20" s="25" t="s">
        <v>14</v>
      </c>
      <c r="N20" s="12">
        <f t="shared" si="0"/>
        <v>1.050650776227066E-2</v>
      </c>
      <c r="O20" s="12">
        <f t="shared" si="1"/>
        <v>1.0349694213580053E-2</v>
      </c>
      <c r="P20" s="12">
        <f t="shared" si="2"/>
        <v>2.3365218754900424E-2</v>
      </c>
      <c r="Q20" s="12">
        <f t="shared" si="3"/>
        <v>2.7442371020856202E-2</v>
      </c>
      <c r="R20" s="12">
        <f t="shared" si="4"/>
        <v>2.6501489728712562E-2</v>
      </c>
      <c r="S20" s="12">
        <f t="shared" si="5"/>
        <v>2.2110710365375569E-2</v>
      </c>
      <c r="T20" s="12">
        <f t="shared" si="6"/>
        <v>1.3799592284773404E-2</v>
      </c>
      <c r="U20" s="12">
        <f t="shared" si="7"/>
        <v>0.13407558413046888</v>
      </c>
    </row>
    <row r="21" spans="2:21" ht="14.25" x14ac:dyDescent="0.15">
      <c r="B21" s="26" t="s">
        <v>15</v>
      </c>
      <c r="C21" s="8">
        <v>14776</v>
      </c>
      <c r="D21" s="8">
        <v>364</v>
      </c>
      <c r="E21" s="8">
        <v>378</v>
      </c>
      <c r="F21" s="8">
        <v>432</v>
      </c>
      <c r="G21" s="8">
        <v>535</v>
      </c>
      <c r="H21" s="8">
        <v>357</v>
      </c>
      <c r="I21" s="8">
        <v>336</v>
      </c>
      <c r="J21" s="8">
        <v>248</v>
      </c>
      <c r="K21" s="8">
        <v>2650</v>
      </c>
      <c r="L21" s="1"/>
      <c r="M21" s="25" t="s">
        <v>15</v>
      </c>
      <c r="N21" s="12">
        <f t="shared" si="0"/>
        <v>2.4634542501353548E-2</v>
      </c>
      <c r="O21" s="12">
        <f t="shared" si="1"/>
        <v>2.5582024905251761E-2</v>
      </c>
      <c r="P21" s="12">
        <f t="shared" si="2"/>
        <v>2.9236599891716297E-2</v>
      </c>
      <c r="Q21" s="12">
        <f t="shared" si="3"/>
        <v>3.6207363291824578E-2</v>
      </c>
      <c r="R21" s="12">
        <f t="shared" si="4"/>
        <v>2.4160801299404441E-2</v>
      </c>
      <c r="S21" s="12">
        <f t="shared" si="5"/>
        <v>2.2739577693557118E-2</v>
      </c>
      <c r="T21" s="12">
        <f t="shared" si="6"/>
        <v>1.6783974011911208E-2</v>
      </c>
      <c r="U21" s="12">
        <f t="shared" si="7"/>
        <v>0.17934488359501896</v>
      </c>
    </row>
    <row r="22" spans="2:21" ht="14.25" x14ac:dyDescent="0.15">
      <c r="B22" s="26" t="s">
        <v>16</v>
      </c>
      <c r="C22" s="4">
        <v>9596</v>
      </c>
      <c r="D22" s="8">
        <v>123</v>
      </c>
      <c r="E22" s="8">
        <v>298</v>
      </c>
      <c r="F22" s="8">
        <v>266</v>
      </c>
      <c r="G22" s="8">
        <v>343</v>
      </c>
      <c r="H22" s="8">
        <v>242</v>
      </c>
      <c r="I22" s="8">
        <v>223</v>
      </c>
      <c r="J22" s="8">
        <v>164</v>
      </c>
      <c r="K22" s="8">
        <v>1659</v>
      </c>
      <c r="L22" s="1"/>
      <c r="M22" s="25" t="s">
        <v>16</v>
      </c>
      <c r="N22" s="12">
        <f t="shared" si="0"/>
        <v>1.2817840766986244E-2</v>
      </c>
      <c r="O22" s="12">
        <f t="shared" si="1"/>
        <v>3.1054606085869112E-2</v>
      </c>
      <c r="P22" s="12">
        <f t="shared" si="2"/>
        <v>2.7719883284701961E-2</v>
      </c>
      <c r="Q22" s="12">
        <f t="shared" si="3"/>
        <v>3.5744060025010418E-2</v>
      </c>
      <c r="R22" s="12">
        <f t="shared" si="4"/>
        <v>2.5218841183826595E-2</v>
      </c>
      <c r="S22" s="12">
        <f t="shared" si="5"/>
        <v>2.3238849520633598E-2</v>
      </c>
      <c r="T22" s="12">
        <f t="shared" si="6"/>
        <v>1.7090454355981659E-2</v>
      </c>
      <c r="U22" s="12">
        <f t="shared" si="7"/>
        <v>0.17288453522300959</v>
      </c>
    </row>
    <row r="23" spans="2:21" ht="14.25" x14ac:dyDescent="0.15">
      <c r="B23" s="26" t="s">
        <v>17</v>
      </c>
      <c r="C23" s="4">
        <v>8798</v>
      </c>
      <c r="D23" s="8">
        <v>191</v>
      </c>
      <c r="E23" s="8">
        <v>242</v>
      </c>
      <c r="F23" s="8">
        <v>346</v>
      </c>
      <c r="G23" s="8">
        <v>373</v>
      </c>
      <c r="H23" s="8">
        <v>247</v>
      </c>
      <c r="I23" s="8">
        <v>206</v>
      </c>
      <c r="J23" s="8">
        <v>157</v>
      </c>
      <c r="K23" s="8">
        <v>1762</v>
      </c>
      <c r="L23" s="1"/>
      <c r="M23" s="25" t="s">
        <v>17</v>
      </c>
      <c r="N23" s="12">
        <f t="shared" si="0"/>
        <v>2.1709479427142533E-2</v>
      </c>
      <c r="O23" s="12">
        <f t="shared" si="1"/>
        <v>2.750625142077745E-2</v>
      </c>
      <c r="P23" s="12">
        <f t="shared" si="2"/>
        <v>3.9327119799954534E-2</v>
      </c>
      <c r="Q23" s="12">
        <f t="shared" si="3"/>
        <v>4.2395999090702435E-2</v>
      </c>
      <c r="R23" s="12">
        <f t="shared" si="4"/>
        <v>2.807456240054558E-2</v>
      </c>
      <c r="S23" s="12">
        <f t="shared" si="5"/>
        <v>2.341441236644692E-2</v>
      </c>
      <c r="T23" s="12">
        <f t="shared" si="6"/>
        <v>1.7844964764719255E-2</v>
      </c>
      <c r="U23" s="12">
        <f t="shared" si="7"/>
        <v>0.20027278927028871</v>
      </c>
    </row>
    <row r="24" spans="2:21" ht="14.25" x14ac:dyDescent="0.15">
      <c r="B24" s="26" t="s">
        <v>18</v>
      </c>
      <c r="C24" s="4">
        <v>4492</v>
      </c>
      <c r="D24" s="8">
        <v>70</v>
      </c>
      <c r="E24" s="8">
        <v>86</v>
      </c>
      <c r="F24" s="8">
        <v>152</v>
      </c>
      <c r="G24" s="8">
        <v>158</v>
      </c>
      <c r="H24" s="8">
        <v>109</v>
      </c>
      <c r="I24" s="8">
        <v>124</v>
      </c>
      <c r="J24" s="8">
        <v>112</v>
      </c>
      <c r="K24" s="8">
        <v>811</v>
      </c>
      <c r="L24" s="1"/>
      <c r="M24" s="25" t="s">
        <v>18</v>
      </c>
      <c r="N24" s="12">
        <f t="shared" si="0"/>
        <v>1.5583259127337488E-2</v>
      </c>
      <c r="O24" s="12">
        <f t="shared" si="1"/>
        <v>1.9145146927871771E-2</v>
      </c>
      <c r="P24" s="12">
        <f t="shared" si="2"/>
        <v>3.3837934105075691E-2</v>
      </c>
      <c r="Q24" s="12">
        <f t="shared" si="3"/>
        <v>3.5173642030276044E-2</v>
      </c>
      <c r="R24" s="12">
        <f t="shared" si="4"/>
        <v>2.4265360641139804E-2</v>
      </c>
      <c r="S24" s="12">
        <f t="shared" si="5"/>
        <v>2.7604630454140695E-2</v>
      </c>
      <c r="T24" s="12">
        <f t="shared" si="6"/>
        <v>2.4933214603739984E-2</v>
      </c>
      <c r="U24" s="12">
        <f t="shared" si="7"/>
        <v>0.18054318788958149</v>
      </c>
    </row>
    <row r="25" spans="2:21" ht="14.25" x14ac:dyDescent="0.15">
      <c r="B25" s="26" t="s">
        <v>19</v>
      </c>
      <c r="C25" s="4">
        <v>5356</v>
      </c>
      <c r="D25" s="8">
        <v>73</v>
      </c>
      <c r="E25" s="8">
        <v>111</v>
      </c>
      <c r="F25" s="8">
        <v>189</v>
      </c>
      <c r="G25" s="8">
        <v>212</v>
      </c>
      <c r="H25" s="8">
        <v>178</v>
      </c>
      <c r="I25" s="8">
        <v>135</v>
      </c>
      <c r="J25" s="8">
        <v>117</v>
      </c>
      <c r="K25" s="8">
        <v>1015</v>
      </c>
      <c r="L25" s="1"/>
      <c r="M25" s="25" t="s">
        <v>19</v>
      </c>
      <c r="N25" s="12">
        <f t="shared" si="0"/>
        <v>1.362957430918596E-2</v>
      </c>
      <c r="O25" s="12">
        <f t="shared" si="1"/>
        <v>2.0724421209858103E-2</v>
      </c>
      <c r="P25" s="12">
        <f t="shared" si="2"/>
        <v>3.5287528005974608E-2</v>
      </c>
      <c r="Q25" s="12">
        <f t="shared" si="3"/>
        <v>3.9581777445855115E-2</v>
      </c>
      <c r="R25" s="12">
        <f t="shared" si="4"/>
        <v>3.3233756534727411E-2</v>
      </c>
      <c r="S25" s="12">
        <f t="shared" si="5"/>
        <v>2.520537714712472E-2</v>
      </c>
      <c r="T25" s="12">
        <f t="shared" si="6"/>
        <v>2.1844660194174758E-2</v>
      </c>
      <c r="U25" s="12">
        <f t="shared" si="7"/>
        <v>0.18950709484690068</v>
      </c>
    </row>
    <row r="26" spans="2:21" ht="14.25" x14ac:dyDescent="0.15">
      <c r="B26" s="26" t="s">
        <v>20</v>
      </c>
      <c r="C26" s="4">
        <v>2576</v>
      </c>
      <c r="D26" s="8">
        <v>51</v>
      </c>
      <c r="E26" s="8">
        <v>59</v>
      </c>
      <c r="F26" s="8">
        <v>87</v>
      </c>
      <c r="G26" s="8">
        <v>127</v>
      </c>
      <c r="H26" s="8">
        <v>85</v>
      </c>
      <c r="I26" s="8">
        <v>85</v>
      </c>
      <c r="J26" s="8">
        <v>57</v>
      </c>
      <c r="K26" s="8">
        <v>551</v>
      </c>
      <c r="L26" s="1"/>
      <c r="M26" s="25" t="s">
        <v>20</v>
      </c>
      <c r="N26" s="12">
        <f t="shared" si="0"/>
        <v>1.9798136645962732E-2</v>
      </c>
      <c r="O26" s="12">
        <f t="shared" si="1"/>
        <v>2.2903726708074536E-2</v>
      </c>
      <c r="P26" s="12">
        <f t="shared" si="2"/>
        <v>3.377329192546584E-2</v>
      </c>
      <c r="Q26" s="12">
        <f t="shared" si="3"/>
        <v>4.9301242236024848E-2</v>
      </c>
      <c r="R26" s="12">
        <f t="shared" si="4"/>
        <v>3.2996894409937888E-2</v>
      </c>
      <c r="S26" s="12">
        <f t="shared" si="5"/>
        <v>3.2996894409937888E-2</v>
      </c>
      <c r="T26" s="12">
        <f t="shared" si="6"/>
        <v>2.2127329192546584E-2</v>
      </c>
      <c r="U26" s="12">
        <f t="shared" si="7"/>
        <v>0.2138975155279503</v>
      </c>
    </row>
    <row r="27" spans="2:21" ht="14.25" x14ac:dyDescent="0.15">
      <c r="B27" s="26" t="s">
        <v>21</v>
      </c>
      <c r="C27" s="4">
        <v>8023</v>
      </c>
      <c r="D27" s="8">
        <v>60</v>
      </c>
      <c r="E27" s="8">
        <v>130</v>
      </c>
      <c r="F27" s="8">
        <v>225</v>
      </c>
      <c r="G27" s="8">
        <v>241</v>
      </c>
      <c r="H27" s="8">
        <v>163</v>
      </c>
      <c r="I27" s="8">
        <v>137</v>
      </c>
      <c r="J27" s="8">
        <v>134</v>
      </c>
      <c r="K27" s="8">
        <v>1090</v>
      </c>
      <c r="L27" s="1"/>
      <c r="M27" s="25" t="s">
        <v>21</v>
      </c>
      <c r="N27" s="12">
        <f t="shared" si="0"/>
        <v>7.4784993144708959E-3</v>
      </c>
      <c r="O27" s="12">
        <f t="shared" si="1"/>
        <v>1.6203415181353608E-2</v>
      </c>
      <c r="P27" s="12">
        <f t="shared" si="2"/>
        <v>2.804437242926586E-2</v>
      </c>
      <c r="Q27" s="12">
        <f t="shared" si="3"/>
        <v>3.0038638913124766E-2</v>
      </c>
      <c r="R27" s="12">
        <f t="shared" si="4"/>
        <v>2.0316589804312602E-2</v>
      </c>
      <c r="S27" s="12">
        <f t="shared" si="5"/>
        <v>1.7075906768041878E-2</v>
      </c>
      <c r="T27" s="12">
        <f t="shared" si="6"/>
        <v>1.6701981802318334E-2</v>
      </c>
      <c r="U27" s="12">
        <f t="shared" si="7"/>
        <v>0.13585940421288795</v>
      </c>
    </row>
    <row r="28" spans="2:21" ht="14.25" x14ac:dyDescent="0.15">
      <c r="B28" s="26" t="s">
        <v>22</v>
      </c>
      <c r="C28" s="4">
        <v>1348</v>
      </c>
      <c r="D28" s="8">
        <v>26</v>
      </c>
      <c r="E28" s="8">
        <v>27</v>
      </c>
      <c r="F28" s="8">
        <v>34</v>
      </c>
      <c r="G28" s="8">
        <v>47</v>
      </c>
      <c r="H28" s="8">
        <v>48</v>
      </c>
      <c r="I28" s="8">
        <v>32</v>
      </c>
      <c r="J28" s="8">
        <v>27</v>
      </c>
      <c r="K28" s="8">
        <v>241</v>
      </c>
      <c r="L28" s="1"/>
      <c r="M28" s="25" t="s">
        <v>22</v>
      </c>
      <c r="N28" s="12">
        <f t="shared" si="0"/>
        <v>1.9287833827893175E-2</v>
      </c>
      <c r="O28" s="12">
        <f t="shared" si="1"/>
        <v>2.0029673590504452E-2</v>
      </c>
      <c r="P28" s="12">
        <f t="shared" si="2"/>
        <v>2.5222551928783383E-2</v>
      </c>
      <c r="Q28" s="12">
        <f t="shared" si="3"/>
        <v>3.4866468842729974E-2</v>
      </c>
      <c r="R28" s="12">
        <f t="shared" si="4"/>
        <v>3.5608308605341248E-2</v>
      </c>
      <c r="S28" s="12">
        <f t="shared" si="5"/>
        <v>2.3738872403560832E-2</v>
      </c>
      <c r="T28" s="12">
        <f t="shared" si="6"/>
        <v>2.0029673590504452E-2</v>
      </c>
      <c r="U28" s="12">
        <f t="shared" si="7"/>
        <v>0.17878338278931752</v>
      </c>
    </row>
    <row r="29" spans="2:21" ht="14.25" x14ac:dyDescent="0.15">
      <c r="B29" s="26" t="s">
        <v>23</v>
      </c>
      <c r="C29" s="4">
        <v>34596</v>
      </c>
      <c r="D29" s="8">
        <v>878</v>
      </c>
      <c r="E29" s="8">
        <v>618</v>
      </c>
      <c r="F29" s="8">
        <v>1509</v>
      </c>
      <c r="G29" s="8">
        <v>1122</v>
      </c>
      <c r="H29" s="8">
        <v>823</v>
      </c>
      <c r="I29" s="8">
        <v>1043</v>
      </c>
      <c r="J29" s="8">
        <v>742</v>
      </c>
      <c r="K29" s="8">
        <v>6735</v>
      </c>
      <c r="L29" s="1"/>
      <c r="M29" s="25" t="s">
        <v>23</v>
      </c>
      <c r="N29" s="12">
        <f t="shared" si="0"/>
        <v>2.5378656492080008E-2</v>
      </c>
      <c r="O29" s="12">
        <f t="shared" si="1"/>
        <v>1.7863336801942423E-2</v>
      </c>
      <c r="P29" s="12">
        <f t="shared" si="2"/>
        <v>4.361775927852931E-2</v>
      </c>
      <c r="Q29" s="12">
        <f t="shared" si="3"/>
        <v>3.2431494970516825E-2</v>
      </c>
      <c r="R29" s="12">
        <f t="shared" si="4"/>
        <v>2.3788877326858596E-2</v>
      </c>
      <c r="S29" s="12">
        <f t="shared" si="5"/>
        <v>3.0147993987744249E-2</v>
      </c>
      <c r="T29" s="12">
        <f t="shared" si="6"/>
        <v>2.1447566192623425E-2</v>
      </c>
      <c r="U29" s="12">
        <f t="shared" si="7"/>
        <v>0.19467568505029484</v>
      </c>
    </row>
    <row r="30" spans="2:21" ht="14.25" x14ac:dyDescent="0.15">
      <c r="B30" s="26" t="s">
        <v>24</v>
      </c>
      <c r="C30" s="4">
        <v>2076</v>
      </c>
      <c r="D30" s="8">
        <v>20</v>
      </c>
      <c r="E30" s="8">
        <v>22</v>
      </c>
      <c r="F30" s="8">
        <v>83</v>
      </c>
      <c r="G30" s="8">
        <v>111</v>
      </c>
      <c r="H30" s="8">
        <v>82</v>
      </c>
      <c r="I30" s="8">
        <v>51</v>
      </c>
      <c r="J30" s="8">
        <v>35</v>
      </c>
      <c r="K30" s="8">
        <v>404</v>
      </c>
      <c r="L30" s="1"/>
      <c r="M30" s="25" t="s">
        <v>24</v>
      </c>
      <c r="N30" s="12">
        <f t="shared" si="0"/>
        <v>9.6339113680154135E-3</v>
      </c>
      <c r="O30" s="12">
        <f t="shared" si="1"/>
        <v>1.0597302504816955E-2</v>
      </c>
      <c r="P30" s="12">
        <f t="shared" si="2"/>
        <v>3.9980732177263972E-2</v>
      </c>
      <c r="Q30" s="12">
        <f t="shared" si="3"/>
        <v>5.346820809248555E-2</v>
      </c>
      <c r="R30" s="12">
        <f t="shared" si="4"/>
        <v>3.9499036608863197E-2</v>
      </c>
      <c r="S30" s="12">
        <f t="shared" si="5"/>
        <v>2.4566473988439308E-2</v>
      </c>
      <c r="T30" s="12">
        <f t="shared" si="6"/>
        <v>1.6859344894026976E-2</v>
      </c>
      <c r="U30" s="12">
        <f t="shared" si="7"/>
        <v>0.19460500963391136</v>
      </c>
    </row>
    <row r="31" spans="2:21" ht="14.25" x14ac:dyDescent="0.15">
      <c r="B31" s="26" t="s">
        <v>25</v>
      </c>
      <c r="C31" s="4">
        <v>7853</v>
      </c>
      <c r="D31" s="8">
        <v>45</v>
      </c>
      <c r="E31" s="8">
        <v>102</v>
      </c>
      <c r="F31" s="8">
        <v>203</v>
      </c>
      <c r="G31" s="8">
        <v>386</v>
      </c>
      <c r="H31" s="8">
        <v>267</v>
      </c>
      <c r="I31" s="8">
        <v>238</v>
      </c>
      <c r="J31" s="8">
        <v>205</v>
      </c>
      <c r="K31" s="8">
        <v>1446</v>
      </c>
      <c r="L31" s="1"/>
      <c r="M31" s="25" t="s">
        <v>25</v>
      </c>
      <c r="N31" s="12">
        <f t="shared" si="0"/>
        <v>5.7302941550999619E-3</v>
      </c>
      <c r="O31" s="12">
        <f t="shared" si="1"/>
        <v>1.2988666751559913E-2</v>
      </c>
      <c r="P31" s="12">
        <f t="shared" si="2"/>
        <v>2.5849993633006493E-2</v>
      </c>
      <c r="Q31" s="12">
        <f t="shared" si="3"/>
        <v>4.9153189863746338E-2</v>
      </c>
      <c r="R31" s="12">
        <f t="shared" si="4"/>
        <v>3.3999745320259775E-2</v>
      </c>
      <c r="S31" s="12">
        <f t="shared" si="5"/>
        <v>3.030688908697313E-2</v>
      </c>
      <c r="T31" s="12">
        <f t="shared" si="6"/>
        <v>2.6104673373233158E-2</v>
      </c>
      <c r="U31" s="12">
        <f t="shared" si="7"/>
        <v>0.18413345218387878</v>
      </c>
    </row>
    <row r="32" spans="2:21" ht="14.25" x14ac:dyDescent="0.15">
      <c r="B32" s="26" t="s">
        <v>26</v>
      </c>
      <c r="C32" s="4">
        <v>5123</v>
      </c>
      <c r="D32" s="8">
        <v>65</v>
      </c>
      <c r="E32" s="8">
        <v>119</v>
      </c>
      <c r="F32" s="8">
        <v>187</v>
      </c>
      <c r="G32" s="8">
        <v>149</v>
      </c>
      <c r="H32" s="8">
        <v>133</v>
      </c>
      <c r="I32" s="8">
        <v>115</v>
      </c>
      <c r="J32" s="8">
        <v>92</v>
      </c>
      <c r="K32" s="8">
        <v>860</v>
      </c>
      <c r="L32" s="1"/>
      <c r="M32" s="25" t="s">
        <v>26</v>
      </c>
      <c r="N32" s="12">
        <f t="shared" si="0"/>
        <v>1.2687878196369315E-2</v>
      </c>
      <c r="O32" s="12">
        <f t="shared" si="1"/>
        <v>2.3228577005660746E-2</v>
      </c>
      <c r="P32" s="12">
        <f t="shared" si="2"/>
        <v>3.6502049580324027E-2</v>
      </c>
      <c r="Q32" s="12">
        <f t="shared" si="3"/>
        <v>2.9084520788600431E-2</v>
      </c>
      <c r="R32" s="12">
        <f t="shared" si="4"/>
        <v>2.5961350771032597E-2</v>
      </c>
      <c r="S32" s="12">
        <f t="shared" si="5"/>
        <v>2.2447784501268789E-2</v>
      </c>
      <c r="T32" s="12">
        <f t="shared" si="6"/>
        <v>1.795822760101503E-2</v>
      </c>
      <c r="U32" s="12">
        <f t="shared" si="7"/>
        <v>0.16787038844427093</v>
      </c>
    </row>
    <row r="33" spans="2:21" ht="14.25" x14ac:dyDescent="0.15">
      <c r="B33" s="26" t="s">
        <v>27</v>
      </c>
      <c r="C33" s="4">
        <v>7448</v>
      </c>
      <c r="D33" s="8">
        <v>264</v>
      </c>
      <c r="E33" s="8">
        <v>113</v>
      </c>
      <c r="F33" s="8">
        <v>259</v>
      </c>
      <c r="G33" s="8">
        <v>162</v>
      </c>
      <c r="H33" s="8">
        <v>170</v>
      </c>
      <c r="I33" s="8">
        <v>197</v>
      </c>
      <c r="J33" s="8">
        <v>126</v>
      </c>
      <c r="K33" s="8">
        <v>1291</v>
      </c>
      <c r="L33" s="1"/>
      <c r="M33" s="25" t="s">
        <v>27</v>
      </c>
      <c r="N33" s="12">
        <f t="shared" si="0"/>
        <v>3.5445757250268529E-2</v>
      </c>
      <c r="O33" s="12">
        <f t="shared" si="1"/>
        <v>1.5171858216970998E-2</v>
      </c>
      <c r="P33" s="12">
        <f t="shared" si="2"/>
        <v>3.4774436090225562E-2</v>
      </c>
      <c r="Q33" s="12">
        <f t="shared" si="3"/>
        <v>2.1750805585392052E-2</v>
      </c>
      <c r="R33" s="12">
        <f t="shared" si="4"/>
        <v>2.2824919441460794E-2</v>
      </c>
      <c r="S33" s="12">
        <f t="shared" si="5"/>
        <v>2.6450053705692804E-2</v>
      </c>
      <c r="T33" s="12">
        <f t="shared" si="6"/>
        <v>1.6917293233082706E-2</v>
      </c>
      <c r="U33" s="12">
        <f t="shared" si="7"/>
        <v>0.17333512352309344</v>
      </c>
    </row>
    <row r="34" spans="2:21" ht="14.25" x14ac:dyDescent="0.15">
      <c r="B34" s="26" t="s">
        <v>28</v>
      </c>
      <c r="C34" s="4">
        <v>24668</v>
      </c>
      <c r="D34" s="8">
        <v>466</v>
      </c>
      <c r="E34" s="8">
        <v>587</v>
      </c>
      <c r="F34" s="8">
        <v>973</v>
      </c>
      <c r="G34" s="8">
        <v>1113</v>
      </c>
      <c r="H34" s="8">
        <v>790</v>
      </c>
      <c r="I34" s="8">
        <v>679</v>
      </c>
      <c r="J34" s="8">
        <v>542</v>
      </c>
      <c r="K34" s="8">
        <v>5150</v>
      </c>
      <c r="L34" s="1"/>
      <c r="M34" s="25" t="s">
        <v>28</v>
      </c>
      <c r="N34" s="12">
        <f t="shared" si="0"/>
        <v>1.88908707637425E-2</v>
      </c>
      <c r="O34" s="12">
        <f t="shared" si="1"/>
        <v>2.3796011026431002E-2</v>
      </c>
      <c r="P34" s="12">
        <f t="shared" si="2"/>
        <v>3.9443813847900112E-2</v>
      </c>
      <c r="Q34" s="12">
        <f t="shared" si="3"/>
        <v>4.5119182746878546E-2</v>
      </c>
      <c r="R34" s="12">
        <f t="shared" si="4"/>
        <v>3.2025295929949731E-2</v>
      </c>
      <c r="S34" s="12">
        <f t="shared" si="5"/>
        <v>2.7525539160045402E-2</v>
      </c>
      <c r="T34" s="12">
        <f t="shared" si="6"/>
        <v>2.197178530890222E-2</v>
      </c>
      <c r="U34" s="12">
        <f t="shared" si="7"/>
        <v>0.20877249878384951</v>
      </c>
    </row>
    <row r="35" spans="2:21" ht="14.25" x14ac:dyDescent="0.15">
      <c r="B35" s="26" t="s">
        <v>29</v>
      </c>
      <c r="C35" s="8">
        <v>42945</v>
      </c>
      <c r="D35" s="8">
        <v>1470</v>
      </c>
      <c r="E35" s="8">
        <v>1449</v>
      </c>
      <c r="F35" s="8">
        <v>1374</v>
      </c>
      <c r="G35" s="8">
        <v>1181</v>
      </c>
      <c r="H35" s="8">
        <v>950</v>
      </c>
      <c r="I35" s="8">
        <v>1052</v>
      </c>
      <c r="J35" s="8">
        <v>656</v>
      </c>
      <c r="K35" s="8">
        <v>8132</v>
      </c>
      <c r="L35" s="1"/>
      <c r="M35" s="25" t="s">
        <v>29</v>
      </c>
      <c r="N35" s="12">
        <f t="shared" si="0"/>
        <v>3.4229828850855744E-2</v>
      </c>
      <c r="O35" s="12">
        <f t="shared" si="1"/>
        <v>3.3740831295843522E-2</v>
      </c>
      <c r="P35" s="12">
        <f t="shared" si="2"/>
        <v>3.1994411456514146E-2</v>
      </c>
      <c r="Q35" s="12">
        <f t="shared" si="3"/>
        <v>2.7500291069973221E-2</v>
      </c>
      <c r="R35" s="12">
        <f t="shared" si="4"/>
        <v>2.2121317964838749E-2</v>
      </c>
      <c r="S35" s="12">
        <f t="shared" si="5"/>
        <v>2.4496448946326698E-2</v>
      </c>
      <c r="T35" s="12">
        <f t="shared" si="6"/>
        <v>1.5275352194667599E-2</v>
      </c>
      <c r="U35" s="12">
        <f t="shared" si="7"/>
        <v>0.18935848177901968</v>
      </c>
    </row>
    <row r="36" spans="2:21" ht="14.25" x14ac:dyDescent="0.15">
      <c r="B36" s="26" t="s">
        <v>30</v>
      </c>
      <c r="C36" s="4">
        <v>9968</v>
      </c>
      <c r="D36" s="8">
        <v>372</v>
      </c>
      <c r="E36" s="8">
        <v>237</v>
      </c>
      <c r="F36" s="8">
        <v>274</v>
      </c>
      <c r="G36" s="8">
        <v>300</v>
      </c>
      <c r="H36" s="8">
        <v>194</v>
      </c>
      <c r="I36" s="8">
        <v>248</v>
      </c>
      <c r="J36" s="8">
        <v>154</v>
      </c>
      <c r="K36" s="8">
        <v>1779</v>
      </c>
      <c r="L36" s="1"/>
      <c r="M36" s="25" t="s">
        <v>30</v>
      </c>
      <c r="N36" s="12">
        <f t="shared" si="0"/>
        <v>3.7319422150882825E-2</v>
      </c>
      <c r="O36" s="12">
        <f t="shared" si="1"/>
        <v>2.3776083467094703E-2</v>
      </c>
      <c r="P36" s="12">
        <f t="shared" si="2"/>
        <v>2.7487961476725522E-2</v>
      </c>
      <c r="Q36" s="12">
        <f t="shared" si="3"/>
        <v>3.0096308186195828E-2</v>
      </c>
      <c r="R36" s="12">
        <f t="shared" si="4"/>
        <v>1.9462279293739969E-2</v>
      </c>
      <c r="S36" s="12">
        <f t="shared" si="5"/>
        <v>2.4879614767255216E-2</v>
      </c>
      <c r="T36" s="12">
        <f t="shared" si="6"/>
        <v>1.5449438202247191E-2</v>
      </c>
      <c r="U36" s="12">
        <f t="shared" si="7"/>
        <v>0.17847110754414125</v>
      </c>
    </row>
    <row r="37" spans="2:21" ht="14.25" x14ac:dyDescent="0.15">
      <c r="B37" s="26" t="s">
        <v>31</v>
      </c>
      <c r="C37" s="4">
        <v>2628</v>
      </c>
      <c r="D37" s="8">
        <v>66</v>
      </c>
      <c r="E37" s="8">
        <v>101</v>
      </c>
      <c r="F37" s="8">
        <v>96</v>
      </c>
      <c r="G37" s="8">
        <v>76</v>
      </c>
      <c r="H37" s="8">
        <v>67</v>
      </c>
      <c r="I37" s="8">
        <v>73</v>
      </c>
      <c r="J37" s="8">
        <v>34</v>
      </c>
      <c r="K37" s="8">
        <v>513</v>
      </c>
      <c r="L37" s="1"/>
      <c r="M37" s="25" t="s">
        <v>31</v>
      </c>
      <c r="N37" s="12">
        <f t="shared" si="0"/>
        <v>2.5114155251141551E-2</v>
      </c>
      <c r="O37" s="12">
        <f t="shared" si="1"/>
        <v>3.8432267884322677E-2</v>
      </c>
      <c r="P37" s="12">
        <f t="shared" si="2"/>
        <v>3.6529680365296802E-2</v>
      </c>
      <c r="Q37" s="12">
        <f t="shared" si="3"/>
        <v>2.8919330289193301E-2</v>
      </c>
      <c r="R37" s="12">
        <f t="shared" si="4"/>
        <v>2.5494672754946726E-2</v>
      </c>
      <c r="S37" s="12">
        <f t="shared" si="5"/>
        <v>2.7777777777777776E-2</v>
      </c>
      <c r="T37" s="12">
        <f t="shared" si="6"/>
        <v>1.2937595129375951E-2</v>
      </c>
      <c r="U37" s="12">
        <f t="shared" si="7"/>
        <v>0.1952054794520548</v>
      </c>
    </row>
    <row r="38" spans="2:21" ht="14.25" x14ac:dyDescent="0.15">
      <c r="B38" s="26" t="s">
        <v>32</v>
      </c>
      <c r="C38" s="4">
        <v>24170</v>
      </c>
      <c r="D38" s="8">
        <v>424</v>
      </c>
      <c r="E38" s="8">
        <v>562</v>
      </c>
      <c r="F38" s="8">
        <v>898</v>
      </c>
      <c r="G38" s="8">
        <v>974</v>
      </c>
      <c r="H38" s="8">
        <v>790</v>
      </c>
      <c r="I38" s="8">
        <v>744</v>
      </c>
      <c r="J38" s="8">
        <v>558</v>
      </c>
      <c r="K38" s="8">
        <v>4950</v>
      </c>
      <c r="L38" s="1"/>
      <c r="M38" s="25" t="s">
        <v>32</v>
      </c>
      <c r="N38" s="12">
        <f t="shared" si="0"/>
        <v>1.7542407943731898E-2</v>
      </c>
      <c r="O38" s="12">
        <f t="shared" si="1"/>
        <v>2.3251965246172943E-2</v>
      </c>
      <c r="P38" s="12">
        <f t="shared" si="2"/>
        <v>3.7153496069507651E-2</v>
      </c>
      <c r="Q38" s="12">
        <f t="shared" si="3"/>
        <v>4.0297889946214319E-2</v>
      </c>
      <c r="R38" s="12">
        <f t="shared" si="4"/>
        <v>3.2685146876292925E-2</v>
      </c>
      <c r="S38" s="12">
        <f t="shared" si="5"/>
        <v>3.0781961108812577E-2</v>
      </c>
      <c r="T38" s="12">
        <f t="shared" si="6"/>
        <v>2.3086470831609432E-2</v>
      </c>
      <c r="U38" s="12">
        <f t="shared" si="7"/>
        <v>0.20479933802234174</v>
      </c>
    </row>
    <row r="39" spans="2:21" ht="14.25" x14ac:dyDescent="0.15">
      <c r="B39" s="26" t="s">
        <v>33</v>
      </c>
      <c r="C39" s="8">
        <v>22477</v>
      </c>
      <c r="D39" s="8">
        <v>454</v>
      </c>
      <c r="E39" s="8">
        <v>512</v>
      </c>
      <c r="F39" s="8">
        <v>785</v>
      </c>
      <c r="G39" s="8">
        <v>621</v>
      </c>
      <c r="H39" s="8">
        <v>538</v>
      </c>
      <c r="I39" s="8">
        <v>466</v>
      </c>
      <c r="J39" s="8">
        <v>403</v>
      </c>
      <c r="K39" s="8">
        <v>3779</v>
      </c>
      <c r="L39" s="1"/>
      <c r="M39" s="25" t="s">
        <v>33</v>
      </c>
      <c r="N39" s="12">
        <f t="shared" si="0"/>
        <v>2.0198425056724652E-2</v>
      </c>
      <c r="O39" s="12">
        <f t="shared" si="1"/>
        <v>2.2778840592605775E-2</v>
      </c>
      <c r="P39" s="12">
        <f t="shared" si="2"/>
        <v>3.4924589580460026E-2</v>
      </c>
      <c r="Q39" s="12">
        <f t="shared" si="3"/>
        <v>2.7628242203140987E-2</v>
      </c>
      <c r="R39" s="12">
        <f t="shared" si="4"/>
        <v>2.3935578591449038E-2</v>
      </c>
      <c r="S39" s="12">
        <f t="shared" si="5"/>
        <v>2.073230413311385E-2</v>
      </c>
      <c r="T39" s="12">
        <f t="shared" si="6"/>
        <v>1.7929438982070563E-2</v>
      </c>
      <c r="U39" s="12">
        <f t="shared" si="7"/>
        <v>0.16812741913956489</v>
      </c>
    </row>
    <row r="40" spans="2:21" ht="14.25" x14ac:dyDescent="0.15">
      <c r="B40" s="26" t="s">
        <v>34</v>
      </c>
      <c r="C40" s="4">
        <v>4466</v>
      </c>
      <c r="D40" s="8">
        <v>49</v>
      </c>
      <c r="E40" s="8">
        <v>77</v>
      </c>
      <c r="F40" s="8">
        <v>208</v>
      </c>
      <c r="G40" s="8">
        <v>179</v>
      </c>
      <c r="H40" s="8">
        <v>114</v>
      </c>
      <c r="I40" s="8">
        <v>110</v>
      </c>
      <c r="J40" s="8">
        <v>99</v>
      </c>
      <c r="K40" s="8">
        <v>836</v>
      </c>
      <c r="L40" s="1"/>
      <c r="M40" s="25" t="s">
        <v>34</v>
      </c>
      <c r="N40" s="12">
        <f t="shared" si="0"/>
        <v>1.0971786833855799E-2</v>
      </c>
      <c r="O40" s="12">
        <f t="shared" si="1"/>
        <v>1.7241379310344827E-2</v>
      </c>
      <c r="P40" s="12">
        <f t="shared" si="2"/>
        <v>4.6574115539632782E-2</v>
      </c>
      <c r="Q40" s="12">
        <f t="shared" si="3"/>
        <v>4.0080609046126286E-2</v>
      </c>
      <c r="R40" s="12">
        <f t="shared" si="4"/>
        <v>2.5526197939991044E-2</v>
      </c>
      <c r="S40" s="12">
        <f t="shared" si="5"/>
        <v>2.4630541871921183E-2</v>
      </c>
      <c r="T40" s="12">
        <f t="shared" si="6"/>
        <v>2.2167487684729065E-2</v>
      </c>
      <c r="U40" s="12">
        <f t="shared" si="7"/>
        <v>0.18719211822660098</v>
      </c>
    </row>
    <row r="41" spans="2:21" ht="14.25" x14ac:dyDescent="0.15">
      <c r="B41" s="26" t="s">
        <v>64</v>
      </c>
      <c r="C41" s="4">
        <f t="shared" ref="C41:K41" si="8">SUM(C6:C40)</f>
        <v>556730</v>
      </c>
      <c r="D41" s="4">
        <f t="shared" si="8"/>
        <v>16500</v>
      </c>
      <c r="E41" s="4">
        <f t="shared" si="8"/>
        <v>11605</v>
      </c>
      <c r="F41" s="4">
        <f t="shared" si="8"/>
        <v>19399</v>
      </c>
      <c r="G41" s="4">
        <f t="shared" si="8"/>
        <v>17312</v>
      </c>
      <c r="H41" s="4">
        <f t="shared" si="8"/>
        <v>12973</v>
      </c>
      <c r="I41" s="4">
        <f t="shared" si="8"/>
        <v>12881</v>
      </c>
      <c r="J41" s="4">
        <f t="shared" si="8"/>
        <v>9794</v>
      </c>
      <c r="K41" s="4">
        <f t="shared" si="8"/>
        <v>100464</v>
      </c>
      <c r="L41" s="1"/>
      <c r="M41" s="26" t="s">
        <v>64</v>
      </c>
      <c r="N41" s="13">
        <f t="shared" si="0"/>
        <v>2.9637346649183625E-2</v>
      </c>
      <c r="O41" s="13">
        <f t="shared" si="1"/>
        <v>2.0844933809925817E-2</v>
      </c>
      <c r="P41" s="13">
        <f t="shared" si="2"/>
        <v>3.4844538645303826E-2</v>
      </c>
      <c r="Q41" s="13">
        <f t="shared" si="3"/>
        <v>3.1095863344888904E-2</v>
      </c>
      <c r="R41" s="13">
        <f t="shared" si="4"/>
        <v>2.3302139277567222E-2</v>
      </c>
      <c r="S41" s="13">
        <f t="shared" si="5"/>
        <v>2.3136888617462683E-2</v>
      </c>
      <c r="T41" s="13">
        <f t="shared" si="6"/>
        <v>1.7592010489824512E-2</v>
      </c>
      <c r="U41" s="13">
        <f t="shared" si="7"/>
        <v>0.18045372083415659</v>
      </c>
    </row>
    <row r="42" spans="2:21" ht="14.25" x14ac:dyDescent="0.15">
      <c r="B42" s="34" t="s">
        <v>65</v>
      </c>
      <c r="C42" s="4">
        <v>32018149</v>
      </c>
      <c r="D42" s="4">
        <v>807005</v>
      </c>
      <c r="E42" s="4">
        <v>781623</v>
      </c>
      <c r="F42" s="4">
        <v>1085467</v>
      </c>
      <c r="G42" s="4">
        <v>994424</v>
      </c>
      <c r="H42" s="4">
        <v>745396</v>
      </c>
      <c r="I42" s="4">
        <v>691662</v>
      </c>
      <c r="J42" s="4">
        <v>585613</v>
      </c>
      <c r="K42" s="4">
        <v>5691190</v>
      </c>
      <c r="L42" s="1"/>
      <c r="M42" s="34" t="s">
        <v>65</v>
      </c>
      <c r="N42" s="13">
        <f t="shared" si="0"/>
        <v>2.5204611297173989E-2</v>
      </c>
      <c r="O42" s="13">
        <f t="shared" si="1"/>
        <v>2.4411873403425037E-2</v>
      </c>
      <c r="P42" s="13">
        <f t="shared" si="2"/>
        <v>3.3901616236466384E-2</v>
      </c>
      <c r="Q42" s="13">
        <f t="shared" si="3"/>
        <v>3.1058135184516757E-2</v>
      </c>
      <c r="R42" s="13">
        <f t="shared" si="4"/>
        <v>2.3280421363521046E-2</v>
      </c>
      <c r="S42" s="13">
        <f t="shared" si="5"/>
        <v>2.1602185685374878E-2</v>
      </c>
      <c r="T42" s="13">
        <f t="shared" si="6"/>
        <v>1.8290032943503388E-2</v>
      </c>
      <c r="U42" s="13">
        <f t="shared" si="7"/>
        <v>0.17774887611398149</v>
      </c>
    </row>
    <row r="43" spans="2:21" ht="18.75" customHeight="1" x14ac:dyDescent="0.15">
      <c r="B43" s="106" t="s">
        <v>103</v>
      </c>
      <c r="C43" s="106"/>
      <c r="D43" s="106"/>
      <c r="E43" s="106"/>
      <c r="F43" s="106"/>
      <c r="G43" s="106"/>
      <c r="H43" s="106"/>
      <c r="I43" s="106"/>
      <c r="J43" s="106"/>
      <c r="K43" s="106"/>
      <c r="L43" s="1"/>
      <c r="M43" s="1"/>
      <c r="N43" s="1"/>
      <c r="O43" s="1"/>
      <c r="P43" s="1"/>
      <c r="Q43" s="1"/>
      <c r="R43" s="1"/>
      <c r="S43" s="1"/>
      <c r="T43" s="1"/>
      <c r="U43" s="1"/>
    </row>
    <row r="44" spans="2:21" x14ac:dyDescent="0.15">
      <c r="B44" s="107"/>
      <c r="C44" s="107"/>
      <c r="D44" s="107"/>
      <c r="E44" s="107"/>
      <c r="F44" s="107"/>
      <c r="G44" s="107"/>
      <c r="H44" s="107"/>
      <c r="I44" s="107"/>
      <c r="J44" s="107"/>
      <c r="K44" s="107"/>
      <c r="L44" s="1"/>
      <c r="M44" s="1"/>
      <c r="N44" s="1"/>
      <c r="O44" s="1"/>
      <c r="P44" s="1"/>
      <c r="Q44" s="1"/>
      <c r="R44" s="1"/>
      <c r="S44" s="1"/>
      <c r="T44" s="1"/>
      <c r="U44" s="1"/>
    </row>
  </sheetData>
  <sheetProtection password="E9BF" sheet="1" objects="1" scenarios="1" selectLockedCells="1"/>
  <mergeCells count="10">
    <mergeCell ref="B43:K44"/>
    <mergeCell ref="D4:K4"/>
    <mergeCell ref="B2:D2"/>
    <mergeCell ref="M2:P2"/>
    <mergeCell ref="M3:U3"/>
    <mergeCell ref="B3:B5"/>
    <mergeCell ref="C4:C5"/>
    <mergeCell ref="C3:K3"/>
    <mergeCell ref="M4:M5"/>
    <mergeCell ref="N4:U4"/>
  </mergeCells>
  <phoneticPr fontId="1"/>
  <conditionalFormatting sqref="B6:K42">
    <cfRule type="expression" dxfId="12" priority="2">
      <formula>MOD(ROW(),2)=0</formula>
    </cfRule>
  </conditionalFormatting>
  <conditionalFormatting sqref="M6:U42">
    <cfRule type="expression" dxfId="11" priority="1">
      <formula>MOD(ROW(),2)=0</formula>
    </cfRule>
  </conditionalFormatting>
  <pageMargins left="0.31496062992125984" right="0.11811023622047245" top="0.35433070866141736" bottom="0.15748031496062992" header="0.31496062992125984" footer="0.31496062992125984"/>
  <pageSetup paperSize="9" scale="92" orientation="portrait" r:id="rId1"/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2</vt:i4>
      </vt:variant>
    </vt:vector>
  </HeadingPairs>
  <TitlesOfParts>
    <vt:vector size="15" baseType="lpstr">
      <vt:lpstr>要介護認定者数・率</vt:lpstr>
      <vt:lpstr>SET</vt:lpstr>
      <vt:lpstr>LIST</vt:lpstr>
      <vt:lpstr>H30</vt:lpstr>
      <vt:lpstr>H29</vt:lpstr>
      <vt:lpstr>H28</vt:lpstr>
      <vt:lpstr>H27</vt:lpstr>
      <vt:lpstr>H26</vt:lpstr>
      <vt:lpstr>H25</vt:lpstr>
      <vt:lpstr>H24</vt:lpstr>
      <vt:lpstr>H23</vt:lpstr>
      <vt:lpstr>H22</vt:lpstr>
      <vt:lpstr>H21</vt:lpstr>
      <vt:lpstr>'H21'!Print_Area</vt:lpstr>
      <vt:lpstr>要介護認定者数・率!Print_Area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2020-06-11T07:32:01Z</dcterms:modified>
</cp:coreProperties>
</file>