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9513779C-AE37-46B7-B021-342980315FE8}" xr6:coauthVersionLast="47" xr6:coauthVersionMax="47" xr10:uidLastSave="{00000000-0000-0000-0000-000000000000}"/>
  <bookViews>
    <workbookView xWindow="20370" yWindow="-120" windowWidth="29040" windowHeight="15720" tabRatio="852" firstSheet="1" activeTab="2" xr2:uid="{00000000-000D-0000-FFFF-FFFF00000000}"/>
  </bookViews>
  <sheets>
    <sheet name="付表３－２" sheetId="27" state="hidden" r:id="rId1"/>
    <sheet name="☆記載例" sheetId="135" r:id="rId2"/>
    <sheet name="勤務形態一覧表（汎用）" sheetId="60" r:id="rId3"/>
    <sheet name="勤務形態一覧表（居宅介護）" sheetId="116" r:id="rId4"/>
    <sheet name=" 勤務形態一覧表（重度訪問介護）" sheetId="117" r:id="rId5"/>
    <sheet name="勤務形態一覧表(同行援護)" sheetId="120" r:id="rId6"/>
    <sheet name="勤務形態一覧表（行動援護）" sheetId="119" r:id="rId7"/>
    <sheet name="勤務形態一覧表（療養介護）" sheetId="93" r:id="rId8"/>
    <sheet name=" 勤務形態一覧表（生活介護）" sheetId="94" r:id="rId9"/>
    <sheet name="勤務形態一覧表（短期入所・空床利用型）" sheetId="131" r:id="rId10"/>
    <sheet name="勤務形態一覧表（短期入所・併設型）" sheetId="130" r:id="rId11"/>
    <sheet name="勤務形態一覧表（短期入所・単独型）" sheetId="132" r:id="rId12"/>
    <sheet name="勤務形態一覧表（重度障害者等包括支援）" sheetId="133" r:id="rId13"/>
    <sheet name="勤務形態一覧表（機能訓練）" sheetId="95" r:id="rId14"/>
    <sheet name="別紙２ 勤務形態一覧表（生活訓練）" sheetId="96" r:id="rId15"/>
    <sheet name="勤務形態一覧表（就労選択支援）" sheetId="134" r:id="rId16"/>
    <sheet name="別紙２ 勤務形態一覧表（就労移行支援） " sheetId="127" r:id="rId17"/>
    <sheet name="勤務形態一覧表（認定指定就労移行支援）" sheetId="126" r:id="rId18"/>
    <sheet name="勤務形態一覧表（就労継続支援A型・B型）" sheetId="125" r:id="rId19"/>
    <sheet name="勤務形態一覧表（就労定着支援）" sheetId="129" r:id="rId20"/>
    <sheet name="勤務形態一覧表（自立生活援助）" sheetId="100" r:id="rId21"/>
    <sheet name="勤務形態一覧表（共同生活援助・介護サービス包括型）" sheetId="101" r:id="rId22"/>
    <sheet name="勤務形態一覧表（共同生活援助・外部サービス利用型）" sheetId="102" r:id="rId23"/>
    <sheet name="勤務形態一覧表（共同生活援助・日中サービス支援型" sheetId="124" r:id="rId24"/>
    <sheet name="勤務形態一覧表（障害者支援施設）" sheetId="107" r:id="rId25"/>
    <sheet name="勤務形態一覧表（一般相談支援）" sheetId="106" r:id="rId26"/>
    <sheet name="選択肢" sheetId="90" r:id="rId27"/>
  </sheets>
  <externalReferences>
    <externalReference r:id="rId28"/>
    <externalReference r:id="rId29"/>
  </externalReferences>
  <definedNames>
    <definedName name="___kk06" localSheetId="1">#REF!</definedName>
    <definedName name="___kk06" localSheetId="18">#REF!</definedName>
    <definedName name="___kk06" localSheetId="15">#REF!</definedName>
    <definedName name="___kk06" localSheetId="19">#REF!</definedName>
    <definedName name="___kk06" localSheetId="17">#REF!</definedName>
    <definedName name="___kk06" localSheetId="16">#REF!</definedName>
    <definedName name="___kk06">#REF!</definedName>
    <definedName name="___kk29" localSheetId="1">#REF!</definedName>
    <definedName name="___kk29" localSheetId="18">#REF!</definedName>
    <definedName name="___kk29" localSheetId="15">#REF!</definedName>
    <definedName name="___kk29" localSheetId="19">#REF!</definedName>
    <definedName name="___kk29" localSheetId="17">#REF!</definedName>
    <definedName name="___kk29" localSheetId="16">#REF!</definedName>
    <definedName name="___kk29">#REF!</definedName>
    <definedName name="__kk06" localSheetId="1">#REF!</definedName>
    <definedName name="__kk06" localSheetId="18">#REF!</definedName>
    <definedName name="__kk06" localSheetId="15">#REF!</definedName>
    <definedName name="__kk06" localSheetId="19">#REF!</definedName>
    <definedName name="__kk06" localSheetId="17">#REF!</definedName>
    <definedName name="__kk06" localSheetId="16">#REF!</definedName>
    <definedName name="__kk06">#REF!</definedName>
    <definedName name="__kk29" localSheetId="1">#REF!</definedName>
    <definedName name="__kk29" localSheetId="15">#REF!</definedName>
    <definedName name="__kk29">#REF!</definedName>
    <definedName name="_kk06" localSheetId="1">#REF!</definedName>
    <definedName name="_kk06" localSheetId="15">#REF!</definedName>
    <definedName name="_kk06">#REF!</definedName>
    <definedName name="_kk29" localSheetId="1">#REF!</definedName>
    <definedName name="_kk29" localSheetId="15">#REF!</definedName>
    <definedName name="_kk29">#REF!</definedName>
    <definedName name="Avrg" localSheetId="1">#REF!</definedName>
    <definedName name="Avrg" localSheetId="15">#REF!</definedName>
    <definedName name="Avrg">#REF!</definedName>
    <definedName name="avrg1" localSheetId="1">#REF!</definedName>
    <definedName name="avrg1" localSheetId="15">#REF!</definedName>
    <definedName name="avrg1">#REF!</definedName>
    <definedName name="jiritu" localSheetId="1">#REF!</definedName>
    <definedName name="jiritu" localSheetId="15">#REF!</definedName>
    <definedName name="jiritu">#REF!</definedName>
    <definedName name="KK_03" localSheetId="1">#REF!</definedName>
    <definedName name="KK_03" localSheetId="15">#REF!</definedName>
    <definedName name="KK_03">#REF!</definedName>
    <definedName name="kk_04" localSheetId="1">#REF!</definedName>
    <definedName name="kk_04" localSheetId="15">#REF!</definedName>
    <definedName name="kk_04">#REF!</definedName>
    <definedName name="KK_06" localSheetId="1">#REF!</definedName>
    <definedName name="KK_06" localSheetId="15">#REF!</definedName>
    <definedName name="KK_06">#REF!</definedName>
    <definedName name="kk_07" localSheetId="1">#REF!</definedName>
    <definedName name="kk_07" localSheetId="15">#REF!</definedName>
    <definedName name="kk_07">#REF!</definedName>
    <definedName name="KK2_3" localSheetId="1">#REF!</definedName>
    <definedName name="KK2_3" localSheetId="15">#REF!</definedName>
    <definedName name="KK2_3">#REF!</definedName>
    <definedName name="_xlnm.Print_Area" localSheetId="4">' 勤務形態一覧表（重度訪問介護）'!$A$1:$AN$80</definedName>
    <definedName name="_xlnm.Print_Area" localSheetId="8">' 勤務形態一覧表（生活介護）'!$A$1:$AN$77</definedName>
    <definedName name="_xlnm.Print_Area" localSheetId="1">☆記載例!$A$1:$AN$61</definedName>
    <definedName name="_xlnm.Print_Area" localSheetId="25">'勤務形態一覧表（一般相談支援）'!$A$1:$AN$64</definedName>
    <definedName name="_xlnm.Print_Area" localSheetId="13">'勤務形態一覧表（機能訓練）'!$A$1:$AN$69</definedName>
    <definedName name="_xlnm.Print_Area" localSheetId="3">'勤務形態一覧表（居宅介護）'!$A$1:$AN$83</definedName>
    <definedName name="_xlnm.Print_Area" localSheetId="21">'勤務形態一覧表（共同生活援助・介護サービス包括型）'!$A$1:$AN$77</definedName>
    <definedName name="_xlnm.Print_Area" localSheetId="22">'勤務形態一覧表（共同生活援助・外部サービス利用型）'!$A$1:$AN$74</definedName>
    <definedName name="_xlnm.Print_Area" localSheetId="23">'勤務形態一覧表（共同生活援助・日中サービス支援型'!$A$1:$AN$77</definedName>
    <definedName name="_xlnm.Print_Area" localSheetId="6">'勤務形態一覧表（行動援護）'!$A$1:$AN$79</definedName>
    <definedName name="_xlnm.Print_Area" localSheetId="20">'勤務形態一覧表（自立生活援助）'!$A$1:$AN$69</definedName>
    <definedName name="_xlnm.Print_Area" localSheetId="18">'勤務形態一覧表（就労継続支援A型・B型）'!$A$1:$AN$77</definedName>
    <definedName name="_xlnm.Print_Area" localSheetId="15">'勤務形態一覧表（就労選択支援）'!$A$1:$AN$76</definedName>
    <definedName name="_xlnm.Print_Area" localSheetId="19">'勤務形態一覧表（就労定着支援）'!$A$1:$AN$76</definedName>
    <definedName name="_xlnm.Print_Area" localSheetId="12">'勤務形態一覧表（重度障害者等包括支援）'!$A$1:$AN$66</definedName>
    <definedName name="_xlnm.Print_Area" localSheetId="24">'勤務形態一覧表（障害者支援施設）'!$A$1:$AN$82</definedName>
    <definedName name="_xlnm.Print_Area" localSheetId="9">'勤務形態一覧表（短期入所・空床利用型）'!$A$1:$AN$66</definedName>
    <definedName name="_xlnm.Print_Area" localSheetId="11">'勤務形態一覧表（短期入所・単独型）'!$A$1:$AN$66</definedName>
    <definedName name="_xlnm.Print_Area" localSheetId="10">'勤務形態一覧表（短期入所・併設型）'!$A$1:$AN$66</definedName>
    <definedName name="_xlnm.Print_Area" localSheetId="5">'勤務形態一覧表(同行援護)'!$A$1:$AN$79</definedName>
    <definedName name="_xlnm.Print_Area" localSheetId="17">'勤務形態一覧表（認定指定就労移行支援）'!$A$1:$AN$79</definedName>
    <definedName name="_xlnm.Print_Area" localSheetId="2">'勤務形態一覧表（汎用）'!$A$1:$AN$61</definedName>
    <definedName name="_xlnm.Print_Area" localSheetId="7">'勤務形態一覧表（療養介護）'!$A$1:$AN$69</definedName>
    <definedName name="_xlnm.Print_Area" localSheetId="16">'別紙２ 勤務形態一覧表（就労移行支援） '!$A$1:$AN$76</definedName>
    <definedName name="_xlnm.Print_Area" localSheetId="14">'別紙２ 勤務形態一覧表（生活訓練）'!$A$1:$AN$71</definedName>
    <definedName name="Roman_01" localSheetId="1">#REF!</definedName>
    <definedName name="Roman_01" localSheetId="15">#REF!</definedName>
    <definedName name="Roman_01" localSheetId="12">#REF!</definedName>
    <definedName name="Roman_01" localSheetId="9">#REF!</definedName>
    <definedName name="Roman_01" localSheetId="11">#REF!</definedName>
    <definedName name="Roman_01" localSheetId="10">#REF!</definedName>
    <definedName name="Roman_01">#REF!</definedName>
    <definedName name="Roman_03" localSheetId="1">#REF!</definedName>
    <definedName name="Roman_03" localSheetId="15">#REF!</definedName>
    <definedName name="Roman_03" localSheetId="12">#REF!</definedName>
    <definedName name="Roman_03" localSheetId="9">#REF!</definedName>
    <definedName name="Roman_03" localSheetId="11">#REF!</definedName>
    <definedName name="Roman_03" localSheetId="10">#REF!</definedName>
    <definedName name="Roman_03">#REF!</definedName>
    <definedName name="Roman_04" localSheetId="1">#REF!</definedName>
    <definedName name="Roman_04" localSheetId="15">#REF!</definedName>
    <definedName name="Roman_04" localSheetId="12">#REF!</definedName>
    <definedName name="Roman_04" localSheetId="9">#REF!</definedName>
    <definedName name="Roman_04" localSheetId="11">#REF!</definedName>
    <definedName name="Roman_04" localSheetId="10">#REF!</definedName>
    <definedName name="Roman_04">#REF!</definedName>
    <definedName name="Roman_06" localSheetId="1">#REF!</definedName>
    <definedName name="Roman_06" localSheetId="15">#REF!</definedName>
    <definedName name="Roman_06">#REF!</definedName>
    <definedName name="roman_09" localSheetId="1">#REF!</definedName>
    <definedName name="roman_09" localSheetId="15">#REF!</definedName>
    <definedName name="roman_09">#REF!</definedName>
    <definedName name="roman_11" localSheetId="1">#REF!</definedName>
    <definedName name="roman_11" localSheetId="15">#REF!</definedName>
    <definedName name="roman_11">#REF!</definedName>
    <definedName name="roman11" localSheetId="1">#REF!</definedName>
    <definedName name="roman11" localSheetId="15">#REF!</definedName>
    <definedName name="roman11">#REF!</definedName>
    <definedName name="Roman2_1" localSheetId="1">#REF!</definedName>
    <definedName name="Roman2_1" localSheetId="15">#REF!</definedName>
    <definedName name="Roman2_1">#REF!</definedName>
    <definedName name="Roman2_3" localSheetId="1">#REF!</definedName>
    <definedName name="Roman2_3" localSheetId="15">#REF!</definedName>
    <definedName name="Roman2_3">#REF!</definedName>
    <definedName name="roman31" localSheetId="1">#REF!</definedName>
    <definedName name="roman31" localSheetId="15">#REF!</definedName>
    <definedName name="roman31">#REF!</definedName>
    <definedName name="roman33" localSheetId="1">#REF!</definedName>
    <definedName name="roman33" localSheetId="15">#REF!</definedName>
    <definedName name="roman33">#REF!</definedName>
    <definedName name="roman4_3" localSheetId="1">#REF!</definedName>
    <definedName name="roman4_3" localSheetId="15">#REF!</definedName>
    <definedName name="roman4_3">#REF!</definedName>
    <definedName name="roman7_1" localSheetId="1">#REF!</definedName>
    <definedName name="roman7_1" localSheetId="15">#REF!</definedName>
    <definedName name="roman7_1">#REF!</definedName>
    <definedName name="roman77" localSheetId="1">#REF!</definedName>
    <definedName name="roman77" localSheetId="15">#REF!</definedName>
    <definedName name="roman77">#REF!</definedName>
    <definedName name="romann_12" localSheetId="1">#REF!</definedName>
    <definedName name="romann_12" localSheetId="15">#REF!</definedName>
    <definedName name="romann_12">#REF!</definedName>
    <definedName name="romann_66" localSheetId="1">#REF!</definedName>
    <definedName name="romann_66" localSheetId="15">#REF!</definedName>
    <definedName name="romann_66">#REF!</definedName>
    <definedName name="romann33" localSheetId="1">#REF!</definedName>
    <definedName name="romann33" localSheetId="15">#REF!</definedName>
    <definedName name="romann33">#REF!</definedName>
    <definedName name="sasasas" localSheetId="1">#REF!</definedName>
    <definedName name="sasasas">#REF!</definedName>
    <definedName name="serv" localSheetId="1">#REF!</definedName>
    <definedName name="serv" localSheetId="15">#REF!</definedName>
    <definedName name="serv">#REF!</definedName>
    <definedName name="serv_" localSheetId="1">#REF!</definedName>
    <definedName name="serv_" localSheetId="15">#REF!</definedName>
    <definedName name="serv_">#REF!</definedName>
    <definedName name="Serv_LIST" localSheetId="1">#REF!</definedName>
    <definedName name="Serv_LIST" localSheetId="15">#REF!</definedName>
    <definedName name="Serv_LIST">#REF!</definedName>
    <definedName name="servo1" localSheetId="1">#REF!</definedName>
    <definedName name="servo1" localSheetId="15">#REF!</definedName>
    <definedName name="servo1">#REF!</definedName>
    <definedName name="ｔａｂｉｅ＿04" localSheetId="1">#REF!</definedName>
    <definedName name="ｔａｂｉｅ＿04" localSheetId="15">#REF!</definedName>
    <definedName name="ｔａｂｉｅ＿04">#REF!</definedName>
    <definedName name="table_03" localSheetId="1">#REF!</definedName>
    <definedName name="table_03" localSheetId="15">#REF!</definedName>
    <definedName name="table_03">#REF!</definedName>
    <definedName name="table_06" localSheetId="1">#REF!</definedName>
    <definedName name="table_06" localSheetId="15">#REF!</definedName>
    <definedName name="table_06">#REF!</definedName>
    <definedName name="table2_3" localSheetId="1">#REF!</definedName>
    <definedName name="table2_3" localSheetId="15">#REF!</definedName>
    <definedName name="table2_3">#REF!</definedName>
    <definedName name="tapi2" localSheetId="1">#REF!</definedName>
    <definedName name="tapi2" localSheetId="15">#REF!</definedName>
    <definedName name="tapi2">#REF!</definedName>
    <definedName name="tebie_o7" localSheetId="1">#REF!</definedName>
    <definedName name="tebie_o7" localSheetId="15">#REF!</definedName>
    <definedName name="tebie_o7">#REF!</definedName>
    <definedName name="tebie08" localSheetId="1">#REF!</definedName>
    <definedName name="tebie08" localSheetId="15">#REF!</definedName>
    <definedName name="tebie08">#REF!</definedName>
    <definedName name="tebie33" localSheetId="1">#REF!</definedName>
    <definedName name="tebie33" localSheetId="15">#REF!</definedName>
    <definedName name="tebie33">#REF!</definedName>
    <definedName name="tebiroo" localSheetId="1">#REF!</definedName>
    <definedName name="tebiroo" localSheetId="15">#REF!</definedName>
    <definedName name="tebiroo">#REF!</definedName>
    <definedName name="teble" localSheetId="1">#REF!</definedName>
    <definedName name="teble" localSheetId="15">#REF!</definedName>
    <definedName name="teble">#REF!</definedName>
    <definedName name="teble_09" localSheetId="1">#REF!</definedName>
    <definedName name="teble_09" localSheetId="15">#REF!</definedName>
    <definedName name="teble_09">#REF!</definedName>
    <definedName name="teble77" localSheetId="1">#REF!</definedName>
    <definedName name="teble77" localSheetId="15">#REF!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放課後等デイサービス">選択肢!$B$25:$J$25</definedName>
    <definedName name="児童発達支援・放課後等デイサービス・主として重症心身障害児を対象とする場合">選択肢!$B$26:$J$26</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 localSheetId="1">選択肢!#REF!</definedName>
    <definedName name="就労継続支援Ｂ型" localSheetId="18">[1]選択肢!#REF!</definedName>
    <definedName name="就労継続支援Ｂ型" localSheetId="15">[1]選択肢!#REF!</definedName>
    <definedName name="就労継続支援Ｂ型" localSheetId="19">[1]選択肢!#REF!</definedName>
    <definedName name="就労継続支援Ｂ型" localSheetId="17">[1]選択肢!#REF!</definedName>
    <definedName name="就労継続支援Ｂ型" localSheetId="16">[1]選択肢!#REF!</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 localSheetId="1">#REF!</definedName>
    <definedName name="食事" localSheetId="15">#REF!</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 localSheetId="1">#REF!</definedName>
    <definedName name="町っ油" localSheetId="15">#REF!</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 localSheetId="1">#REF!</definedName>
    <definedName name="利用日数記入例" localSheetId="15">#REF!</definedName>
    <definedName name="利用日数記入例" localSheetId="12">#REF!</definedName>
    <definedName name="利用日数記入例" localSheetId="9">#REF!</definedName>
    <definedName name="利用日数記入例" localSheetId="11">#REF!</definedName>
    <definedName name="利用日数記入例" localSheetId="10">#REF!</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134" l="1"/>
  <c r="E47" i="134" s="1"/>
  <c r="C46" i="134"/>
  <c r="C47" i="134" s="1"/>
  <c r="AJ31" i="135"/>
  <c r="AI31" i="135"/>
  <c r="AH31" i="135"/>
  <c r="AG31" i="135"/>
  <c r="AF31" i="135"/>
  <c r="AE31" i="135"/>
  <c r="AD31" i="135"/>
  <c r="AC31" i="135"/>
  <c r="AB31" i="135"/>
  <c r="AA31" i="135"/>
  <c r="Z31" i="135"/>
  <c r="Y31" i="135"/>
  <c r="X31" i="135"/>
  <c r="W31" i="135"/>
  <c r="V31" i="135"/>
  <c r="U31" i="135"/>
  <c r="T31" i="135"/>
  <c r="S31" i="135"/>
  <c r="R31" i="135"/>
  <c r="Q31" i="135"/>
  <c r="P31" i="135"/>
  <c r="O31" i="135"/>
  <c r="N31" i="135"/>
  <c r="M31" i="135"/>
  <c r="L31" i="135"/>
  <c r="K31" i="135"/>
  <c r="J31" i="135"/>
  <c r="I31" i="135"/>
  <c r="H31" i="135"/>
  <c r="G31" i="135"/>
  <c r="F31" i="135"/>
  <c r="AK30" i="135"/>
  <c r="AL30" i="135" s="1"/>
  <c r="AL29" i="135"/>
  <c r="AK29" i="135"/>
  <c r="AK28" i="135"/>
  <c r="AL28" i="135" s="1"/>
  <c r="AK27" i="135"/>
  <c r="AL27" i="135" s="1"/>
  <c r="AK26" i="135"/>
  <c r="AL26" i="135" s="1"/>
  <c r="AL25" i="135"/>
  <c r="AK25" i="135"/>
  <c r="AK24" i="135"/>
  <c r="AL24" i="135" s="1"/>
  <c r="AK23" i="135"/>
  <c r="AL23" i="135" s="1"/>
  <c r="AK22" i="135"/>
  <c r="AL22" i="135" s="1"/>
  <c r="AL21" i="135"/>
  <c r="AK21" i="135"/>
  <c r="AK20" i="135"/>
  <c r="AL20" i="135" s="1"/>
  <c r="AL19" i="135"/>
  <c r="AK19" i="135"/>
  <c r="AK18" i="135"/>
  <c r="AL18" i="135" s="1"/>
  <c r="AL17" i="135"/>
  <c r="AK17" i="135"/>
  <c r="AK16" i="135"/>
  <c r="AL16" i="135" s="1"/>
  <c r="AL15" i="135"/>
  <c r="AK15" i="135"/>
  <c r="AK14" i="135"/>
  <c r="AL14" i="135" s="1"/>
  <c r="AK13" i="135"/>
  <c r="AL13" i="135" s="1"/>
  <c r="AK12" i="135"/>
  <c r="AL12" i="135" s="1"/>
  <c r="AK11" i="135"/>
  <c r="AL11" i="135" s="1"/>
  <c r="AG10" i="135"/>
  <c r="AF10" i="135"/>
  <c r="AE10" i="135"/>
  <c r="AD10" i="135"/>
  <c r="AC10" i="135"/>
  <c r="AB10" i="135"/>
  <c r="AA10" i="135"/>
  <c r="Z10" i="135"/>
  <c r="Y10" i="135"/>
  <c r="X10" i="135"/>
  <c r="W10" i="135"/>
  <c r="V10" i="135"/>
  <c r="U10" i="135"/>
  <c r="T10" i="135"/>
  <c r="S10" i="135"/>
  <c r="R10" i="135"/>
  <c r="Q10" i="135"/>
  <c r="P10" i="135"/>
  <c r="O10" i="135"/>
  <c r="N10" i="135"/>
  <c r="M10" i="135"/>
  <c r="L10" i="135"/>
  <c r="K10" i="135"/>
  <c r="J10" i="135"/>
  <c r="I10" i="135"/>
  <c r="H10" i="135"/>
  <c r="G10" i="135"/>
  <c r="F10" i="135"/>
  <c r="AJ10" i="135" s="1"/>
  <c r="AG9" i="135"/>
  <c r="AF9" i="135"/>
  <c r="AE9" i="135"/>
  <c r="AD9" i="135"/>
  <c r="AC9" i="135"/>
  <c r="AB9" i="135"/>
  <c r="AA9" i="135"/>
  <c r="Z9" i="135"/>
  <c r="Y9" i="135"/>
  <c r="X9" i="135"/>
  <c r="W9" i="135"/>
  <c r="V9" i="135"/>
  <c r="U9" i="135"/>
  <c r="T9" i="135"/>
  <c r="S9" i="135"/>
  <c r="R9" i="135"/>
  <c r="Q9" i="135"/>
  <c r="P9" i="135"/>
  <c r="O9" i="135"/>
  <c r="N9" i="135"/>
  <c r="M9" i="135"/>
  <c r="L9" i="135"/>
  <c r="K9" i="135"/>
  <c r="J9" i="135"/>
  <c r="I9" i="135"/>
  <c r="H9" i="135"/>
  <c r="G9" i="135"/>
  <c r="F9" i="135"/>
  <c r="AJ9" i="135" s="1"/>
  <c r="AL46" i="134"/>
  <c r="AL47" i="134" s="1"/>
  <c r="AG46" i="134"/>
  <c r="AG47" i="134" s="1"/>
  <c r="AA46" i="134"/>
  <c r="AA47" i="134" s="1"/>
  <c r="U46" i="134"/>
  <c r="U47" i="134" s="1"/>
  <c r="O46" i="134"/>
  <c r="O47" i="134" s="1"/>
  <c r="I46" i="134"/>
  <c r="I47" i="134" s="1"/>
  <c r="AJ39" i="134"/>
  <c r="AJ38" i="134"/>
  <c r="AJ31" i="134"/>
  <c r="AI31" i="134"/>
  <c r="AH31" i="134"/>
  <c r="AG31" i="134"/>
  <c r="AF31" i="134"/>
  <c r="AE31" i="134"/>
  <c r="AD31" i="134"/>
  <c r="AC31" i="134"/>
  <c r="AB31" i="134"/>
  <c r="AA31" i="134"/>
  <c r="Z31" i="134"/>
  <c r="Y31" i="134"/>
  <c r="X31" i="134"/>
  <c r="W31" i="134"/>
  <c r="V31" i="134"/>
  <c r="U31" i="134"/>
  <c r="T31" i="134"/>
  <c r="S31" i="134"/>
  <c r="R31" i="134"/>
  <c r="Q31" i="134"/>
  <c r="P31" i="134"/>
  <c r="O31" i="134"/>
  <c r="N31" i="134"/>
  <c r="M31" i="134"/>
  <c r="L31" i="134"/>
  <c r="K31" i="134"/>
  <c r="J31" i="134"/>
  <c r="I31" i="134"/>
  <c r="H31" i="134"/>
  <c r="G31" i="134"/>
  <c r="F31" i="134"/>
  <c r="AL30" i="134"/>
  <c r="AK30" i="134"/>
  <c r="AK29" i="134"/>
  <c r="AL29" i="134" s="1"/>
  <c r="AK28" i="134"/>
  <c r="AL28" i="134" s="1"/>
  <c r="AL27" i="134"/>
  <c r="AK27" i="134"/>
  <c r="AL26" i="134"/>
  <c r="AK26" i="134"/>
  <c r="AK25" i="134"/>
  <c r="AL25" i="134" s="1"/>
  <c r="AK24" i="134"/>
  <c r="AL24" i="134" s="1"/>
  <c r="AK23" i="134"/>
  <c r="AL23" i="134" s="1"/>
  <c r="AK22" i="134"/>
  <c r="AL22" i="134" s="1"/>
  <c r="AL21" i="134"/>
  <c r="AK21" i="134"/>
  <c r="AL20" i="134"/>
  <c r="AK20" i="134"/>
  <c r="AK19" i="134"/>
  <c r="AL19" i="134" s="1"/>
  <c r="AK18" i="134"/>
  <c r="AL18" i="134" s="1"/>
  <c r="AL17" i="134"/>
  <c r="AK17" i="134"/>
  <c r="AL16" i="134"/>
  <c r="AK16" i="134"/>
  <c r="AK15" i="134"/>
  <c r="AL15" i="134" s="1"/>
  <c r="AK14" i="134"/>
  <c r="AL14" i="134" s="1"/>
  <c r="AL13" i="134"/>
  <c r="AK13" i="134"/>
  <c r="AL12" i="134"/>
  <c r="AK12" i="134"/>
  <c r="AK11" i="134"/>
  <c r="AL11" i="134" s="1"/>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G9" i="134"/>
  <c r="AF9" i="134"/>
  <c r="AE9" i="134"/>
  <c r="AD9" i="134"/>
  <c r="AC9" i="134"/>
  <c r="AB9" i="134"/>
  <c r="AA9" i="134"/>
  <c r="Z9" i="134"/>
  <c r="Y9" i="134"/>
  <c r="X9" i="134"/>
  <c r="W9" i="134"/>
  <c r="V9" i="134"/>
  <c r="U9" i="134"/>
  <c r="T9" i="134"/>
  <c r="S9" i="134"/>
  <c r="R9" i="134"/>
  <c r="Q9" i="134"/>
  <c r="P9" i="134"/>
  <c r="O9" i="134"/>
  <c r="N9" i="134"/>
  <c r="M9" i="134"/>
  <c r="L9" i="134"/>
  <c r="K9" i="134"/>
  <c r="J9" i="134"/>
  <c r="I9" i="134"/>
  <c r="H9" i="134"/>
  <c r="G9" i="134"/>
  <c r="F9" i="134"/>
  <c r="AH9" i="134" s="1"/>
  <c r="AK31" i="134" l="1"/>
  <c r="AL31" i="134" s="1"/>
  <c r="AL38" i="134"/>
  <c r="AJ10" i="134"/>
  <c r="AI9" i="134"/>
  <c r="AK31" i="135"/>
  <c r="AL31" i="135" s="1"/>
  <c r="AH10" i="135"/>
  <c r="AH9" i="135"/>
  <c r="AI10" i="135"/>
  <c r="AI9" i="135"/>
  <c r="I43" i="134"/>
  <c r="E43" i="134"/>
  <c r="C43" i="134"/>
  <c r="AJ9" i="134"/>
  <c r="AH10" i="134"/>
  <c r="AK11" i="60"/>
  <c r="AL11" i="60"/>
  <c r="AH41" i="116" l="1"/>
  <c r="AK41" i="116" s="1"/>
  <c r="AJ31" i="133" l="1"/>
  <c r="AI31" i="133"/>
  <c r="AH31" i="133"/>
  <c r="AG31" i="133"/>
  <c r="AF31" i="133"/>
  <c r="AE31" i="133"/>
  <c r="AD31" i="133"/>
  <c r="AC31" i="133"/>
  <c r="AB31" i="133"/>
  <c r="AA31" i="133"/>
  <c r="Z31" i="133"/>
  <c r="Y31" i="133"/>
  <c r="X31" i="133"/>
  <c r="W31" i="133"/>
  <c r="V31" i="133"/>
  <c r="U31" i="133"/>
  <c r="T31" i="133"/>
  <c r="S31" i="133"/>
  <c r="R31" i="133"/>
  <c r="Q31" i="133"/>
  <c r="P31" i="133"/>
  <c r="O31" i="133"/>
  <c r="N31" i="133"/>
  <c r="M31" i="133"/>
  <c r="L31" i="133"/>
  <c r="K31" i="133"/>
  <c r="J31" i="133"/>
  <c r="I31" i="133"/>
  <c r="H31" i="133"/>
  <c r="G31" i="133"/>
  <c r="F31" i="133"/>
  <c r="AL30" i="133"/>
  <c r="AK30" i="133"/>
  <c r="AL29" i="133"/>
  <c r="AK29" i="133"/>
  <c r="AK28" i="133"/>
  <c r="AL28" i="133" s="1"/>
  <c r="AK27" i="133"/>
  <c r="AL27" i="133" s="1"/>
  <c r="AL26" i="133"/>
  <c r="AK26" i="133"/>
  <c r="AK25" i="133"/>
  <c r="AL25" i="133" s="1"/>
  <c r="AK24" i="133"/>
  <c r="AL24" i="133" s="1"/>
  <c r="AK23" i="133"/>
  <c r="AL23" i="133" s="1"/>
  <c r="AK22" i="133"/>
  <c r="AL22" i="133" s="1"/>
  <c r="AL21" i="133"/>
  <c r="AK21" i="133"/>
  <c r="AK20" i="133"/>
  <c r="AL20" i="133" s="1"/>
  <c r="AK19" i="133"/>
  <c r="AL19" i="133" s="1"/>
  <c r="AK18" i="133"/>
  <c r="AL18" i="133" s="1"/>
  <c r="AL17" i="133"/>
  <c r="AK17" i="133"/>
  <c r="AK16" i="133"/>
  <c r="AL16" i="133" s="1"/>
  <c r="AL15" i="133"/>
  <c r="AK15" i="133"/>
  <c r="AK14" i="133"/>
  <c r="AL14" i="133" s="1"/>
  <c r="AK13" i="133"/>
  <c r="AL13" i="133" s="1"/>
  <c r="AK12" i="133"/>
  <c r="AL12" i="133" s="1"/>
  <c r="AK11" i="133"/>
  <c r="AL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I10" i="133" s="1"/>
  <c r="AG9" i="133"/>
  <c r="AF9" i="133"/>
  <c r="AE9" i="133"/>
  <c r="AD9" i="133"/>
  <c r="AC9" i="133"/>
  <c r="AB9" i="133"/>
  <c r="AA9" i="133"/>
  <c r="Z9" i="133"/>
  <c r="Y9" i="133"/>
  <c r="X9" i="133"/>
  <c r="W9" i="133"/>
  <c r="V9" i="133"/>
  <c r="U9" i="133"/>
  <c r="T9" i="133"/>
  <c r="S9" i="133"/>
  <c r="R9" i="133"/>
  <c r="Q9" i="133"/>
  <c r="P9" i="133"/>
  <c r="O9" i="133"/>
  <c r="N9" i="133"/>
  <c r="M9" i="133"/>
  <c r="L9" i="133"/>
  <c r="K9" i="133"/>
  <c r="J9" i="133"/>
  <c r="I9" i="133"/>
  <c r="H9" i="133"/>
  <c r="G9" i="133"/>
  <c r="F9" i="133"/>
  <c r="AJ9" i="133" s="1"/>
  <c r="AJ31" i="132"/>
  <c r="AI31" i="132"/>
  <c r="AH31" i="132"/>
  <c r="AG31" i="132"/>
  <c r="AF31" i="132"/>
  <c r="AE31" i="132"/>
  <c r="AD31" i="132"/>
  <c r="AC31" i="132"/>
  <c r="AB31" i="132"/>
  <c r="AA31" i="132"/>
  <c r="Z31" i="132"/>
  <c r="Y31" i="132"/>
  <c r="X31" i="132"/>
  <c r="W31" i="132"/>
  <c r="V31" i="132"/>
  <c r="U31" i="132"/>
  <c r="T31" i="132"/>
  <c r="S31" i="132"/>
  <c r="R31" i="132"/>
  <c r="Q31" i="132"/>
  <c r="P31" i="132"/>
  <c r="O31" i="132"/>
  <c r="N31" i="132"/>
  <c r="M31" i="132"/>
  <c r="L31" i="132"/>
  <c r="K31" i="132"/>
  <c r="J31" i="132"/>
  <c r="I31" i="132"/>
  <c r="H31" i="132"/>
  <c r="G31" i="132"/>
  <c r="F31" i="132"/>
  <c r="AK30" i="132"/>
  <c r="AL30" i="132" s="1"/>
  <c r="AK29" i="132"/>
  <c r="AL29" i="132" s="1"/>
  <c r="AK28" i="132"/>
  <c r="AL28" i="132" s="1"/>
  <c r="AK27" i="132"/>
  <c r="AL27" i="132" s="1"/>
  <c r="AK26" i="132"/>
  <c r="AL26" i="132" s="1"/>
  <c r="AK25" i="132"/>
  <c r="AL25" i="132" s="1"/>
  <c r="AK24" i="132"/>
  <c r="AL24" i="132" s="1"/>
  <c r="AK23" i="132"/>
  <c r="AL23" i="132" s="1"/>
  <c r="AL22" i="132"/>
  <c r="AK22" i="132"/>
  <c r="AK21" i="132"/>
  <c r="AL21" i="132" s="1"/>
  <c r="AK20" i="132"/>
  <c r="AL20" i="132" s="1"/>
  <c r="AK19" i="132"/>
  <c r="AL19" i="132" s="1"/>
  <c r="AK18" i="132"/>
  <c r="AL18" i="132" s="1"/>
  <c r="AL17" i="132"/>
  <c r="AK17" i="132"/>
  <c r="AK16" i="132"/>
  <c r="AL16" i="132" s="1"/>
  <c r="AK15" i="132"/>
  <c r="AL15" i="132" s="1"/>
  <c r="AK14" i="132"/>
  <c r="AL14" i="132" s="1"/>
  <c r="AK13" i="132"/>
  <c r="AL13" i="132" s="1"/>
  <c r="AK12" i="132"/>
  <c r="AL12" i="132" s="1"/>
  <c r="AK11" i="132"/>
  <c r="AL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G9" i="132"/>
  <c r="AF9" i="132"/>
  <c r="AE9" i="132"/>
  <c r="AD9" i="132"/>
  <c r="AC9" i="132"/>
  <c r="AB9" i="132"/>
  <c r="AA9" i="132"/>
  <c r="Z9" i="132"/>
  <c r="Y9" i="132"/>
  <c r="X9" i="132"/>
  <c r="W9" i="132"/>
  <c r="V9" i="132"/>
  <c r="U9" i="132"/>
  <c r="T9" i="132"/>
  <c r="S9" i="132"/>
  <c r="R9" i="132"/>
  <c r="Q9" i="132"/>
  <c r="P9" i="132"/>
  <c r="O9" i="132"/>
  <c r="N9" i="132"/>
  <c r="M9" i="132"/>
  <c r="L9" i="132"/>
  <c r="K9" i="132"/>
  <c r="J9" i="132"/>
  <c r="I9" i="132"/>
  <c r="H9" i="132"/>
  <c r="G9" i="132"/>
  <c r="F9" i="132"/>
  <c r="AJ9" i="132" s="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L30" i="131"/>
  <c r="AK30" i="131"/>
  <c r="AL29" i="131"/>
  <c r="AK29" i="131"/>
  <c r="AL28" i="131"/>
  <c r="AK28" i="131"/>
  <c r="AK27" i="131"/>
  <c r="AL27" i="131" s="1"/>
  <c r="AL26" i="131"/>
  <c r="AK26" i="131"/>
  <c r="AL25" i="131"/>
  <c r="AK25" i="131"/>
  <c r="AL24" i="131"/>
  <c r="AK24" i="131"/>
  <c r="AK23" i="131"/>
  <c r="AL23" i="131" s="1"/>
  <c r="AL22" i="131"/>
  <c r="AK22" i="131"/>
  <c r="AL21" i="131"/>
  <c r="AK21" i="131"/>
  <c r="AL20" i="131"/>
  <c r="AK20" i="131"/>
  <c r="AK19" i="131"/>
  <c r="AL19" i="131" s="1"/>
  <c r="AL18" i="131"/>
  <c r="AK18" i="131"/>
  <c r="AL17" i="131"/>
  <c r="AK17" i="131"/>
  <c r="AL16" i="131"/>
  <c r="AK16" i="131"/>
  <c r="AK15" i="131"/>
  <c r="AL15" i="131" s="1"/>
  <c r="AL14" i="131"/>
  <c r="AK14" i="131"/>
  <c r="AL13" i="131"/>
  <c r="AK13" i="131"/>
  <c r="AL12" i="131"/>
  <c r="AK12" i="13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J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J9" i="131" s="1"/>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1" i="130" s="1"/>
  <c r="AL31" i="130" s="1"/>
  <c r="AL30" i="130"/>
  <c r="AK30" i="130"/>
  <c r="AK29" i="130"/>
  <c r="AL29" i="130" s="1"/>
  <c r="AL28" i="130"/>
  <c r="AK28" i="130"/>
  <c r="AK27" i="130"/>
  <c r="AL27" i="130" s="1"/>
  <c r="AL26" i="130"/>
  <c r="AK26" i="130"/>
  <c r="AK25" i="130"/>
  <c r="AL25" i="130" s="1"/>
  <c r="AL24" i="130"/>
  <c r="AK24" i="130"/>
  <c r="AK23" i="130"/>
  <c r="AL23" i="130" s="1"/>
  <c r="AK22" i="130"/>
  <c r="AL22" i="130" s="1"/>
  <c r="AK21" i="130"/>
  <c r="AL21" i="130" s="1"/>
  <c r="AK20" i="130"/>
  <c r="AL20" i="130" s="1"/>
  <c r="AK19" i="130"/>
  <c r="AL19" i="130" s="1"/>
  <c r="AK18" i="130"/>
  <c r="AL18" i="130" s="1"/>
  <c r="AL17" i="130"/>
  <c r="AK17" i="130"/>
  <c r="AK16" i="130"/>
  <c r="AL16" i="130" s="1"/>
  <c r="AK15" i="130"/>
  <c r="AL15" i="130" s="1"/>
  <c r="AL14" i="130"/>
  <c r="AK14" i="130"/>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H9" i="130" s="1"/>
  <c r="AK31" i="131" l="1"/>
  <c r="AL31" i="131" s="1"/>
  <c r="AI9" i="131"/>
  <c r="AK31" i="133"/>
  <c r="AL31" i="133" s="1"/>
  <c r="AJ10" i="133"/>
  <c r="AK31" i="132"/>
  <c r="AL31" i="132" s="1"/>
  <c r="AH10" i="130"/>
  <c r="AI9" i="130"/>
  <c r="AJ9" i="130"/>
  <c r="AI9" i="133"/>
  <c r="AH10" i="133"/>
  <c r="AH9" i="133"/>
  <c r="AH10" i="132"/>
  <c r="AH9" i="132"/>
  <c r="AI10" i="132"/>
  <c r="AI9" i="132"/>
  <c r="AH9" i="131"/>
  <c r="AI10" i="131"/>
  <c r="AI10" i="130"/>
  <c r="AL46" i="129"/>
  <c r="AL47" i="129" s="1"/>
  <c r="AG46" i="129"/>
  <c r="AG47" i="129" s="1"/>
  <c r="AA46" i="129"/>
  <c r="AA47" i="129" s="1"/>
  <c r="U46" i="129"/>
  <c r="U47" i="129" s="1"/>
  <c r="O46" i="129"/>
  <c r="O47" i="129" s="1"/>
  <c r="I46" i="129"/>
  <c r="I47" i="129" s="1"/>
  <c r="E46" i="129"/>
  <c r="E47" i="129" s="1"/>
  <c r="C46" i="129"/>
  <c r="C47" i="129" s="1"/>
  <c r="AJ39" i="129"/>
  <c r="AJ38" i="129"/>
  <c r="AJ31" i="129"/>
  <c r="AI31" i="129"/>
  <c r="AH31" i="129"/>
  <c r="AG31" i="129"/>
  <c r="AF31" i="129"/>
  <c r="AE31" i="129"/>
  <c r="AD31" i="129"/>
  <c r="AC31" i="129"/>
  <c r="AB31" i="129"/>
  <c r="AA31" i="129"/>
  <c r="Z31" i="129"/>
  <c r="Y31" i="129"/>
  <c r="X31" i="129"/>
  <c r="W31" i="129"/>
  <c r="V31" i="129"/>
  <c r="U31" i="129"/>
  <c r="T31" i="129"/>
  <c r="S31" i="129"/>
  <c r="R31" i="129"/>
  <c r="Q31" i="129"/>
  <c r="P31" i="129"/>
  <c r="O31" i="129"/>
  <c r="N31" i="129"/>
  <c r="M31" i="129"/>
  <c r="L31" i="129"/>
  <c r="K31" i="129"/>
  <c r="J31" i="129"/>
  <c r="I31" i="129"/>
  <c r="H31" i="129"/>
  <c r="G31" i="129"/>
  <c r="F31" i="129"/>
  <c r="AK30" i="129"/>
  <c r="AK29" i="129"/>
  <c r="AK28" i="129"/>
  <c r="AK27" i="129"/>
  <c r="AK26" i="129"/>
  <c r="AK25" i="129"/>
  <c r="AK24" i="129"/>
  <c r="AK23" i="129"/>
  <c r="AK22" i="129"/>
  <c r="AK21" i="129"/>
  <c r="AK20" i="129"/>
  <c r="AK19" i="129"/>
  <c r="AK18" i="129"/>
  <c r="AK17" i="129"/>
  <c r="AK16" i="129"/>
  <c r="AK15" i="129"/>
  <c r="AK14" i="129"/>
  <c r="AK13" i="129"/>
  <c r="AK12" i="129"/>
  <c r="AK11" i="129"/>
  <c r="AG10" i="129"/>
  <c r="AF10" i="129"/>
  <c r="AE10" i="129"/>
  <c r="AD10" i="129"/>
  <c r="AC10" i="129"/>
  <c r="AB10" i="129"/>
  <c r="AA10" i="129"/>
  <c r="Z10" i="129"/>
  <c r="Y10" i="129"/>
  <c r="X10" i="129"/>
  <c r="W10" i="129"/>
  <c r="V10" i="129"/>
  <c r="U10" i="129"/>
  <c r="T10" i="129"/>
  <c r="S10" i="129"/>
  <c r="R10" i="129"/>
  <c r="Q10" i="129"/>
  <c r="P10" i="129"/>
  <c r="O10" i="129"/>
  <c r="N10" i="129"/>
  <c r="M10" i="129"/>
  <c r="L10" i="129"/>
  <c r="K10" i="129"/>
  <c r="J10" i="129"/>
  <c r="I10" i="129"/>
  <c r="H10" i="129"/>
  <c r="G10" i="129"/>
  <c r="F10" i="129"/>
  <c r="AH10" i="129" s="1"/>
  <c r="AG9" i="129"/>
  <c r="AF9" i="129"/>
  <c r="AE9" i="129"/>
  <c r="AD9" i="129"/>
  <c r="AC9" i="129"/>
  <c r="AB9" i="129"/>
  <c r="AA9" i="129"/>
  <c r="Z9" i="129"/>
  <c r="Y9" i="129"/>
  <c r="X9" i="129"/>
  <c r="W9" i="129"/>
  <c r="V9" i="129"/>
  <c r="U9" i="129"/>
  <c r="T9" i="129"/>
  <c r="S9" i="129"/>
  <c r="R9" i="129"/>
  <c r="Q9" i="129"/>
  <c r="P9" i="129"/>
  <c r="O9" i="129"/>
  <c r="N9" i="129"/>
  <c r="M9" i="129"/>
  <c r="L9" i="129"/>
  <c r="K9" i="129"/>
  <c r="J9" i="129"/>
  <c r="I9" i="129"/>
  <c r="H9" i="129"/>
  <c r="G9" i="129"/>
  <c r="F9" i="129"/>
  <c r="AL46" i="127"/>
  <c r="AL47" i="127" s="1"/>
  <c r="AG46" i="127"/>
  <c r="AA46" i="127"/>
  <c r="U46" i="127"/>
  <c r="U47" i="127" s="1"/>
  <c r="O46" i="127"/>
  <c r="O47" i="127" s="1"/>
  <c r="I46" i="127"/>
  <c r="E46" i="127"/>
  <c r="C46" i="127"/>
  <c r="C47" i="127" s="1"/>
  <c r="AJ39" i="127"/>
  <c r="AJ38" i="127"/>
  <c r="AL38" i="127" s="1"/>
  <c r="C43" i="127"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K30" i="127"/>
  <c r="AL30" i="127" s="1"/>
  <c r="AK29" i="127"/>
  <c r="AL29" i="127" s="1"/>
  <c r="AK28" i="127"/>
  <c r="AL28" i="127" s="1"/>
  <c r="AK27" i="127"/>
  <c r="AL27" i="127" s="1"/>
  <c r="AK26" i="127"/>
  <c r="AL26" i="127" s="1"/>
  <c r="AK25" i="127"/>
  <c r="AL25" i="127" s="1"/>
  <c r="AK24" i="127"/>
  <c r="AL24" i="127" s="1"/>
  <c r="AK23" i="127"/>
  <c r="AL23" i="127" s="1"/>
  <c r="AK22" i="127"/>
  <c r="AL22" i="127" s="1"/>
  <c r="AK21" i="127"/>
  <c r="AL21" i="127" s="1"/>
  <c r="AK20" i="127"/>
  <c r="AL20" i="127" s="1"/>
  <c r="AK19" i="127"/>
  <c r="AL19" i="127" s="1"/>
  <c r="AK18" i="127"/>
  <c r="AL18" i="127" s="1"/>
  <c r="AK17" i="127"/>
  <c r="AL17" i="127" s="1"/>
  <c r="AK16" i="127"/>
  <c r="AL16" i="127" s="1"/>
  <c r="AK15" i="127"/>
  <c r="AL15" i="127" s="1"/>
  <c r="AK14" i="127"/>
  <c r="AL14" i="127" s="1"/>
  <c r="AK13" i="127"/>
  <c r="AL13" i="127" s="1"/>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I9" i="127" s="1"/>
  <c r="F9" i="126"/>
  <c r="AJ9" i="126" s="1"/>
  <c r="G9" i="126"/>
  <c r="H9" i="126"/>
  <c r="I9" i="126"/>
  <c r="J9" i="126"/>
  <c r="K9" i="126"/>
  <c r="L9" i="126"/>
  <c r="M9" i="126"/>
  <c r="N9" i="126"/>
  <c r="O9" i="126"/>
  <c r="P9" i="126"/>
  <c r="Q9" i="126"/>
  <c r="R9" i="126"/>
  <c r="S9" i="126"/>
  <c r="T9" i="126"/>
  <c r="U9" i="126"/>
  <c r="V9" i="126"/>
  <c r="W9" i="126"/>
  <c r="X9" i="126"/>
  <c r="Y9" i="126"/>
  <c r="Z9" i="126"/>
  <c r="AA9" i="126"/>
  <c r="AB9" i="126"/>
  <c r="AC9" i="126"/>
  <c r="AD9" i="126"/>
  <c r="AE9" i="126"/>
  <c r="AF9" i="126"/>
  <c r="AG9" i="126"/>
  <c r="AH9" i="126"/>
  <c r="AI9" i="126"/>
  <c r="F10" i="126"/>
  <c r="G10" i="126"/>
  <c r="H10" i="126"/>
  <c r="I10" i="126"/>
  <c r="J10" i="126"/>
  <c r="K10" i="126"/>
  <c r="L10" i="126"/>
  <c r="M10" i="126"/>
  <c r="N10" i="126"/>
  <c r="O10" i="126"/>
  <c r="P10" i="126"/>
  <c r="Q10" i="126"/>
  <c r="R10" i="126"/>
  <c r="S10" i="126"/>
  <c r="T10" i="126"/>
  <c r="U10" i="126"/>
  <c r="V10" i="126"/>
  <c r="W10" i="126"/>
  <c r="X10" i="126"/>
  <c r="Y10" i="126"/>
  <c r="Z10" i="126"/>
  <c r="AA10" i="126"/>
  <c r="AB10" i="126"/>
  <c r="AC10" i="126"/>
  <c r="AD10" i="126"/>
  <c r="AE10" i="126"/>
  <c r="AF10" i="126"/>
  <c r="AG10" i="126"/>
  <c r="AH10" i="126"/>
  <c r="AI10" i="126"/>
  <c r="AJ10" i="126"/>
  <c r="AK11" i="126"/>
  <c r="AK12" i="126"/>
  <c r="AL12" i="126" s="1"/>
  <c r="AK13" i="126"/>
  <c r="AK14" i="126"/>
  <c r="AL14" i="126"/>
  <c r="AK15" i="126"/>
  <c r="AK16" i="126"/>
  <c r="AL16" i="126"/>
  <c r="AK17" i="126"/>
  <c r="AK18" i="126"/>
  <c r="AL18" i="126" s="1"/>
  <c r="AK19" i="126"/>
  <c r="AK20" i="126"/>
  <c r="AL20" i="126"/>
  <c r="AK21" i="126"/>
  <c r="AK22" i="126"/>
  <c r="AL22" i="126" s="1"/>
  <c r="AK23" i="126"/>
  <c r="AK24" i="126"/>
  <c r="AL24" i="126"/>
  <c r="AK25" i="126"/>
  <c r="AK26" i="126"/>
  <c r="AL26" i="126"/>
  <c r="AK27" i="126"/>
  <c r="AK28" i="126"/>
  <c r="AL28" i="126" s="1"/>
  <c r="AK29" i="126"/>
  <c r="AK30" i="126"/>
  <c r="AL30" i="126"/>
  <c r="F31" i="126"/>
  <c r="AK31" i="126" s="1"/>
  <c r="AL31" i="126" s="1"/>
  <c r="G31" i="126"/>
  <c r="H31" i="126"/>
  <c r="I31" i="126"/>
  <c r="J31" i="126"/>
  <c r="K31" i="126"/>
  <c r="L31" i="126"/>
  <c r="M31" i="126"/>
  <c r="N31" i="126"/>
  <c r="O31" i="126"/>
  <c r="P31" i="126"/>
  <c r="Q31" i="126"/>
  <c r="R31" i="126"/>
  <c r="S31" i="126"/>
  <c r="T31" i="126"/>
  <c r="U31" i="126"/>
  <c r="V31" i="126"/>
  <c r="W31" i="126"/>
  <c r="X31" i="126"/>
  <c r="Y31" i="126"/>
  <c r="Z31" i="126"/>
  <c r="AA31" i="126"/>
  <c r="AB31" i="126"/>
  <c r="AC31" i="126"/>
  <c r="AD31" i="126"/>
  <c r="AE31" i="126"/>
  <c r="AF31" i="126"/>
  <c r="AG31" i="126"/>
  <c r="AH31" i="126"/>
  <c r="AI31" i="126"/>
  <c r="AJ31" i="126"/>
  <c r="AJ38" i="126"/>
  <c r="AJ39" i="126"/>
  <c r="AL38" i="126" s="1"/>
  <c r="C46" i="126"/>
  <c r="C48" i="126" s="1"/>
  <c r="E46" i="126"/>
  <c r="I46" i="126"/>
  <c r="L49" i="126" s="1"/>
  <c r="O46" i="126"/>
  <c r="O48" i="126" s="1"/>
  <c r="U46" i="126"/>
  <c r="U48" i="126" s="1"/>
  <c r="AA46" i="126"/>
  <c r="AG46" i="126"/>
  <c r="AG49" i="126" s="1"/>
  <c r="AL46" i="126"/>
  <c r="AL48" i="126" s="1"/>
  <c r="L48" i="126"/>
  <c r="I49" i="126"/>
  <c r="C50" i="126"/>
  <c r="E50" i="126"/>
  <c r="I50" i="126"/>
  <c r="O50" i="126"/>
  <c r="U50" i="126"/>
  <c r="AA50" i="126"/>
  <c r="AG50" i="126"/>
  <c r="AL50" i="126"/>
  <c r="AL47" i="125"/>
  <c r="AG47" i="125"/>
  <c r="AG48" i="125" s="1"/>
  <c r="AA47" i="125"/>
  <c r="U47" i="125"/>
  <c r="O47" i="125"/>
  <c r="I47" i="125"/>
  <c r="E47" i="125"/>
  <c r="C47" i="125"/>
  <c r="AJ40" i="125"/>
  <c r="AJ39"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K29" i="125"/>
  <c r="AK28" i="125"/>
  <c r="AK27" i="125"/>
  <c r="AK26" i="125"/>
  <c r="AK25" i="125"/>
  <c r="AK24" i="125"/>
  <c r="AK23" i="125"/>
  <c r="AK22" i="125"/>
  <c r="AK21" i="125"/>
  <c r="AK20" i="125"/>
  <c r="AK19" i="125"/>
  <c r="AK18" i="125"/>
  <c r="AK17" i="125"/>
  <c r="AK16" i="125"/>
  <c r="AK15" i="125"/>
  <c r="AK14" i="125"/>
  <c r="AK13" i="125"/>
  <c r="AK12"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J9" i="125" s="1"/>
  <c r="AL38" i="129" l="1"/>
  <c r="X49" i="126"/>
  <c r="C49" i="126"/>
  <c r="D48" i="126"/>
  <c r="U49" i="126"/>
  <c r="X48" i="126"/>
  <c r="D49" i="126"/>
  <c r="AJ48" i="126"/>
  <c r="R48" i="126"/>
  <c r="AG48" i="126"/>
  <c r="AL27" i="125"/>
  <c r="AI10" i="129"/>
  <c r="AJ10" i="129"/>
  <c r="AK31" i="129"/>
  <c r="C48" i="125"/>
  <c r="AJ9" i="127"/>
  <c r="E47" i="127"/>
  <c r="AK31" i="127"/>
  <c r="AL31" i="127" s="1"/>
  <c r="AA48" i="125"/>
  <c r="I48" i="125"/>
  <c r="E48" i="125"/>
  <c r="AK31" i="125"/>
  <c r="AL31" i="125" s="1"/>
  <c r="AL14" i="125"/>
  <c r="AL11" i="125"/>
  <c r="AL22" i="125"/>
  <c r="AL19" i="125"/>
  <c r="AL30" i="125"/>
  <c r="AM49" i="126"/>
  <c r="AJ49" i="126"/>
  <c r="R49" i="126"/>
  <c r="I48" i="126"/>
  <c r="AM48" i="126"/>
  <c r="AL39" i="125"/>
  <c r="E44" i="125" s="1"/>
  <c r="AL12" i="125"/>
  <c r="AL17" i="125"/>
  <c r="AL20" i="125"/>
  <c r="AL25" i="125"/>
  <c r="AL28" i="125"/>
  <c r="AL15" i="125"/>
  <c r="AL18" i="125"/>
  <c r="AL23" i="125"/>
  <c r="AL26" i="125"/>
  <c r="AL13" i="125"/>
  <c r="AL16" i="125"/>
  <c r="AL21" i="125"/>
  <c r="AL24" i="125"/>
  <c r="AL29" i="125"/>
  <c r="C43" i="126"/>
  <c r="E43" i="126"/>
  <c r="AJ9" i="129"/>
  <c r="AI9" i="129"/>
  <c r="AH9" i="129"/>
  <c r="AL12" i="129"/>
  <c r="AL16" i="129"/>
  <c r="AL20" i="129"/>
  <c r="AL24" i="129"/>
  <c r="AL28" i="129"/>
  <c r="AL13" i="129"/>
  <c r="AL17" i="129"/>
  <c r="AL21" i="129"/>
  <c r="AL25" i="129"/>
  <c r="AL29" i="129"/>
  <c r="AJ10" i="125"/>
  <c r="AI10" i="125"/>
  <c r="AH10" i="125"/>
  <c r="AA48" i="126"/>
  <c r="AA49" i="126"/>
  <c r="AD48" i="126"/>
  <c r="AD49" i="126"/>
  <c r="E48" i="126"/>
  <c r="E49" i="126"/>
  <c r="F48" i="126"/>
  <c r="F49" i="126"/>
  <c r="E43" i="127"/>
  <c r="I43" i="127"/>
  <c r="AA47" i="127"/>
  <c r="AL14" i="129"/>
  <c r="AL18" i="129"/>
  <c r="AL22" i="129"/>
  <c r="AL26" i="129"/>
  <c r="AL30" i="129"/>
  <c r="AL11" i="129"/>
  <c r="AL15" i="129"/>
  <c r="AL19" i="129"/>
  <c r="AL23" i="129"/>
  <c r="AL27" i="129"/>
  <c r="AL31" i="129"/>
  <c r="E43" i="129"/>
  <c r="C43" i="129"/>
  <c r="O48" i="125"/>
  <c r="AL48" i="125"/>
  <c r="AH10" i="127"/>
  <c r="I47" i="127"/>
  <c r="AG47" i="127"/>
  <c r="AH9" i="125"/>
  <c r="AI9" i="125"/>
  <c r="U48" i="125"/>
  <c r="AL29" i="126"/>
  <c r="AL27" i="126"/>
  <c r="AL25" i="126"/>
  <c r="AL23" i="126"/>
  <c r="AL21" i="126"/>
  <c r="AL19" i="126"/>
  <c r="AL17" i="126"/>
  <c r="AL15" i="126"/>
  <c r="AL13" i="126"/>
  <c r="AL11" i="126"/>
  <c r="AH9" i="127"/>
  <c r="AI10" i="127"/>
  <c r="AL49" i="126"/>
  <c r="O49" i="126"/>
  <c r="C44" i="125" l="1"/>
  <c r="AJ38" i="102" l="1"/>
  <c r="F43" i="107" l="1"/>
  <c r="E43" i="107"/>
  <c r="D43" i="107"/>
  <c r="AH41" i="119" l="1"/>
  <c r="U38" i="119" l="1"/>
  <c r="U38" i="120"/>
  <c r="U38" i="117"/>
  <c r="AK41" i="119"/>
  <c r="AH40" i="119"/>
  <c r="AK40" i="119" s="1"/>
  <c r="AH41" i="120"/>
  <c r="AK41" i="120" s="1"/>
  <c r="AH40" i="120"/>
  <c r="AH41" i="117"/>
  <c r="AK41" i="117" s="1"/>
  <c r="AH40" i="117"/>
  <c r="AK40" i="117" s="1"/>
  <c r="U38" i="116"/>
  <c r="AK40" i="120" l="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14" i="124" s="1"/>
  <c r="I40" i="119"/>
  <c r="I42" i="119" s="1"/>
  <c r="AH42" i="119" s="1"/>
  <c r="F39" i="119"/>
  <c r="E39" i="119"/>
  <c r="D39" i="119"/>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K26" i="119"/>
  <c r="AL26" i="119" s="1"/>
  <c r="AK25" i="119"/>
  <c r="AL25" i="119" s="1"/>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J46" i="101"/>
  <c r="AJ44" i="101"/>
  <c r="AJ42" i="101"/>
  <c r="AH10" i="120"/>
  <c r="AJ10" i="120"/>
  <c r="AJ9" i="120"/>
  <c r="AH10" i="119"/>
  <c r="AJ39"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J51" i="107"/>
  <c r="AJ48" i="107"/>
  <c r="AJ47" i="107"/>
  <c r="AJ45" i="107"/>
  <c r="AJ44" i="107"/>
  <c r="I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J46" i="107"/>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8" i="101"/>
  <c r="AL18" i="101" s="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K23" i="96"/>
  <c r="AK22" i="96"/>
  <c r="AK21" i="96"/>
  <c r="AK20" i="96"/>
  <c r="AK19" i="96"/>
  <c r="AK18" i="96"/>
  <c r="AK17" i="96"/>
  <c r="AK16" i="96"/>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38"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L15" i="102"/>
  <c r="AL24" i="102"/>
  <c r="AL25" i="102"/>
  <c r="AL26" i="102"/>
  <c r="AL19" i="102"/>
  <c r="AH9" i="102"/>
  <c r="AL20" i="102"/>
  <c r="AL21" i="101"/>
  <c r="AL22" i="101"/>
  <c r="AL23" i="101"/>
  <c r="AL17" i="101"/>
  <c r="AL25" i="101"/>
  <c r="AL11" i="101"/>
  <c r="AL19" i="101"/>
  <c r="AL27" i="101"/>
  <c r="AL38" i="100"/>
  <c r="AH10" i="106"/>
  <c r="AH9" i="106"/>
  <c r="AI10" i="106"/>
  <c r="AI10" i="102"/>
  <c r="AH10" i="102"/>
  <c r="AH10" i="101"/>
  <c r="AJ43" i="101"/>
  <c r="AL43" i="101" s="1"/>
  <c r="AH9" i="101"/>
  <c r="AI9" i="101"/>
  <c r="AJ10" i="100"/>
  <c r="AH10" i="100"/>
  <c r="AI10" i="100"/>
  <c r="AJ40" i="96"/>
  <c r="D38" i="96"/>
  <c r="AI9" i="96"/>
  <c r="AJ10" i="96"/>
  <c r="AH10" i="96"/>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L21" i="60" s="1"/>
  <c r="AK22" i="60"/>
  <c r="AL22" i="60" s="1"/>
  <c r="AK23" i="60"/>
  <c r="AL23" i="60" s="1"/>
  <c r="AK24" i="60"/>
  <c r="AL24" i="60" s="1"/>
  <c r="AK25" i="60"/>
  <c r="AK26" i="60"/>
  <c r="AL26" i="60" s="1"/>
  <c r="AK27" i="60"/>
  <c r="AL27" i="60" s="1"/>
  <c r="AK28" i="60"/>
  <c r="AK29" i="60"/>
  <c r="AL29" i="60" s="1"/>
  <c r="AK12" i="60"/>
  <c r="AK13" i="60"/>
  <c r="AL13" i="60" s="1"/>
  <c r="AK14" i="60"/>
  <c r="AL14" i="60" s="1"/>
  <c r="AK15" i="60"/>
  <c r="AL15" i="60" s="1"/>
  <c r="AK16" i="60"/>
  <c r="AL16" i="60" s="1"/>
  <c r="AK17" i="60"/>
  <c r="AK18" i="60"/>
  <c r="AL18" i="60" s="1"/>
  <c r="AK19" i="60"/>
  <c r="AL19" i="60" s="1"/>
  <c r="AK30" i="60"/>
  <c r="AL30"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9" l="1"/>
  <c r="AM40" i="119"/>
  <c r="AM43" i="119" s="1" a="1"/>
  <c r="AM43" i="119" s="1"/>
  <c r="AK31" i="60"/>
  <c r="AL31" i="60" s="1"/>
  <c r="AJ9" i="93"/>
  <c r="AL26" i="101"/>
  <c r="AK42" i="120"/>
  <c r="AM40" i="120" s="1"/>
  <c r="AM43" i="120" s="1" a="1"/>
  <c r="AM43" i="120" s="1"/>
  <c r="AK31" i="96"/>
  <c r="AL14" i="101"/>
  <c r="AL30" i="101"/>
  <c r="AL40" i="96"/>
  <c r="AK42" i="117"/>
  <c r="AM40" i="117" s="1"/>
  <c r="AM43" i="117" s="1" a="1"/>
  <c r="AL15" i="106"/>
  <c r="AL13" i="106"/>
  <c r="AL21" i="106"/>
  <c r="AL29" i="106"/>
  <c r="AK31" i="106"/>
  <c r="AL31" i="106" s="1"/>
  <c r="AL22" i="102"/>
  <c r="AK31" i="102"/>
  <c r="AL31" i="102" s="1"/>
  <c r="AL20" i="101"/>
  <c r="AL28" i="101"/>
  <c r="AL42" i="101"/>
  <c r="AL38" i="101"/>
  <c r="AL13" i="100"/>
  <c r="AL17" i="100"/>
  <c r="AL21" i="100"/>
  <c r="AL25" i="100"/>
  <c r="AL16" i="96"/>
  <c r="AL24" i="96"/>
  <c r="AL31" i="96"/>
  <c r="AH9" i="95"/>
  <c r="AK31" i="93"/>
  <c r="AL31" i="93" s="1"/>
  <c r="I42" i="116"/>
  <c r="I44" i="116" s="1"/>
  <c r="AH42" i="116" s="1"/>
  <c r="AK42" i="116" s="1"/>
  <c r="AJ9" i="116"/>
  <c r="AI9" i="107"/>
  <c r="AL25" i="107"/>
  <c r="AI10" i="94"/>
  <c r="AH10" i="94"/>
  <c r="AI9" i="116"/>
  <c r="AK31" i="116"/>
  <c r="AL31" i="116" s="1"/>
  <c r="AJ10" i="117"/>
  <c r="AI10" i="117"/>
  <c r="AK31" i="117"/>
  <c r="AL31" i="117" s="1"/>
  <c r="AK31" i="120"/>
  <c r="AL31" i="120" s="1"/>
  <c r="E50" i="119"/>
  <c r="L48" i="119"/>
  <c r="AI9" i="93"/>
  <c r="AJ10" i="93"/>
  <c r="AI10" i="93"/>
  <c r="AK31" i="94"/>
  <c r="AL31" i="94" s="1"/>
  <c r="AJ38" i="94"/>
  <c r="AL38" i="94" s="1"/>
  <c r="AI9" i="95"/>
  <c r="AH10" i="95"/>
  <c r="AK31" i="95"/>
  <c r="AL31" i="95" s="1"/>
  <c r="AL38" i="95"/>
  <c r="AI10" i="95"/>
  <c r="AJ38" i="96"/>
  <c r="AL38" i="96" s="1"/>
  <c r="AL39" i="96"/>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18" i="107"/>
  <c r="AL26" i="107"/>
  <c r="AL22" i="107"/>
  <c r="AJ10" i="107"/>
  <c r="AL11" i="107"/>
  <c r="AL19" i="107"/>
  <c r="AL27" i="107"/>
  <c r="AL12" i="107"/>
  <c r="AL20" i="107"/>
  <c r="AL28" i="107"/>
  <c r="AL29" i="107"/>
  <c r="AL21" i="107"/>
  <c r="AL24" i="107"/>
  <c r="AL14" i="107"/>
  <c r="AL17" i="107"/>
  <c r="AI10" i="107"/>
  <c r="AI9" i="94"/>
  <c r="AH9" i="94"/>
  <c r="AM38" i="94"/>
  <c r="F52" i="116"/>
  <c r="E53" i="116"/>
  <c r="E52" i="116"/>
  <c r="D52" i="116"/>
  <c r="I49" i="119"/>
  <c r="E48" i="120"/>
  <c r="I48" i="119"/>
  <c r="C48" i="120"/>
  <c r="I50" i="119"/>
  <c r="E48" i="119"/>
  <c r="I53" i="116"/>
  <c r="F49" i="119"/>
  <c r="I52" i="116"/>
  <c r="I48" i="120"/>
  <c r="L49" i="120"/>
  <c r="I50" i="120"/>
  <c r="L48" i="120"/>
  <c r="F50" i="117"/>
  <c r="I49" i="117"/>
  <c r="E50" i="117"/>
  <c r="I50" i="117"/>
  <c r="C48" i="119"/>
  <c r="L49" i="117"/>
  <c r="F48" i="120"/>
  <c r="L53" i="116"/>
  <c r="F49" i="120"/>
  <c r="F49" i="117"/>
  <c r="AL23" i="124"/>
  <c r="AL24" i="124"/>
  <c r="AI10" i="101"/>
  <c r="AK31" i="101"/>
  <c r="AL31" i="101" s="1"/>
  <c r="AL41" i="101"/>
  <c r="AL44" i="101"/>
  <c r="AL40" i="101"/>
  <c r="AL45" i="101"/>
  <c r="AL23" i="102"/>
  <c r="AL14" i="102"/>
  <c r="AL29" i="102"/>
  <c r="AL43" i="102"/>
  <c r="AL18" i="102"/>
  <c r="AL30" i="102"/>
  <c r="AL12" i="102"/>
  <c r="AL17" i="102"/>
  <c r="AL27" i="102"/>
  <c r="AL16" i="102"/>
  <c r="AJ37" i="102"/>
  <c r="AL37" i="102" s="1"/>
  <c r="AL12" i="101"/>
  <c r="AJ37" i="101"/>
  <c r="AL37" i="101" s="1"/>
  <c r="AL38" i="124"/>
  <c r="AL40" i="124"/>
  <c r="AL16" i="124"/>
  <c r="AL15" i="124"/>
  <c r="AL11" i="124"/>
  <c r="AL19" i="124"/>
  <c r="AL26" i="124"/>
  <c r="AM42" i="124"/>
  <c r="AL20" i="124"/>
  <c r="AL27" i="124"/>
  <c r="AK31" i="124"/>
  <c r="AL31" i="124" s="1"/>
  <c r="AL43" i="124"/>
  <c r="AL45" i="124"/>
  <c r="AL13" i="124"/>
  <c r="AM44" i="124"/>
  <c r="AL22" i="124"/>
  <c r="AL29" i="124"/>
  <c r="AM46" i="124"/>
  <c r="AL12" i="96"/>
  <c r="AL20" i="96"/>
  <c r="AL28" i="96"/>
  <c r="AL20" i="106"/>
  <c r="AI9" i="60"/>
  <c r="AI10" i="60"/>
  <c r="AL12" i="60"/>
  <c r="AI9" i="106"/>
  <c r="AJ9" i="60"/>
  <c r="AJ9" i="102"/>
  <c r="AL17" i="106"/>
  <c r="AL25" i="106"/>
  <c r="AL12" i="106"/>
  <c r="AJ10" i="60"/>
  <c r="AL28" i="60"/>
  <c r="AL20" i="60"/>
  <c r="AL15" i="96"/>
  <c r="AL23" i="96"/>
  <c r="AL11" i="100"/>
  <c r="AL19" i="100"/>
  <c r="AL27" i="100"/>
  <c r="AL15" i="100"/>
  <c r="AL26" i="106"/>
  <c r="AL17" i="60"/>
  <c r="AJ9" i="106"/>
  <c r="AL18" i="106"/>
  <c r="AJ43" i="107"/>
  <c r="AL25" i="60"/>
  <c r="AL12" i="95"/>
  <c r="AL20" i="95"/>
  <c r="AL28" i="95"/>
  <c r="AL14" i="106"/>
  <c r="AL22" i="106"/>
  <c r="AL30" i="106"/>
  <c r="AK31" i="107"/>
  <c r="AL31" i="107" s="1"/>
  <c r="AI10" i="116"/>
  <c r="I51" i="117"/>
  <c r="AH9" i="119"/>
  <c r="AI9" i="119"/>
  <c r="AH9" i="120"/>
  <c r="I54" i="116"/>
  <c r="AI10" i="124"/>
  <c r="AJ10" i="124"/>
  <c r="AH10" i="124"/>
  <c r="E54" i="116"/>
  <c r="C49" i="117"/>
  <c r="AH9" i="117"/>
  <c r="AI10" i="119"/>
  <c r="AJ10" i="119"/>
  <c r="AK31" i="119"/>
  <c r="AL31" i="119" s="1"/>
  <c r="E51" i="117"/>
  <c r="E50" i="120"/>
  <c r="AH10" i="116"/>
  <c r="AI9" i="117"/>
  <c r="AL14" i="117"/>
  <c r="AJ9" i="119"/>
  <c r="AL14" i="119"/>
  <c r="F48" i="119"/>
  <c r="E49" i="119"/>
  <c r="AL30" i="124"/>
  <c r="AH9" i="124"/>
  <c r="AL17" i="124"/>
  <c r="AL12" i="124"/>
  <c r="AL28" i="124"/>
  <c r="AI9" i="124"/>
  <c r="AL18" i="124"/>
  <c r="AL25" i="124"/>
  <c r="AJ9" i="124"/>
  <c r="AM43" i="117" l="1"/>
  <c r="AM40" i="116"/>
  <c r="AL43" i="107"/>
  <c r="AM43" i="107"/>
  <c r="AM43" i="116" a="1"/>
  <c r="AM43" i="11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<sst xmlns="http://schemas.openxmlformats.org/spreadsheetml/2006/main" count="2170" uniqueCount="344">
  <si>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</si>
  <si>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</si>
  <si>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</si>
  <si>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</si>
  <si>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</si>
  <si>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</si>
  <si>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</si>
  <si>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</si>
  <si>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</si>
  <si>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</si>
  <si>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</si>
  <si>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</si>
  <si>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</si>
  <si>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</si>
  <si>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</si>
  <si>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</si>
  <si>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</si>
  <si>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</si>
  <si>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</si>
  <si>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</si>
  <si>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</si>
  <si>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</si>
  <si>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</si>
  <si>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</si>
  <si>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</si>
  <si>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</si>
  <si>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</si>
  <si>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</si>
  <si>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</si>
  <si>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</si>
  <si>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</si>
  <si>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</si>
  <si>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</si>
  <si>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</si>
  <si>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</si>
  <si>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</si>
  <si>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</si>
  <si>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</si>
  <si>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</si>
  <si>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</si>
  <si>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</si>
  <si>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</si>
  <si>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</si>
  <si>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</si>
  <si>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</si>
  <si>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</si>
  <si>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</si>
  <si>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</si>
  <si>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</si>
  <si>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</si>
  <si>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</si>
  <si>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</si>
  <si>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</si>
  <si>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</si>
  <si>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</si>
  <si>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</si>
  <si>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</si>
  <si>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</si>
  <si>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</si>
  <si>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</si>
  <si>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</si>
  <si>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</si>
  <si>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</si>
  <si>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</si>
  <si>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</si>
  <si>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</si>
  <si>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</si>
  <si>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</si>
  <si>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</si>
  <si>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</si>
  <si>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</si>
  <si>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</si>
  <si>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</si>
  <si>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</si>
  <si>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</si>
  <si>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</si>
  <si>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</si>
  <si>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</si>
  <si>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</si>
  <si>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</si>
  <si>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</si>
  <si>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</si>
  <si>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</si>
  <si>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</si>
  <si>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</si>
  <si>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</si>
  <si>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</si>
  <si>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</si>
  <si>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</si>
  <si>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</si>
  <si>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</si>
  <si>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</si>
  <si>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</si>
  <si>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</si>
  <si>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</si>
  <si>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</si>
  <si>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</si>
  <si>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</si>
  <si>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</si>
  <si>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</si>
  <si>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</si>
  <si>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</si>
  <si>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</si>
  <si>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</si>
  <si>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</si>
  <si>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</si>
  <si>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</si>
  <si>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</si>
  <si>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</si>
  <si>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</si>
  <si>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</si>
  <si>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</si>
  <si>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</si>
  <si>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</si>
  <si>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</si>
  <si>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</si>
  <si>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</si>
  <si>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</si>
  <si>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</si>
  <si>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</si>
  <si>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</si>
  <si>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</si>
  <si>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</si>
  <si>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</si>
  <si>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</si>
  <si>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</si>
  <si>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</si>
  <si>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</si>
  <si>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</si>
  <si>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</si>
  <si>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</si>
  <si>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</si>
  <si>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</si>
  <si>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</si>
  <si>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</si>
  <si>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</si>
  <si>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</si>
  <si>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</si>
  <si>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</si>
  <si>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</si>
  <si>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</si>
  <si>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</si>
  <si>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</si>
  <si>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</si>
  <si>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</si>
  <si>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</si>
  <si>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</si>
  <si>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</si>
  <si>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</si>
  <si>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</si>
  <si>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</si>
  <si>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</si>
  <si>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</si>
  <si>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</si>
  <si>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</si>
  <si>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</si>
  <si>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</si>
  <si>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</si>
  <si>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</si>
  <si>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</si>
  <si>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</si>
  <si>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</si>
  <si>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</si>
  <si>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</si>
  <si>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</si>
  <si>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</si>
  <si>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</si>
  <si>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</si>
  <si>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</si>
  <si>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</si>
  <si>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</si>
  <si>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</si>
  <si>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</si>
  <si>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</si>
  <si>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</si>
  <si>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</si>
  <si>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</si>
  <si>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</si>
  <si>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</si>
  <si>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</si>
  <si>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</si>
  <si>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</si>
  <si>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</si>
  <si>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</si>
  <si>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</si>
  <si>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</si>
  <si>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</si>
  <si>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</si>
  <si>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</si>
  <si>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</si>
  <si>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</si>
  <si>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</si>
  <si>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</si>
  <si>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</si>
  <si>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</si>
  <si>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</si>
  <si>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</si>
  <si>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</si>
  <si>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</si>
  <si>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</si>
  <si>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</si>
  <si>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</si>
  <si>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</si>
  <si>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</si>
  <si>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</si>
  <si>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</si>
  <si>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</si>
  <si>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</si>
  <si>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</si>
  <si>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</si>
  <si>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</si>
  <si>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</si>
  <si>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</si>
  <si>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</si>
  <si>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</si>
  <si>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</si>
  <si>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</si>
  <si>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</si>
  <si>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</si>
  <si>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</si>
  <si>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</si>
  <si>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</si>
  <si>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</si>
  <si>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</si>
  <si>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</si>
  <si>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</si>
  <si>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</si>
  <si>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</si>
  <si>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</si>
  <si>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</si>
  <si>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</si>
  <si>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</si>
  <si>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</si>
  <si>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</si>
  <si>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</si>
  <si>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</si>
  <si>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</si>
  <si>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</si>
  <si>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</si>
  <si>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</si>
  <si>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</si>
  <si>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</si>
  <si>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</si>
  <si>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</si>
  <si>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</si>
  <si>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</si>
  <si>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</si>
  <si>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心理担当職員</t>
    <rPh sb="0" eb="6">
      <t>シンリタントウショクイン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</si>
  <si>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</si>
  <si>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</si>
  <si>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</si>
  <si>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</si>
  <si>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</si>
  <si>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</si>
  <si>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</si>
  <si>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</si>
  <si>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</si>
  <si>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</si>
  <si>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</si>
  <si>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</si>
  <si>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</si>
  <si>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</si>
  <si>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</si>
  <si>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</si>
  <si>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</si>
  <si>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</si>
  <si>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</si>
  <si>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</si>
  <si>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</si>
  <si>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</si>
  <si>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</si>
  <si>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</si>
  <si>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</si>
  <si>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</si>
  <si>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</si>
  <si>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</si>
  <si>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夜間支援従事者</t>
    <rPh sb="0" eb="7">
      <t>ヤカンシエンジュウジシャ</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</si>
  <si>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</si>
  <si>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</si>
  <si>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</si>
  <si>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</si>
  <si>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</si>
  <si>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</si>
  <si>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</si>
  <si>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</si>
  <si>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</si>
  <si>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</si>
  <si>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</si>
  <si>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</si>
  <si>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</si>
  <si>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</si>
  <si>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</si>
  <si>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</si>
  <si>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</si>
  <si>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 xml:space="preserve"> 　　 保有資格を全て記入するのではなく、人員基準・加配加算上、求められる資格等を入力してください。</t>
    <phoneticPr fontId="1"/>
  </si>
  <si>
    <t>（別紙２）従業者の勤務の体制及び勤務形態一覧表</t>
    <rPh sb="1" eb="3">
      <t>ベッシ</t>
    </rPh>
    <rPh sb="5" eb="8">
      <t>ジュウギョウシャ</t>
    </rPh>
    <rPh sb="9" eb="11">
      <t>キンム</t>
    </rPh>
    <rPh sb="12" eb="14">
      <t>タイセイ</t>
    </rPh>
    <rPh sb="14" eb="15">
      <t>オヨ</t>
    </rPh>
    <rPh sb="16" eb="18">
      <t>キンム</t>
    </rPh>
    <rPh sb="18" eb="20">
      <t>ケイタイ</t>
    </rPh>
    <rPh sb="20" eb="23">
      <t>イチランヒョウ</t>
    </rPh>
    <phoneticPr fontId="8"/>
  </si>
  <si>
    <t>所要時間５時間未満の延べ利用者数</t>
    <rPh sb="0" eb="2">
      <t>ショヨウ</t>
    </rPh>
    <rPh sb="2" eb="4">
      <t>ジカン</t>
    </rPh>
    <rPh sb="5" eb="7">
      <t>ジカン</t>
    </rPh>
    <rPh sb="7" eb="9">
      <t>ミマン</t>
    </rPh>
    <rPh sb="10" eb="11">
      <t>ノ</t>
    </rPh>
    <rPh sb="12" eb="15">
      <t>リヨウシャ</t>
    </rPh>
    <rPh sb="15" eb="16">
      <t>スウ</t>
    </rPh>
    <phoneticPr fontId="3"/>
  </si>
  <si>
    <t>所要時間５時間以上７時間未満の
延べ利用者数</t>
    <rPh sb="0" eb="2">
      <t>ショヨウ</t>
    </rPh>
    <rPh sb="2" eb="4">
      <t>ジカン</t>
    </rPh>
    <rPh sb="5" eb="7">
      <t>ジカン</t>
    </rPh>
    <rPh sb="7" eb="9">
      <t>イジョウ</t>
    </rPh>
    <rPh sb="10" eb="12">
      <t>ジカン</t>
    </rPh>
    <rPh sb="12" eb="14">
      <t>ミマン</t>
    </rPh>
    <rPh sb="16" eb="17">
      <t>ノ</t>
    </rPh>
    <rPh sb="18" eb="21">
      <t>リヨウシャ</t>
    </rPh>
    <rPh sb="21" eb="22">
      <t>スウ</t>
    </rPh>
    <phoneticPr fontId="3"/>
  </si>
  <si>
    <t>児童発達支援・放課後等デイサービス・主として重症心身障害児を対象とする場合</t>
    <phoneticPr fontId="3"/>
  </si>
  <si>
    <t>その他職員</t>
    <rPh sb="2" eb="3">
      <t>タ</t>
    </rPh>
    <rPh sb="3" eb="5">
      <t>ショクイン</t>
    </rPh>
    <phoneticPr fontId="3"/>
  </si>
  <si>
    <t>生活支援員（訪問）</t>
    <rPh sb="0" eb="2">
      <t>セイカツ</t>
    </rPh>
    <rPh sb="2" eb="4">
      <t>シエン</t>
    </rPh>
    <rPh sb="4" eb="5">
      <t>イン</t>
    </rPh>
    <rPh sb="6" eb="8">
      <t>ホウモン</t>
    </rPh>
    <phoneticPr fontId="3"/>
  </si>
  <si>
    <t>賃金向上達成指導員</t>
    <rPh sb="0" eb="2">
      <t>チンギン</t>
    </rPh>
    <rPh sb="2" eb="4">
      <t>コウジョウ</t>
    </rPh>
    <rPh sb="4" eb="6">
      <t>タッセイ</t>
    </rPh>
    <rPh sb="6" eb="9">
      <t>シドウイン</t>
    </rPh>
    <phoneticPr fontId="3"/>
  </si>
  <si>
    <t>目標工賃達成指導員</t>
    <rPh sb="0" eb="2">
      <t>モクヒョウ</t>
    </rPh>
    <rPh sb="2" eb="4">
      <t>コウチン</t>
    </rPh>
    <rPh sb="4" eb="6">
      <t>タッセイ</t>
    </rPh>
    <rPh sb="6" eb="9">
      <t>シドウイン</t>
    </rPh>
    <phoneticPr fontId="3"/>
  </si>
  <si>
    <t>▼プルダウンで選択</t>
  </si>
  <si>
    <t>：</t>
  </si>
  <si>
    <t>人員配置区分</t>
    <rPh sb="2" eb="4">
      <t>ハイチ</t>
    </rPh>
    <phoneticPr fontId="3"/>
  </si>
  <si>
    <t>その他職員</t>
    <rPh sb="2" eb="3">
      <t>タ</t>
    </rPh>
    <rPh sb="3" eb="5">
      <t>ショクイン</t>
    </rPh>
    <phoneticPr fontId="3"/>
  </si>
  <si>
    <t>予定</t>
  </si>
  <si>
    <t>兼務</t>
    <rPh sb="0" eb="2">
      <t>ケンム</t>
    </rPh>
    <phoneticPr fontId="8"/>
  </si>
  <si>
    <t>＜前年度の平均値＞※新規申請の場合は推定数を記載(平均利用者数の欄に「定員数×0.9」の数字を直接入力)してください。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</si>
  <si>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</si>
  <si>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短期入所・併設型</t>
    <rPh sb="0" eb="2">
      <t>タンキ</t>
    </rPh>
    <rPh sb="2" eb="4">
      <t>ニュウショ</t>
    </rPh>
    <rPh sb="5" eb="7">
      <t>ヘイセツ</t>
    </rPh>
    <rPh sb="7" eb="8">
      <t>ガタ</t>
    </rPh>
    <phoneticPr fontId="8"/>
  </si>
  <si>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</si>
  <si>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</si>
  <si>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</si>
  <si>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</si>
  <si>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</si>
  <si>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</si>
  <si>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</si>
  <si>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</si>
  <si>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</si>
  <si>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</si>
  <si>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</si>
  <si>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</si>
  <si>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</si>
  <si>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</si>
  <si>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管理者</t>
    <rPh sb="0" eb="3">
      <t>カンリシャ</t>
    </rPh>
    <phoneticPr fontId="3"/>
  </si>
  <si>
    <t>就労選択支援員</t>
    <rPh sb="0" eb="2">
      <t>シュウロウ</t>
    </rPh>
    <rPh sb="2" eb="4">
      <t>センタク</t>
    </rPh>
    <rPh sb="4" eb="7">
      <t>シエンイン</t>
    </rPh>
    <phoneticPr fontId="3"/>
  </si>
  <si>
    <t>管理者</t>
    <rPh sb="0" eb="3">
      <t>カンリシャ</t>
    </rPh>
    <phoneticPr fontId="32"/>
  </si>
  <si>
    <t>サービス管理責任者</t>
    <rPh sb="4" eb="9">
      <t>カンリセキニンシャ</t>
    </rPh>
    <phoneticPr fontId="32"/>
  </si>
  <si>
    <t>宮城太郎</t>
    <rPh sb="0" eb="2">
      <t>ミヤギ</t>
    </rPh>
    <rPh sb="2" eb="4">
      <t>タロウ</t>
    </rPh>
    <phoneticPr fontId="32"/>
  </si>
  <si>
    <t>就労継続支援Ｂ型</t>
    <rPh sb="0" eb="6">
      <t>シュウロウケイゾクシエン</t>
    </rPh>
    <rPh sb="7" eb="8">
      <t>ガタ</t>
    </rPh>
    <phoneticPr fontId="32"/>
  </si>
  <si>
    <t>ケアサービス○○</t>
    <phoneticPr fontId="32"/>
  </si>
  <si>
    <t>サビ管兼務</t>
    <rPh sb="2" eb="3">
      <t>カン</t>
    </rPh>
    <rPh sb="3" eb="5">
      <t>ケンム</t>
    </rPh>
    <phoneticPr fontId="32"/>
  </si>
  <si>
    <t>管理者兼務</t>
    <rPh sb="0" eb="3">
      <t>カンリシャ</t>
    </rPh>
    <rPh sb="3" eb="5">
      <t>ケンム</t>
    </rPh>
    <phoneticPr fontId="32"/>
  </si>
  <si>
    <t>生活支援員</t>
    <rPh sb="0" eb="2">
      <t>セイカツ</t>
    </rPh>
    <rPh sb="2" eb="5">
      <t>シエンイン</t>
    </rPh>
    <phoneticPr fontId="32"/>
  </si>
  <si>
    <t>介護福祉士</t>
    <rPh sb="0" eb="2">
      <t>カイゴ</t>
    </rPh>
    <rPh sb="2" eb="5">
      <t>フクシシ</t>
    </rPh>
    <phoneticPr fontId="32"/>
  </si>
  <si>
    <t>宮城花子</t>
    <rPh sb="0" eb="2">
      <t>ミヤギ</t>
    </rPh>
    <rPh sb="2" eb="4">
      <t>ハナコ</t>
    </rPh>
    <phoneticPr fontId="32"/>
  </si>
  <si>
    <t>職業指導員</t>
    <rPh sb="0" eb="2">
      <t>ショクギョウ</t>
    </rPh>
    <rPh sb="2" eb="5">
      <t>シドウイン</t>
    </rPh>
    <phoneticPr fontId="32"/>
  </si>
  <si>
    <t>宮城次郎</t>
    <rPh sb="0" eb="2">
      <t>ミヤギ</t>
    </rPh>
    <rPh sb="2" eb="4">
      <t>ジロウ</t>
    </rPh>
    <phoneticPr fontId="32"/>
  </si>
  <si>
    <t>GH○○/世話人</t>
    <rPh sb="5" eb="8">
      <t>セワニン</t>
    </rPh>
    <phoneticPr fontId="32"/>
  </si>
  <si>
    <t>目標工賃達成指導員</t>
    <rPh sb="0" eb="2">
      <t>モクヒョウ</t>
    </rPh>
    <rPh sb="2" eb="4">
      <t>コウチン</t>
    </rPh>
    <rPh sb="4" eb="6">
      <t>タッセイ</t>
    </rPh>
    <rPh sb="6" eb="9">
      <t>シドウイン</t>
    </rPh>
    <phoneticPr fontId="32"/>
  </si>
  <si>
    <t>宮城三郎</t>
    <rPh sb="0" eb="2">
      <t>ミヤギ</t>
    </rPh>
    <rPh sb="2" eb="4">
      <t>サブロウ</t>
    </rPh>
    <phoneticPr fontId="32"/>
  </si>
  <si>
    <t>（別記様式第５号）従業者の勤務の体制及び勤務形態一覧表</t>
    <rPh sb="9" eb="12">
      <t>ジュウギョウシャ</t>
    </rPh>
    <rPh sb="13" eb="15">
      <t>キンム</t>
    </rPh>
    <rPh sb="16" eb="18">
      <t>タイセイ</t>
    </rPh>
    <rPh sb="18" eb="19">
      <t>オヨ</t>
    </rPh>
    <rPh sb="20" eb="22">
      <t>キンム</t>
    </rPh>
    <rPh sb="22" eb="24">
      <t>ケイタイ</t>
    </rPh>
    <rPh sb="24" eb="27">
      <t>イチランヒョウ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</si>
</sst>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4">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11"/>
      <name val="游ゴシック"/>
      <family val="3"/>
      <charset val="128"/>
      <scheme val="minor"/>
    </font>
    <font>
      <sz val="7"/>
      <name val="ＭＳ ゴシック"/>
      <family val="3"/>
      <charset val="128"/>
    </font>
    <font>
      <sz val="9"/>
      <color rgb="FFFF0000"/>
      <name val="ＭＳ ゴシック"/>
      <family val="3"/>
      <charset val="128"/>
    </font>
    <font>
      <sz val="8"/>
      <color theme="1"/>
      <name val="ＭＳ ゴシック"/>
      <family val="3"/>
      <charset val="128"/>
    </font>
    <font>
      <b/>
      <sz val="14"/>
      <color theme="1"/>
      <name val="ＭＳ ゴシック"/>
      <family val="3"/>
      <charset val="128"/>
    </font>
    <font>
      <b/>
      <sz val="11"/>
      <color rgb="FFFF0000"/>
      <name val="游ゴシック"/>
      <family val="3"/>
      <charset val="128"/>
      <scheme val="minor"/>
    </font>
    <font>
      <sz val="6"/>
      <name val="游ゴシック"/>
      <family val="3"/>
      <charset val="128"/>
      <scheme val="minor"/>
    </font>
    <font>
      <sz val="8"/>
      <color rgb="FFC0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8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6"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4" borderId="17" xfId="7" applyFont="1" applyFill="1" applyBorder="1" applyAlignment="1">
      <alignment horizontal="righ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8" fillId="0" borderId="4" xfId="7" applyFont="1" applyFill="1" applyBorder="1" applyAlignment="1">
      <alignment vertical="center"/>
    </xf>
    <xf numFmtId="0" fontId="28"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29" fillId="0" borderId="0" xfId="0" applyFont="1">
      <alignment vertical="center"/>
    </xf>
    <xf numFmtId="0" fontId="20" fillId="0" borderId="25" xfId="0" applyFont="1" applyBorder="1">
      <alignment vertical="center"/>
    </xf>
    <xf numFmtId="0" fontId="30" fillId="4" borderId="17" xfId="0" applyFont="1" applyFill="1" applyBorder="1" applyAlignment="1">
      <alignment horizontal="center" vertical="center"/>
    </xf>
    <xf numFmtId="0" fontId="30" fillId="0" borderId="23" xfId="0" applyFont="1" applyBorder="1" applyAlignment="1">
      <alignment horizontal="center" vertical="center"/>
    </xf>
    <xf numFmtId="0" fontId="30" fillId="0" borderId="16" xfId="0" applyFont="1" applyBorder="1" applyAlignment="1">
      <alignment horizontal="center" vertical="center"/>
    </xf>
    <xf numFmtId="0" fontId="31" fillId="0" borderId="0" xfId="0" applyFont="1">
      <alignment vertical="center"/>
    </xf>
    <xf numFmtId="0" fontId="19" fillId="6" borderId="17" xfId="0" applyFont="1" applyFill="1" applyBorder="1">
      <alignment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pplyAlignment="1">
      <alignment vertical="center"/>
    </xf>
    <xf numFmtId="0" fontId="5" fillId="0" borderId="17" xfId="7" applyFont="1" applyFill="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Fill="1" applyBorder="1" applyAlignment="1">
      <alignment horizontal="center" vertical="center"/>
    </xf>
    <xf numFmtId="0" fontId="5" fillId="4" borderId="17" xfId="7" applyFont="1" applyFill="1" applyBorder="1" applyAlignment="1">
      <alignment horizontal="right" vertical="center"/>
    </xf>
    <xf numFmtId="179" fontId="5" fillId="0" borderId="17"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55" xfId="7" applyFont="1" applyFill="1" applyBorder="1" applyAlignment="1">
      <alignment horizontal="center" vertical="center" wrapText="1"/>
    </xf>
    <xf numFmtId="0" fontId="19" fillId="6" borderId="17" xfId="0" applyFont="1" applyFill="1" applyBorder="1">
      <alignment vertical="center"/>
    </xf>
    <xf numFmtId="0" fontId="5" fillId="0" borderId="17" xfId="7" applyFont="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2" fillId="0" borderId="17" xfId="7" applyFont="1" applyBorder="1">
      <alignment vertical="center"/>
    </xf>
    <xf numFmtId="0" fontId="5" fillId="5" borderId="17" xfId="7" applyFont="1" applyFill="1" applyBorder="1">
      <alignment vertical="center"/>
    </xf>
    <xf numFmtId="0" fontId="5" fillId="5" borderId="25" xfId="7" applyFont="1" applyFill="1" applyBorder="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21" fillId="0" borderId="0" xfId="3" applyFont="1" applyAlignment="1">
      <alignment horizontal="center" vertical="center"/>
    </xf>
    <xf numFmtId="0" fontId="21" fillId="0" borderId="0" xfId="7" applyFont="1">
      <alignment vertical="center"/>
    </xf>
    <xf numFmtId="0" fontId="21" fillId="0" borderId="0" xfId="7" applyFont="1" applyAlignment="1">
      <alignment horizontal="center" vertical="center"/>
    </xf>
    <xf numFmtId="0" fontId="5" fillId="0" borderId="17" xfId="7" applyFont="1" applyBorder="1" applyAlignment="1">
      <alignment horizontal="center" vertical="center"/>
    </xf>
    <xf numFmtId="0" fontId="2" fillId="0" borderId="17" xfId="7" applyFont="1" applyBorder="1" applyAlignment="1">
      <alignment vertical="center"/>
    </xf>
    <xf numFmtId="0" fontId="19" fillId="6" borderId="0" xfId="0" applyFont="1" applyFill="1">
      <alignment vertical="center"/>
    </xf>
    <xf numFmtId="0" fontId="5" fillId="0" borderId="17" xfId="7" applyFont="1" applyBorder="1" applyAlignment="1">
      <alignment horizontal="center" vertical="center" wrapText="1"/>
    </xf>
    <xf numFmtId="0" fontId="19" fillId="6" borderId="17" xfId="0" applyFont="1" applyFill="1" applyBorder="1">
      <alignment vertical="center"/>
    </xf>
    <xf numFmtId="0" fontId="5" fillId="0" borderId="0" xfId="7" applyFont="1" applyFill="1" applyBorder="1" applyAlignment="1">
      <alignment horizontal="center" vertical="center"/>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27" fillId="8" borderId="23" xfId="7" applyFont="1" applyFill="1" applyBorder="1" applyAlignment="1">
      <alignment horizontal="left" vertical="center"/>
    </xf>
    <xf numFmtId="0" fontId="5" fillId="8" borderId="16" xfId="7" applyFont="1" applyFill="1" applyBorder="1" applyAlignment="1">
      <alignment horizontal="lef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19" fillId="6" borderId="0" xfId="0" applyFont="1" applyFill="1">
      <alignment vertical="center"/>
    </xf>
    <xf numFmtId="0" fontId="2" fillId="0" borderId="17" xfId="7" applyFont="1" applyBorder="1" applyAlignment="1">
      <alignment vertical="center"/>
    </xf>
    <xf numFmtId="0" fontId="5" fillId="0" borderId="17" xfId="7"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49" fontId="5" fillId="0" borderId="17" xfId="7" applyNumberFormat="1" applyFont="1" applyBorder="1" applyAlignment="1">
      <alignment horizontal="center" vertical="center"/>
    </xf>
    <xf numFmtId="0" fontId="5" fillId="0" borderId="16" xfId="7" applyFont="1" applyBorder="1" applyAlignment="1">
      <alignment horizontal="center" vertical="center" wrapText="1"/>
    </xf>
    <xf numFmtId="0" fontId="2" fillId="5" borderId="17" xfId="7" applyFont="1" applyFill="1" applyBorder="1" applyAlignment="1">
      <alignment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lignment vertical="center"/>
    </xf>
    <xf numFmtId="0" fontId="5" fillId="0" borderId="23" xfId="7" applyFont="1" applyBorder="1" applyAlignment="1">
      <alignment horizontal="center" vertical="center"/>
    </xf>
    <xf numFmtId="0" fontId="2" fillId="0" borderId="17" xfId="7" applyFont="1" applyFill="1" applyBorder="1" applyAlignment="1">
      <alignment vertical="center"/>
    </xf>
    <xf numFmtId="0" fontId="5" fillId="0" borderId="16" xfId="7" applyFont="1" applyBorder="1" applyAlignment="1">
      <alignment horizontal="center" vertical="center"/>
    </xf>
    <xf numFmtId="0" fontId="5" fillId="0" borderId="0" xfId="7" applyFont="1" applyFill="1" applyBorder="1" applyAlignment="1">
      <alignment horizontal="left" vertical="center" wrapText="1"/>
    </xf>
    <xf numFmtId="0" fontId="5" fillId="0" borderId="25" xfId="7" applyFont="1" applyFill="1" applyBorder="1" applyAlignment="1">
      <alignment horizontal="center" vertical="center"/>
    </xf>
    <xf numFmtId="0" fontId="5" fillId="0" borderId="16" xfId="7" applyFont="1" applyFill="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3" xfId="7" applyFont="1" applyFill="1" applyBorder="1" applyAlignment="1">
      <alignment horizontal="center" vertical="center"/>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17"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4" borderId="17" xfId="7" applyFont="1" applyFill="1" applyBorder="1" applyAlignment="1">
      <alignment horizontal="center" vertical="center"/>
    </xf>
    <xf numFmtId="0" fontId="27" fillId="0" borderId="25" xfId="3" applyFont="1" applyBorder="1" applyAlignment="1">
      <alignment horizontal="center" vertical="center"/>
    </xf>
    <xf numFmtId="0" fontId="27" fillId="0" borderId="23" xfId="3" applyFont="1" applyBorder="1" applyAlignment="1">
      <alignment horizontal="center" vertical="center"/>
    </xf>
    <xf numFmtId="0" fontId="27" fillId="0" borderId="16" xfId="3" applyFont="1" applyBorder="1" applyAlignment="1">
      <alignment horizontal="center" vertical="center"/>
    </xf>
    <xf numFmtId="0" fontId="5" fillId="0" borderId="0"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Fill="1" applyBorder="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17" xfId="7" applyFont="1" applyFill="1" applyBorder="1" applyAlignment="1">
      <alignment horizontal="lef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22" xfId="7" applyNumberFormat="1" applyFont="1" applyFill="1" applyBorder="1" applyAlignment="1">
      <alignment vertical="center"/>
    </xf>
    <xf numFmtId="0" fontId="5" fillId="0" borderId="17" xfId="7" applyFont="1" applyFill="1" applyBorder="1" applyAlignment="1">
      <alignment horizontal="right" vertical="center"/>
    </xf>
    <xf numFmtId="0" fontId="27" fillId="8" borderId="23" xfId="7" applyFont="1" applyFill="1" applyBorder="1" applyAlignment="1">
      <alignment horizontal="left" vertical="center" wrapText="1"/>
    </xf>
    <xf numFmtId="0" fontId="27" fillId="8" borderId="16" xfId="7" applyFont="1" applyFill="1" applyBorder="1" applyAlignment="1">
      <alignment horizontal="left" vertical="center" wrapText="1"/>
    </xf>
    <xf numFmtId="0" fontId="2" fillId="5" borderId="17" xfId="7" applyFont="1" applyFill="1" applyBorder="1">
      <alignment vertical="center"/>
    </xf>
    <xf numFmtId="0" fontId="2" fillId="0" borderId="17" xfId="7" applyFont="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3" fillId="0" borderId="19" xfId="7" applyFont="1" applyBorder="1" applyAlignment="1">
      <alignment horizontal="center" vertical="center" wrapText="1"/>
    </xf>
    <xf numFmtId="0" fontId="33" fillId="0" borderId="9" xfId="7" applyFont="1" applyBorder="1" applyAlignment="1">
      <alignment horizontal="center" vertical="center" wrapText="1"/>
    </xf>
    <xf numFmtId="0" fontId="5" fillId="0" borderId="17" xfId="7" applyFont="1" applyFill="1" applyBorder="1" applyAlignment="1">
      <alignment horizontal="left" vertical="center" wrapText="1"/>
    </xf>
    <xf numFmtId="0" fontId="5" fillId="0" borderId="25" xfId="7" applyFont="1" applyFill="1" applyBorder="1" applyAlignment="1">
      <alignment vertical="center"/>
    </xf>
    <xf numFmtId="176" fontId="5" fillId="0" borderId="56" xfId="7" applyNumberFormat="1" applyFont="1" applyFill="1" applyBorder="1" applyAlignment="1">
      <alignment vertical="center"/>
    </xf>
    <xf numFmtId="176" fontId="5" fillId="0" borderId="57" xfId="7" applyNumberFormat="1" applyFont="1" applyFill="1" applyBorder="1" applyAlignment="1">
      <alignment vertical="center"/>
    </xf>
    <xf numFmtId="0" fontId="5" fillId="0" borderId="0" xfId="7" applyFont="1" applyFill="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0" fontId="5" fillId="0" borderId="23" xfId="7" applyFont="1" applyFill="1" applyBorder="1" applyAlignment="1">
      <alignment vertical="center"/>
    </xf>
    <xf numFmtId="0" fontId="5" fillId="0" borderId="16" xfId="7" applyFont="1" applyFill="1" applyBorder="1" applyAlignment="1">
      <alignment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351;&#29992;&#12375;&#12394;&#12356;/&#21029;&#32025;&#65298;_&#21220;&#21209;&#24418;&#24907;&#19968;&#35239;&#34920;&#9754;&#12371;&#12428;&#12434;&#32232;&#38598;&#12377;&#124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351;&#29992;&#12375;&#12394;&#12356;/&#21029;&#35352;&#27096;&#24335;&#31532;&#65301;&#21495;_&#21220;&#21209;&#24418;&#24907;&#19968;&#35239;&#34920;&#9754;&#12371;&#12428;&#12434;&#32232;&#38598;&#12377;&#124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別紙２ 勤務形態一覧表（居宅介護）"/>
      <sheetName val="別紙２ 勤務形態一覧表（重度訪問介護）"/>
      <sheetName val="別紙２ 勤務形態一覧表（同行援護）"/>
      <sheetName val="別紙２ 勤務形態一覧表（行動援護）"/>
      <sheetName val="別紙２ 勤務形態一覧表（療養介護）"/>
      <sheetName val="別紙２ 勤務形態一覧表（生活介護）"/>
      <sheetName val="別紙２ 勤務形態一覧表（機能訓練）"/>
      <sheetName val="別紙２ 勤務形態一覧表（生活訓練）"/>
      <sheetName val="別紙２ 勤務形態一覧表（就労移行支援）"/>
      <sheetName val="別紙２ 勤務形態一覧表（認定指定就労移行支援）"/>
      <sheetName val="別紙２ 勤務形態一覧表（就労継続支援A型・B型）"/>
      <sheetName val="別紙２ 勤務形態一覧表（就労定着支援）"/>
      <sheetName val="別紙２ 勤務形態一覧表（自立生活援助）"/>
      <sheetName val="別紙２ 勤務形態一覧表（共同生活援助・介護サービス包括型）"/>
      <sheetName val="別紙２ 勤務形態一覧表（共同生活援助・外部サービス利用型）"/>
      <sheetName val="別紙２ 勤務形態一覧表（共同生活援助・日中サービス支援型"/>
      <sheetName val="別紙２ 勤務形態一覧表（障害者支援施設）"/>
      <sheetName val="別紙２ 勤務形態一覧表（一般相談支援）"/>
      <sheetName val="別紙２ 勤務形態一覧（特定相談支援・障害児相談支援）"/>
      <sheetName val="別紙２ 勤務形態一覧表（児童発達支援・放課後デイサービス）"/>
      <sheetName val="別紙２ 勤務形態一覧表（児発・放デイ-主として重症心身障害児）"/>
      <sheetName val="別紙２ 勤務形態一覧表（児童発達支援センター）"/>
      <sheetName val="別紙２ 勤務形態一覧表（居宅訪問型児童発達支援）"/>
      <sheetName val="別紙２ 勤務形態一覧表（保育所等訪問支援）"/>
      <sheetName val="別紙２ 勤務形態一覧表（福祉型障害児入所施設）"/>
      <sheetName val="別紙２ 勤務形態一覧表（医療型障害児入所施設）"/>
      <sheetName val="選択肢"/>
      <sheetName val="別紙２ 勤務形態一覧表（汎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t="str">
            <v>夜間支援従事者</v>
          </cell>
          <cell r="G12" t="str">
            <v>その他職員</v>
          </cell>
          <cell r="H12"/>
          <cell r="I12"/>
          <cell r="J12"/>
        </row>
        <row r="13">
          <cell r="A13" t="str">
            <v>共同生活援助・外部サービス利用型</v>
          </cell>
          <cell r="B13" t="str">
            <v>管理者</v>
          </cell>
          <cell r="C13" t="str">
            <v>サービス管理責任者</v>
          </cell>
          <cell r="D13" t="str">
            <v>世話人</v>
          </cell>
          <cell r="E13" t="str">
            <v>その他職員</v>
          </cell>
          <cell r="F13" t="str">
            <v>夜間支援従事者</v>
          </cell>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生活支援員（訪問）</v>
          </cell>
          <cell r="J16"/>
        </row>
        <row r="17">
          <cell r="A17" t="str">
            <v>生活訓練</v>
          </cell>
          <cell r="B17" t="str">
            <v>管理者</v>
          </cell>
          <cell r="C17" t="str">
            <v>サービス管理責任者</v>
          </cell>
          <cell r="D17" t="str">
            <v>地域移行支援員</v>
          </cell>
          <cell r="E17" t="str">
            <v>生活支援員</v>
          </cell>
          <cell r="F17" t="str">
            <v>生活支援員（訪問）</v>
          </cell>
          <cell r="G17" t="str">
            <v>その他職員</v>
          </cell>
          <cell r="H17"/>
          <cell r="I17"/>
          <cell r="J17"/>
        </row>
        <row r="18">
          <cell r="A18" t="str">
            <v>就労移行支援</v>
          </cell>
          <cell r="B18" t="str">
            <v>管理者</v>
          </cell>
          <cell r="C18" t="str">
            <v>サービス管理責任者</v>
          </cell>
          <cell r="D18" t="str">
            <v>就労支援員</v>
          </cell>
          <cell r="E18" t="str">
            <v>職業指導員</v>
          </cell>
          <cell r="F18" t="str">
            <v>生活支援員</v>
          </cell>
          <cell r="G18" t="str">
            <v>その他職員</v>
          </cell>
          <cell r="H18"/>
          <cell r="I18"/>
          <cell r="J18"/>
        </row>
        <row r="19">
          <cell r="A19" t="str">
            <v>認定指定就労移行支援</v>
          </cell>
          <cell r="B19" t="str">
            <v>管理者</v>
          </cell>
          <cell r="C19" t="str">
            <v>サービス管理責任者</v>
          </cell>
          <cell r="D19" t="str">
            <v>職業指導員</v>
          </cell>
          <cell r="E19" t="str">
            <v>生活支援員</v>
          </cell>
          <cell r="F19" t="str">
            <v>その他職員</v>
          </cell>
          <cell r="G19"/>
          <cell r="H19"/>
          <cell r="I19"/>
          <cell r="J19"/>
        </row>
        <row r="20">
          <cell r="A20" t="str">
            <v>就労継続支援Ａ型・Ｂ型</v>
          </cell>
          <cell r="B20" t="str">
            <v>管理者</v>
          </cell>
          <cell r="C20" t="str">
            <v>サービス管理責任者</v>
          </cell>
          <cell r="D20" t="str">
            <v>職業指導員</v>
          </cell>
          <cell r="E20" t="str">
            <v>生活支援員</v>
          </cell>
          <cell r="F20" t="str">
            <v>賃金向上達成指導員</v>
          </cell>
          <cell r="G20" t="str">
            <v>目標工賃達成指導員</v>
          </cell>
          <cell r="H20" t="str">
            <v>その他職員</v>
          </cell>
          <cell r="I20"/>
          <cell r="J20"/>
        </row>
        <row r="21">
          <cell r="A21" t="str">
            <v>一般相談支援事業</v>
          </cell>
          <cell r="B21" t="str">
            <v>管理者</v>
          </cell>
          <cell r="C21" t="str">
            <v>従業者</v>
          </cell>
          <cell r="D21"/>
          <cell r="E21"/>
          <cell r="F21"/>
          <cell r="G21"/>
          <cell r="H21"/>
          <cell r="I21"/>
          <cell r="J21"/>
        </row>
        <row r="22">
          <cell r="A22" t="str">
            <v>就労定着支援</v>
          </cell>
          <cell r="B22" t="str">
            <v>管理者</v>
          </cell>
          <cell r="C22" t="str">
            <v>サービス管理責任者</v>
          </cell>
          <cell r="D22" t="str">
            <v>就労定着支援員</v>
          </cell>
          <cell r="E22" t="str">
            <v>その他職員</v>
          </cell>
          <cell r="F22"/>
          <cell r="G22"/>
          <cell r="H22"/>
          <cell r="I22"/>
          <cell r="J22"/>
        </row>
        <row r="23">
          <cell r="A23" t="str">
            <v>自立生活援助</v>
          </cell>
          <cell r="B23" t="str">
            <v>管理者</v>
          </cell>
          <cell r="C23" t="str">
            <v>サービス管理責任者</v>
          </cell>
          <cell r="D23" t="str">
            <v>地域生活支援員</v>
          </cell>
          <cell r="E23"/>
          <cell r="F23"/>
          <cell r="G23"/>
          <cell r="H23"/>
          <cell r="I23"/>
          <cell r="J23"/>
        </row>
        <row r="24">
          <cell r="A24" t="str">
            <v>特定相談支援・障害児相談支援</v>
          </cell>
          <cell r="B24" t="str">
            <v>管理者</v>
          </cell>
          <cell r="C24" t="str">
            <v>相談支援専門員</v>
          </cell>
          <cell r="D24" t="str">
            <v>相談支援員</v>
          </cell>
          <cell r="E24" t="str">
            <v>その他職員</v>
          </cell>
          <cell r="F24"/>
          <cell r="G24"/>
          <cell r="H24"/>
          <cell r="I24"/>
          <cell r="J24"/>
        </row>
        <row r="25">
          <cell r="A25" t="str">
            <v>児童発達支援・放課後等デイサービス</v>
          </cell>
          <cell r="B25" t="str">
            <v>管理者</v>
          </cell>
          <cell r="C25" t="str">
            <v>児童発達支援管理責任者</v>
          </cell>
          <cell r="D25" t="str">
            <v>児童指導員</v>
          </cell>
          <cell r="E25" t="str">
            <v>保育士</v>
          </cell>
          <cell r="F25" t="str">
            <v>機能訓練担当職員</v>
          </cell>
          <cell r="G25" t="str">
            <v>看護職員</v>
          </cell>
          <cell r="H25" t="str">
            <v>その他職員</v>
          </cell>
          <cell r="I25"/>
          <cell r="J25"/>
        </row>
        <row r="26">
          <cell r="A26" t="str">
            <v>児童発達支援・放課後等デイサービス・主として重症心身障害児を対象とする場合</v>
          </cell>
          <cell r="B26" t="str">
            <v>管理者</v>
          </cell>
          <cell r="C26" t="str">
            <v>児童発達支援管理責任者</v>
          </cell>
          <cell r="D26" t="str">
            <v>嘱託医</v>
          </cell>
          <cell r="E26" t="str">
            <v>看護職員</v>
          </cell>
          <cell r="F26" t="str">
            <v>児童指導員</v>
          </cell>
          <cell r="G26" t="str">
            <v>保育士</v>
          </cell>
          <cell r="H26" t="str">
            <v>機能訓練担当職員</v>
          </cell>
          <cell r="I26" t="str">
            <v>その他職員</v>
          </cell>
          <cell r="J26"/>
        </row>
        <row r="27">
          <cell r="A27" t="str">
            <v>児童発達支援・児童発達支援センターであるもの</v>
          </cell>
          <cell r="B27" t="str">
            <v>管理者</v>
          </cell>
          <cell r="C27" t="str">
            <v>児童発達支援管理責任者</v>
          </cell>
          <cell r="D27" t="str">
            <v>嘱託医</v>
          </cell>
          <cell r="E27" t="str">
            <v>児童指導員</v>
          </cell>
          <cell r="F27" t="str">
            <v>保育士</v>
          </cell>
          <cell r="G27" t="str">
            <v>栄養士</v>
          </cell>
          <cell r="H27" t="str">
            <v>調理員</v>
          </cell>
          <cell r="I27" t="str">
            <v>機能訓練担当職員</v>
          </cell>
          <cell r="J27" t="str">
            <v>看護職員</v>
          </cell>
        </row>
        <row r="28">
          <cell r="A28" t="str">
            <v>保育所等訪問支援</v>
          </cell>
          <cell r="B28" t="str">
            <v>管理者</v>
          </cell>
          <cell r="C28" t="str">
            <v>児童発達支援管理責任者</v>
          </cell>
          <cell r="D28" t="str">
            <v>訪問支援員</v>
          </cell>
          <cell r="E28"/>
          <cell r="F28"/>
          <cell r="G28"/>
          <cell r="H28"/>
          <cell r="I28"/>
          <cell r="J28"/>
        </row>
        <row r="29">
          <cell r="A29" t="str">
            <v>居宅訪問型児童発達支援</v>
          </cell>
          <cell r="B29" t="str">
            <v>管理者</v>
          </cell>
          <cell r="C29" t="str">
            <v>児童発達支援管理責任者</v>
          </cell>
          <cell r="D29" t="str">
            <v>訪問支援員</v>
          </cell>
          <cell r="E29"/>
          <cell r="F29"/>
          <cell r="G29"/>
          <cell r="H29"/>
          <cell r="I29"/>
          <cell r="J29"/>
        </row>
        <row r="30">
          <cell r="A30" t="str">
            <v>福祉型障害児入所施設</v>
          </cell>
          <cell r="B30" t="str">
            <v>管理者</v>
          </cell>
          <cell r="C30" t="str">
            <v>児童発達支援管理責任者</v>
          </cell>
          <cell r="D30" t="str">
            <v>医師</v>
          </cell>
          <cell r="E30" t="str">
            <v>看護職員</v>
          </cell>
          <cell r="F30" t="str">
            <v>児童指導員</v>
          </cell>
          <cell r="G30" t="str">
            <v>保育士</v>
          </cell>
          <cell r="H30" t="str">
            <v>栄養士</v>
          </cell>
          <cell r="I30" t="str">
            <v>調理員</v>
          </cell>
          <cell r="J30" t="str">
            <v>心理担当職員</v>
          </cell>
        </row>
        <row r="31">
          <cell r="A31" t="str">
            <v>医療型障害児入所施設</v>
          </cell>
          <cell r="B31" t="str">
            <v>児童発達支援管理責任者</v>
          </cell>
          <cell r="C31" t="str">
            <v>医師</v>
          </cell>
          <cell r="D31" t="str">
            <v>看護職員</v>
          </cell>
          <cell r="E31" t="str">
            <v>児童指導員</v>
          </cell>
          <cell r="F31" t="str">
            <v>保育士</v>
          </cell>
          <cell r="G31" t="str">
            <v>心理担当職員</v>
          </cell>
          <cell r="H31" t="str">
            <v>理学療法士又は作業療法士</v>
          </cell>
          <cell r="I31" t="str">
            <v>職業指導員</v>
          </cell>
          <cell r="J31" t="str">
            <v>その他職員</v>
          </cell>
        </row>
      </sheetData>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選択肢"/>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91</v>
      </c>
    </row>
    <row r="2" spans="1:20" ht="12.75" customHeight="1">
      <c r="L2" s="31" t="s">
        <v>92</v>
      </c>
    </row>
    <row r="3" spans="1:20" ht="12.75" customHeight="1" thickBot="1">
      <c r="A3" s="345"/>
      <c r="B3" s="3"/>
      <c r="C3" s="3"/>
      <c r="D3" s="3"/>
      <c r="E3" s="3"/>
      <c r="F3" s="3"/>
      <c r="G3" s="3"/>
      <c r="H3" s="3"/>
      <c r="I3" s="287"/>
    </row>
    <row r="4" spans="1:20" ht="12.75" customHeight="1" thickBot="1">
      <c r="A4" s="345"/>
      <c r="B4" s="3"/>
      <c r="C4" s="3"/>
      <c r="D4" s="3"/>
      <c r="E4" s="3"/>
      <c r="F4" s="3"/>
      <c r="G4" s="3"/>
      <c r="H4" s="3"/>
      <c r="I4" s="287"/>
      <c r="N4" s="346" t="s">
        <v>57</v>
      </c>
      <c r="O4" s="347"/>
      <c r="P4" s="348"/>
      <c r="Q4" s="348"/>
      <c r="R4" s="348"/>
      <c r="S4" s="348"/>
      <c r="T4" s="349"/>
    </row>
    <row r="5" spans="1:20" ht="12.75" customHeight="1" thickBot="1">
      <c r="B5" s="32"/>
      <c r="C5" s="33"/>
      <c r="D5" s="33"/>
      <c r="E5" s="33"/>
      <c r="F5" s="33"/>
      <c r="G5" s="33"/>
      <c r="H5" s="33"/>
    </row>
    <row r="6" spans="1:20" ht="12.75" customHeight="1">
      <c r="A6" s="4"/>
      <c r="B6" s="350" t="s">
        <v>24</v>
      </c>
      <c r="C6" s="351"/>
      <c r="D6" s="352"/>
      <c r="E6" s="353"/>
      <c r="F6" s="353"/>
      <c r="G6" s="353"/>
      <c r="H6" s="353"/>
      <c r="I6" s="353"/>
      <c r="J6" s="353"/>
      <c r="K6" s="353"/>
      <c r="L6" s="353"/>
      <c r="M6" s="353"/>
      <c r="N6" s="353"/>
      <c r="O6" s="353"/>
      <c r="P6" s="353"/>
      <c r="Q6" s="353"/>
      <c r="R6" s="354"/>
      <c r="S6" s="354"/>
      <c r="T6" s="355"/>
    </row>
    <row r="7" spans="1:20" ht="12.75" customHeight="1">
      <c r="A7" s="5" t="s">
        <v>63</v>
      </c>
      <c r="B7" s="257" t="s">
        <v>33</v>
      </c>
      <c r="C7" s="282"/>
      <c r="D7" s="332"/>
      <c r="E7" s="261"/>
      <c r="F7" s="261"/>
      <c r="G7" s="261"/>
      <c r="H7" s="261"/>
      <c r="I7" s="261"/>
      <c r="J7" s="261"/>
      <c r="K7" s="261"/>
      <c r="L7" s="261"/>
      <c r="M7" s="261"/>
      <c r="N7" s="261"/>
      <c r="O7" s="261"/>
      <c r="P7" s="261"/>
      <c r="Q7" s="261"/>
      <c r="R7" s="262"/>
      <c r="S7" s="262"/>
      <c r="T7" s="333"/>
    </row>
    <row r="8" spans="1:20" ht="12.75" customHeight="1">
      <c r="A8" s="5"/>
      <c r="B8" s="321" t="s">
        <v>32</v>
      </c>
      <c r="C8" s="320"/>
      <c r="D8" s="6" t="s">
        <v>31</v>
      </c>
      <c r="E8" s="7"/>
      <c r="F8" s="7"/>
      <c r="G8" s="7"/>
      <c r="H8" s="7"/>
      <c r="I8" s="7"/>
      <c r="J8" s="7"/>
      <c r="K8" s="7"/>
      <c r="L8" s="7"/>
      <c r="M8" s="7"/>
      <c r="N8" s="7"/>
      <c r="O8" s="7"/>
      <c r="P8" s="7"/>
      <c r="Q8" s="7"/>
      <c r="R8" s="7"/>
      <c r="S8" s="7"/>
      <c r="T8" s="8"/>
    </row>
    <row r="9" spans="1:20" ht="12.75" customHeight="1">
      <c r="A9" s="5" t="s">
        <v>64</v>
      </c>
      <c r="B9" s="356"/>
      <c r="C9" s="338"/>
      <c r="D9" s="9"/>
      <c r="E9" s="10"/>
      <c r="F9" s="11" t="s">
        <v>27</v>
      </c>
      <c r="G9" s="12"/>
      <c r="H9" s="12"/>
      <c r="I9" s="357" t="s">
        <v>26</v>
      </c>
      <c r="J9" s="357"/>
      <c r="K9" s="10"/>
      <c r="L9" s="10"/>
      <c r="M9" s="10"/>
      <c r="N9" s="10"/>
      <c r="O9" s="10"/>
      <c r="P9" s="10"/>
      <c r="Q9" s="10"/>
      <c r="R9" s="10"/>
      <c r="S9" s="10"/>
      <c r="T9" s="13"/>
    </row>
    <row r="10" spans="1:20" ht="12.75" customHeight="1">
      <c r="A10" s="14"/>
      <c r="B10" s="252"/>
      <c r="C10" s="253"/>
      <c r="D10" s="15"/>
      <c r="E10" s="16"/>
      <c r="F10" s="16"/>
      <c r="G10" s="16"/>
      <c r="H10" s="16"/>
      <c r="I10" s="16"/>
      <c r="J10" s="16"/>
      <c r="K10" s="16"/>
      <c r="L10" s="16"/>
      <c r="M10" s="16"/>
      <c r="N10" s="16"/>
      <c r="O10" s="16"/>
      <c r="P10" s="16"/>
      <c r="Q10" s="16"/>
      <c r="R10" s="16"/>
      <c r="S10" s="16"/>
      <c r="T10" s="17"/>
    </row>
    <row r="11" spans="1:20" ht="12.75" customHeight="1">
      <c r="A11" s="18"/>
      <c r="B11" s="257" t="s">
        <v>30</v>
      </c>
      <c r="C11" s="282"/>
      <c r="D11" s="282" t="s">
        <v>29</v>
      </c>
      <c r="E11" s="282"/>
      <c r="F11" s="329"/>
      <c r="G11" s="329"/>
      <c r="H11" s="329"/>
      <c r="I11" s="329"/>
      <c r="J11" s="330"/>
      <c r="K11" s="331" t="s">
        <v>28</v>
      </c>
      <c r="L11" s="331"/>
      <c r="M11" s="332"/>
      <c r="N11" s="261"/>
      <c r="O11" s="261"/>
      <c r="P11" s="261"/>
      <c r="Q11" s="261"/>
      <c r="R11" s="262"/>
      <c r="S11" s="262"/>
      <c r="T11" s="333"/>
    </row>
    <row r="12" spans="1:20" ht="12.75" customHeight="1">
      <c r="A12" s="334" t="s">
        <v>58</v>
      </c>
      <c r="B12" s="299"/>
      <c r="C12" s="299"/>
      <c r="D12" s="299"/>
      <c r="E12" s="299"/>
      <c r="F12" s="299"/>
      <c r="G12" s="299"/>
      <c r="H12" s="299"/>
      <c r="I12" s="335"/>
      <c r="J12" s="248" t="s">
        <v>54</v>
      </c>
      <c r="K12" s="249"/>
      <c r="L12" s="249"/>
      <c r="M12" s="249"/>
      <c r="N12" s="249"/>
      <c r="O12" s="249"/>
      <c r="P12" s="249"/>
      <c r="Q12" s="249"/>
      <c r="R12" s="255"/>
      <c r="S12" s="255"/>
      <c r="T12" s="256"/>
    </row>
    <row r="13" spans="1:20" ht="13.5">
      <c r="A13" s="336" t="s">
        <v>25</v>
      </c>
      <c r="B13" s="337"/>
      <c r="C13" s="282" t="s">
        <v>24</v>
      </c>
      <c r="D13" s="248"/>
      <c r="E13" s="19"/>
      <c r="F13" s="20"/>
      <c r="G13" s="20"/>
      <c r="H13" s="20"/>
      <c r="I13" s="21"/>
      <c r="J13" s="260" t="s">
        <v>23</v>
      </c>
      <c r="K13" s="338"/>
      <c r="L13" s="339" t="s">
        <v>22</v>
      </c>
      <c r="M13" s="340"/>
      <c r="N13" s="340"/>
      <c r="O13" s="340"/>
      <c r="P13" s="340"/>
      <c r="Q13" s="340"/>
      <c r="R13" s="262"/>
      <c r="S13" s="262"/>
      <c r="T13" s="333"/>
    </row>
    <row r="14" spans="1:20" ht="20.25" customHeight="1">
      <c r="A14" s="341" t="s">
        <v>53</v>
      </c>
      <c r="B14" s="342"/>
      <c r="C14" s="282" t="s">
        <v>21</v>
      </c>
      <c r="D14" s="248"/>
      <c r="E14" s="251"/>
      <c r="F14" s="343"/>
      <c r="G14" s="343"/>
      <c r="H14" s="343"/>
      <c r="I14" s="344"/>
      <c r="J14" s="251"/>
      <c r="K14" s="252"/>
      <c r="L14" s="22"/>
      <c r="M14" s="23"/>
      <c r="N14" s="23"/>
      <c r="O14" s="23"/>
      <c r="P14" s="23"/>
      <c r="Q14" s="23"/>
      <c r="R14" s="23"/>
      <c r="S14" s="23"/>
      <c r="T14" s="24"/>
    </row>
    <row r="15" spans="1:20" ht="12.75" customHeight="1">
      <c r="A15" s="325" t="s">
        <v>20</v>
      </c>
      <c r="B15" s="321"/>
      <c r="C15" s="321"/>
      <c r="D15" s="321"/>
      <c r="E15" s="320"/>
      <c r="F15" s="282" t="s">
        <v>65</v>
      </c>
      <c r="G15" s="282"/>
      <c r="H15" s="282"/>
      <c r="I15" s="298" t="s">
        <v>52</v>
      </c>
      <c r="J15" s="299"/>
      <c r="K15" s="300"/>
      <c r="L15" s="282" t="s">
        <v>51</v>
      </c>
      <c r="M15" s="282"/>
      <c r="N15" s="282"/>
      <c r="O15" s="282" t="s">
        <v>50</v>
      </c>
      <c r="P15" s="282"/>
      <c r="Q15" s="248"/>
      <c r="R15" s="327" t="s">
        <v>66</v>
      </c>
      <c r="S15" s="327"/>
      <c r="T15" s="328"/>
    </row>
    <row r="16" spans="1:20" ht="12.75" customHeight="1">
      <c r="A16" s="326"/>
      <c r="B16" s="252"/>
      <c r="C16" s="252"/>
      <c r="D16" s="252"/>
      <c r="E16" s="253"/>
      <c r="F16" s="25" t="s">
        <v>18</v>
      </c>
      <c r="G16" s="248" t="s">
        <v>59</v>
      </c>
      <c r="H16" s="257"/>
      <c r="I16" s="26" t="s">
        <v>18</v>
      </c>
      <c r="J16" s="248" t="s">
        <v>59</v>
      </c>
      <c r="K16" s="257"/>
      <c r="L16" s="26" t="s">
        <v>18</v>
      </c>
      <c r="M16" s="248" t="s">
        <v>59</v>
      </c>
      <c r="N16" s="257"/>
      <c r="O16" s="26" t="s">
        <v>18</v>
      </c>
      <c r="P16" s="248" t="s">
        <v>59</v>
      </c>
      <c r="Q16" s="249"/>
      <c r="R16" s="26" t="s">
        <v>18</v>
      </c>
      <c r="S16" s="248" t="s">
        <v>59</v>
      </c>
      <c r="T16" s="322"/>
    </row>
    <row r="17" spans="1:20" ht="12.75" customHeight="1">
      <c r="A17" s="27"/>
      <c r="B17" s="319" t="s">
        <v>17</v>
      </c>
      <c r="C17" s="320"/>
      <c r="D17" s="298" t="s">
        <v>16</v>
      </c>
      <c r="E17" s="300"/>
      <c r="F17" s="26"/>
      <c r="G17" s="248"/>
      <c r="H17" s="257"/>
      <c r="I17" s="26"/>
      <c r="J17" s="248"/>
      <c r="K17" s="257"/>
      <c r="L17" s="26"/>
      <c r="M17" s="248"/>
      <c r="N17" s="257"/>
      <c r="O17" s="26"/>
      <c r="P17" s="248"/>
      <c r="Q17" s="249"/>
      <c r="R17" s="26"/>
      <c r="S17" s="248"/>
      <c r="T17" s="322"/>
    </row>
    <row r="18" spans="1:20" ht="12.75" customHeight="1">
      <c r="A18" s="27"/>
      <c r="B18" s="251"/>
      <c r="C18" s="253"/>
      <c r="D18" s="298" t="s">
        <v>15</v>
      </c>
      <c r="E18" s="300"/>
      <c r="F18" s="26"/>
      <c r="G18" s="248"/>
      <c r="H18" s="257"/>
      <c r="I18" s="26"/>
      <c r="J18" s="248"/>
      <c r="K18" s="257"/>
      <c r="L18" s="26"/>
      <c r="M18" s="248"/>
      <c r="N18" s="257"/>
      <c r="O18" s="26"/>
      <c r="P18" s="248"/>
      <c r="Q18" s="249"/>
      <c r="R18" s="26"/>
      <c r="S18" s="248"/>
      <c r="T18" s="322"/>
    </row>
    <row r="19" spans="1:20" ht="12.75" customHeight="1">
      <c r="A19" s="27"/>
      <c r="B19" s="298" t="s">
        <v>14</v>
      </c>
      <c r="C19" s="299"/>
      <c r="D19" s="299"/>
      <c r="E19" s="300"/>
      <c r="F19" s="248"/>
      <c r="G19" s="249"/>
      <c r="H19" s="257"/>
      <c r="I19" s="248"/>
      <c r="J19" s="249"/>
      <c r="K19" s="257"/>
      <c r="L19" s="248"/>
      <c r="M19" s="249"/>
      <c r="N19" s="257"/>
      <c r="O19" s="248"/>
      <c r="P19" s="249"/>
      <c r="Q19" s="249"/>
      <c r="R19" s="248"/>
      <c r="S19" s="249"/>
      <c r="T19" s="322"/>
    </row>
    <row r="20" spans="1:20" ht="12.75" customHeight="1">
      <c r="A20" s="27"/>
      <c r="B20" s="298" t="s">
        <v>13</v>
      </c>
      <c r="C20" s="299"/>
      <c r="D20" s="299"/>
      <c r="E20" s="300"/>
      <c r="F20" s="241"/>
      <c r="G20" s="242"/>
      <c r="H20" s="323"/>
      <c r="I20" s="241"/>
      <c r="J20" s="242"/>
      <c r="K20" s="323"/>
      <c r="L20" s="241"/>
      <c r="M20" s="242"/>
      <c r="N20" s="323"/>
      <c r="O20" s="241"/>
      <c r="P20" s="242"/>
      <c r="Q20" s="242"/>
      <c r="R20" s="241"/>
      <c r="S20" s="242"/>
      <c r="T20" s="324"/>
    </row>
    <row r="21" spans="1:20" ht="12.75" customHeight="1">
      <c r="A21" s="27"/>
      <c r="B21" s="321"/>
      <c r="C21" s="321"/>
      <c r="D21" s="321"/>
      <c r="E21" s="320"/>
      <c r="F21" s="282" t="s">
        <v>49</v>
      </c>
      <c r="G21" s="282"/>
      <c r="H21" s="282"/>
      <c r="I21" s="248" t="s">
        <v>48</v>
      </c>
      <c r="J21" s="249"/>
      <c r="K21" s="257"/>
      <c r="L21" s="298" t="s">
        <v>67</v>
      </c>
      <c r="M21" s="299"/>
      <c r="N21" s="300"/>
      <c r="O21" s="248" t="s">
        <v>19</v>
      </c>
      <c r="P21" s="249"/>
      <c r="Q21" s="249"/>
      <c r="R21" s="34"/>
      <c r="T21" s="35"/>
    </row>
    <row r="22" spans="1:20" ht="12.75" customHeight="1">
      <c r="A22" s="27"/>
      <c r="B22" s="252"/>
      <c r="C22" s="252"/>
      <c r="D22" s="252"/>
      <c r="E22" s="253"/>
      <c r="F22" s="25" t="s">
        <v>18</v>
      </c>
      <c r="G22" s="248" t="s">
        <v>59</v>
      </c>
      <c r="H22" s="257"/>
      <c r="I22" s="26" t="s">
        <v>18</v>
      </c>
      <c r="J22" s="248" t="s">
        <v>59</v>
      </c>
      <c r="K22" s="257"/>
      <c r="L22" s="26" t="s">
        <v>18</v>
      </c>
      <c r="M22" s="248" t="s">
        <v>59</v>
      </c>
      <c r="N22" s="257"/>
      <c r="O22" s="26" t="s">
        <v>18</v>
      </c>
      <c r="P22" s="248" t="s">
        <v>59</v>
      </c>
      <c r="Q22" s="249"/>
      <c r="R22" s="34"/>
      <c r="T22" s="35"/>
    </row>
    <row r="23" spans="1:20" ht="12.75" customHeight="1">
      <c r="A23" s="27"/>
      <c r="B23" s="319" t="s">
        <v>17</v>
      </c>
      <c r="C23" s="320"/>
      <c r="D23" s="298" t="s">
        <v>16</v>
      </c>
      <c r="E23" s="300"/>
      <c r="F23" s="26"/>
      <c r="G23" s="248"/>
      <c r="H23" s="257"/>
      <c r="I23" s="26"/>
      <c r="J23" s="248"/>
      <c r="K23" s="257"/>
      <c r="L23" s="26"/>
      <c r="M23" s="248"/>
      <c r="N23" s="257"/>
      <c r="O23" s="26"/>
      <c r="P23" s="248"/>
      <c r="Q23" s="249"/>
      <c r="R23" s="34"/>
      <c r="T23" s="35"/>
    </row>
    <row r="24" spans="1:20" ht="12.75" customHeight="1">
      <c r="A24" s="27"/>
      <c r="B24" s="251"/>
      <c r="C24" s="253"/>
      <c r="D24" s="298" t="s">
        <v>15</v>
      </c>
      <c r="E24" s="300"/>
      <c r="F24" s="26"/>
      <c r="G24" s="248"/>
      <c r="H24" s="257"/>
      <c r="I24" s="26"/>
      <c r="J24" s="248"/>
      <c r="K24" s="257"/>
      <c r="L24" s="26"/>
      <c r="M24" s="248"/>
      <c r="N24" s="257"/>
      <c r="O24" s="26"/>
      <c r="P24" s="248"/>
      <c r="Q24" s="249"/>
      <c r="R24" s="34"/>
      <c r="T24" s="35"/>
    </row>
    <row r="25" spans="1:20" ht="12.75" customHeight="1">
      <c r="A25" s="27"/>
      <c r="B25" s="298" t="s">
        <v>14</v>
      </c>
      <c r="C25" s="299"/>
      <c r="D25" s="299"/>
      <c r="E25" s="300"/>
      <c r="F25" s="248"/>
      <c r="G25" s="249"/>
      <c r="H25" s="257"/>
      <c r="I25" s="248"/>
      <c r="J25" s="249"/>
      <c r="K25" s="257"/>
      <c r="L25" s="248"/>
      <c r="M25" s="249"/>
      <c r="N25" s="257"/>
      <c r="O25" s="282"/>
      <c r="P25" s="282"/>
      <c r="Q25" s="248"/>
      <c r="R25" s="34"/>
      <c r="T25" s="35"/>
    </row>
    <row r="26" spans="1:20" ht="12.75" customHeight="1">
      <c r="A26" s="27"/>
      <c r="B26" s="298" t="s">
        <v>13</v>
      </c>
      <c r="C26" s="299"/>
      <c r="D26" s="299"/>
      <c r="E26" s="300"/>
      <c r="F26" s="301"/>
      <c r="G26" s="302"/>
      <c r="H26" s="303"/>
      <c r="I26" s="301"/>
      <c r="J26" s="302"/>
      <c r="K26" s="303"/>
      <c r="L26" s="301"/>
      <c r="M26" s="302"/>
      <c r="N26" s="303"/>
      <c r="O26" s="304"/>
      <c r="P26" s="304"/>
      <c r="Q26" s="301"/>
      <c r="R26" s="34"/>
      <c r="T26" s="35"/>
    </row>
    <row r="27" spans="1:20" s="37" customFormat="1" ht="13.5" customHeight="1">
      <c r="A27" s="36"/>
      <c r="B27" s="305" t="s">
        <v>68</v>
      </c>
      <c r="C27" s="306"/>
      <c r="D27" s="306"/>
      <c r="E27" s="307"/>
      <c r="F27" s="313" t="s">
        <v>69</v>
      </c>
      <c r="G27" s="254"/>
      <c r="H27" s="254"/>
      <c r="I27" s="254"/>
      <c r="J27" s="254"/>
      <c r="K27" s="254"/>
      <c r="L27" s="254"/>
      <c r="M27" s="254"/>
      <c r="N27" s="254"/>
      <c r="O27" s="254"/>
      <c r="P27" s="254"/>
      <c r="Q27" s="254"/>
      <c r="R27" s="254"/>
      <c r="S27" s="254"/>
      <c r="T27" s="314"/>
    </row>
    <row r="28" spans="1:20" s="37" customFormat="1" ht="13.5" customHeight="1">
      <c r="A28" s="36"/>
      <c r="B28" s="308"/>
      <c r="C28" s="262"/>
      <c r="D28" s="262"/>
      <c r="E28" s="309"/>
      <c r="F28" s="38" t="s">
        <v>70</v>
      </c>
      <c r="G28" s="39"/>
      <c r="H28" s="39"/>
      <c r="I28" s="315" t="s">
        <v>71</v>
      </c>
      <c r="J28" s="315"/>
      <c r="K28" s="315"/>
      <c r="L28" s="315"/>
      <c r="M28" s="315" t="s">
        <v>72</v>
      </c>
      <c r="N28" s="315"/>
      <c r="O28" s="315"/>
      <c r="P28" s="315"/>
      <c r="Q28" s="315" t="s">
        <v>73</v>
      </c>
      <c r="R28" s="315"/>
      <c r="S28" s="315"/>
      <c r="T28" s="316"/>
    </row>
    <row r="29" spans="1:20" s="37" customFormat="1" ht="13.5" customHeight="1">
      <c r="A29" s="36"/>
      <c r="B29" s="308"/>
      <c r="C29" s="262"/>
      <c r="D29" s="262"/>
      <c r="E29" s="309"/>
      <c r="F29" s="38" t="s">
        <v>74</v>
      </c>
      <c r="G29" s="39"/>
      <c r="H29" s="39"/>
      <c r="I29" s="313"/>
      <c r="J29" s="317"/>
      <c r="K29" s="317"/>
      <c r="L29" s="318"/>
      <c r="M29" s="313"/>
      <c r="N29" s="317"/>
      <c r="O29" s="317"/>
      <c r="P29" s="318"/>
      <c r="Q29" s="313"/>
      <c r="R29" s="255"/>
      <c r="S29" s="255"/>
      <c r="T29" s="256"/>
    </row>
    <row r="30" spans="1:20" s="37" customFormat="1" ht="13.5" customHeight="1">
      <c r="A30" s="36"/>
      <c r="B30" s="308"/>
      <c r="C30" s="262"/>
      <c r="D30" s="262"/>
      <c r="E30" s="309"/>
      <c r="F30" s="38" t="s">
        <v>75</v>
      </c>
      <c r="G30" s="39"/>
      <c r="H30" s="39"/>
      <c r="I30" s="313"/>
      <c r="J30" s="317"/>
      <c r="K30" s="317"/>
      <c r="L30" s="318"/>
      <c r="M30" s="313"/>
      <c r="N30" s="317"/>
      <c r="O30" s="317"/>
      <c r="P30" s="318"/>
      <c r="Q30" s="313"/>
      <c r="R30" s="255"/>
      <c r="S30" s="255"/>
      <c r="T30" s="256"/>
    </row>
    <row r="31" spans="1:20" s="37" customFormat="1" ht="13.5" customHeight="1">
      <c r="A31" s="40"/>
      <c r="B31" s="310"/>
      <c r="C31" s="311"/>
      <c r="D31" s="311"/>
      <c r="E31" s="312"/>
      <c r="F31" s="38" t="s">
        <v>76</v>
      </c>
      <c r="G31" s="39"/>
      <c r="H31" s="39"/>
      <c r="I31" s="313"/>
      <c r="J31" s="317"/>
      <c r="K31" s="317"/>
      <c r="L31" s="318"/>
      <c r="M31" s="313"/>
      <c r="N31" s="317"/>
      <c r="O31" s="317"/>
      <c r="P31" s="318"/>
      <c r="Q31" s="313"/>
      <c r="R31" s="255"/>
      <c r="S31" s="255"/>
      <c r="T31" s="256"/>
    </row>
    <row r="32" spans="1:20" ht="12.75" customHeight="1">
      <c r="A32" s="281" t="s">
        <v>12</v>
      </c>
      <c r="B32" s="282"/>
      <c r="C32" s="282"/>
      <c r="D32" s="282"/>
      <c r="E32" s="282"/>
      <c r="F32" s="248"/>
      <c r="G32" s="249"/>
      <c r="H32" s="249"/>
      <c r="I32" s="249"/>
      <c r="J32" s="249"/>
      <c r="K32" s="249"/>
      <c r="L32" s="249"/>
      <c r="M32" s="249"/>
      <c r="N32" s="249"/>
      <c r="O32" s="249"/>
      <c r="P32" s="249"/>
      <c r="Q32" s="249"/>
      <c r="R32" s="243"/>
      <c r="S32" s="243"/>
      <c r="T32" s="244"/>
    </row>
    <row r="33" spans="1:21" ht="12.75" customHeight="1">
      <c r="A33" s="281"/>
      <c r="B33" s="240" t="s">
        <v>11</v>
      </c>
      <c r="C33" s="240"/>
      <c r="D33" s="240"/>
      <c r="E33" s="240"/>
      <c r="F33" s="245" t="s">
        <v>77</v>
      </c>
      <c r="G33" s="246"/>
      <c r="H33" s="246"/>
      <c r="I33" s="246"/>
      <c r="J33" s="246"/>
      <c r="K33" s="246"/>
      <c r="L33" s="246"/>
      <c r="M33" s="246"/>
      <c r="N33" s="246"/>
      <c r="O33" s="246"/>
      <c r="P33" s="246"/>
      <c r="Q33" s="246"/>
      <c r="R33" s="243"/>
      <c r="S33" s="243"/>
      <c r="T33" s="244"/>
    </row>
    <row r="34" spans="1:21" ht="12.75" customHeight="1">
      <c r="A34" s="281"/>
      <c r="B34" s="240" t="s">
        <v>10</v>
      </c>
      <c r="C34" s="240"/>
      <c r="D34" s="240"/>
      <c r="E34" s="240"/>
      <c r="F34" s="245" t="s">
        <v>78</v>
      </c>
      <c r="G34" s="246"/>
      <c r="H34" s="246"/>
      <c r="I34" s="246"/>
      <c r="J34" s="246"/>
      <c r="K34" s="246"/>
      <c r="L34" s="246"/>
      <c r="M34" s="246"/>
      <c r="N34" s="246"/>
      <c r="O34" s="246"/>
      <c r="P34" s="246"/>
      <c r="Q34" s="246"/>
      <c r="R34" s="243"/>
      <c r="S34" s="243"/>
      <c r="T34" s="244"/>
    </row>
    <row r="35" spans="1:21" ht="12.75" customHeight="1">
      <c r="A35" s="281"/>
      <c r="B35" s="283" t="s">
        <v>47</v>
      </c>
      <c r="C35" s="284"/>
      <c r="D35" s="284"/>
      <c r="E35" s="285"/>
      <c r="F35" s="292" t="s">
        <v>46</v>
      </c>
      <c r="G35" s="293"/>
      <c r="H35" s="294" t="s">
        <v>45</v>
      </c>
      <c r="I35" s="294"/>
      <c r="J35" s="294"/>
      <c r="K35" s="294"/>
      <c r="L35" s="294"/>
      <c r="M35" s="294"/>
      <c r="N35" s="294"/>
      <c r="O35" s="294"/>
      <c r="P35" s="294"/>
      <c r="Q35" s="295"/>
      <c r="R35" s="41"/>
      <c r="S35" s="42"/>
      <c r="T35" s="43"/>
    </row>
    <row r="36" spans="1:21" ht="12.75" customHeight="1">
      <c r="A36" s="281"/>
      <c r="B36" s="286"/>
      <c r="C36" s="287"/>
      <c r="D36" s="287"/>
      <c r="E36" s="288"/>
      <c r="F36" s="292"/>
      <c r="G36" s="293"/>
      <c r="H36" s="296" t="s">
        <v>44</v>
      </c>
      <c r="I36" s="296"/>
      <c r="J36" s="296" t="s">
        <v>43</v>
      </c>
      <c r="K36" s="296"/>
      <c r="L36" s="296" t="s">
        <v>42</v>
      </c>
      <c r="M36" s="296"/>
      <c r="N36" s="296" t="s">
        <v>41</v>
      </c>
      <c r="O36" s="296"/>
      <c r="P36" s="296" t="s">
        <v>40</v>
      </c>
      <c r="Q36" s="297"/>
      <c r="R36" s="34"/>
      <c r="T36" s="35"/>
    </row>
    <row r="37" spans="1:21" ht="12.75" customHeight="1">
      <c r="A37" s="281"/>
      <c r="B37" s="286"/>
      <c r="C37" s="287"/>
      <c r="D37" s="287"/>
      <c r="E37" s="288"/>
      <c r="F37" s="276"/>
      <c r="G37" s="276"/>
      <c r="H37" s="276"/>
      <c r="I37" s="276"/>
      <c r="J37" s="276"/>
      <c r="K37" s="276"/>
      <c r="L37" s="276"/>
      <c r="M37" s="276"/>
      <c r="N37" s="276"/>
      <c r="O37" s="276"/>
      <c r="P37" s="276"/>
      <c r="Q37" s="277"/>
      <c r="R37" s="34"/>
      <c r="T37" s="35"/>
    </row>
    <row r="38" spans="1:21" ht="12.75" customHeight="1">
      <c r="A38" s="281"/>
      <c r="B38" s="286"/>
      <c r="C38" s="287"/>
      <c r="D38" s="287"/>
      <c r="E38" s="288"/>
      <c r="F38" s="276" t="s">
        <v>79</v>
      </c>
      <c r="G38" s="276"/>
      <c r="H38" s="276" t="s">
        <v>80</v>
      </c>
      <c r="I38" s="277"/>
      <c r="J38" s="278" t="s">
        <v>81</v>
      </c>
      <c r="K38" s="278"/>
      <c r="L38" s="44"/>
      <c r="M38" s="44"/>
      <c r="N38" s="44"/>
      <c r="O38" s="44"/>
      <c r="P38" s="44"/>
      <c r="Q38" s="44"/>
      <c r="R38" s="45"/>
      <c r="S38" s="45"/>
      <c r="T38" s="46"/>
      <c r="U38" s="45"/>
    </row>
    <row r="39" spans="1:21" ht="12.75" customHeight="1">
      <c r="A39" s="281"/>
      <c r="B39" s="286"/>
      <c r="C39" s="287"/>
      <c r="D39" s="287"/>
      <c r="E39" s="288"/>
      <c r="F39" s="276"/>
      <c r="G39" s="276"/>
      <c r="H39" s="276"/>
      <c r="I39" s="277"/>
      <c r="J39" s="278"/>
      <c r="K39" s="278"/>
      <c r="L39" s="45"/>
      <c r="M39" s="45"/>
      <c r="N39" s="45"/>
      <c r="O39" s="45"/>
      <c r="P39" s="45"/>
      <c r="Q39" s="45"/>
      <c r="R39" s="45"/>
      <c r="S39" s="45"/>
      <c r="T39" s="46"/>
      <c r="U39" s="45"/>
    </row>
    <row r="40" spans="1:21" ht="12.75" customHeight="1">
      <c r="A40" s="281"/>
      <c r="B40" s="289"/>
      <c r="C40" s="290"/>
      <c r="D40" s="290"/>
      <c r="E40" s="291"/>
      <c r="F40" s="277"/>
      <c r="G40" s="279"/>
      <c r="H40" s="277"/>
      <c r="I40" s="280"/>
      <c r="J40" s="276"/>
      <c r="K40" s="276"/>
      <c r="L40" s="47"/>
      <c r="M40" s="47"/>
      <c r="N40" s="47"/>
      <c r="O40" s="47"/>
      <c r="P40" s="47"/>
      <c r="Q40" s="47"/>
      <c r="R40" s="47"/>
      <c r="S40" s="47"/>
      <c r="T40" s="48"/>
      <c r="U40" s="45"/>
    </row>
    <row r="41" spans="1:21" ht="12.75" customHeight="1">
      <c r="A41" s="281"/>
      <c r="B41" s="245" t="s">
        <v>39</v>
      </c>
      <c r="C41" s="246"/>
      <c r="D41" s="246"/>
      <c r="E41" s="247"/>
      <c r="F41" s="248" t="s">
        <v>82</v>
      </c>
      <c r="G41" s="249"/>
      <c r="H41" s="249"/>
      <c r="I41" s="249"/>
      <c r="J41" s="249"/>
      <c r="K41" s="249"/>
      <c r="L41" s="249"/>
      <c r="M41" s="249"/>
      <c r="N41" s="249"/>
      <c r="O41" s="249"/>
      <c r="P41" s="249"/>
      <c r="Q41" s="249"/>
      <c r="R41" s="243"/>
      <c r="S41" s="243"/>
      <c r="T41" s="244"/>
    </row>
    <row r="42" spans="1:21" ht="12.75" customHeight="1">
      <c r="A42" s="281"/>
      <c r="B42" s="240" t="s">
        <v>38</v>
      </c>
      <c r="C42" s="240"/>
      <c r="D42" s="240"/>
      <c r="E42" s="240"/>
      <c r="F42" s="241"/>
      <c r="G42" s="242"/>
      <c r="H42" s="242"/>
      <c r="I42" s="242"/>
      <c r="J42" s="242"/>
      <c r="K42" s="242"/>
      <c r="L42" s="242"/>
      <c r="M42" s="242"/>
      <c r="N42" s="242"/>
      <c r="O42" s="242"/>
      <c r="P42" s="242"/>
      <c r="Q42" s="242"/>
      <c r="R42" s="243"/>
      <c r="S42" s="243"/>
      <c r="T42" s="244"/>
    </row>
    <row r="43" spans="1:21" ht="12.75" customHeight="1">
      <c r="A43" s="281"/>
      <c r="B43" s="245" t="s">
        <v>34</v>
      </c>
      <c r="C43" s="246"/>
      <c r="D43" s="246"/>
      <c r="E43" s="247"/>
      <c r="F43" s="248" t="s">
        <v>83</v>
      </c>
      <c r="G43" s="249"/>
      <c r="H43" s="249"/>
      <c r="I43" s="249"/>
      <c r="J43" s="249"/>
      <c r="K43" s="249"/>
      <c r="L43" s="249"/>
      <c r="M43" s="249"/>
      <c r="N43" s="249"/>
      <c r="O43" s="249"/>
      <c r="P43" s="249"/>
      <c r="Q43" s="249"/>
      <c r="R43" s="243"/>
      <c r="S43" s="243"/>
      <c r="T43" s="244"/>
    </row>
    <row r="44" spans="1:21" ht="12.75" customHeight="1">
      <c r="A44" s="281"/>
      <c r="B44" s="240" t="s">
        <v>9</v>
      </c>
      <c r="C44" s="240"/>
      <c r="D44" s="240"/>
      <c r="E44" s="240"/>
      <c r="F44" s="248"/>
      <c r="G44" s="249"/>
      <c r="H44" s="249"/>
      <c r="I44" s="249"/>
      <c r="J44" s="249"/>
      <c r="K44" s="249"/>
      <c r="L44" s="249"/>
      <c r="M44" s="249"/>
      <c r="N44" s="249"/>
      <c r="O44" s="249"/>
      <c r="P44" s="249"/>
      <c r="Q44" s="249"/>
      <c r="R44" s="243"/>
      <c r="S44" s="243"/>
      <c r="T44" s="244"/>
    </row>
    <row r="45" spans="1:21" ht="12.75" customHeight="1">
      <c r="A45" s="281"/>
      <c r="B45" s="240"/>
      <c r="C45" s="240"/>
      <c r="D45" s="240"/>
      <c r="E45" s="240"/>
      <c r="F45" s="248"/>
      <c r="G45" s="249"/>
      <c r="H45" s="249"/>
      <c r="I45" s="249"/>
      <c r="J45" s="249"/>
      <c r="K45" s="249"/>
      <c r="L45" s="249"/>
      <c r="M45" s="249"/>
      <c r="N45" s="249"/>
      <c r="O45" s="249"/>
      <c r="P45" s="249"/>
      <c r="Q45" s="249"/>
      <c r="R45" s="243"/>
      <c r="S45" s="243"/>
      <c r="T45" s="244"/>
    </row>
    <row r="46" spans="1:21" ht="12.75" customHeight="1">
      <c r="A46" s="281"/>
      <c r="B46" s="240" t="s">
        <v>8</v>
      </c>
      <c r="C46" s="240"/>
      <c r="D46" s="240"/>
      <c r="E46" s="240"/>
      <c r="F46" s="248"/>
      <c r="G46" s="249"/>
      <c r="H46" s="249"/>
      <c r="I46" s="249"/>
      <c r="J46" s="249"/>
      <c r="K46" s="249"/>
      <c r="L46" s="249"/>
      <c r="M46" s="249"/>
      <c r="N46" s="249"/>
      <c r="O46" s="249"/>
      <c r="P46" s="249"/>
      <c r="Q46" s="249"/>
      <c r="R46" s="243"/>
      <c r="S46" s="243"/>
      <c r="T46" s="244"/>
    </row>
    <row r="47" spans="1:21" ht="12.75" customHeight="1">
      <c r="A47" s="281"/>
      <c r="B47" s="240" t="s">
        <v>7</v>
      </c>
      <c r="C47" s="240"/>
      <c r="D47" s="240"/>
      <c r="E47" s="240"/>
      <c r="F47" s="251" t="s">
        <v>6</v>
      </c>
      <c r="G47" s="252"/>
      <c r="H47" s="252"/>
      <c r="I47" s="253"/>
      <c r="J47" s="251" t="s">
        <v>5</v>
      </c>
      <c r="K47" s="252"/>
      <c r="L47" s="252"/>
      <c r="M47" s="253"/>
      <c r="N47" s="248"/>
      <c r="O47" s="254"/>
      <c r="P47" s="254"/>
      <c r="Q47" s="254"/>
      <c r="R47" s="255"/>
      <c r="S47" s="255"/>
      <c r="T47" s="256"/>
    </row>
    <row r="48" spans="1:21" ht="12.75" customHeight="1">
      <c r="A48" s="281"/>
      <c r="B48" s="250"/>
      <c r="C48" s="250"/>
      <c r="D48" s="250"/>
      <c r="E48" s="250"/>
      <c r="F48" s="248" t="s">
        <v>4</v>
      </c>
      <c r="G48" s="249"/>
      <c r="H48" s="249"/>
      <c r="I48" s="257"/>
      <c r="J48" s="258" t="s">
        <v>3</v>
      </c>
      <c r="K48" s="259"/>
      <c r="L48" s="49"/>
      <c r="M48" s="50"/>
      <c r="N48" s="51" t="s">
        <v>2</v>
      </c>
      <c r="O48" s="260"/>
      <c r="P48" s="261"/>
      <c r="Q48" s="261"/>
      <c r="R48" s="262"/>
      <c r="S48" s="262"/>
      <c r="T48" s="35"/>
    </row>
    <row r="49" spans="1:20" ht="12.75" customHeight="1">
      <c r="A49" s="281"/>
      <c r="B49" s="250"/>
      <c r="C49" s="250"/>
      <c r="D49" s="250"/>
      <c r="E49" s="250"/>
      <c r="F49" s="248" t="s">
        <v>1</v>
      </c>
      <c r="G49" s="249"/>
      <c r="H49" s="249"/>
      <c r="I49" s="257"/>
      <c r="J49" s="248"/>
      <c r="K49" s="254"/>
      <c r="L49" s="254"/>
      <c r="M49" s="254"/>
      <c r="N49" s="254"/>
      <c r="O49" s="254"/>
      <c r="P49" s="254"/>
      <c r="Q49" s="254"/>
      <c r="R49" s="255"/>
      <c r="S49" s="255"/>
      <c r="T49" s="256"/>
    </row>
    <row r="50" spans="1:20" ht="12.75" customHeight="1">
      <c r="A50" s="263" t="s">
        <v>37</v>
      </c>
      <c r="B50" s="254"/>
      <c r="C50" s="254"/>
      <c r="D50" s="254"/>
      <c r="E50" s="264"/>
      <c r="F50" s="248" t="s">
        <v>36</v>
      </c>
      <c r="G50" s="257"/>
      <c r="H50" s="52"/>
      <c r="I50" s="52"/>
      <c r="J50" s="53"/>
      <c r="K50" s="54"/>
      <c r="L50" s="265" t="s">
        <v>35</v>
      </c>
      <c r="M50" s="265"/>
      <c r="N50" s="265"/>
      <c r="O50" s="55"/>
      <c r="P50" s="56"/>
      <c r="Q50" s="56"/>
      <c r="R50" s="56"/>
      <c r="S50" s="56"/>
      <c r="T50" s="57"/>
    </row>
    <row r="51" spans="1:20" ht="26.25" customHeight="1">
      <c r="A51" s="266" t="s">
        <v>60</v>
      </c>
      <c r="B51" s="243"/>
      <c r="C51" s="243"/>
      <c r="D51" s="243"/>
      <c r="E51" s="267"/>
      <c r="F51" s="248"/>
      <c r="G51" s="249"/>
      <c r="H51" s="249"/>
      <c r="I51" s="249"/>
      <c r="J51" s="249"/>
      <c r="K51" s="249"/>
      <c r="L51" s="249"/>
      <c r="M51" s="249"/>
      <c r="N51" s="249"/>
      <c r="O51" s="249"/>
      <c r="P51" s="249"/>
      <c r="Q51" s="249"/>
      <c r="R51" s="243"/>
      <c r="S51" s="243"/>
      <c r="T51" s="244"/>
    </row>
    <row r="52" spans="1:20" ht="39" customHeight="1" thickBot="1">
      <c r="A52" s="268" t="s">
        <v>61</v>
      </c>
      <c r="B52" s="269"/>
      <c r="C52" s="269"/>
      <c r="D52" s="269"/>
      <c r="E52" s="269"/>
      <c r="F52" s="270" t="s">
        <v>84</v>
      </c>
      <c r="G52" s="271"/>
      <c r="H52" s="271"/>
      <c r="I52" s="271"/>
      <c r="J52" s="271"/>
      <c r="K52" s="271"/>
      <c r="L52" s="271"/>
      <c r="M52" s="271"/>
      <c r="N52" s="271"/>
      <c r="O52" s="271"/>
      <c r="P52" s="271"/>
      <c r="Q52" s="271"/>
      <c r="R52" s="272"/>
      <c r="S52" s="272"/>
      <c r="T52" s="273"/>
    </row>
    <row r="53" spans="1:20" ht="12.75" customHeight="1">
      <c r="A53" s="29" t="s">
        <v>0</v>
      </c>
    </row>
    <row r="54" spans="1:20" ht="12.75" customHeight="1">
      <c r="A54" s="274" t="s">
        <v>85</v>
      </c>
      <c r="B54" s="275"/>
      <c r="C54" s="275"/>
      <c r="D54" s="275"/>
      <c r="E54" s="275"/>
      <c r="F54" s="275"/>
      <c r="G54" s="275"/>
      <c r="H54" s="275"/>
      <c r="I54" s="275"/>
      <c r="J54" s="275"/>
      <c r="K54" s="275"/>
      <c r="L54" s="275"/>
      <c r="M54" s="275"/>
      <c r="N54" s="275"/>
      <c r="O54" s="275"/>
      <c r="P54" s="275"/>
      <c r="Q54" s="275"/>
      <c r="R54" s="275"/>
      <c r="S54" s="275"/>
      <c r="T54" s="275"/>
    </row>
    <row r="55" spans="1:20" ht="12.75" customHeight="1">
      <c r="A55" s="274" t="s">
        <v>62</v>
      </c>
      <c r="B55" s="275"/>
      <c r="C55" s="275"/>
      <c r="D55" s="275"/>
      <c r="E55" s="275"/>
      <c r="F55" s="275"/>
      <c r="G55" s="275"/>
      <c r="H55" s="275"/>
      <c r="I55" s="275"/>
      <c r="J55" s="275"/>
      <c r="K55" s="275"/>
      <c r="L55" s="275"/>
      <c r="M55" s="275"/>
      <c r="N55" s="275"/>
      <c r="O55" s="275"/>
      <c r="P55" s="275"/>
      <c r="Q55" s="275"/>
      <c r="R55" s="275"/>
      <c r="S55" s="275"/>
      <c r="T55" s="275"/>
    </row>
    <row r="56" spans="1:20" ht="12.75" customHeight="1">
      <c r="A56" s="274" t="s">
        <v>86</v>
      </c>
      <c r="B56" s="275"/>
      <c r="C56" s="275"/>
      <c r="D56" s="275"/>
      <c r="E56" s="275"/>
      <c r="F56" s="275"/>
      <c r="G56" s="275"/>
      <c r="H56" s="275"/>
      <c r="I56" s="275"/>
      <c r="J56" s="275"/>
      <c r="K56" s="275"/>
      <c r="L56" s="275"/>
      <c r="M56" s="275"/>
      <c r="N56" s="275"/>
      <c r="O56" s="275"/>
      <c r="P56" s="275"/>
      <c r="Q56" s="275"/>
      <c r="R56" s="275"/>
      <c r="S56" s="275"/>
      <c r="T56" s="275"/>
    </row>
    <row r="57" spans="1:20" s="30" customFormat="1" ht="13.5" customHeight="1">
      <c r="A57" s="274" t="s">
        <v>87</v>
      </c>
      <c r="B57" s="274"/>
      <c r="C57" s="274"/>
      <c r="D57" s="274"/>
      <c r="E57" s="274"/>
      <c r="F57" s="274"/>
      <c r="G57" s="274"/>
      <c r="H57" s="274"/>
      <c r="I57" s="274"/>
      <c r="J57" s="274"/>
      <c r="K57" s="274"/>
      <c r="L57" s="274"/>
      <c r="M57" s="274"/>
      <c r="N57" s="274"/>
      <c r="O57" s="274"/>
      <c r="P57" s="274"/>
      <c r="Q57" s="274"/>
    </row>
    <row r="58" spans="1:20" ht="12.75" customHeight="1">
      <c r="A58" s="274" t="s">
        <v>88</v>
      </c>
      <c r="B58" s="275"/>
      <c r="C58" s="275"/>
      <c r="D58" s="275"/>
      <c r="E58" s="275"/>
      <c r="F58" s="275"/>
      <c r="G58" s="275"/>
      <c r="H58" s="275"/>
      <c r="I58" s="275"/>
      <c r="J58" s="275"/>
      <c r="K58" s="275"/>
      <c r="L58" s="275"/>
      <c r="M58" s="275"/>
      <c r="N58" s="275"/>
      <c r="O58" s="275"/>
      <c r="P58" s="275"/>
      <c r="Q58" s="275"/>
      <c r="R58" s="275"/>
      <c r="S58" s="275"/>
      <c r="T58" s="275"/>
    </row>
    <row r="59" spans="1:20" ht="12.75" customHeight="1">
      <c r="A59" s="274" t="s">
        <v>89</v>
      </c>
      <c r="B59" s="275"/>
      <c r="C59" s="275"/>
      <c r="D59" s="275"/>
      <c r="E59" s="275"/>
      <c r="F59" s="275"/>
      <c r="G59" s="275"/>
      <c r="H59" s="275"/>
      <c r="I59" s="275"/>
      <c r="J59" s="275"/>
      <c r="K59" s="275"/>
      <c r="L59" s="275"/>
      <c r="M59" s="275"/>
      <c r="N59" s="275"/>
      <c r="O59" s="275"/>
      <c r="P59" s="275"/>
      <c r="Q59" s="275"/>
      <c r="R59" s="275"/>
      <c r="S59" s="275"/>
      <c r="T59" s="275"/>
    </row>
    <row r="60" spans="1:20" ht="12.75" customHeight="1">
      <c r="A60" s="274" t="s">
        <v>90</v>
      </c>
      <c r="B60" s="275"/>
      <c r="C60" s="275"/>
      <c r="D60" s="275"/>
      <c r="E60" s="275"/>
      <c r="F60" s="275"/>
      <c r="G60" s="275"/>
      <c r="H60" s="275"/>
      <c r="I60" s="275"/>
      <c r="J60" s="275"/>
      <c r="K60" s="275"/>
      <c r="L60" s="275"/>
      <c r="M60" s="275"/>
      <c r="N60" s="275"/>
      <c r="O60" s="275"/>
      <c r="P60" s="275"/>
      <c r="Q60" s="275"/>
      <c r="R60" s="275"/>
      <c r="S60" s="275"/>
      <c r="T60" s="275"/>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39"/>
      <c r="B62" s="239"/>
      <c r="C62" s="239"/>
    </row>
    <row r="63" spans="1:20" ht="12.75" customHeight="1">
      <c r="A63" s="239"/>
      <c r="B63" s="239"/>
      <c r="C63" s="239"/>
    </row>
    <row r="64" spans="1:20" ht="12.75" customHeight="1">
      <c r="A64" s="239"/>
      <c r="B64" s="239"/>
      <c r="C64" s="239"/>
    </row>
    <row r="65" spans="1:3" ht="12.75" customHeight="1">
      <c r="A65" s="239"/>
      <c r="B65" s="239"/>
      <c r="C65" s="239"/>
    </row>
    <row r="66" spans="1:3" ht="12.75" customHeight="1">
      <c r="A66" s="239"/>
      <c r="B66" s="239"/>
      <c r="C66" s="239"/>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66"/>
  <sheetViews>
    <sheetView showGridLines="0" view="pageBreakPreview" zoomScaleNormal="100" zoomScaleSheetLayoutView="100" workbookViewId="0">
      <selection activeCell="B13" sqref="B13"/>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310</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321</v>
      </c>
      <c r="AL1" s="358"/>
      <c r="AM1" s="358"/>
      <c r="AN1" s="358"/>
    </row>
    <row r="2" spans="1:40" ht="18" customHeight="1">
      <c r="A2" s="95"/>
      <c r="B2" s="65"/>
      <c r="C2" s="65"/>
      <c r="D2" s="65"/>
      <c r="E2" s="65"/>
      <c r="F2" s="65"/>
      <c r="G2" s="65"/>
      <c r="H2" s="65"/>
      <c r="I2" s="65"/>
      <c r="J2" s="65"/>
      <c r="K2" s="65"/>
      <c r="L2" s="6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160</v>
      </c>
      <c r="AI5" s="406"/>
      <c r="AJ5" s="406"/>
      <c r="AK5" s="97" t="s">
        <v>155</v>
      </c>
      <c r="AL5" s="212"/>
      <c r="AM5" s="97" t="s">
        <v>156</v>
      </c>
      <c r="AN5" s="95"/>
    </row>
    <row r="6" spans="1:40" ht="9.9499999999999993" customHeight="1">
      <c r="A6" s="95"/>
      <c r="B6" s="216"/>
      <c r="C6" s="216"/>
      <c r="D6" s="216"/>
      <c r="E6" s="216"/>
      <c r="F6" s="216"/>
      <c r="G6" s="216"/>
      <c r="H6" s="216"/>
      <c r="I6" s="216"/>
      <c r="J6" s="216"/>
      <c r="K6" s="216"/>
      <c r="L6" s="216"/>
      <c r="M6" s="216"/>
      <c r="N6" s="216"/>
      <c r="O6" s="216"/>
      <c r="P6" s="216"/>
      <c r="Q6" s="216"/>
      <c r="R6" s="216"/>
      <c r="S6" s="216"/>
      <c r="T6" s="216"/>
      <c r="U6" s="216"/>
      <c r="V6" s="216"/>
      <c r="W6" s="216"/>
      <c r="X6" s="65"/>
      <c r="Y6" s="65"/>
      <c r="Z6" s="65"/>
      <c r="AA6" s="65"/>
      <c r="AB6" s="65"/>
      <c r="AC6" s="65"/>
      <c r="AD6" s="65"/>
      <c r="AE6" s="65"/>
      <c r="AF6" s="65"/>
      <c r="AG6" s="65"/>
      <c r="AH6" s="65"/>
      <c r="AI6" s="65"/>
      <c r="AJ6" s="65"/>
      <c r="AK6" s="65"/>
      <c r="AL6" s="65"/>
      <c r="AM6" s="95"/>
      <c r="AN6" s="95"/>
    </row>
    <row r="7" spans="1:40" ht="15" customHeight="1">
      <c r="A7" s="448" t="s">
        <v>151</v>
      </c>
      <c r="B7" s="449"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448"/>
      <c r="B8" s="450"/>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448"/>
      <c r="B9" s="451"/>
      <c r="C9" s="367"/>
      <c r="D9" s="365"/>
      <c r="E9" s="369"/>
      <c r="F9" s="217">
        <f>DATE($M$2,$S$2,1)</f>
        <v>45413</v>
      </c>
      <c r="G9" s="217">
        <f>DATE($M$2,$S$2,2)</f>
        <v>45414</v>
      </c>
      <c r="H9" s="217">
        <f>DATE($M$2,$S$2,3)</f>
        <v>45415</v>
      </c>
      <c r="I9" s="217">
        <f>DATE($M$2,$S$2,4)</f>
        <v>45416</v>
      </c>
      <c r="J9" s="217">
        <f>DATE($M$2,$S$2,5)</f>
        <v>45417</v>
      </c>
      <c r="K9" s="217">
        <f>DATE($M$2,$S$2,6)</f>
        <v>45418</v>
      </c>
      <c r="L9" s="217">
        <f>DATE($M$2,$S$2,7)</f>
        <v>45419</v>
      </c>
      <c r="M9" s="217">
        <f>DATE($M$2,$S$2,8)</f>
        <v>45420</v>
      </c>
      <c r="N9" s="217">
        <f>DATE($M$2,$S$2,9)</f>
        <v>45421</v>
      </c>
      <c r="O9" s="217">
        <f>DATE($M$2,$S$2,10)</f>
        <v>45422</v>
      </c>
      <c r="P9" s="217">
        <f>DATE($M$2,$S$2,11)</f>
        <v>45423</v>
      </c>
      <c r="Q9" s="217">
        <f>DATE($M$2,$S$2,12)</f>
        <v>45424</v>
      </c>
      <c r="R9" s="217">
        <f>DATE($M$2,$S$2,13)</f>
        <v>45425</v>
      </c>
      <c r="S9" s="217">
        <f>DATE($M$2,$S$2,14)</f>
        <v>45426</v>
      </c>
      <c r="T9" s="217">
        <f>DATE($M$2,$S$2,15)</f>
        <v>45427</v>
      </c>
      <c r="U9" s="217">
        <f>DATE($M$2,$S$2,16)</f>
        <v>45428</v>
      </c>
      <c r="V9" s="217">
        <f>DATE($M$2,$S$2,17)</f>
        <v>45429</v>
      </c>
      <c r="W9" s="217">
        <f>DATE($M$2,$S$2,18)</f>
        <v>45430</v>
      </c>
      <c r="X9" s="217">
        <f>DATE($M$2,$S$2,19)</f>
        <v>45431</v>
      </c>
      <c r="Y9" s="217">
        <f>DATE($M$2,$S$2,20)</f>
        <v>45432</v>
      </c>
      <c r="Z9" s="217">
        <f>DATE($M$2,$S$2,21)</f>
        <v>45433</v>
      </c>
      <c r="AA9" s="217">
        <f>DATE($M$2,$S$2,22)</f>
        <v>45434</v>
      </c>
      <c r="AB9" s="217">
        <f>DATE($M$2,$S$2,23)</f>
        <v>45435</v>
      </c>
      <c r="AC9" s="217">
        <f>DATE($M$2,$S$2,24)</f>
        <v>45436</v>
      </c>
      <c r="AD9" s="217">
        <f>DATE($M$2,$S$2,25)</f>
        <v>45437</v>
      </c>
      <c r="AE9" s="217">
        <f>DATE($M$2,$S$2,26)</f>
        <v>45438</v>
      </c>
      <c r="AF9" s="217">
        <f>DATE($M$2,$S$2,27)</f>
        <v>45439</v>
      </c>
      <c r="AG9" s="217">
        <f>DATE($M$2,$S$2,28)</f>
        <v>45440</v>
      </c>
      <c r="AH9" s="217">
        <f>IF(DAY(EOMONTH(F9,0))&lt;29,"",DATE($M$2,$S$2,29))</f>
        <v>45441</v>
      </c>
      <c r="AI9" s="217">
        <f>IF(DAY(EOMONTH(F9,0))&lt;30,"",DATE($M$2,$S$2,30))</f>
        <v>45442</v>
      </c>
      <c r="AJ9" s="217">
        <f>IF(DAY(EOMONTH(F9,0))&lt;31,"",DATE($M$2,$S$2,31))</f>
        <v>45443</v>
      </c>
      <c r="AK9" s="371"/>
      <c r="AL9" s="373"/>
      <c r="AM9" s="374"/>
      <c r="AN9" s="374"/>
    </row>
    <row r="10" spans="1:40" ht="15" customHeight="1">
      <c r="A10" s="448"/>
      <c r="B10" s="452"/>
      <c r="C10" s="368"/>
      <c r="D10" s="365"/>
      <c r="E10" s="369"/>
      <c r="F10" s="218">
        <f>DATE($M$2,$S$2,1)</f>
        <v>45413</v>
      </c>
      <c r="G10" s="218">
        <f>DATE($M$2,$S$2,2)</f>
        <v>45414</v>
      </c>
      <c r="H10" s="218">
        <f>DATE($M$2,$S$2,3)</f>
        <v>45415</v>
      </c>
      <c r="I10" s="218">
        <f>DATE($M$2,$S$2,4)</f>
        <v>45416</v>
      </c>
      <c r="J10" s="218">
        <f>DATE($M$2,$S$2,5)</f>
        <v>45417</v>
      </c>
      <c r="K10" s="218">
        <f>DATE($M$2,$S$2,6)</f>
        <v>45418</v>
      </c>
      <c r="L10" s="218">
        <f>DATE($M$2,$S$2,7)</f>
        <v>45419</v>
      </c>
      <c r="M10" s="218">
        <f>DATE($M$2,$S$2,8)</f>
        <v>45420</v>
      </c>
      <c r="N10" s="218">
        <f>DATE($M$2,$S$2,9)</f>
        <v>45421</v>
      </c>
      <c r="O10" s="218">
        <f>DATE($M$2,$S$2,10)</f>
        <v>45422</v>
      </c>
      <c r="P10" s="218">
        <f>DATE($M$2,$S$2,11)</f>
        <v>45423</v>
      </c>
      <c r="Q10" s="218">
        <f>DATE($M$2,$S$2,12)</f>
        <v>45424</v>
      </c>
      <c r="R10" s="218">
        <f>DATE($M$2,$S$2,13)</f>
        <v>45425</v>
      </c>
      <c r="S10" s="218">
        <f>DATE($M$2,$S$2,14)</f>
        <v>45426</v>
      </c>
      <c r="T10" s="218">
        <f>DATE($M$2,$S$2,15)</f>
        <v>45427</v>
      </c>
      <c r="U10" s="218">
        <f>DATE($M$2,$S$2,16)</f>
        <v>45428</v>
      </c>
      <c r="V10" s="218">
        <f>DATE($M$2,$S$2,17)</f>
        <v>45429</v>
      </c>
      <c r="W10" s="218">
        <f>DATE($M$2,$S$2,18)</f>
        <v>45430</v>
      </c>
      <c r="X10" s="218">
        <f>DATE($M$2,$S$2,19)</f>
        <v>45431</v>
      </c>
      <c r="Y10" s="218">
        <f>DATE($M$2,$S$2,20)</f>
        <v>45432</v>
      </c>
      <c r="Z10" s="218">
        <f>DATE($M$2,$S$2,21)</f>
        <v>45433</v>
      </c>
      <c r="AA10" s="218">
        <f>DATE($M$2,$S$2,22)</f>
        <v>45434</v>
      </c>
      <c r="AB10" s="218">
        <f>DATE($M$2,$S$2,23)</f>
        <v>45435</v>
      </c>
      <c r="AC10" s="218">
        <f>DATE($M$2,$S$2,24)</f>
        <v>45436</v>
      </c>
      <c r="AD10" s="218">
        <f>DATE($M$2,$S$2,25)</f>
        <v>45437</v>
      </c>
      <c r="AE10" s="218">
        <f>DATE($M$2,$S$2,26)</f>
        <v>45438</v>
      </c>
      <c r="AF10" s="218">
        <f>DATE($M$2,$S$2,27)</f>
        <v>45439</v>
      </c>
      <c r="AG10" s="218">
        <f>DATE($M$2,$S$2,28)</f>
        <v>45440</v>
      </c>
      <c r="AH10" s="218">
        <f>IF(DAY(EOMONTH(F10,0))&lt;29,"",DATE($M$2,$S$2,29))</f>
        <v>45441</v>
      </c>
      <c r="AI10" s="218">
        <f>IF(DAY(EOMONTH(F10,0))&lt;30,"",DATE($M$2,$S$2,30))</f>
        <v>45442</v>
      </c>
      <c r="AJ10" s="218">
        <f>IF(DAY(EOMONTH(F10,0))&lt;31,"",DATE($M$2,$S$2,31))</f>
        <v>45443</v>
      </c>
      <c r="AK10" s="371"/>
      <c r="AL10" s="373"/>
      <c r="AM10" s="374"/>
      <c r="AN10" s="374"/>
    </row>
    <row r="11" spans="1:40" ht="18" customHeight="1">
      <c r="A11" s="219">
        <v>1</v>
      </c>
      <c r="B11" s="115"/>
      <c r="C11" s="215"/>
      <c r="D11" s="220"/>
      <c r="E11" s="221"/>
      <c r="F11" s="214"/>
      <c r="G11" s="214"/>
      <c r="H11" s="214"/>
      <c r="I11" s="214"/>
      <c r="J11" s="214"/>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75">
        <f>+SUM(F11:AJ11)</f>
        <v>0</v>
      </c>
      <c r="AL11" s="76">
        <f>IF($AK$3="４週",AK11/4,AK11/(DAY(EOMONTH($F$9,0))/7))</f>
        <v>0</v>
      </c>
      <c r="AM11" s="447"/>
      <c r="AN11" s="447"/>
    </row>
    <row r="12" spans="1:40" ht="18" customHeight="1">
      <c r="A12" s="219">
        <v>2</v>
      </c>
      <c r="B12" s="115"/>
      <c r="C12" s="215"/>
      <c r="D12" s="220"/>
      <c r="E12" s="221"/>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4"/>
      <c r="AK12" s="75">
        <f t="shared" ref="AK12:AK31" si="0">+SUM(F12:AJ12)</f>
        <v>0</v>
      </c>
      <c r="AL12" s="76">
        <f t="shared" ref="AL12:AL30" si="1">IF($AK$3="４週",AK12/4,AK12/(DAY(EOMONTH($F$9,0))/7))</f>
        <v>0</v>
      </c>
      <c r="AM12" s="447"/>
      <c r="AN12" s="447"/>
    </row>
    <row r="13" spans="1:40" ht="16.5" customHeight="1">
      <c r="A13" s="219">
        <v>3</v>
      </c>
      <c r="B13" s="115"/>
      <c r="C13" s="215"/>
      <c r="D13" s="220"/>
      <c r="E13" s="221"/>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75">
        <f t="shared" si="0"/>
        <v>0</v>
      </c>
      <c r="AL13" s="76">
        <f t="shared" si="1"/>
        <v>0</v>
      </c>
      <c r="AM13" s="447"/>
      <c r="AN13" s="447"/>
    </row>
    <row r="14" spans="1:40" ht="18" customHeight="1">
      <c r="A14" s="219">
        <v>4</v>
      </c>
      <c r="B14" s="115"/>
      <c r="C14" s="215"/>
      <c r="D14" s="220"/>
      <c r="E14" s="221"/>
      <c r="F14" s="214"/>
      <c r="G14" s="214"/>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75">
        <f t="shared" si="0"/>
        <v>0</v>
      </c>
      <c r="AL14" s="76">
        <f t="shared" si="1"/>
        <v>0</v>
      </c>
      <c r="AM14" s="447"/>
      <c r="AN14" s="447"/>
    </row>
    <row r="15" spans="1:40" ht="18" customHeight="1">
      <c r="A15" s="219">
        <v>5</v>
      </c>
      <c r="B15" s="115"/>
      <c r="C15" s="215"/>
      <c r="D15" s="220"/>
      <c r="E15" s="221"/>
      <c r="F15" s="214"/>
      <c r="G15" s="214"/>
      <c r="H15" s="214"/>
      <c r="I15" s="214"/>
      <c r="J15" s="214"/>
      <c r="K15" s="214"/>
      <c r="L15" s="214"/>
      <c r="M15" s="214"/>
      <c r="N15" s="214"/>
      <c r="O15" s="214"/>
      <c r="P15" s="214"/>
      <c r="Q15" s="214"/>
      <c r="R15" s="214"/>
      <c r="S15" s="214"/>
      <c r="T15" s="214"/>
      <c r="U15" s="214"/>
      <c r="V15" s="214"/>
      <c r="W15" s="214"/>
      <c r="X15" s="214"/>
      <c r="Y15" s="214"/>
      <c r="Z15" s="214"/>
      <c r="AA15" s="214"/>
      <c r="AB15" s="214"/>
      <c r="AC15" s="214"/>
      <c r="AD15" s="214"/>
      <c r="AE15" s="214"/>
      <c r="AF15" s="214"/>
      <c r="AG15" s="214"/>
      <c r="AH15" s="214"/>
      <c r="AI15" s="214"/>
      <c r="AJ15" s="214"/>
      <c r="AK15" s="75">
        <f t="shared" si="0"/>
        <v>0</v>
      </c>
      <c r="AL15" s="76">
        <f t="shared" si="1"/>
        <v>0</v>
      </c>
      <c r="AM15" s="447"/>
      <c r="AN15" s="447"/>
    </row>
    <row r="16" spans="1:40" ht="18" customHeight="1">
      <c r="A16" s="219">
        <v>6</v>
      </c>
      <c r="B16" s="115"/>
      <c r="C16" s="215"/>
      <c r="D16" s="220"/>
      <c r="E16" s="221"/>
      <c r="F16" s="214"/>
      <c r="G16" s="214"/>
      <c r="H16" s="214"/>
      <c r="I16" s="214"/>
      <c r="J16" s="214"/>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214"/>
      <c r="AH16" s="214"/>
      <c r="AI16" s="214"/>
      <c r="AJ16" s="214"/>
      <c r="AK16" s="75">
        <f t="shared" si="0"/>
        <v>0</v>
      </c>
      <c r="AL16" s="76">
        <f t="shared" si="1"/>
        <v>0</v>
      </c>
      <c r="AM16" s="447"/>
      <c r="AN16" s="447"/>
    </row>
    <row r="17" spans="1:40" ht="18" customHeight="1">
      <c r="A17" s="219">
        <v>7</v>
      </c>
      <c r="B17" s="115"/>
      <c r="C17" s="215"/>
      <c r="D17" s="220"/>
      <c r="E17" s="221"/>
      <c r="F17" s="214"/>
      <c r="G17" s="214"/>
      <c r="H17" s="214"/>
      <c r="I17" s="214"/>
      <c r="J17" s="214"/>
      <c r="K17" s="214"/>
      <c r="L17" s="214"/>
      <c r="M17" s="214"/>
      <c r="N17" s="214"/>
      <c r="O17" s="214"/>
      <c r="P17" s="214"/>
      <c r="Q17" s="214"/>
      <c r="R17" s="214"/>
      <c r="S17" s="214"/>
      <c r="T17" s="214"/>
      <c r="U17" s="214"/>
      <c r="V17" s="214"/>
      <c r="W17" s="214"/>
      <c r="X17" s="214"/>
      <c r="Y17" s="214"/>
      <c r="Z17" s="214"/>
      <c r="AA17" s="214"/>
      <c r="AB17" s="214"/>
      <c r="AC17" s="214"/>
      <c r="AD17" s="214"/>
      <c r="AE17" s="214"/>
      <c r="AF17" s="214"/>
      <c r="AG17" s="214"/>
      <c r="AH17" s="214"/>
      <c r="AI17" s="214"/>
      <c r="AJ17" s="214"/>
      <c r="AK17" s="75">
        <f t="shared" si="0"/>
        <v>0</v>
      </c>
      <c r="AL17" s="76">
        <f t="shared" si="1"/>
        <v>0</v>
      </c>
      <c r="AM17" s="447"/>
      <c r="AN17" s="447"/>
    </row>
    <row r="18" spans="1:40" ht="18" customHeight="1">
      <c r="A18" s="219">
        <v>8</v>
      </c>
      <c r="B18" s="115"/>
      <c r="C18" s="215"/>
      <c r="D18" s="220"/>
      <c r="E18" s="221"/>
      <c r="F18" s="214"/>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75">
        <f t="shared" si="0"/>
        <v>0</v>
      </c>
      <c r="AL18" s="76">
        <f t="shared" si="1"/>
        <v>0</v>
      </c>
      <c r="AM18" s="447"/>
      <c r="AN18" s="447"/>
    </row>
    <row r="19" spans="1:40" ht="18" customHeight="1">
      <c r="A19" s="219">
        <v>9</v>
      </c>
      <c r="B19" s="115"/>
      <c r="C19" s="215"/>
      <c r="D19" s="220"/>
      <c r="E19" s="221"/>
      <c r="F19" s="214"/>
      <c r="G19" s="214"/>
      <c r="H19" s="214"/>
      <c r="I19" s="214"/>
      <c r="J19" s="214"/>
      <c r="K19" s="214"/>
      <c r="L19" s="214"/>
      <c r="M19" s="214"/>
      <c r="N19" s="214"/>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75">
        <f t="shared" si="0"/>
        <v>0</v>
      </c>
      <c r="AL19" s="76">
        <f t="shared" si="1"/>
        <v>0</v>
      </c>
      <c r="AM19" s="447"/>
      <c r="AN19" s="447"/>
    </row>
    <row r="20" spans="1:40" ht="18" customHeight="1">
      <c r="A20" s="219">
        <v>10</v>
      </c>
      <c r="B20" s="115"/>
      <c r="C20" s="215"/>
      <c r="D20" s="220"/>
      <c r="E20" s="221"/>
      <c r="F20" s="214"/>
      <c r="G20" s="214"/>
      <c r="H20" s="214"/>
      <c r="I20" s="214"/>
      <c r="J20" s="214"/>
      <c r="K20" s="214"/>
      <c r="L20" s="214"/>
      <c r="M20" s="214"/>
      <c r="N20" s="214"/>
      <c r="O20" s="214"/>
      <c r="P20" s="214"/>
      <c r="Q20" s="214"/>
      <c r="R20" s="214"/>
      <c r="S20" s="214"/>
      <c r="T20" s="214"/>
      <c r="U20" s="214"/>
      <c r="V20" s="214"/>
      <c r="W20" s="214"/>
      <c r="X20" s="214"/>
      <c r="Y20" s="214"/>
      <c r="Z20" s="214"/>
      <c r="AA20" s="214"/>
      <c r="AB20" s="214"/>
      <c r="AC20" s="214"/>
      <c r="AD20" s="214"/>
      <c r="AE20" s="214"/>
      <c r="AF20" s="214"/>
      <c r="AG20" s="214"/>
      <c r="AH20" s="214"/>
      <c r="AI20" s="214"/>
      <c r="AJ20" s="214"/>
      <c r="AK20" s="75">
        <f t="shared" si="0"/>
        <v>0</v>
      </c>
      <c r="AL20" s="76">
        <f t="shared" si="1"/>
        <v>0</v>
      </c>
      <c r="AM20" s="447"/>
      <c r="AN20" s="447"/>
    </row>
    <row r="21" spans="1:40" ht="18" customHeight="1">
      <c r="A21" s="219">
        <v>11</v>
      </c>
      <c r="B21" s="115"/>
      <c r="C21" s="215"/>
      <c r="D21" s="220"/>
      <c r="E21" s="221"/>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75">
        <f t="shared" si="0"/>
        <v>0</v>
      </c>
      <c r="AL21" s="76">
        <f t="shared" si="1"/>
        <v>0</v>
      </c>
      <c r="AM21" s="447"/>
      <c r="AN21" s="447"/>
    </row>
    <row r="22" spans="1:40" ht="18" customHeight="1">
      <c r="A22" s="219">
        <v>12</v>
      </c>
      <c r="B22" s="115"/>
      <c r="C22" s="215"/>
      <c r="D22" s="220"/>
      <c r="E22" s="221"/>
      <c r="F22" s="214"/>
      <c r="G22" s="214"/>
      <c r="H22" s="214"/>
      <c r="I22" s="214"/>
      <c r="J22" s="214"/>
      <c r="K22" s="214"/>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75">
        <f t="shared" si="0"/>
        <v>0</v>
      </c>
      <c r="AL22" s="76">
        <f t="shared" si="1"/>
        <v>0</v>
      </c>
      <c r="AM22" s="447"/>
      <c r="AN22" s="447"/>
    </row>
    <row r="23" spans="1:40" ht="18" customHeight="1">
      <c r="A23" s="219">
        <v>13</v>
      </c>
      <c r="B23" s="115"/>
      <c r="C23" s="215"/>
      <c r="D23" s="220"/>
      <c r="E23" s="221"/>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75">
        <f t="shared" si="0"/>
        <v>0</v>
      </c>
      <c r="AL23" s="76">
        <f t="shared" si="1"/>
        <v>0</v>
      </c>
      <c r="AM23" s="447"/>
      <c r="AN23" s="447"/>
    </row>
    <row r="24" spans="1:40" ht="18" customHeight="1">
      <c r="A24" s="219">
        <v>14</v>
      </c>
      <c r="B24" s="115"/>
      <c r="C24" s="215"/>
      <c r="D24" s="220"/>
      <c r="E24" s="221"/>
      <c r="F24" s="214"/>
      <c r="G24" s="214"/>
      <c r="H24" s="214"/>
      <c r="I24" s="214"/>
      <c r="J24" s="214"/>
      <c r="K24" s="214"/>
      <c r="L24" s="214"/>
      <c r="M24" s="214"/>
      <c r="N24" s="214"/>
      <c r="O24" s="214"/>
      <c r="P24" s="214"/>
      <c r="Q24" s="214"/>
      <c r="R24" s="214"/>
      <c r="S24" s="214"/>
      <c r="T24" s="214"/>
      <c r="U24" s="214"/>
      <c r="V24" s="214"/>
      <c r="W24" s="214"/>
      <c r="X24" s="214"/>
      <c r="Y24" s="214"/>
      <c r="Z24" s="214"/>
      <c r="AA24" s="214"/>
      <c r="AB24" s="214"/>
      <c r="AC24" s="214"/>
      <c r="AD24" s="214"/>
      <c r="AE24" s="214"/>
      <c r="AF24" s="214"/>
      <c r="AG24" s="214"/>
      <c r="AH24" s="214"/>
      <c r="AI24" s="214"/>
      <c r="AJ24" s="214"/>
      <c r="AK24" s="75">
        <f t="shared" si="0"/>
        <v>0</v>
      </c>
      <c r="AL24" s="76">
        <f t="shared" si="1"/>
        <v>0</v>
      </c>
      <c r="AM24" s="447"/>
      <c r="AN24" s="447"/>
    </row>
    <row r="25" spans="1:40" ht="18" customHeight="1">
      <c r="A25" s="219">
        <v>15</v>
      </c>
      <c r="B25" s="115"/>
      <c r="C25" s="215"/>
      <c r="D25" s="220"/>
      <c r="E25" s="221"/>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75">
        <f t="shared" si="0"/>
        <v>0</v>
      </c>
      <c r="AL25" s="76">
        <f t="shared" si="1"/>
        <v>0</v>
      </c>
      <c r="AM25" s="447"/>
      <c r="AN25" s="447"/>
    </row>
    <row r="26" spans="1:40" ht="18" customHeight="1">
      <c r="A26" s="219">
        <v>16</v>
      </c>
      <c r="B26" s="115"/>
      <c r="C26" s="215"/>
      <c r="D26" s="220"/>
      <c r="E26" s="221"/>
      <c r="F26" s="214"/>
      <c r="G26" s="214"/>
      <c r="H26" s="214"/>
      <c r="I26" s="214"/>
      <c r="J26" s="214"/>
      <c r="K26" s="214"/>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c r="AK26" s="75">
        <f t="shared" si="0"/>
        <v>0</v>
      </c>
      <c r="AL26" s="76">
        <f t="shared" si="1"/>
        <v>0</v>
      </c>
      <c r="AM26" s="447"/>
      <c r="AN26" s="447"/>
    </row>
    <row r="27" spans="1:40" ht="18" customHeight="1">
      <c r="A27" s="219">
        <v>17</v>
      </c>
      <c r="B27" s="115"/>
      <c r="C27" s="215"/>
      <c r="D27" s="220"/>
      <c r="E27" s="221"/>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214"/>
      <c r="AI27" s="214"/>
      <c r="AJ27" s="214"/>
      <c r="AK27" s="75">
        <f t="shared" si="0"/>
        <v>0</v>
      </c>
      <c r="AL27" s="76">
        <f t="shared" si="1"/>
        <v>0</v>
      </c>
      <c r="AM27" s="447"/>
      <c r="AN27" s="447"/>
    </row>
    <row r="28" spans="1:40" ht="18" customHeight="1">
      <c r="A28" s="219">
        <v>18</v>
      </c>
      <c r="B28" s="115"/>
      <c r="C28" s="215"/>
      <c r="D28" s="220"/>
      <c r="E28" s="221"/>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75">
        <f t="shared" si="0"/>
        <v>0</v>
      </c>
      <c r="AL28" s="76">
        <f t="shared" si="1"/>
        <v>0</v>
      </c>
      <c r="AM28" s="447"/>
      <c r="AN28" s="447"/>
    </row>
    <row r="29" spans="1:40" ht="18" customHeight="1">
      <c r="A29" s="219">
        <v>19</v>
      </c>
      <c r="B29" s="115"/>
      <c r="C29" s="215"/>
      <c r="D29" s="220"/>
      <c r="E29" s="221"/>
      <c r="F29" s="214"/>
      <c r="G29" s="214"/>
      <c r="H29" s="214"/>
      <c r="I29" s="214"/>
      <c r="J29" s="214"/>
      <c r="K29" s="214"/>
      <c r="L29" s="214"/>
      <c r="M29" s="214"/>
      <c r="N29" s="214"/>
      <c r="O29" s="214"/>
      <c r="P29" s="214"/>
      <c r="Q29" s="214"/>
      <c r="R29" s="214"/>
      <c r="S29" s="214"/>
      <c r="T29" s="214"/>
      <c r="U29" s="214"/>
      <c r="V29" s="214"/>
      <c r="W29" s="214"/>
      <c r="X29" s="214"/>
      <c r="Y29" s="214"/>
      <c r="Z29" s="214"/>
      <c r="AA29" s="214"/>
      <c r="AB29" s="214"/>
      <c r="AC29" s="214"/>
      <c r="AD29" s="214"/>
      <c r="AE29" s="214"/>
      <c r="AF29" s="214"/>
      <c r="AG29" s="214"/>
      <c r="AH29" s="214"/>
      <c r="AI29" s="214"/>
      <c r="AJ29" s="214"/>
      <c r="AK29" s="75">
        <f t="shared" si="0"/>
        <v>0</v>
      </c>
      <c r="AL29" s="76">
        <f t="shared" si="1"/>
        <v>0</v>
      </c>
      <c r="AM29" s="447"/>
      <c r="AN29" s="447"/>
    </row>
    <row r="30" spans="1:40" ht="18" customHeight="1">
      <c r="A30" s="219">
        <v>20</v>
      </c>
      <c r="B30" s="115"/>
      <c r="C30" s="215"/>
      <c r="D30" s="220"/>
      <c r="E30" s="221"/>
      <c r="F30" s="214"/>
      <c r="G30" s="21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214"/>
      <c r="AH30" s="214"/>
      <c r="AI30" s="214"/>
      <c r="AJ30" s="214"/>
      <c r="AK30" s="75">
        <f t="shared" si="0"/>
        <v>0</v>
      </c>
      <c r="AL30" s="76">
        <f t="shared" si="1"/>
        <v>0</v>
      </c>
      <c r="AM30" s="447"/>
      <c r="AN30" s="447"/>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448"/>
      <c r="AN31" s="448"/>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448"/>
      <c r="AN32" s="448"/>
    </row>
    <row r="33" spans="1:39" ht="15" customHeight="1">
      <c r="A33" s="216"/>
      <c r="B33" s="216"/>
      <c r="C33" s="216"/>
      <c r="D33" s="216"/>
      <c r="E33" s="21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216"/>
      <c r="AL33" s="216"/>
      <c r="AM33" s="95"/>
    </row>
    <row r="34" spans="1:39" ht="15" customHeight="1">
      <c r="A34" s="216"/>
      <c r="B34" s="216"/>
      <c r="C34" s="216"/>
      <c r="D34" s="216"/>
      <c r="E34" s="21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216"/>
      <c r="AL34" s="216"/>
      <c r="AM34" s="95"/>
    </row>
    <row r="35" spans="1:39" ht="15" customHeight="1">
      <c r="A35" s="216"/>
      <c r="B35" s="216"/>
      <c r="C35" s="216"/>
      <c r="D35" s="216"/>
      <c r="E35" s="21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16"/>
      <c r="AL35" s="216"/>
      <c r="AM35" s="95"/>
    </row>
    <row r="36" spans="1:39" ht="15" customHeight="1">
      <c r="A36" s="60" t="s">
        <v>164</v>
      </c>
      <c r="B36" s="222"/>
      <c r="C36" s="223"/>
      <c r="D36" s="223"/>
      <c r="E36" s="223"/>
      <c r="F36" s="224"/>
      <c r="G36" s="223"/>
      <c r="H36" s="225"/>
      <c r="I36" s="225"/>
      <c r="J36" s="225"/>
      <c r="K36" s="225"/>
      <c r="L36" s="225"/>
      <c r="M36" s="225"/>
      <c r="N36" s="225"/>
      <c r="O36" s="225"/>
      <c r="P36" s="225"/>
      <c r="Q36" s="225"/>
      <c r="R36" s="225">
        <v>6</v>
      </c>
      <c r="S36" s="225"/>
      <c r="T36" s="225"/>
      <c r="U36" s="225"/>
      <c r="V36" s="225"/>
      <c r="W36" s="225"/>
      <c r="X36" s="225">
        <v>7</v>
      </c>
      <c r="Y36" s="225"/>
      <c r="Z36" s="225"/>
      <c r="AA36" s="225"/>
      <c r="AB36" s="225"/>
      <c r="AC36" s="225"/>
      <c r="AD36" s="225">
        <v>8</v>
      </c>
      <c r="AE36" s="225"/>
      <c r="AF36" s="225"/>
      <c r="AG36" s="226"/>
      <c r="AH36" s="226"/>
      <c r="AI36" s="226"/>
      <c r="AJ36" s="226">
        <v>9</v>
      </c>
      <c r="AK36" s="227"/>
      <c r="AL36" s="227"/>
      <c r="AM36" s="95"/>
    </row>
    <row r="37" spans="1:39" s="60" customFormat="1" ht="15" customHeight="1">
      <c r="A37" s="60" t="s">
        <v>165</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60" t="s">
        <v>214</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s="60" customFormat="1" ht="15" customHeight="1">
      <c r="A39" s="60" t="s">
        <v>166</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39" s="60" customFormat="1" ht="15" customHeight="1">
      <c r="A40" s="60" t="s">
        <v>167</v>
      </c>
      <c r="B40" s="93"/>
      <c r="C40" s="93"/>
      <c r="D40" s="93"/>
      <c r="E40" s="93"/>
      <c r="F40" s="93"/>
      <c r="G40" s="93"/>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row>
    <row r="41" spans="1:39" ht="15" customHeight="1">
      <c r="A41" s="60" t="s">
        <v>168</v>
      </c>
      <c r="B41" s="103"/>
      <c r="C41" s="60"/>
      <c r="D41" s="60"/>
      <c r="E41" s="60"/>
      <c r="F41" s="60"/>
      <c r="G41" s="60"/>
    </row>
    <row r="42" spans="1:39" ht="15" customHeight="1">
      <c r="A42" s="60" t="s">
        <v>169</v>
      </c>
      <c r="B42" s="103"/>
      <c r="C42" s="60"/>
      <c r="D42" s="60"/>
      <c r="E42" s="60"/>
      <c r="F42" s="60"/>
      <c r="G42" s="60"/>
    </row>
    <row r="43" spans="1:39" ht="15" customHeight="1">
      <c r="A43" s="60"/>
      <c r="B43" s="213" t="s">
        <v>170</v>
      </c>
      <c r="C43" s="365" t="s">
        <v>171</v>
      </c>
      <c r="D43" s="365"/>
      <c r="E43" s="365"/>
      <c r="F43" s="60"/>
      <c r="G43" s="60"/>
    </row>
    <row r="44" spans="1:39" ht="15" customHeight="1">
      <c r="A44" s="60"/>
      <c r="B44" s="107" t="s">
        <v>188</v>
      </c>
      <c r="C44" s="375" t="s">
        <v>172</v>
      </c>
      <c r="D44" s="375"/>
      <c r="E44" s="375"/>
      <c r="F44" s="60"/>
      <c r="G44" s="60"/>
    </row>
    <row r="45" spans="1:39" ht="15" customHeight="1">
      <c r="A45" s="60"/>
      <c r="B45" s="107" t="s">
        <v>189</v>
      </c>
      <c r="C45" s="375" t="s">
        <v>173</v>
      </c>
      <c r="D45" s="375"/>
      <c r="E45" s="375"/>
      <c r="F45" s="60"/>
      <c r="G45" s="60"/>
    </row>
    <row r="46" spans="1:39" ht="15" customHeight="1">
      <c r="A46" s="60"/>
      <c r="B46" s="107" t="s">
        <v>190</v>
      </c>
      <c r="C46" s="375" t="s">
        <v>174</v>
      </c>
      <c r="D46" s="375"/>
      <c r="E46" s="375"/>
      <c r="F46" s="60"/>
      <c r="G46" s="60"/>
    </row>
    <row r="47" spans="1:39" ht="15" customHeight="1">
      <c r="A47" s="60"/>
      <c r="B47" s="107" t="s">
        <v>191</v>
      </c>
      <c r="C47" s="375" t="s">
        <v>175</v>
      </c>
      <c r="D47" s="375"/>
      <c r="E47" s="375"/>
      <c r="F47" s="60"/>
      <c r="G47" s="60"/>
    </row>
    <row r="48" spans="1:39" ht="15" customHeight="1">
      <c r="A48" s="60"/>
      <c r="B48" s="60" t="s">
        <v>176</v>
      </c>
      <c r="C48" s="60"/>
      <c r="D48" s="60"/>
      <c r="E48" s="60"/>
      <c r="F48" s="60"/>
      <c r="G48" s="60"/>
    </row>
    <row r="49" spans="1:7" ht="15" customHeight="1">
      <c r="A49" s="60"/>
      <c r="B49" s="60" t="s">
        <v>193</v>
      </c>
      <c r="C49" s="60"/>
      <c r="D49" s="60"/>
      <c r="E49" s="60"/>
      <c r="F49" s="60"/>
      <c r="G49" s="60"/>
    </row>
    <row r="50" spans="1:7" ht="15" customHeight="1">
      <c r="A50" s="60"/>
      <c r="B50" s="60" t="s">
        <v>177</v>
      </c>
      <c r="C50" s="60"/>
      <c r="D50" s="60"/>
      <c r="E50" s="60"/>
      <c r="F50" s="60"/>
      <c r="G50" s="60"/>
    </row>
    <row r="51" spans="1:7" ht="15" customHeight="1">
      <c r="A51" s="60" t="s">
        <v>178</v>
      </c>
      <c r="B51" s="103"/>
      <c r="C51" s="60"/>
      <c r="D51" s="60"/>
      <c r="E51" s="60"/>
      <c r="F51" s="60"/>
      <c r="G51" s="60"/>
    </row>
    <row r="52" spans="1:7" ht="15" customHeight="1">
      <c r="A52" s="60" t="s">
        <v>179</v>
      </c>
      <c r="B52" s="103"/>
      <c r="C52" s="60"/>
      <c r="D52" s="60"/>
      <c r="E52" s="60"/>
      <c r="F52" s="60"/>
      <c r="G52" s="60"/>
    </row>
    <row r="53" spans="1:7" ht="15" customHeight="1">
      <c r="A53" s="60" t="s">
        <v>194</v>
      </c>
      <c r="B53" s="103"/>
      <c r="C53" s="60"/>
      <c r="D53" s="60"/>
      <c r="E53" s="60"/>
      <c r="F53" s="60"/>
      <c r="G53" s="60"/>
    </row>
    <row r="54" spans="1:7" ht="15" customHeight="1">
      <c r="A54" s="60" t="s">
        <v>180</v>
      </c>
      <c r="B54" s="103"/>
      <c r="C54" s="60"/>
      <c r="D54" s="60"/>
      <c r="E54" s="60"/>
      <c r="F54" s="60"/>
      <c r="G54" s="60"/>
    </row>
    <row r="55" spans="1:7" ht="15" customHeight="1">
      <c r="A55" s="60" t="s">
        <v>312</v>
      </c>
      <c r="B55" s="103"/>
      <c r="C55" s="60"/>
      <c r="D55" s="60"/>
      <c r="E55" s="60"/>
      <c r="F55" s="60"/>
      <c r="G55" s="60"/>
    </row>
    <row r="56" spans="1:7" ht="15" customHeight="1">
      <c r="A56" s="60" t="s">
        <v>313</v>
      </c>
      <c r="B56" s="103"/>
      <c r="C56" s="60"/>
      <c r="D56" s="60"/>
      <c r="E56" s="60"/>
      <c r="F56" s="60"/>
      <c r="G56" s="60"/>
    </row>
    <row r="57" spans="1:7" ht="15" customHeight="1">
      <c r="A57" s="60"/>
      <c r="B57" s="60" t="s">
        <v>314</v>
      </c>
      <c r="C57" s="60"/>
      <c r="D57" s="60"/>
      <c r="E57" s="60"/>
      <c r="F57" s="60"/>
      <c r="G57" s="60"/>
    </row>
    <row r="58" spans="1:7" ht="15" customHeight="1">
      <c r="A58" s="60"/>
      <c r="B58" s="60" t="s">
        <v>315</v>
      </c>
      <c r="C58" s="60"/>
      <c r="D58" s="60"/>
      <c r="E58" s="60"/>
      <c r="F58" s="60"/>
      <c r="G58" s="60"/>
    </row>
    <row r="59" spans="1:7" ht="15" customHeight="1">
      <c r="A59" s="60" t="s">
        <v>316</v>
      </c>
      <c r="B59" s="103"/>
      <c r="C59" s="60"/>
      <c r="D59" s="60"/>
      <c r="E59" s="60"/>
      <c r="F59" s="60"/>
      <c r="G59" s="60"/>
    </row>
    <row r="60" spans="1:7" ht="15" customHeight="1">
      <c r="A60" s="60" t="s">
        <v>183</v>
      </c>
      <c r="B60" s="103"/>
      <c r="C60" s="60"/>
      <c r="D60" s="60"/>
      <c r="E60" s="60"/>
      <c r="F60" s="60"/>
      <c r="G60" s="60"/>
    </row>
    <row r="61" spans="1:7" ht="15" customHeight="1">
      <c r="A61" s="60" t="s">
        <v>317</v>
      </c>
      <c r="B61" s="103"/>
      <c r="C61" s="60"/>
      <c r="D61" s="60"/>
      <c r="E61" s="60"/>
      <c r="F61" s="60"/>
      <c r="G61" s="60"/>
    </row>
    <row r="62" spans="1:7" ht="15" customHeight="1">
      <c r="A62" s="60" t="s">
        <v>318</v>
      </c>
      <c r="B62" s="103"/>
      <c r="C62" s="60"/>
      <c r="D62" s="60"/>
      <c r="E62" s="60"/>
      <c r="F62" s="60"/>
      <c r="G62" s="60"/>
    </row>
    <row r="63" spans="1:7" ht="15" customHeight="1">
      <c r="A63" s="60" t="s">
        <v>186</v>
      </c>
      <c r="B63" s="103"/>
      <c r="C63" s="60"/>
      <c r="D63" s="60"/>
      <c r="E63" s="60"/>
      <c r="F63" s="60"/>
      <c r="G63" s="60"/>
    </row>
    <row r="64" spans="1:7" ht="15" customHeight="1">
      <c r="A64" s="60" t="s">
        <v>187</v>
      </c>
      <c r="B64" s="103"/>
      <c r="C64" s="60"/>
      <c r="D64" s="60"/>
      <c r="E64" s="60"/>
      <c r="F64" s="60"/>
      <c r="G64" s="60"/>
    </row>
    <row r="65" spans="1:7" ht="15" customHeight="1">
      <c r="A65" s="60" t="s">
        <v>319</v>
      </c>
      <c r="B65" s="103"/>
      <c r="C65" s="60"/>
      <c r="D65" s="60"/>
      <c r="E65" s="60"/>
      <c r="F65" s="60"/>
      <c r="G65" s="60"/>
    </row>
    <row r="66" spans="1:7" ht="15" customHeight="1">
      <c r="A66" s="60" t="s">
        <v>320</v>
      </c>
      <c r="B66" s="103"/>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2"/>
  <dataValidations count="5">
    <dataValidation allowBlank="1" showInputMessage="1" sqref="B11" xr:uid="{00000000-0002-0000-0900-000000000000}"/>
    <dataValidation type="list" allowBlank="1" showInputMessage="1" sqref="B12:B30" xr:uid="{00000000-0002-0000-0900-000001000000}">
      <formula1>INDIRECT($AK$1)</formula1>
    </dataValidation>
    <dataValidation type="list" allowBlank="1" showInputMessage="1" showErrorMessage="1" sqref="AK3:AN3" xr:uid="{00000000-0002-0000-0900-000002000000}">
      <formula1>"４週,歴月"</formula1>
    </dataValidation>
    <dataValidation type="list" allowBlank="1" showInputMessage="1" showErrorMessage="1" sqref="AK4:AN4" xr:uid="{00000000-0002-0000-0900-000003000000}">
      <formula1>"予定,実績"</formula1>
    </dataValidation>
    <dataValidation type="list" allowBlank="1" showInputMessage="1" showErrorMessage="1" sqref="C11:C30" xr:uid="{00000000-0002-0000-0900-000004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66"/>
  <sheetViews>
    <sheetView showGridLines="0" view="pageBreakPreview" zoomScaleNormal="100" zoomScaleSheetLayoutView="100" workbookViewId="0">
      <selection activeCell="B12" sqref="B1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310</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311</v>
      </c>
      <c r="AL1" s="358"/>
      <c r="AM1" s="358"/>
      <c r="AN1" s="358"/>
    </row>
    <row r="2" spans="1:40" ht="18" customHeight="1">
      <c r="A2" s="95"/>
      <c r="B2" s="65"/>
      <c r="C2" s="65"/>
      <c r="D2" s="65"/>
      <c r="E2" s="65"/>
      <c r="F2" s="65"/>
      <c r="G2" s="65"/>
      <c r="H2" s="65"/>
      <c r="I2" s="65"/>
      <c r="J2" s="65"/>
      <c r="K2" s="65"/>
      <c r="L2" s="6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160</v>
      </c>
      <c r="AI5" s="406"/>
      <c r="AJ5" s="406"/>
      <c r="AK5" s="97" t="s">
        <v>155</v>
      </c>
      <c r="AL5" s="212"/>
      <c r="AM5" s="97" t="s">
        <v>156</v>
      </c>
      <c r="AN5" s="95"/>
    </row>
    <row r="6" spans="1:40" ht="9.9499999999999993" customHeight="1">
      <c r="A6" s="95"/>
      <c r="B6" s="216"/>
      <c r="C6" s="216"/>
      <c r="D6" s="216"/>
      <c r="E6" s="216"/>
      <c r="F6" s="216"/>
      <c r="G6" s="216"/>
      <c r="H6" s="216"/>
      <c r="I6" s="216"/>
      <c r="J6" s="216"/>
      <c r="K6" s="216"/>
      <c r="L6" s="216"/>
      <c r="M6" s="216"/>
      <c r="N6" s="216"/>
      <c r="O6" s="216"/>
      <c r="P6" s="216"/>
      <c r="Q6" s="216"/>
      <c r="R6" s="216"/>
      <c r="S6" s="216"/>
      <c r="T6" s="216"/>
      <c r="U6" s="216"/>
      <c r="V6" s="216"/>
      <c r="W6" s="216"/>
      <c r="X6" s="65"/>
      <c r="Y6" s="65"/>
      <c r="Z6" s="65"/>
      <c r="AA6" s="65"/>
      <c r="AB6" s="65"/>
      <c r="AC6" s="65"/>
      <c r="AD6" s="65"/>
      <c r="AE6" s="65"/>
      <c r="AF6" s="65"/>
      <c r="AG6" s="65"/>
      <c r="AH6" s="65"/>
      <c r="AI6" s="65"/>
      <c r="AJ6" s="65"/>
      <c r="AK6" s="65"/>
      <c r="AL6" s="65"/>
      <c r="AM6" s="95"/>
      <c r="AN6" s="95"/>
    </row>
    <row r="7" spans="1:40" ht="15" customHeight="1">
      <c r="A7" s="448" t="s">
        <v>151</v>
      </c>
      <c r="B7" s="449"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448"/>
      <c r="B8" s="450"/>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448"/>
      <c r="B9" s="451"/>
      <c r="C9" s="367"/>
      <c r="D9" s="365"/>
      <c r="E9" s="369"/>
      <c r="F9" s="217">
        <f>DATE($M$2,$S$2,1)</f>
        <v>45413</v>
      </c>
      <c r="G9" s="217">
        <f>DATE($M$2,$S$2,2)</f>
        <v>45414</v>
      </c>
      <c r="H9" s="217">
        <f>DATE($M$2,$S$2,3)</f>
        <v>45415</v>
      </c>
      <c r="I9" s="217">
        <f>DATE($M$2,$S$2,4)</f>
        <v>45416</v>
      </c>
      <c r="J9" s="217">
        <f>DATE($M$2,$S$2,5)</f>
        <v>45417</v>
      </c>
      <c r="K9" s="217">
        <f>DATE($M$2,$S$2,6)</f>
        <v>45418</v>
      </c>
      <c r="L9" s="217">
        <f>DATE($M$2,$S$2,7)</f>
        <v>45419</v>
      </c>
      <c r="M9" s="217">
        <f>DATE($M$2,$S$2,8)</f>
        <v>45420</v>
      </c>
      <c r="N9" s="217">
        <f>DATE($M$2,$S$2,9)</f>
        <v>45421</v>
      </c>
      <c r="O9" s="217">
        <f>DATE($M$2,$S$2,10)</f>
        <v>45422</v>
      </c>
      <c r="P9" s="217">
        <f>DATE($M$2,$S$2,11)</f>
        <v>45423</v>
      </c>
      <c r="Q9" s="217">
        <f>DATE($M$2,$S$2,12)</f>
        <v>45424</v>
      </c>
      <c r="R9" s="217">
        <f>DATE($M$2,$S$2,13)</f>
        <v>45425</v>
      </c>
      <c r="S9" s="217">
        <f>DATE($M$2,$S$2,14)</f>
        <v>45426</v>
      </c>
      <c r="T9" s="217">
        <f>DATE($M$2,$S$2,15)</f>
        <v>45427</v>
      </c>
      <c r="U9" s="217">
        <f>DATE($M$2,$S$2,16)</f>
        <v>45428</v>
      </c>
      <c r="V9" s="217">
        <f>DATE($M$2,$S$2,17)</f>
        <v>45429</v>
      </c>
      <c r="W9" s="217">
        <f>DATE($M$2,$S$2,18)</f>
        <v>45430</v>
      </c>
      <c r="X9" s="217">
        <f>DATE($M$2,$S$2,19)</f>
        <v>45431</v>
      </c>
      <c r="Y9" s="217">
        <f>DATE($M$2,$S$2,20)</f>
        <v>45432</v>
      </c>
      <c r="Z9" s="217">
        <f>DATE($M$2,$S$2,21)</f>
        <v>45433</v>
      </c>
      <c r="AA9" s="217">
        <f>DATE($M$2,$S$2,22)</f>
        <v>45434</v>
      </c>
      <c r="AB9" s="217">
        <f>DATE($M$2,$S$2,23)</f>
        <v>45435</v>
      </c>
      <c r="AC9" s="217">
        <f>DATE($M$2,$S$2,24)</f>
        <v>45436</v>
      </c>
      <c r="AD9" s="217">
        <f>DATE($M$2,$S$2,25)</f>
        <v>45437</v>
      </c>
      <c r="AE9" s="217">
        <f>DATE($M$2,$S$2,26)</f>
        <v>45438</v>
      </c>
      <c r="AF9" s="217">
        <f>DATE($M$2,$S$2,27)</f>
        <v>45439</v>
      </c>
      <c r="AG9" s="217">
        <f>DATE($M$2,$S$2,28)</f>
        <v>45440</v>
      </c>
      <c r="AH9" s="217">
        <f>IF(DAY(EOMONTH(F9,0))&lt;29,"",DATE($M$2,$S$2,29))</f>
        <v>45441</v>
      </c>
      <c r="AI9" s="217">
        <f>IF(DAY(EOMONTH(F9,0))&lt;30,"",DATE($M$2,$S$2,30))</f>
        <v>45442</v>
      </c>
      <c r="AJ9" s="217">
        <f>IF(DAY(EOMONTH(F9,0))&lt;31,"",DATE($M$2,$S$2,31))</f>
        <v>45443</v>
      </c>
      <c r="AK9" s="371"/>
      <c r="AL9" s="373"/>
      <c r="AM9" s="374"/>
      <c r="AN9" s="374"/>
    </row>
    <row r="10" spans="1:40" ht="15" customHeight="1">
      <c r="A10" s="448"/>
      <c r="B10" s="452"/>
      <c r="C10" s="368"/>
      <c r="D10" s="365"/>
      <c r="E10" s="369"/>
      <c r="F10" s="218">
        <f>DATE($M$2,$S$2,1)</f>
        <v>45413</v>
      </c>
      <c r="G10" s="218">
        <f>DATE($M$2,$S$2,2)</f>
        <v>45414</v>
      </c>
      <c r="H10" s="218">
        <f>DATE($M$2,$S$2,3)</f>
        <v>45415</v>
      </c>
      <c r="I10" s="218">
        <f>DATE($M$2,$S$2,4)</f>
        <v>45416</v>
      </c>
      <c r="J10" s="218">
        <f>DATE($M$2,$S$2,5)</f>
        <v>45417</v>
      </c>
      <c r="K10" s="218">
        <f>DATE($M$2,$S$2,6)</f>
        <v>45418</v>
      </c>
      <c r="L10" s="218">
        <f>DATE($M$2,$S$2,7)</f>
        <v>45419</v>
      </c>
      <c r="M10" s="218">
        <f>DATE($M$2,$S$2,8)</f>
        <v>45420</v>
      </c>
      <c r="N10" s="218">
        <f>DATE($M$2,$S$2,9)</f>
        <v>45421</v>
      </c>
      <c r="O10" s="218">
        <f>DATE($M$2,$S$2,10)</f>
        <v>45422</v>
      </c>
      <c r="P10" s="218">
        <f>DATE($M$2,$S$2,11)</f>
        <v>45423</v>
      </c>
      <c r="Q10" s="218">
        <f>DATE($M$2,$S$2,12)</f>
        <v>45424</v>
      </c>
      <c r="R10" s="218">
        <f>DATE($M$2,$S$2,13)</f>
        <v>45425</v>
      </c>
      <c r="S10" s="218">
        <f>DATE($M$2,$S$2,14)</f>
        <v>45426</v>
      </c>
      <c r="T10" s="218">
        <f>DATE($M$2,$S$2,15)</f>
        <v>45427</v>
      </c>
      <c r="U10" s="218">
        <f>DATE($M$2,$S$2,16)</f>
        <v>45428</v>
      </c>
      <c r="V10" s="218">
        <f>DATE($M$2,$S$2,17)</f>
        <v>45429</v>
      </c>
      <c r="W10" s="218">
        <f>DATE($M$2,$S$2,18)</f>
        <v>45430</v>
      </c>
      <c r="X10" s="218">
        <f>DATE($M$2,$S$2,19)</f>
        <v>45431</v>
      </c>
      <c r="Y10" s="218">
        <f>DATE($M$2,$S$2,20)</f>
        <v>45432</v>
      </c>
      <c r="Z10" s="218">
        <f>DATE($M$2,$S$2,21)</f>
        <v>45433</v>
      </c>
      <c r="AA10" s="218">
        <f>DATE($M$2,$S$2,22)</f>
        <v>45434</v>
      </c>
      <c r="AB10" s="218">
        <f>DATE($M$2,$S$2,23)</f>
        <v>45435</v>
      </c>
      <c r="AC10" s="218">
        <f>DATE($M$2,$S$2,24)</f>
        <v>45436</v>
      </c>
      <c r="AD10" s="218">
        <f>DATE($M$2,$S$2,25)</f>
        <v>45437</v>
      </c>
      <c r="AE10" s="218">
        <f>DATE($M$2,$S$2,26)</f>
        <v>45438</v>
      </c>
      <c r="AF10" s="218">
        <f>DATE($M$2,$S$2,27)</f>
        <v>45439</v>
      </c>
      <c r="AG10" s="218">
        <f>DATE($M$2,$S$2,28)</f>
        <v>45440</v>
      </c>
      <c r="AH10" s="218">
        <f>IF(DAY(EOMONTH(F10,0))&lt;29,"",DATE($M$2,$S$2,29))</f>
        <v>45441</v>
      </c>
      <c r="AI10" s="218">
        <f>IF(DAY(EOMONTH(F10,0))&lt;30,"",DATE($M$2,$S$2,30))</f>
        <v>45442</v>
      </c>
      <c r="AJ10" s="218">
        <f>IF(DAY(EOMONTH(F10,0))&lt;31,"",DATE($M$2,$S$2,31))</f>
        <v>45443</v>
      </c>
      <c r="AK10" s="371"/>
      <c r="AL10" s="373"/>
      <c r="AM10" s="374"/>
      <c r="AN10" s="374"/>
    </row>
    <row r="11" spans="1:40" ht="18" customHeight="1">
      <c r="A11" s="219">
        <v>1</v>
      </c>
      <c r="B11" s="115"/>
      <c r="C11" s="215"/>
      <c r="D11" s="220"/>
      <c r="E11" s="221"/>
      <c r="F11" s="214"/>
      <c r="G11" s="214"/>
      <c r="H11" s="214"/>
      <c r="I11" s="214"/>
      <c r="J11" s="214"/>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75">
        <f>+SUM(F11:AJ11)</f>
        <v>0</v>
      </c>
      <c r="AL11" s="76">
        <f>IF($AK$3="４週",AK11/4,AK11/(DAY(EOMONTH($F$9,0))/7))</f>
        <v>0</v>
      </c>
      <c r="AM11" s="447"/>
      <c r="AN11" s="447"/>
    </row>
    <row r="12" spans="1:40" ht="18" customHeight="1">
      <c r="A12" s="219">
        <v>2</v>
      </c>
      <c r="B12" s="115"/>
      <c r="C12" s="215"/>
      <c r="D12" s="220"/>
      <c r="E12" s="221"/>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4"/>
      <c r="AK12" s="75">
        <f t="shared" ref="AK12:AK31" si="0">+SUM(F12:AJ12)</f>
        <v>0</v>
      </c>
      <c r="AL12" s="76">
        <f t="shared" ref="AL12:AL30" si="1">IF($AK$3="４週",AK12/4,AK12/(DAY(EOMONTH($F$9,0))/7))</f>
        <v>0</v>
      </c>
      <c r="AM12" s="447"/>
      <c r="AN12" s="447"/>
    </row>
    <row r="13" spans="1:40" ht="16.5" customHeight="1">
      <c r="A13" s="219">
        <v>3</v>
      </c>
      <c r="B13" s="115"/>
      <c r="C13" s="215"/>
      <c r="D13" s="220"/>
      <c r="E13" s="221"/>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75">
        <f t="shared" si="0"/>
        <v>0</v>
      </c>
      <c r="AL13" s="76">
        <f t="shared" si="1"/>
        <v>0</v>
      </c>
      <c r="AM13" s="447"/>
      <c r="AN13" s="447"/>
    </row>
    <row r="14" spans="1:40" ht="18" customHeight="1">
      <c r="A14" s="219">
        <v>4</v>
      </c>
      <c r="B14" s="115"/>
      <c r="C14" s="215"/>
      <c r="D14" s="220"/>
      <c r="E14" s="221"/>
      <c r="F14" s="214"/>
      <c r="G14" s="214"/>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75">
        <f t="shared" si="0"/>
        <v>0</v>
      </c>
      <c r="AL14" s="76">
        <f t="shared" si="1"/>
        <v>0</v>
      </c>
      <c r="AM14" s="447"/>
      <c r="AN14" s="447"/>
    </row>
    <row r="15" spans="1:40" ht="18" customHeight="1">
      <c r="A15" s="219">
        <v>5</v>
      </c>
      <c r="B15" s="115"/>
      <c r="C15" s="215"/>
      <c r="D15" s="220"/>
      <c r="E15" s="221"/>
      <c r="F15" s="214"/>
      <c r="G15" s="214"/>
      <c r="H15" s="214"/>
      <c r="I15" s="214"/>
      <c r="J15" s="214"/>
      <c r="K15" s="214"/>
      <c r="L15" s="214"/>
      <c r="M15" s="214"/>
      <c r="N15" s="214"/>
      <c r="O15" s="214"/>
      <c r="P15" s="214"/>
      <c r="Q15" s="214"/>
      <c r="R15" s="214"/>
      <c r="S15" s="214"/>
      <c r="T15" s="214"/>
      <c r="U15" s="214"/>
      <c r="V15" s="214"/>
      <c r="W15" s="214"/>
      <c r="X15" s="214"/>
      <c r="Y15" s="214"/>
      <c r="Z15" s="214"/>
      <c r="AA15" s="214"/>
      <c r="AB15" s="214"/>
      <c r="AC15" s="214"/>
      <c r="AD15" s="214"/>
      <c r="AE15" s="214"/>
      <c r="AF15" s="214"/>
      <c r="AG15" s="214"/>
      <c r="AH15" s="214"/>
      <c r="AI15" s="214"/>
      <c r="AJ15" s="214"/>
      <c r="AK15" s="75">
        <f t="shared" si="0"/>
        <v>0</v>
      </c>
      <c r="AL15" s="76">
        <f t="shared" si="1"/>
        <v>0</v>
      </c>
      <c r="AM15" s="447"/>
      <c r="AN15" s="447"/>
    </row>
    <row r="16" spans="1:40" ht="18" customHeight="1">
      <c r="A16" s="219">
        <v>6</v>
      </c>
      <c r="B16" s="115"/>
      <c r="C16" s="215"/>
      <c r="D16" s="220"/>
      <c r="E16" s="221"/>
      <c r="F16" s="214"/>
      <c r="G16" s="214"/>
      <c r="H16" s="214"/>
      <c r="I16" s="214"/>
      <c r="J16" s="214"/>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214"/>
      <c r="AH16" s="214"/>
      <c r="AI16" s="214"/>
      <c r="AJ16" s="214"/>
      <c r="AK16" s="75">
        <f t="shared" si="0"/>
        <v>0</v>
      </c>
      <c r="AL16" s="76">
        <f t="shared" si="1"/>
        <v>0</v>
      </c>
      <c r="AM16" s="447"/>
      <c r="AN16" s="447"/>
    </row>
    <row r="17" spans="1:40" ht="18" customHeight="1">
      <c r="A17" s="219">
        <v>7</v>
      </c>
      <c r="B17" s="115"/>
      <c r="C17" s="215"/>
      <c r="D17" s="220"/>
      <c r="E17" s="221"/>
      <c r="F17" s="214"/>
      <c r="G17" s="214"/>
      <c r="H17" s="214"/>
      <c r="I17" s="214"/>
      <c r="J17" s="214"/>
      <c r="K17" s="214"/>
      <c r="L17" s="214"/>
      <c r="M17" s="214"/>
      <c r="N17" s="214"/>
      <c r="O17" s="214"/>
      <c r="P17" s="214"/>
      <c r="Q17" s="214"/>
      <c r="R17" s="214"/>
      <c r="S17" s="214"/>
      <c r="T17" s="214"/>
      <c r="U17" s="214"/>
      <c r="V17" s="214"/>
      <c r="W17" s="214"/>
      <c r="X17" s="214"/>
      <c r="Y17" s="214"/>
      <c r="Z17" s="214"/>
      <c r="AA17" s="214"/>
      <c r="AB17" s="214"/>
      <c r="AC17" s="214"/>
      <c r="AD17" s="214"/>
      <c r="AE17" s="214"/>
      <c r="AF17" s="214"/>
      <c r="AG17" s="214"/>
      <c r="AH17" s="214"/>
      <c r="AI17" s="214"/>
      <c r="AJ17" s="214"/>
      <c r="AK17" s="75">
        <f t="shared" si="0"/>
        <v>0</v>
      </c>
      <c r="AL17" s="76">
        <f t="shared" si="1"/>
        <v>0</v>
      </c>
      <c r="AM17" s="447"/>
      <c r="AN17" s="447"/>
    </row>
    <row r="18" spans="1:40" ht="18" customHeight="1">
      <c r="A18" s="219">
        <v>8</v>
      </c>
      <c r="B18" s="115"/>
      <c r="C18" s="215"/>
      <c r="D18" s="220"/>
      <c r="E18" s="221"/>
      <c r="F18" s="214"/>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75">
        <f t="shared" si="0"/>
        <v>0</v>
      </c>
      <c r="AL18" s="76">
        <f t="shared" si="1"/>
        <v>0</v>
      </c>
      <c r="AM18" s="447"/>
      <c r="AN18" s="447"/>
    </row>
    <row r="19" spans="1:40" ht="18" customHeight="1">
      <c r="A19" s="219">
        <v>9</v>
      </c>
      <c r="B19" s="115"/>
      <c r="C19" s="215"/>
      <c r="D19" s="220"/>
      <c r="E19" s="221"/>
      <c r="F19" s="214"/>
      <c r="G19" s="214"/>
      <c r="H19" s="214"/>
      <c r="I19" s="214"/>
      <c r="J19" s="214"/>
      <c r="K19" s="214"/>
      <c r="L19" s="214"/>
      <c r="M19" s="214"/>
      <c r="N19" s="214"/>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75">
        <f t="shared" si="0"/>
        <v>0</v>
      </c>
      <c r="AL19" s="76">
        <f t="shared" si="1"/>
        <v>0</v>
      </c>
      <c r="AM19" s="447"/>
      <c r="AN19" s="447"/>
    </row>
    <row r="20" spans="1:40" ht="18" customHeight="1">
      <c r="A20" s="219">
        <v>10</v>
      </c>
      <c r="B20" s="115"/>
      <c r="C20" s="215"/>
      <c r="D20" s="220"/>
      <c r="E20" s="221"/>
      <c r="F20" s="214"/>
      <c r="G20" s="214"/>
      <c r="H20" s="214"/>
      <c r="I20" s="214"/>
      <c r="J20" s="214"/>
      <c r="K20" s="214"/>
      <c r="L20" s="214"/>
      <c r="M20" s="214"/>
      <c r="N20" s="214"/>
      <c r="O20" s="214"/>
      <c r="P20" s="214"/>
      <c r="Q20" s="214"/>
      <c r="R20" s="214"/>
      <c r="S20" s="214"/>
      <c r="T20" s="214"/>
      <c r="U20" s="214"/>
      <c r="V20" s="214"/>
      <c r="W20" s="214"/>
      <c r="X20" s="214"/>
      <c r="Y20" s="214"/>
      <c r="Z20" s="214"/>
      <c r="AA20" s="214"/>
      <c r="AB20" s="214"/>
      <c r="AC20" s="214"/>
      <c r="AD20" s="214"/>
      <c r="AE20" s="214"/>
      <c r="AF20" s="214"/>
      <c r="AG20" s="214"/>
      <c r="AH20" s="214"/>
      <c r="AI20" s="214"/>
      <c r="AJ20" s="214"/>
      <c r="AK20" s="75">
        <f t="shared" si="0"/>
        <v>0</v>
      </c>
      <c r="AL20" s="76">
        <f t="shared" si="1"/>
        <v>0</v>
      </c>
      <c r="AM20" s="447"/>
      <c r="AN20" s="447"/>
    </row>
    <row r="21" spans="1:40" ht="18" customHeight="1">
      <c r="A21" s="219">
        <v>11</v>
      </c>
      <c r="B21" s="115"/>
      <c r="C21" s="215"/>
      <c r="D21" s="220"/>
      <c r="E21" s="221"/>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75">
        <f t="shared" si="0"/>
        <v>0</v>
      </c>
      <c r="AL21" s="76">
        <f t="shared" si="1"/>
        <v>0</v>
      </c>
      <c r="AM21" s="447"/>
      <c r="AN21" s="447"/>
    </row>
    <row r="22" spans="1:40" ht="18" customHeight="1">
      <c r="A22" s="219">
        <v>12</v>
      </c>
      <c r="B22" s="115"/>
      <c r="C22" s="215"/>
      <c r="D22" s="220"/>
      <c r="E22" s="221"/>
      <c r="F22" s="214"/>
      <c r="G22" s="214"/>
      <c r="H22" s="214"/>
      <c r="I22" s="214"/>
      <c r="J22" s="214"/>
      <c r="K22" s="214"/>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75">
        <f t="shared" si="0"/>
        <v>0</v>
      </c>
      <c r="AL22" s="76">
        <f t="shared" si="1"/>
        <v>0</v>
      </c>
      <c r="AM22" s="447"/>
      <c r="AN22" s="447"/>
    </row>
    <row r="23" spans="1:40" ht="18" customHeight="1">
      <c r="A23" s="219">
        <v>13</v>
      </c>
      <c r="B23" s="115"/>
      <c r="C23" s="215"/>
      <c r="D23" s="220"/>
      <c r="E23" s="221"/>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75">
        <f t="shared" si="0"/>
        <v>0</v>
      </c>
      <c r="AL23" s="76">
        <f t="shared" si="1"/>
        <v>0</v>
      </c>
      <c r="AM23" s="447"/>
      <c r="AN23" s="447"/>
    </row>
    <row r="24" spans="1:40" ht="18" customHeight="1">
      <c r="A24" s="219">
        <v>14</v>
      </c>
      <c r="B24" s="115"/>
      <c r="C24" s="215"/>
      <c r="D24" s="220"/>
      <c r="E24" s="221"/>
      <c r="F24" s="214"/>
      <c r="G24" s="214"/>
      <c r="H24" s="214"/>
      <c r="I24" s="214"/>
      <c r="J24" s="214"/>
      <c r="K24" s="214"/>
      <c r="L24" s="214"/>
      <c r="M24" s="214"/>
      <c r="N24" s="214"/>
      <c r="O24" s="214"/>
      <c r="P24" s="214"/>
      <c r="Q24" s="214"/>
      <c r="R24" s="214"/>
      <c r="S24" s="214"/>
      <c r="T24" s="214"/>
      <c r="U24" s="214"/>
      <c r="V24" s="214"/>
      <c r="W24" s="214"/>
      <c r="X24" s="214"/>
      <c r="Y24" s="214"/>
      <c r="Z24" s="214"/>
      <c r="AA24" s="214"/>
      <c r="AB24" s="214"/>
      <c r="AC24" s="214"/>
      <c r="AD24" s="214"/>
      <c r="AE24" s="214"/>
      <c r="AF24" s="214"/>
      <c r="AG24" s="214"/>
      <c r="AH24" s="214"/>
      <c r="AI24" s="214"/>
      <c r="AJ24" s="214"/>
      <c r="AK24" s="75">
        <f t="shared" si="0"/>
        <v>0</v>
      </c>
      <c r="AL24" s="76">
        <f t="shared" si="1"/>
        <v>0</v>
      </c>
      <c r="AM24" s="447"/>
      <c r="AN24" s="447"/>
    </row>
    <row r="25" spans="1:40" ht="18" customHeight="1">
      <c r="A25" s="219">
        <v>15</v>
      </c>
      <c r="B25" s="115"/>
      <c r="C25" s="215"/>
      <c r="D25" s="220"/>
      <c r="E25" s="221"/>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75">
        <f t="shared" si="0"/>
        <v>0</v>
      </c>
      <c r="AL25" s="76">
        <f t="shared" si="1"/>
        <v>0</v>
      </c>
      <c r="AM25" s="447"/>
      <c r="AN25" s="447"/>
    </row>
    <row r="26" spans="1:40" ht="18" customHeight="1">
      <c r="A26" s="219">
        <v>16</v>
      </c>
      <c r="B26" s="115"/>
      <c r="C26" s="215"/>
      <c r="D26" s="220"/>
      <c r="E26" s="221"/>
      <c r="F26" s="214"/>
      <c r="G26" s="214"/>
      <c r="H26" s="214"/>
      <c r="I26" s="214"/>
      <c r="J26" s="214"/>
      <c r="K26" s="214"/>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c r="AK26" s="75">
        <f t="shared" si="0"/>
        <v>0</v>
      </c>
      <c r="AL26" s="76">
        <f t="shared" si="1"/>
        <v>0</v>
      </c>
      <c r="AM26" s="447"/>
      <c r="AN26" s="447"/>
    </row>
    <row r="27" spans="1:40" ht="18" customHeight="1">
      <c r="A27" s="219">
        <v>17</v>
      </c>
      <c r="B27" s="115"/>
      <c r="C27" s="215"/>
      <c r="D27" s="220"/>
      <c r="E27" s="221"/>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214"/>
      <c r="AI27" s="214"/>
      <c r="AJ27" s="214"/>
      <c r="AK27" s="75">
        <f t="shared" si="0"/>
        <v>0</v>
      </c>
      <c r="AL27" s="76">
        <f t="shared" si="1"/>
        <v>0</v>
      </c>
      <c r="AM27" s="447"/>
      <c r="AN27" s="447"/>
    </row>
    <row r="28" spans="1:40" ht="18" customHeight="1">
      <c r="A28" s="219">
        <v>18</v>
      </c>
      <c r="B28" s="115"/>
      <c r="C28" s="215"/>
      <c r="D28" s="220"/>
      <c r="E28" s="221"/>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75">
        <f t="shared" si="0"/>
        <v>0</v>
      </c>
      <c r="AL28" s="76">
        <f t="shared" si="1"/>
        <v>0</v>
      </c>
      <c r="AM28" s="447"/>
      <c r="AN28" s="447"/>
    </row>
    <row r="29" spans="1:40" ht="18" customHeight="1">
      <c r="A29" s="219">
        <v>19</v>
      </c>
      <c r="B29" s="115"/>
      <c r="C29" s="215"/>
      <c r="D29" s="220"/>
      <c r="E29" s="221"/>
      <c r="F29" s="214"/>
      <c r="G29" s="214"/>
      <c r="H29" s="214"/>
      <c r="I29" s="214"/>
      <c r="J29" s="214"/>
      <c r="K29" s="214"/>
      <c r="L29" s="214"/>
      <c r="M29" s="214"/>
      <c r="N29" s="214"/>
      <c r="O29" s="214"/>
      <c r="P29" s="214"/>
      <c r="Q29" s="214"/>
      <c r="R29" s="214"/>
      <c r="S29" s="214"/>
      <c r="T29" s="214"/>
      <c r="U29" s="214"/>
      <c r="V29" s="214"/>
      <c r="W29" s="214"/>
      <c r="X29" s="214"/>
      <c r="Y29" s="214"/>
      <c r="Z29" s="214"/>
      <c r="AA29" s="214"/>
      <c r="AB29" s="214"/>
      <c r="AC29" s="214"/>
      <c r="AD29" s="214"/>
      <c r="AE29" s="214"/>
      <c r="AF29" s="214"/>
      <c r="AG29" s="214"/>
      <c r="AH29" s="214"/>
      <c r="AI29" s="214"/>
      <c r="AJ29" s="214"/>
      <c r="AK29" s="75">
        <f t="shared" si="0"/>
        <v>0</v>
      </c>
      <c r="AL29" s="76">
        <f t="shared" si="1"/>
        <v>0</v>
      </c>
      <c r="AM29" s="447"/>
      <c r="AN29" s="447"/>
    </row>
    <row r="30" spans="1:40" ht="18" customHeight="1">
      <c r="A30" s="219">
        <v>20</v>
      </c>
      <c r="B30" s="115"/>
      <c r="C30" s="215"/>
      <c r="D30" s="220"/>
      <c r="E30" s="221"/>
      <c r="F30" s="214"/>
      <c r="G30" s="21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214"/>
      <c r="AH30" s="214"/>
      <c r="AI30" s="214"/>
      <c r="AJ30" s="214"/>
      <c r="AK30" s="75">
        <f t="shared" si="0"/>
        <v>0</v>
      </c>
      <c r="AL30" s="76">
        <f t="shared" si="1"/>
        <v>0</v>
      </c>
      <c r="AM30" s="447"/>
      <c r="AN30" s="447"/>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448"/>
      <c r="AN31" s="448"/>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448"/>
      <c r="AN32" s="448"/>
    </row>
    <row r="33" spans="1:39" ht="15" customHeight="1">
      <c r="A33" s="216"/>
      <c r="B33" s="216"/>
      <c r="C33" s="216"/>
      <c r="D33" s="216"/>
      <c r="E33" s="21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216"/>
      <c r="AL33" s="216"/>
      <c r="AM33" s="95"/>
    </row>
    <row r="34" spans="1:39" ht="15" customHeight="1">
      <c r="A34" s="216"/>
      <c r="B34" s="216"/>
      <c r="C34" s="216"/>
      <c r="D34" s="216"/>
      <c r="E34" s="21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216"/>
      <c r="AL34" s="216"/>
      <c r="AM34" s="95"/>
    </row>
    <row r="35" spans="1:39" ht="15" customHeight="1">
      <c r="A35" s="216"/>
      <c r="B35" s="216"/>
      <c r="C35" s="216"/>
      <c r="D35" s="216"/>
      <c r="E35" s="21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16"/>
      <c r="AL35" s="216"/>
      <c r="AM35" s="95"/>
    </row>
    <row r="36" spans="1:39" ht="15" customHeight="1">
      <c r="A36" s="60" t="s">
        <v>164</v>
      </c>
      <c r="B36" s="222"/>
      <c r="C36" s="223"/>
      <c r="D36" s="223"/>
      <c r="E36" s="223"/>
      <c r="F36" s="224"/>
      <c r="G36" s="223"/>
      <c r="H36" s="225"/>
      <c r="I36" s="225"/>
      <c r="J36" s="225"/>
      <c r="K36" s="225"/>
      <c r="L36" s="225"/>
      <c r="M36" s="225"/>
      <c r="N36" s="225"/>
      <c r="O36" s="225"/>
      <c r="P36" s="225"/>
      <c r="Q36" s="225"/>
      <c r="R36" s="225">
        <v>6</v>
      </c>
      <c r="S36" s="225"/>
      <c r="T36" s="225"/>
      <c r="U36" s="225"/>
      <c r="V36" s="225"/>
      <c r="W36" s="225"/>
      <c r="X36" s="225">
        <v>7</v>
      </c>
      <c r="Y36" s="225"/>
      <c r="Z36" s="225"/>
      <c r="AA36" s="225"/>
      <c r="AB36" s="225"/>
      <c r="AC36" s="225"/>
      <c r="AD36" s="225">
        <v>8</v>
      </c>
      <c r="AE36" s="225"/>
      <c r="AF36" s="225"/>
      <c r="AG36" s="226"/>
      <c r="AH36" s="226"/>
      <c r="AI36" s="226"/>
      <c r="AJ36" s="226">
        <v>9</v>
      </c>
      <c r="AK36" s="227"/>
      <c r="AL36" s="227"/>
      <c r="AM36" s="95"/>
    </row>
    <row r="37" spans="1:39" s="60" customFormat="1" ht="15" customHeight="1">
      <c r="A37" s="60" t="s">
        <v>165</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60" t="s">
        <v>214</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s="60" customFormat="1" ht="15" customHeight="1">
      <c r="A39" s="60" t="s">
        <v>166</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39" s="60" customFormat="1" ht="15" customHeight="1">
      <c r="A40" s="60" t="s">
        <v>167</v>
      </c>
      <c r="B40" s="93"/>
      <c r="C40" s="93"/>
      <c r="D40" s="93"/>
      <c r="E40" s="93"/>
      <c r="F40" s="93"/>
      <c r="G40" s="93"/>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row>
    <row r="41" spans="1:39" ht="15" customHeight="1">
      <c r="A41" s="60" t="s">
        <v>168</v>
      </c>
      <c r="B41" s="103"/>
      <c r="C41" s="60"/>
      <c r="D41" s="60"/>
      <c r="E41" s="60"/>
      <c r="F41" s="60"/>
      <c r="G41" s="60"/>
    </row>
    <row r="42" spans="1:39" ht="15" customHeight="1">
      <c r="A42" s="60" t="s">
        <v>169</v>
      </c>
      <c r="B42" s="103"/>
      <c r="C42" s="60"/>
      <c r="D42" s="60"/>
      <c r="E42" s="60"/>
      <c r="F42" s="60"/>
      <c r="G42" s="60"/>
    </row>
    <row r="43" spans="1:39" ht="15" customHeight="1">
      <c r="A43" s="60"/>
      <c r="B43" s="213" t="s">
        <v>170</v>
      </c>
      <c r="C43" s="365" t="s">
        <v>171</v>
      </c>
      <c r="D43" s="365"/>
      <c r="E43" s="365"/>
      <c r="F43" s="60"/>
      <c r="G43" s="60"/>
    </row>
    <row r="44" spans="1:39" ht="15" customHeight="1">
      <c r="A44" s="60"/>
      <c r="B44" s="107" t="s">
        <v>188</v>
      </c>
      <c r="C44" s="375" t="s">
        <v>172</v>
      </c>
      <c r="D44" s="375"/>
      <c r="E44" s="375"/>
      <c r="F44" s="60"/>
      <c r="G44" s="60"/>
    </row>
    <row r="45" spans="1:39" ht="15" customHeight="1">
      <c r="A45" s="60"/>
      <c r="B45" s="107" t="s">
        <v>189</v>
      </c>
      <c r="C45" s="375" t="s">
        <v>173</v>
      </c>
      <c r="D45" s="375"/>
      <c r="E45" s="375"/>
      <c r="F45" s="60"/>
      <c r="G45" s="60"/>
    </row>
    <row r="46" spans="1:39" ht="15" customHeight="1">
      <c r="A46" s="60"/>
      <c r="B46" s="107" t="s">
        <v>190</v>
      </c>
      <c r="C46" s="375" t="s">
        <v>174</v>
      </c>
      <c r="D46" s="375"/>
      <c r="E46" s="375"/>
      <c r="F46" s="60"/>
      <c r="G46" s="60"/>
    </row>
    <row r="47" spans="1:39" ht="15" customHeight="1">
      <c r="A47" s="60"/>
      <c r="B47" s="107" t="s">
        <v>191</v>
      </c>
      <c r="C47" s="375" t="s">
        <v>175</v>
      </c>
      <c r="D47" s="375"/>
      <c r="E47" s="375"/>
      <c r="F47" s="60"/>
      <c r="G47" s="60"/>
    </row>
    <row r="48" spans="1:39" ht="15" customHeight="1">
      <c r="A48" s="60"/>
      <c r="B48" s="60" t="s">
        <v>176</v>
      </c>
      <c r="C48" s="60"/>
      <c r="D48" s="60"/>
      <c r="E48" s="60"/>
      <c r="F48" s="60"/>
      <c r="G48" s="60"/>
    </row>
    <row r="49" spans="1:7" ht="15" customHeight="1">
      <c r="A49" s="60"/>
      <c r="B49" s="60" t="s">
        <v>193</v>
      </c>
      <c r="C49" s="60"/>
      <c r="D49" s="60"/>
      <c r="E49" s="60"/>
      <c r="F49" s="60"/>
      <c r="G49" s="60"/>
    </row>
    <row r="50" spans="1:7" ht="15" customHeight="1">
      <c r="A50" s="60"/>
      <c r="B50" s="60" t="s">
        <v>177</v>
      </c>
      <c r="C50" s="60"/>
      <c r="D50" s="60"/>
      <c r="E50" s="60"/>
      <c r="F50" s="60"/>
      <c r="G50" s="60"/>
    </row>
    <row r="51" spans="1:7" ht="15" customHeight="1">
      <c r="A51" s="60" t="s">
        <v>178</v>
      </c>
      <c r="B51" s="103"/>
      <c r="C51" s="60"/>
      <c r="D51" s="60"/>
      <c r="E51" s="60"/>
      <c r="F51" s="60"/>
      <c r="G51" s="60"/>
    </row>
    <row r="52" spans="1:7" ht="15" customHeight="1">
      <c r="A52" s="60" t="s">
        <v>179</v>
      </c>
      <c r="B52" s="103"/>
      <c r="C52" s="60"/>
      <c r="D52" s="60"/>
      <c r="E52" s="60"/>
      <c r="F52" s="60"/>
      <c r="G52" s="60"/>
    </row>
    <row r="53" spans="1:7" ht="15" customHeight="1">
      <c r="A53" s="60" t="s">
        <v>194</v>
      </c>
      <c r="B53" s="103"/>
      <c r="C53" s="60"/>
      <c r="D53" s="60"/>
      <c r="E53" s="60"/>
      <c r="F53" s="60"/>
      <c r="G53" s="60"/>
    </row>
    <row r="54" spans="1:7" ht="15" customHeight="1">
      <c r="A54" s="60" t="s">
        <v>180</v>
      </c>
      <c r="B54" s="103"/>
      <c r="C54" s="60"/>
      <c r="D54" s="60"/>
      <c r="E54" s="60"/>
      <c r="F54" s="60"/>
      <c r="G54" s="60"/>
    </row>
    <row r="55" spans="1:7" ht="15" customHeight="1">
      <c r="A55" s="60" t="s">
        <v>312</v>
      </c>
      <c r="B55" s="103"/>
      <c r="C55" s="60"/>
      <c r="D55" s="60"/>
      <c r="E55" s="60"/>
      <c r="F55" s="60"/>
      <c r="G55" s="60"/>
    </row>
    <row r="56" spans="1:7" ht="15" customHeight="1">
      <c r="A56" s="60" t="s">
        <v>313</v>
      </c>
      <c r="B56" s="103"/>
      <c r="C56" s="60"/>
      <c r="D56" s="60"/>
      <c r="E56" s="60"/>
      <c r="F56" s="60"/>
      <c r="G56" s="60"/>
    </row>
    <row r="57" spans="1:7" ht="15" customHeight="1">
      <c r="A57" s="60"/>
      <c r="B57" s="60" t="s">
        <v>314</v>
      </c>
      <c r="C57" s="60"/>
      <c r="D57" s="60"/>
      <c r="E57" s="60"/>
      <c r="F57" s="60"/>
      <c r="G57" s="60"/>
    </row>
    <row r="58" spans="1:7" ht="15" customHeight="1">
      <c r="A58" s="60"/>
      <c r="B58" s="60" t="s">
        <v>315</v>
      </c>
      <c r="C58" s="60"/>
      <c r="D58" s="60"/>
      <c r="E58" s="60"/>
      <c r="F58" s="60"/>
      <c r="G58" s="60"/>
    </row>
    <row r="59" spans="1:7" ht="15" customHeight="1">
      <c r="A59" s="60" t="s">
        <v>316</v>
      </c>
      <c r="B59" s="103"/>
      <c r="C59" s="60"/>
      <c r="D59" s="60"/>
      <c r="E59" s="60"/>
      <c r="F59" s="60"/>
      <c r="G59" s="60"/>
    </row>
    <row r="60" spans="1:7" ht="15" customHeight="1">
      <c r="A60" s="60" t="s">
        <v>183</v>
      </c>
      <c r="B60" s="103"/>
      <c r="C60" s="60"/>
      <c r="D60" s="60"/>
      <c r="E60" s="60"/>
      <c r="F60" s="60"/>
      <c r="G60" s="60"/>
    </row>
    <row r="61" spans="1:7" ht="15" customHeight="1">
      <c r="A61" s="60" t="s">
        <v>317</v>
      </c>
      <c r="B61" s="103"/>
      <c r="C61" s="60"/>
      <c r="D61" s="60"/>
      <c r="E61" s="60"/>
      <c r="F61" s="60"/>
      <c r="G61" s="60"/>
    </row>
    <row r="62" spans="1:7" ht="15" customHeight="1">
      <c r="A62" s="60" t="s">
        <v>318</v>
      </c>
      <c r="B62" s="103"/>
      <c r="C62" s="60"/>
      <c r="D62" s="60"/>
      <c r="E62" s="60"/>
      <c r="F62" s="60"/>
      <c r="G62" s="60"/>
    </row>
    <row r="63" spans="1:7" ht="15" customHeight="1">
      <c r="A63" s="60" t="s">
        <v>186</v>
      </c>
      <c r="B63" s="103"/>
      <c r="C63" s="60"/>
      <c r="D63" s="60"/>
      <c r="E63" s="60"/>
      <c r="F63" s="60"/>
      <c r="G63" s="60"/>
    </row>
    <row r="64" spans="1:7" ht="15" customHeight="1">
      <c r="A64" s="60" t="s">
        <v>187</v>
      </c>
      <c r="B64" s="103"/>
      <c r="C64" s="60"/>
      <c r="D64" s="60"/>
      <c r="E64" s="60"/>
      <c r="F64" s="60"/>
      <c r="G64" s="60"/>
    </row>
    <row r="65" spans="1:7" ht="15" customHeight="1">
      <c r="A65" s="60" t="s">
        <v>319</v>
      </c>
      <c r="B65" s="103"/>
      <c r="C65" s="60"/>
      <c r="D65" s="60"/>
      <c r="E65" s="60"/>
      <c r="F65" s="60"/>
      <c r="G65" s="60"/>
    </row>
    <row r="66" spans="1:7" ht="15" customHeight="1">
      <c r="A66" s="60" t="s">
        <v>320</v>
      </c>
      <c r="B66" s="103"/>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2"/>
  <dataValidations count="5">
    <dataValidation type="list" allowBlank="1" showInputMessage="1" showErrorMessage="1" sqref="C11:C30" xr:uid="{00000000-0002-0000-0A00-000000000000}">
      <formula1>"A,B,C,D"</formula1>
    </dataValidation>
    <dataValidation type="list" allowBlank="1" showInputMessage="1" showErrorMessage="1" sqref="AK4:AN4" xr:uid="{00000000-0002-0000-0A00-000001000000}">
      <formula1>"予定,実績"</formula1>
    </dataValidation>
    <dataValidation type="list" allowBlank="1" showInputMessage="1" showErrorMessage="1" sqref="AK3:AN3" xr:uid="{00000000-0002-0000-0A00-000002000000}">
      <formula1>"４週,歴月"</formula1>
    </dataValidation>
    <dataValidation type="list" allowBlank="1" showInputMessage="1" sqref="B12:B30" xr:uid="{00000000-0002-0000-0A00-000003000000}">
      <formula1>INDIRECT($AK$1)</formula1>
    </dataValidation>
    <dataValidation allowBlank="1" showInputMessage="1" sqref="B11" xr:uid="{00000000-0002-0000-0A00-000004000000}"/>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66"/>
  <sheetViews>
    <sheetView showGridLines="0" view="pageBreakPreview" zoomScaleNormal="100" zoomScaleSheetLayoutView="100" workbookViewId="0">
      <selection activeCell="B12" sqref="B1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310</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322</v>
      </c>
      <c r="AL1" s="358"/>
      <c r="AM1" s="358"/>
      <c r="AN1" s="358"/>
    </row>
    <row r="2" spans="1:40" ht="18" customHeight="1">
      <c r="A2" s="95"/>
      <c r="B2" s="65"/>
      <c r="C2" s="65"/>
      <c r="D2" s="65"/>
      <c r="E2" s="65"/>
      <c r="F2" s="65"/>
      <c r="G2" s="65"/>
      <c r="H2" s="65"/>
      <c r="I2" s="65"/>
      <c r="J2" s="65"/>
      <c r="K2" s="65"/>
      <c r="L2" s="6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160</v>
      </c>
      <c r="AI5" s="406"/>
      <c r="AJ5" s="406"/>
      <c r="AK5" s="97" t="s">
        <v>155</v>
      </c>
      <c r="AL5" s="212"/>
      <c r="AM5" s="97" t="s">
        <v>156</v>
      </c>
      <c r="AN5" s="95"/>
    </row>
    <row r="6" spans="1:40" ht="9.9499999999999993" customHeight="1">
      <c r="A6" s="95"/>
      <c r="B6" s="216"/>
      <c r="C6" s="216"/>
      <c r="D6" s="216"/>
      <c r="E6" s="216"/>
      <c r="F6" s="216"/>
      <c r="G6" s="216"/>
      <c r="H6" s="216"/>
      <c r="I6" s="216"/>
      <c r="J6" s="216"/>
      <c r="K6" s="216"/>
      <c r="L6" s="216"/>
      <c r="M6" s="216"/>
      <c r="N6" s="216"/>
      <c r="O6" s="216"/>
      <c r="P6" s="216"/>
      <c r="Q6" s="216"/>
      <c r="R6" s="216"/>
      <c r="S6" s="216"/>
      <c r="T6" s="216"/>
      <c r="U6" s="216"/>
      <c r="V6" s="216"/>
      <c r="W6" s="216"/>
      <c r="X6" s="65"/>
      <c r="Y6" s="65"/>
      <c r="Z6" s="65"/>
      <c r="AA6" s="65"/>
      <c r="AB6" s="65"/>
      <c r="AC6" s="65"/>
      <c r="AD6" s="65"/>
      <c r="AE6" s="65"/>
      <c r="AF6" s="65"/>
      <c r="AG6" s="65"/>
      <c r="AH6" s="65"/>
      <c r="AI6" s="65"/>
      <c r="AJ6" s="65"/>
      <c r="AK6" s="65"/>
      <c r="AL6" s="65"/>
      <c r="AM6" s="95"/>
      <c r="AN6" s="95"/>
    </row>
    <row r="7" spans="1:40" ht="15" customHeight="1">
      <c r="A7" s="448" t="s">
        <v>151</v>
      </c>
      <c r="B7" s="449"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448"/>
      <c r="B8" s="450"/>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448"/>
      <c r="B9" s="451"/>
      <c r="C9" s="367"/>
      <c r="D9" s="365"/>
      <c r="E9" s="369"/>
      <c r="F9" s="217">
        <f>DATE($M$2,$S$2,1)</f>
        <v>45413</v>
      </c>
      <c r="G9" s="217">
        <f>DATE($M$2,$S$2,2)</f>
        <v>45414</v>
      </c>
      <c r="H9" s="217">
        <f>DATE($M$2,$S$2,3)</f>
        <v>45415</v>
      </c>
      <c r="I9" s="217">
        <f>DATE($M$2,$S$2,4)</f>
        <v>45416</v>
      </c>
      <c r="J9" s="217">
        <f>DATE($M$2,$S$2,5)</f>
        <v>45417</v>
      </c>
      <c r="K9" s="217">
        <f>DATE($M$2,$S$2,6)</f>
        <v>45418</v>
      </c>
      <c r="L9" s="217">
        <f>DATE($M$2,$S$2,7)</f>
        <v>45419</v>
      </c>
      <c r="M9" s="217">
        <f>DATE($M$2,$S$2,8)</f>
        <v>45420</v>
      </c>
      <c r="N9" s="217">
        <f>DATE($M$2,$S$2,9)</f>
        <v>45421</v>
      </c>
      <c r="O9" s="217">
        <f>DATE($M$2,$S$2,10)</f>
        <v>45422</v>
      </c>
      <c r="P9" s="217">
        <f>DATE($M$2,$S$2,11)</f>
        <v>45423</v>
      </c>
      <c r="Q9" s="217">
        <f>DATE($M$2,$S$2,12)</f>
        <v>45424</v>
      </c>
      <c r="R9" s="217">
        <f>DATE($M$2,$S$2,13)</f>
        <v>45425</v>
      </c>
      <c r="S9" s="217">
        <f>DATE($M$2,$S$2,14)</f>
        <v>45426</v>
      </c>
      <c r="T9" s="217">
        <f>DATE($M$2,$S$2,15)</f>
        <v>45427</v>
      </c>
      <c r="U9" s="217">
        <f>DATE($M$2,$S$2,16)</f>
        <v>45428</v>
      </c>
      <c r="V9" s="217">
        <f>DATE($M$2,$S$2,17)</f>
        <v>45429</v>
      </c>
      <c r="W9" s="217">
        <f>DATE($M$2,$S$2,18)</f>
        <v>45430</v>
      </c>
      <c r="X9" s="217">
        <f>DATE($M$2,$S$2,19)</f>
        <v>45431</v>
      </c>
      <c r="Y9" s="217">
        <f>DATE($M$2,$S$2,20)</f>
        <v>45432</v>
      </c>
      <c r="Z9" s="217">
        <f>DATE($M$2,$S$2,21)</f>
        <v>45433</v>
      </c>
      <c r="AA9" s="217">
        <f>DATE($M$2,$S$2,22)</f>
        <v>45434</v>
      </c>
      <c r="AB9" s="217">
        <f>DATE($M$2,$S$2,23)</f>
        <v>45435</v>
      </c>
      <c r="AC9" s="217">
        <f>DATE($M$2,$S$2,24)</f>
        <v>45436</v>
      </c>
      <c r="AD9" s="217">
        <f>DATE($M$2,$S$2,25)</f>
        <v>45437</v>
      </c>
      <c r="AE9" s="217">
        <f>DATE($M$2,$S$2,26)</f>
        <v>45438</v>
      </c>
      <c r="AF9" s="217">
        <f>DATE($M$2,$S$2,27)</f>
        <v>45439</v>
      </c>
      <c r="AG9" s="217">
        <f>DATE($M$2,$S$2,28)</f>
        <v>45440</v>
      </c>
      <c r="AH9" s="217">
        <f>IF(DAY(EOMONTH(F9,0))&lt;29,"",DATE($M$2,$S$2,29))</f>
        <v>45441</v>
      </c>
      <c r="AI9" s="217">
        <f>IF(DAY(EOMONTH(F9,0))&lt;30,"",DATE($M$2,$S$2,30))</f>
        <v>45442</v>
      </c>
      <c r="AJ9" s="217">
        <f>IF(DAY(EOMONTH(F9,0))&lt;31,"",DATE($M$2,$S$2,31))</f>
        <v>45443</v>
      </c>
      <c r="AK9" s="371"/>
      <c r="AL9" s="373"/>
      <c r="AM9" s="374"/>
      <c r="AN9" s="374"/>
    </row>
    <row r="10" spans="1:40" ht="15" customHeight="1">
      <c r="A10" s="448"/>
      <c r="B10" s="452"/>
      <c r="C10" s="368"/>
      <c r="D10" s="365"/>
      <c r="E10" s="369"/>
      <c r="F10" s="218">
        <f>DATE($M$2,$S$2,1)</f>
        <v>45413</v>
      </c>
      <c r="G10" s="218">
        <f>DATE($M$2,$S$2,2)</f>
        <v>45414</v>
      </c>
      <c r="H10" s="218">
        <f>DATE($M$2,$S$2,3)</f>
        <v>45415</v>
      </c>
      <c r="I10" s="218">
        <f>DATE($M$2,$S$2,4)</f>
        <v>45416</v>
      </c>
      <c r="J10" s="218">
        <f>DATE($M$2,$S$2,5)</f>
        <v>45417</v>
      </c>
      <c r="K10" s="218">
        <f>DATE($M$2,$S$2,6)</f>
        <v>45418</v>
      </c>
      <c r="L10" s="218">
        <f>DATE($M$2,$S$2,7)</f>
        <v>45419</v>
      </c>
      <c r="M10" s="218">
        <f>DATE($M$2,$S$2,8)</f>
        <v>45420</v>
      </c>
      <c r="N10" s="218">
        <f>DATE($M$2,$S$2,9)</f>
        <v>45421</v>
      </c>
      <c r="O10" s="218">
        <f>DATE($M$2,$S$2,10)</f>
        <v>45422</v>
      </c>
      <c r="P10" s="218">
        <f>DATE($M$2,$S$2,11)</f>
        <v>45423</v>
      </c>
      <c r="Q10" s="218">
        <f>DATE($M$2,$S$2,12)</f>
        <v>45424</v>
      </c>
      <c r="R10" s="218">
        <f>DATE($M$2,$S$2,13)</f>
        <v>45425</v>
      </c>
      <c r="S10" s="218">
        <f>DATE($M$2,$S$2,14)</f>
        <v>45426</v>
      </c>
      <c r="T10" s="218">
        <f>DATE($M$2,$S$2,15)</f>
        <v>45427</v>
      </c>
      <c r="U10" s="218">
        <f>DATE($M$2,$S$2,16)</f>
        <v>45428</v>
      </c>
      <c r="V10" s="218">
        <f>DATE($M$2,$S$2,17)</f>
        <v>45429</v>
      </c>
      <c r="W10" s="218">
        <f>DATE($M$2,$S$2,18)</f>
        <v>45430</v>
      </c>
      <c r="X10" s="218">
        <f>DATE($M$2,$S$2,19)</f>
        <v>45431</v>
      </c>
      <c r="Y10" s="218">
        <f>DATE($M$2,$S$2,20)</f>
        <v>45432</v>
      </c>
      <c r="Z10" s="218">
        <f>DATE($M$2,$S$2,21)</f>
        <v>45433</v>
      </c>
      <c r="AA10" s="218">
        <f>DATE($M$2,$S$2,22)</f>
        <v>45434</v>
      </c>
      <c r="AB10" s="218">
        <f>DATE($M$2,$S$2,23)</f>
        <v>45435</v>
      </c>
      <c r="AC10" s="218">
        <f>DATE($M$2,$S$2,24)</f>
        <v>45436</v>
      </c>
      <c r="AD10" s="218">
        <f>DATE($M$2,$S$2,25)</f>
        <v>45437</v>
      </c>
      <c r="AE10" s="218">
        <f>DATE($M$2,$S$2,26)</f>
        <v>45438</v>
      </c>
      <c r="AF10" s="218">
        <f>DATE($M$2,$S$2,27)</f>
        <v>45439</v>
      </c>
      <c r="AG10" s="218">
        <f>DATE($M$2,$S$2,28)</f>
        <v>45440</v>
      </c>
      <c r="AH10" s="218">
        <f>IF(DAY(EOMONTH(F10,0))&lt;29,"",DATE($M$2,$S$2,29))</f>
        <v>45441</v>
      </c>
      <c r="AI10" s="218">
        <f>IF(DAY(EOMONTH(F10,0))&lt;30,"",DATE($M$2,$S$2,30))</f>
        <v>45442</v>
      </c>
      <c r="AJ10" s="218">
        <f>IF(DAY(EOMONTH(F10,0))&lt;31,"",DATE($M$2,$S$2,31))</f>
        <v>45443</v>
      </c>
      <c r="AK10" s="371"/>
      <c r="AL10" s="373"/>
      <c r="AM10" s="374"/>
      <c r="AN10" s="374"/>
    </row>
    <row r="11" spans="1:40" ht="18" customHeight="1">
      <c r="A11" s="219">
        <v>1</v>
      </c>
      <c r="B11" s="115"/>
      <c r="C11" s="215"/>
      <c r="D11" s="220"/>
      <c r="E11" s="221"/>
      <c r="F11" s="214"/>
      <c r="G11" s="214"/>
      <c r="H11" s="214"/>
      <c r="I11" s="214"/>
      <c r="J11" s="214"/>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75">
        <f>+SUM(F11:AJ11)</f>
        <v>0</v>
      </c>
      <c r="AL11" s="76">
        <f>IF($AK$3="４週",AK11/4,AK11/(DAY(EOMONTH($F$9,0))/7))</f>
        <v>0</v>
      </c>
      <c r="AM11" s="447"/>
      <c r="AN11" s="447"/>
    </row>
    <row r="12" spans="1:40" ht="18" customHeight="1">
      <c r="A12" s="219">
        <v>2</v>
      </c>
      <c r="B12" s="115"/>
      <c r="C12" s="215"/>
      <c r="D12" s="220"/>
      <c r="E12" s="221"/>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4"/>
      <c r="AK12" s="75">
        <f t="shared" ref="AK12:AK31" si="0">+SUM(F12:AJ12)</f>
        <v>0</v>
      </c>
      <c r="AL12" s="76">
        <f t="shared" ref="AL12:AL30" si="1">IF($AK$3="４週",AK12/4,AK12/(DAY(EOMONTH($F$9,0))/7))</f>
        <v>0</v>
      </c>
      <c r="AM12" s="447"/>
      <c r="AN12" s="447"/>
    </row>
    <row r="13" spans="1:40" ht="16.5" customHeight="1">
      <c r="A13" s="219">
        <v>3</v>
      </c>
      <c r="B13" s="115"/>
      <c r="C13" s="215"/>
      <c r="D13" s="220"/>
      <c r="E13" s="221"/>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75">
        <f t="shared" si="0"/>
        <v>0</v>
      </c>
      <c r="AL13" s="76">
        <f t="shared" si="1"/>
        <v>0</v>
      </c>
      <c r="AM13" s="447"/>
      <c r="AN13" s="447"/>
    </row>
    <row r="14" spans="1:40" ht="18" customHeight="1">
      <c r="A14" s="219">
        <v>4</v>
      </c>
      <c r="B14" s="115"/>
      <c r="C14" s="215"/>
      <c r="D14" s="220"/>
      <c r="E14" s="221"/>
      <c r="F14" s="214"/>
      <c r="G14" s="214"/>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75">
        <f t="shared" si="0"/>
        <v>0</v>
      </c>
      <c r="AL14" s="76">
        <f t="shared" si="1"/>
        <v>0</v>
      </c>
      <c r="AM14" s="447"/>
      <c r="AN14" s="447"/>
    </row>
    <row r="15" spans="1:40" ht="18" customHeight="1">
      <c r="A15" s="219">
        <v>5</v>
      </c>
      <c r="B15" s="115"/>
      <c r="C15" s="215"/>
      <c r="D15" s="220"/>
      <c r="E15" s="221"/>
      <c r="F15" s="214"/>
      <c r="G15" s="214"/>
      <c r="H15" s="214"/>
      <c r="I15" s="214"/>
      <c r="J15" s="214"/>
      <c r="K15" s="214"/>
      <c r="L15" s="214"/>
      <c r="M15" s="214"/>
      <c r="N15" s="214"/>
      <c r="O15" s="214"/>
      <c r="P15" s="214"/>
      <c r="Q15" s="214"/>
      <c r="R15" s="214"/>
      <c r="S15" s="214"/>
      <c r="T15" s="214"/>
      <c r="U15" s="214"/>
      <c r="V15" s="214"/>
      <c r="W15" s="214"/>
      <c r="X15" s="214"/>
      <c r="Y15" s="214"/>
      <c r="Z15" s="214"/>
      <c r="AA15" s="214"/>
      <c r="AB15" s="214"/>
      <c r="AC15" s="214"/>
      <c r="AD15" s="214"/>
      <c r="AE15" s="214"/>
      <c r="AF15" s="214"/>
      <c r="AG15" s="214"/>
      <c r="AH15" s="214"/>
      <c r="AI15" s="214"/>
      <c r="AJ15" s="214"/>
      <c r="AK15" s="75">
        <f t="shared" si="0"/>
        <v>0</v>
      </c>
      <c r="AL15" s="76">
        <f t="shared" si="1"/>
        <v>0</v>
      </c>
      <c r="AM15" s="447"/>
      <c r="AN15" s="447"/>
    </row>
    <row r="16" spans="1:40" ht="18" customHeight="1">
      <c r="A16" s="219">
        <v>6</v>
      </c>
      <c r="B16" s="115"/>
      <c r="C16" s="215"/>
      <c r="D16" s="220"/>
      <c r="E16" s="221"/>
      <c r="F16" s="214"/>
      <c r="G16" s="214"/>
      <c r="H16" s="214"/>
      <c r="I16" s="214"/>
      <c r="J16" s="214"/>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214"/>
      <c r="AH16" s="214"/>
      <c r="AI16" s="214"/>
      <c r="AJ16" s="214"/>
      <c r="AK16" s="75">
        <f t="shared" si="0"/>
        <v>0</v>
      </c>
      <c r="AL16" s="76">
        <f t="shared" si="1"/>
        <v>0</v>
      </c>
      <c r="AM16" s="447"/>
      <c r="AN16" s="447"/>
    </row>
    <row r="17" spans="1:40" ht="18" customHeight="1">
      <c r="A17" s="219">
        <v>7</v>
      </c>
      <c r="B17" s="115"/>
      <c r="C17" s="215"/>
      <c r="D17" s="220"/>
      <c r="E17" s="221"/>
      <c r="F17" s="214"/>
      <c r="G17" s="214"/>
      <c r="H17" s="214"/>
      <c r="I17" s="214"/>
      <c r="J17" s="214"/>
      <c r="K17" s="214"/>
      <c r="L17" s="214"/>
      <c r="M17" s="214"/>
      <c r="N17" s="214"/>
      <c r="O17" s="214"/>
      <c r="P17" s="214"/>
      <c r="Q17" s="214"/>
      <c r="R17" s="214"/>
      <c r="S17" s="214"/>
      <c r="T17" s="214"/>
      <c r="U17" s="214"/>
      <c r="V17" s="214"/>
      <c r="W17" s="214"/>
      <c r="X17" s="214"/>
      <c r="Y17" s="214"/>
      <c r="Z17" s="214"/>
      <c r="AA17" s="214"/>
      <c r="AB17" s="214"/>
      <c r="AC17" s="214"/>
      <c r="AD17" s="214"/>
      <c r="AE17" s="214"/>
      <c r="AF17" s="214"/>
      <c r="AG17" s="214"/>
      <c r="AH17" s="214"/>
      <c r="AI17" s="214"/>
      <c r="AJ17" s="214"/>
      <c r="AK17" s="75">
        <f t="shared" si="0"/>
        <v>0</v>
      </c>
      <c r="AL17" s="76">
        <f t="shared" si="1"/>
        <v>0</v>
      </c>
      <c r="AM17" s="447"/>
      <c r="AN17" s="447"/>
    </row>
    <row r="18" spans="1:40" ht="18" customHeight="1">
      <c r="A18" s="219">
        <v>8</v>
      </c>
      <c r="B18" s="115"/>
      <c r="C18" s="215"/>
      <c r="D18" s="220"/>
      <c r="E18" s="221"/>
      <c r="F18" s="214"/>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75">
        <f t="shared" si="0"/>
        <v>0</v>
      </c>
      <c r="AL18" s="76">
        <f t="shared" si="1"/>
        <v>0</v>
      </c>
      <c r="AM18" s="447"/>
      <c r="AN18" s="447"/>
    </row>
    <row r="19" spans="1:40" ht="18" customHeight="1">
      <c r="A19" s="219">
        <v>9</v>
      </c>
      <c r="B19" s="115"/>
      <c r="C19" s="215"/>
      <c r="D19" s="220"/>
      <c r="E19" s="221"/>
      <c r="F19" s="214"/>
      <c r="G19" s="214"/>
      <c r="H19" s="214"/>
      <c r="I19" s="214"/>
      <c r="J19" s="214"/>
      <c r="K19" s="214"/>
      <c r="L19" s="214"/>
      <c r="M19" s="214"/>
      <c r="N19" s="214"/>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75">
        <f t="shared" si="0"/>
        <v>0</v>
      </c>
      <c r="AL19" s="76">
        <f t="shared" si="1"/>
        <v>0</v>
      </c>
      <c r="AM19" s="447"/>
      <c r="AN19" s="447"/>
    </row>
    <row r="20" spans="1:40" ht="18" customHeight="1">
      <c r="A20" s="219">
        <v>10</v>
      </c>
      <c r="B20" s="115"/>
      <c r="C20" s="215"/>
      <c r="D20" s="220"/>
      <c r="E20" s="221"/>
      <c r="F20" s="214"/>
      <c r="G20" s="214"/>
      <c r="H20" s="214"/>
      <c r="I20" s="214"/>
      <c r="J20" s="214"/>
      <c r="K20" s="214"/>
      <c r="L20" s="214"/>
      <c r="M20" s="214"/>
      <c r="N20" s="214"/>
      <c r="O20" s="214"/>
      <c r="P20" s="214"/>
      <c r="Q20" s="214"/>
      <c r="R20" s="214"/>
      <c r="S20" s="214"/>
      <c r="T20" s="214"/>
      <c r="U20" s="214"/>
      <c r="V20" s="214"/>
      <c r="W20" s="214"/>
      <c r="X20" s="214"/>
      <c r="Y20" s="214"/>
      <c r="Z20" s="214"/>
      <c r="AA20" s="214"/>
      <c r="AB20" s="214"/>
      <c r="AC20" s="214"/>
      <c r="AD20" s="214"/>
      <c r="AE20" s="214"/>
      <c r="AF20" s="214"/>
      <c r="AG20" s="214"/>
      <c r="AH20" s="214"/>
      <c r="AI20" s="214"/>
      <c r="AJ20" s="214"/>
      <c r="AK20" s="75">
        <f t="shared" si="0"/>
        <v>0</v>
      </c>
      <c r="AL20" s="76">
        <f t="shared" si="1"/>
        <v>0</v>
      </c>
      <c r="AM20" s="447"/>
      <c r="AN20" s="447"/>
    </row>
    <row r="21" spans="1:40" ht="18" customHeight="1">
      <c r="A21" s="219">
        <v>11</v>
      </c>
      <c r="B21" s="115"/>
      <c r="C21" s="215"/>
      <c r="D21" s="220"/>
      <c r="E21" s="221"/>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75">
        <f t="shared" si="0"/>
        <v>0</v>
      </c>
      <c r="AL21" s="76">
        <f t="shared" si="1"/>
        <v>0</v>
      </c>
      <c r="AM21" s="447"/>
      <c r="AN21" s="447"/>
    </row>
    <row r="22" spans="1:40" ht="18" customHeight="1">
      <c r="A22" s="219">
        <v>12</v>
      </c>
      <c r="B22" s="115"/>
      <c r="C22" s="215"/>
      <c r="D22" s="220"/>
      <c r="E22" s="221"/>
      <c r="F22" s="214"/>
      <c r="G22" s="214"/>
      <c r="H22" s="214"/>
      <c r="I22" s="214"/>
      <c r="J22" s="214"/>
      <c r="K22" s="214"/>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75">
        <f t="shared" si="0"/>
        <v>0</v>
      </c>
      <c r="AL22" s="76">
        <f t="shared" si="1"/>
        <v>0</v>
      </c>
      <c r="AM22" s="447"/>
      <c r="AN22" s="447"/>
    </row>
    <row r="23" spans="1:40" ht="18" customHeight="1">
      <c r="A23" s="219">
        <v>13</v>
      </c>
      <c r="B23" s="115"/>
      <c r="C23" s="215"/>
      <c r="D23" s="220"/>
      <c r="E23" s="221"/>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75">
        <f t="shared" si="0"/>
        <v>0</v>
      </c>
      <c r="AL23" s="76">
        <f t="shared" si="1"/>
        <v>0</v>
      </c>
      <c r="AM23" s="447"/>
      <c r="AN23" s="447"/>
    </row>
    <row r="24" spans="1:40" ht="18" customHeight="1">
      <c r="A24" s="219">
        <v>14</v>
      </c>
      <c r="B24" s="115"/>
      <c r="C24" s="215"/>
      <c r="D24" s="220"/>
      <c r="E24" s="221"/>
      <c r="F24" s="214"/>
      <c r="G24" s="214"/>
      <c r="H24" s="214"/>
      <c r="I24" s="214"/>
      <c r="J24" s="214"/>
      <c r="K24" s="214"/>
      <c r="L24" s="214"/>
      <c r="M24" s="214"/>
      <c r="N24" s="214"/>
      <c r="O24" s="214"/>
      <c r="P24" s="214"/>
      <c r="Q24" s="214"/>
      <c r="R24" s="214"/>
      <c r="S24" s="214"/>
      <c r="T24" s="214"/>
      <c r="U24" s="214"/>
      <c r="V24" s="214"/>
      <c r="W24" s="214"/>
      <c r="X24" s="214"/>
      <c r="Y24" s="214"/>
      <c r="Z24" s="214"/>
      <c r="AA24" s="214"/>
      <c r="AB24" s="214"/>
      <c r="AC24" s="214"/>
      <c r="AD24" s="214"/>
      <c r="AE24" s="214"/>
      <c r="AF24" s="214"/>
      <c r="AG24" s="214"/>
      <c r="AH24" s="214"/>
      <c r="AI24" s="214"/>
      <c r="AJ24" s="214"/>
      <c r="AK24" s="75">
        <f t="shared" si="0"/>
        <v>0</v>
      </c>
      <c r="AL24" s="76">
        <f t="shared" si="1"/>
        <v>0</v>
      </c>
      <c r="AM24" s="447"/>
      <c r="AN24" s="447"/>
    </row>
    <row r="25" spans="1:40" ht="18" customHeight="1">
      <c r="A25" s="219">
        <v>15</v>
      </c>
      <c r="B25" s="115"/>
      <c r="C25" s="215"/>
      <c r="D25" s="220"/>
      <c r="E25" s="221"/>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75">
        <f t="shared" si="0"/>
        <v>0</v>
      </c>
      <c r="AL25" s="76">
        <f t="shared" si="1"/>
        <v>0</v>
      </c>
      <c r="AM25" s="447"/>
      <c r="AN25" s="447"/>
    </row>
    <row r="26" spans="1:40" ht="18" customHeight="1">
      <c r="A26" s="219">
        <v>16</v>
      </c>
      <c r="B26" s="115"/>
      <c r="C26" s="215"/>
      <c r="D26" s="220"/>
      <c r="E26" s="221"/>
      <c r="F26" s="214"/>
      <c r="G26" s="214"/>
      <c r="H26" s="214"/>
      <c r="I26" s="214"/>
      <c r="J26" s="214"/>
      <c r="K26" s="214"/>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c r="AK26" s="75">
        <f t="shared" si="0"/>
        <v>0</v>
      </c>
      <c r="AL26" s="76">
        <f t="shared" si="1"/>
        <v>0</v>
      </c>
      <c r="AM26" s="447"/>
      <c r="AN26" s="447"/>
    </row>
    <row r="27" spans="1:40" ht="18" customHeight="1">
      <c r="A27" s="219">
        <v>17</v>
      </c>
      <c r="B27" s="115"/>
      <c r="C27" s="215"/>
      <c r="D27" s="220"/>
      <c r="E27" s="221"/>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214"/>
      <c r="AI27" s="214"/>
      <c r="AJ27" s="214"/>
      <c r="AK27" s="75">
        <f t="shared" si="0"/>
        <v>0</v>
      </c>
      <c r="AL27" s="76">
        <f t="shared" si="1"/>
        <v>0</v>
      </c>
      <c r="AM27" s="447"/>
      <c r="AN27" s="447"/>
    </row>
    <row r="28" spans="1:40" ht="18" customHeight="1">
      <c r="A28" s="219">
        <v>18</v>
      </c>
      <c r="B28" s="115"/>
      <c r="C28" s="215"/>
      <c r="D28" s="220"/>
      <c r="E28" s="221"/>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75">
        <f t="shared" si="0"/>
        <v>0</v>
      </c>
      <c r="AL28" s="76">
        <f t="shared" si="1"/>
        <v>0</v>
      </c>
      <c r="AM28" s="447"/>
      <c r="AN28" s="447"/>
    </row>
    <row r="29" spans="1:40" ht="18" customHeight="1">
      <c r="A29" s="219">
        <v>19</v>
      </c>
      <c r="B29" s="115"/>
      <c r="C29" s="215"/>
      <c r="D29" s="220"/>
      <c r="E29" s="221"/>
      <c r="F29" s="214"/>
      <c r="G29" s="214"/>
      <c r="H29" s="214"/>
      <c r="I29" s="214"/>
      <c r="J29" s="214"/>
      <c r="K29" s="214"/>
      <c r="L29" s="214"/>
      <c r="M29" s="214"/>
      <c r="N29" s="214"/>
      <c r="O29" s="214"/>
      <c r="P29" s="214"/>
      <c r="Q29" s="214"/>
      <c r="R29" s="214"/>
      <c r="S29" s="214"/>
      <c r="T29" s="214"/>
      <c r="U29" s="214"/>
      <c r="V29" s="214"/>
      <c r="W29" s="214"/>
      <c r="X29" s="214"/>
      <c r="Y29" s="214"/>
      <c r="Z29" s="214"/>
      <c r="AA29" s="214"/>
      <c r="AB29" s="214"/>
      <c r="AC29" s="214"/>
      <c r="AD29" s="214"/>
      <c r="AE29" s="214"/>
      <c r="AF29" s="214"/>
      <c r="AG29" s="214"/>
      <c r="AH29" s="214"/>
      <c r="AI29" s="214"/>
      <c r="AJ29" s="214"/>
      <c r="AK29" s="75">
        <f t="shared" si="0"/>
        <v>0</v>
      </c>
      <c r="AL29" s="76">
        <f t="shared" si="1"/>
        <v>0</v>
      </c>
      <c r="AM29" s="447"/>
      <c r="AN29" s="447"/>
    </row>
    <row r="30" spans="1:40" ht="18" customHeight="1">
      <c r="A30" s="219">
        <v>20</v>
      </c>
      <c r="B30" s="115"/>
      <c r="C30" s="215"/>
      <c r="D30" s="220"/>
      <c r="E30" s="221"/>
      <c r="F30" s="214"/>
      <c r="G30" s="21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214"/>
      <c r="AH30" s="214"/>
      <c r="AI30" s="214"/>
      <c r="AJ30" s="214"/>
      <c r="AK30" s="75">
        <f t="shared" si="0"/>
        <v>0</v>
      </c>
      <c r="AL30" s="76">
        <f t="shared" si="1"/>
        <v>0</v>
      </c>
      <c r="AM30" s="447"/>
      <c r="AN30" s="447"/>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448"/>
      <c r="AN31" s="448"/>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448"/>
      <c r="AN32" s="448"/>
    </row>
    <row r="33" spans="1:39" ht="15" customHeight="1">
      <c r="A33" s="216"/>
      <c r="B33" s="216"/>
      <c r="C33" s="216"/>
      <c r="D33" s="216"/>
      <c r="E33" s="21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216"/>
      <c r="AL33" s="216"/>
      <c r="AM33" s="95"/>
    </row>
    <row r="34" spans="1:39" ht="15" customHeight="1">
      <c r="A34" s="216"/>
      <c r="B34" s="216"/>
      <c r="C34" s="216"/>
      <c r="D34" s="216"/>
      <c r="E34" s="21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216"/>
      <c r="AL34" s="216"/>
      <c r="AM34" s="95"/>
    </row>
    <row r="35" spans="1:39" ht="15" customHeight="1">
      <c r="A35" s="216"/>
      <c r="B35" s="216"/>
      <c r="C35" s="216"/>
      <c r="D35" s="216"/>
      <c r="E35" s="21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16"/>
      <c r="AL35" s="216"/>
      <c r="AM35" s="95"/>
    </row>
    <row r="36" spans="1:39" ht="15" customHeight="1">
      <c r="A36" s="60" t="s">
        <v>164</v>
      </c>
      <c r="B36" s="222"/>
      <c r="C36" s="223"/>
      <c r="D36" s="223"/>
      <c r="E36" s="223"/>
      <c r="F36" s="224"/>
      <c r="G36" s="223"/>
      <c r="H36" s="225"/>
      <c r="I36" s="225"/>
      <c r="J36" s="225"/>
      <c r="K36" s="225"/>
      <c r="L36" s="225"/>
      <c r="M36" s="225"/>
      <c r="N36" s="225"/>
      <c r="O36" s="225"/>
      <c r="P36" s="225"/>
      <c r="Q36" s="225"/>
      <c r="R36" s="225">
        <v>6</v>
      </c>
      <c r="S36" s="225"/>
      <c r="T36" s="225"/>
      <c r="U36" s="225"/>
      <c r="V36" s="225"/>
      <c r="W36" s="225"/>
      <c r="X36" s="225">
        <v>7</v>
      </c>
      <c r="Y36" s="225"/>
      <c r="Z36" s="225"/>
      <c r="AA36" s="225"/>
      <c r="AB36" s="225"/>
      <c r="AC36" s="225"/>
      <c r="AD36" s="225">
        <v>8</v>
      </c>
      <c r="AE36" s="225"/>
      <c r="AF36" s="225"/>
      <c r="AG36" s="226"/>
      <c r="AH36" s="226"/>
      <c r="AI36" s="226"/>
      <c r="AJ36" s="226">
        <v>9</v>
      </c>
      <c r="AK36" s="227"/>
      <c r="AL36" s="227"/>
      <c r="AM36" s="95"/>
    </row>
    <row r="37" spans="1:39" s="60" customFormat="1" ht="15" customHeight="1">
      <c r="A37" s="60" t="s">
        <v>165</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60" t="s">
        <v>214</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s="60" customFormat="1" ht="15" customHeight="1">
      <c r="A39" s="60" t="s">
        <v>166</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39" s="60" customFormat="1" ht="15" customHeight="1">
      <c r="A40" s="60" t="s">
        <v>167</v>
      </c>
      <c r="B40" s="93"/>
      <c r="C40" s="93"/>
      <c r="D40" s="93"/>
      <c r="E40" s="93"/>
      <c r="F40" s="93"/>
      <c r="G40" s="93"/>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row>
    <row r="41" spans="1:39" ht="15" customHeight="1">
      <c r="A41" s="60" t="s">
        <v>168</v>
      </c>
      <c r="B41" s="103"/>
      <c r="C41" s="60"/>
      <c r="D41" s="60"/>
      <c r="E41" s="60"/>
      <c r="F41" s="60"/>
      <c r="G41" s="60"/>
    </row>
    <row r="42" spans="1:39" ht="15" customHeight="1">
      <c r="A42" s="60" t="s">
        <v>169</v>
      </c>
      <c r="B42" s="103"/>
      <c r="C42" s="60"/>
      <c r="D42" s="60"/>
      <c r="E42" s="60"/>
      <c r="F42" s="60"/>
      <c r="G42" s="60"/>
    </row>
    <row r="43" spans="1:39" ht="15" customHeight="1">
      <c r="A43" s="60"/>
      <c r="B43" s="213" t="s">
        <v>170</v>
      </c>
      <c r="C43" s="365" t="s">
        <v>171</v>
      </c>
      <c r="D43" s="365"/>
      <c r="E43" s="365"/>
      <c r="F43" s="60"/>
      <c r="G43" s="60"/>
    </row>
    <row r="44" spans="1:39" ht="15" customHeight="1">
      <c r="A44" s="60"/>
      <c r="B44" s="107" t="s">
        <v>188</v>
      </c>
      <c r="C44" s="375" t="s">
        <v>172</v>
      </c>
      <c r="D44" s="375"/>
      <c r="E44" s="375"/>
      <c r="F44" s="60"/>
      <c r="G44" s="60"/>
    </row>
    <row r="45" spans="1:39" ht="15" customHeight="1">
      <c r="A45" s="60"/>
      <c r="B45" s="107" t="s">
        <v>189</v>
      </c>
      <c r="C45" s="375" t="s">
        <v>173</v>
      </c>
      <c r="D45" s="375"/>
      <c r="E45" s="375"/>
      <c r="F45" s="60"/>
      <c r="G45" s="60"/>
    </row>
    <row r="46" spans="1:39" ht="15" customHeight="1">
      <c r="A46" s="60"/>
      <c r="B46" s="107" t="s">
        <v>190</v>
      </c>
      <c r="C46" s="375" t="s">
        <v>174</v>
      </c>
      <c r="D46" s="375"/>
      <c r="E46" s="375"/>
      <c r="F46" s="60"/>
      <c r="G46" s="60"/>
    </row>
    <row r="47" spans="1:39" ht="15" customHeight="1">
      <c r="A47" s="60"/>
      <c r="B47" s="107" t="s">
        <v>191</v>
      </c>
      <c r="C47" s="375" t="s">
        <v>175</v>
      </c>
      <c r="D47" s="375"/>
      <c r="E47" s="375"/>
      <c r="F47" s="60"/>
      <c r="G47" s="60"/>
    </row>
    <row r="48" spans="1:39" ht="15" customHeight="1">
      <c r="A48" s="60"/>
      <c r="B48" s="60" t="s">
        <v>176</v>
      </c>
      <c r="C48" s="60"/>
      <c r="D48" s="60"/>
      <c r="E48" s="60"/>
      <c r="F48" s="60"/>
      <c r="G48" s="60"/>
    </row>
    <row r="49" spans="1:7" ht="15" customHeight="1">
      <c r="A49" s="60"/>
      <c r="B49" s="60" t="s">
        <v>193</v>
      </c>
      <c r="C49" s="60"/>
      <c r="D49" s="60"/>
      <c r="E49" s="60"/>
      <c r="F49" s="60"/>
      <c r="G49" s="60"/>
    </row>
    <row r="50" spans="1:7" ht="15" customHeight="1">
      <c r="A50" s="60"/>
      <c r="B50" s="60" t="s">
        <v>177</v>
      </c>
      <c r="C50" s="60"/>
      <c r="D50" s="60"/>
      <c r="E50" s="60"/>
      <c r="F50" s="60"/>
      <c r="G50" s="60"/>
    </row>
    <row r="51" spans="1:7" ht="15" customHeight="1">
      <c r="A51" s="60" t="s">
        <v>178</v>
      </c>
      <c r="B51" s="103"/>
      <c r="C51" s="60"/>
      <c r="D51" s="60"/>
      <c r="E51" s="60"/>
      <c r="F51" s="60"/>
      <c r="G51" s="60"/>
    </row>
    <row r="52" spans="1:7" ht="15" customHeight="1">
      <c r="A52" s="60" t="s">
        <v>179</v>
      </c>
      <c r="B52" s="103"/>
      <c r="C52" s="60"/>
      <c r="D52" s="60"/>
      <c r="E52" s="60"/>
      <c r="F52" s="60"/>
      <c r="G52" s="60"/>
    </row>
    <row r="53" spans="1:7" ht="15" customHeight="1">
      <c r="A53" s="60" t="s">
        <v>194</v>
      </c>
      <c r="B53" s="103"/>
      <c r="C53" s="60"/>
      <c r="D53" s="60"/>
      <c r="E53" s="60"/>
      <c r="F53" s="60"/>
      <c r="G53" s="60"/>
    </row>
    <row r="54" spans="1:7" ht="15" customHeight="1">
      <c r="A54" s="60" t="s">
        <v>180</v>
      </c>
      <c r="B54" s="103"/>
      <c r="C54" s="60"/>
      <c r="D54" s="60"/>
      <c r="E54" s="60"/>
      <c r="F54" s="60"/>
      <c r="G54" s="60"/>
    </row>
    <row r="55" spans="1:7" ht="15" customHeight="1">
      <c r="A55" s="60" t="s">
        <v>312</v>
      </c>
      <c r="B55" s="103"/>
      <c r="C55" s="60"/>
      <c r="D55" s="60"/>
      <c r="E55" s="60"/>
      <c r="F55" s="60"/>
      <c r="G55" s="60"/>
    </row>
    <row r="56" spans="1:7" ht="15" customHeight="1">
      <c r="A56" s="60" t="s">
        <v>313</v>
      </c>
      <c r="B56" s="103"/>
      <c r="C56" s="60"/>
      <c r="D56" s="60"/>
      <c r="E56" s="60"/>
      <c r="F56" s="60"/>
      <c r="G56" s="60"/>
    </row>
    <row r="57" spans="1:7" ht="15" customHeight="1">
      <c r="A57" s="60"/>
      <c r="B57" s="60" t="s">
        <v>314</v>
      </c>
      <c r="C57" s="60"/>
      <c r="D57" s="60"/>
      <c r="E57" s="60"/>
      <c r="F57" s="60"/>
      <c r="G57" s="60"/>
    </row>
    <row r="58" spans="1:7" ht="15" customHeight="1">
      <c r="A58" s="60"/>
      <c r="B58" s="60" t="s">
        <v>315</v>
      </c>
      <c r="C58" s="60"/>
      <c r="D58" s="60"/>
      <c r="E58" s="60"/>
      <c r="F58" s="60"/>
      <c r="G58" s="60"/>
    </row>
    <row r="59" spans="1:7" ht="15" customHeight="1">
      <c r="A59" s="60" t="s">
        <v>316</v>
      </c>
      <c r="B59" s="103"/>
      <c r="C59" s="60"/>
      <c r="D59" s="60"/>
      <c r="E59" s="60"/>
      <c r="F59" s="60"/>
      <c r="G59" s="60"/>
    </row>
    <row r="60" spans="1:7" ht="15" customHeight="1">
      <c r="A60" s="60" t="s">
        <v>183</v>
      </c>
      <c r="B60" s="103"/>
      <c r="C60" s="60"/>
      <c r="D60" s="60"/>
      <c r="E60" s="60"/>
      <c r="F60" s="60"/>
      <c r="G60" s="60"/>
    </row>
    <row r="61" spans="1:7" ht="15" customHeight="1">
      <c r="A61" s="60" t="s">
        <v>317</v>
      </c>
      <c r="B61" s="103"/>
      <c r="C61" s="60"/>
      <c r="D61" s="60"/>
      <c r="E61" s="60"/>
      <c r="F61" s="60"/>
      <c r="G61" s="60"/>
    </row>
    <row r="62" spans="1:7" ht="15" customHeight="1">
      <c r="A62" s="60" t="s">
        <v>318</v>
      </c>
      <c r="B62" s="103"/>
      <c r="C62" s="60"/>
      <c r="D62" s="60"/>
      <c r="E62" s="60"/>
      <c r="F62" s="60"/>
      <c r="G62" s="60"/>
    </row>
    <row r="63" spans="1:7" ht="15" customHeight="1">
      <c r="A63" s="60" t="s">
        <v>186</v>
      </c>
      <c r="B63" s="103"/>
      <c r="C63" s="60"/>
      <c r="D63" s="60"/>
      <c r="E63" s="60"/>
      <c r="F63" s="60"/>
      <c r="G63" s="60"/>
    </row>
    <row r="64" spans="1:7" ht="15" customHeight="1">
      <c r="A64" s="60" t="s">
        <v>187</v>
      </c>
      <c r="B64" s="103"/>
      <c r="C64" s="60"/>
      <c r="D64" s="60"/>
      <c r="E64" s="60"/>
      <c r="F64" s="60"/>
      <c r="G64" s="60"/>
    </row>
    <row r="65" spans="1:7" ht="15" customHeight="1">
      <c r="A65" s="60" t="s">
        <v>319</v>
      </c>
      <c r="B65" s="103"/>
      <c r="C65" s="60"/>
      <c r="D65" s="60"/>
      <c r="E65" s="60"/>
      <c r="F65" s="60"/>
      <c r="G65" s="60"/>
    </row>
    <row r="66" spans="1:7" ht="15" customHeight="1">
      <c r="A66" s="60" t="s">
        <v>320</v>
      </c>
      <c r="B66" s="103"/>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2"/>
  <dataValidations count="5">
    <dataValidation type="list" allowBlank="1" showInputMessage="1" showErrorMessage="1" sqref="C11:C30" xr:uid="{00000000-0002-0000-0B00-000000000000}">
      <formula1>"A,B,C,D"</formula1>
    </dataValidation>
    <dataValidation type="list" allowBlank="1" showInputMessage="1" showErrorMessage="1" sqref="AK4:AN4" xr:uid="{00000000-0002-0000-0B00-000001000000}">
      <formula1>"予定,実績"</formula1>
    </dataValidation>
    <dataValidation type="list" allowBlank="1" showInputMessage="1" showErrorMessage="1" sqref="AK3:AN3" xr:uid="{00000000-0002-0000-0B00-000002000000}">
      <formula1>"４週,歴月"</formula1>
    </dataValidation>
    <dataValidation type="list" allowBlank="1" showInputMessage="1" sqref="B12:B30" xr:uid="{00000000-0002-0000-0B00-000003000000}">
      <formula1>INDIRECT($AK$1)</formula1>
    </dataValidation>
    <dataValidation allowBlank="1" showInputMessage="1" sqref="B11" xr:uid="{00000000-0002-0000-0B00-000004000000}"/>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N66"/>
  <sheetViews>
    <sheetView showGridLines="0" view="pageBreakPreview" zoomScaleNormal="100" zoomScaleSheetLayoutView="100" workbookViewId="0">
      <selection activeCell="B12" sqref="B12"/>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310</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323</v>
      </c>
      <c r="AL1" s="358"/>
      <c r="AM1" s="358"/>
      <c r="AN1" s="358"/>
    </row>
    <row r="2" spans="1:40" ht="18" customHeight="1">
      <c r="A2" s="95"/>
      <c r="B2" s="65"/>
      <c r="C2" s="65"/>
      <c r="D2" s="65"/>
      <c r="E2" s="65"/>
      <c r="F2" s="65"/>
      <c r="G2" s="65"/>
      <c r="H2" s="65"/>
      <c r="I2" s="65"/>
      <c r="J2" s="65"/>
      <c r="K2" s="65"/>
      <c r="L2" s="6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160</v>
      </c>
      <c r="AI5" s="406"/>
      <c r="AJ5" s="406"/>
      <c r="AK5" s="97" t="s">
        <v>155</v>
      </c>
      <c r="AL5" s="212"/>
      <c r="AM5" s="97" t="s">
        <v>156</v>
      </c>
      <c r="AN5" s="95"/>
    </row>
    <row r="6" spans="1:40" ht="9.9499999999999993" customHeight="1">
      <c r="A6" s="95"/>
      <c r="B6" s="216"/>
      <c r="C6" s="216"/>
      <c r="D6" s="216"/>
      <c r="E6" s="216"/>
      <c r="F6" s="216"/>
      <c r="G6" s="216"/>
      <c r="H6" s="216"/>
      <c r="I6" s="216"/>
      <c r="J6" s="216"/>
      <c r="K6" s="216"/>
      <c r="L6" s="216"/>
      <c r="M6" s="216"/>
      <c r="N6" s="216"/>
      <c r="O6" s="216"/>
      <c r="P6" s="216"/>
      <c r="Q6" s="216"/>
      <c r="R6" s="216"/>
      <c r="S6" s="216"/>
      <c r="T6" s="216"/>
      <c r="U6" s="216"/>
      <c r="V6" s="216"/>
      <c r="W6" s="216"/>
      <c r="X6" s="65"/>
      <c r="Y6" s="65"/>
      <c r="Z6" s="65"/>
      <c r="AA6" s="65"/>
      <c r="AB6" s="65"/>
      <c r="AC6" s="65"/>
      <c r="AD6" s="65"/>
      <c r="AE6" s="65"/>
      <c r="AF6" s="65"/>
      <c r="AG6" s="65"/>
      <c r="AH6" s="65"/>
      <c r="AI6" s="65"/>
      <c r="AJ6" s="65"/>
      <c r="AK6" s="65"/>
      <c r="AL6" s="65"/>
      <c r="AM6" s="95"/>
      <c r="AN6" s="95"/>
    </row>
    <row r="7" spans="1:40" ht="15" customHeight="1">
      <c r="A7" s="448" t="s">
        <v>151</v>
      </c>
      <c r="B7" s="449"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448"/>
      <c r="B8" s="450"/>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448"/>
      <c r="B9" s="451"/>
      <c r="C9" s="367"/>
      <c r="D9" s="365"/>
      <c r="E9" s="369"/>
      <c r="F9" s="217">
        <f>DATE($M$2,$S$2,1)</f>
        <v>45413</v>
      </c>
      <c r="G9" s="217">
        <f>DATE($M$2,$S$2,2)</f>
        <v>45414</v>
      </c>
      <c r="H9" s="217">
        <f>DATE($M$2,$S$2,3)</f>
        <v>45415</v>
      </c>
      <c r="I9" s="217">
        <f>DATE($M$2,$S$2,4)</f>
        <v>45416</v>
      </c>
      <c r="J9" s="217">
        <f>DATE($M$2,$S$2,5)</f>
        <v>45417</v>
      </c>
      <c r="K9" s="217">
        <f>DATE($M$2,$S$2,6)</f>
        <v>45418</v>
      </c>
      <c r="L9" s="217">
        <f>DATE($M$2,$S$2,7)</f>
        <v>45419</v>
      </c>
      <c r="M9" s="217">
        <f>DATE($M$2,$S$2,8)</f>
        <v>45420</v>
      </c>
      <c r="N9" s="217">
        <f>DATE($M$2,$S$2,9)</f>
        <v>45421</v>
      </c>
      <c r="O9" s="217">
        <f>DATE($M$2,$S$2,10)</f>
        <v>45422</v>
      </c>
      <c r="P9" s="217">
        <f>DATE($M$2,$S$2,11)</f>
        <v>45423</v>
      </c>
      <c r="Q9" s="217">
        <f>DATE($M$2,$S$2,12)</f>
        <v>45424</v>
      </c>
      <c r="R9" s="217">
        <f>DATE($M$2,$S$2,13)</f>
        <v>45425</v>
      </c>
      <c r="S9" s="217">
        <f>DATE($M$2,$S$2,14)</f>
        <v>45426</v>
      </c>
      <c r="T9" s="217">
        <f>DATE($M$2,$S$2,15)</f>
        <v>45427</v>
      </c>
      <c r="U9" s="217">
        <f>DATE($M$2,$S$2,16)</f>
        <v>45428</v>
      </c>
      <c r="V9" s="217">
        <f>DATE($M$2,$S$2,17)</f>
        <v>45429</v>
      </c>
      <c r="W9" s="217">
        <f>DATE($M$2,$S$2,18)</f>
        <v>45430</v>
      </c>
      <c r="X9" s="217">
        <f>DATE($M$2,$S$2,19)</f>
        <v>45431</v>
      </c>
      <c r="Y9" s="217">
        <f>DATE($M$2,$S$2,20)</f>
        <v>45432</v>
      </c>
      <c r="Z9" s="217">
        <f>DATE($M$2,$S$2,21)</f>
        <v>45433</v>
      </c>
      <c r="AA9" s="217">
        <f>DATE($M$2,$S$2,22)</f>
        <v>45434</v>
      </c>
      <c r="AB9" s="217">
        <f>DATE($M$2,$S$2,23)</f>
        <v>45435</v>
      </c>
      <c r="AC9" s="217">
        <f>DATE($M$2,$S$2,24)</f>
        <v>45436</v>
      </c>
      <c r="AD9" s="217">
        <f>DATE($M$2,$S$2,25)</f>
        <v>45437</v>
      </c>
      <c r="AE9" s="217">
        <f>DATE($M$2,$S$2,26)</f>
        <v>45438</v>
      </c>
      <c r="AF9" s="217">
        <f>DATE($M$2,$S$2,27)</f>
        <v>45439</v>
      </c>
      <c r="AG9" s="217">
        <f>DATE($M$2,$S$2,28)</f>
        <v>45440</v>
      </c>
      <c r="AH9" s="217">
        <f>IF(DAY(EOMONTH(F9,0))&lt;29,"",DATE($M$2,$S$2,29))</f>
        <v>45441</v>
      </c>
      <c r="AI9" s="217">
        <f>IF(DAY(EOMONTH(F9,0))&lt;30,"",DATE($M$2,$S$2,30))</f>
        <v>45442</v>
      </c>
      <c r="AJ9" s="217">
        <f>IF(DAY(EOMONTH(F9,0))&lt;31,"",DATE($M$2,$S$2,31))</f>
        <v>45443</v>
      </c>
      <c r="AK9" s="371"/>
      <c r="AL9" s="373"/>
      <c r="AM9" s="374"/>
      <c r="AN9" s="374"/>
    </row>
    <row r="10" spans="1:40" ht="15" customHeight="1">
      <c r="A10" s="448"/>
      <c r="B10" s="452"/>
      <c r="C10" s="368"/>
      <c r="D10" s="365"/>
      <c r="E10" s="369"/>
      <c r="F10" s="218">
        <f>DATE($M$2,$S$2,1)</f>
        <v>45413</v>
      </c>
      <c r="G10" s="218">
        <f>DATE($M$2,$S$2,2)</f>
        <v>45414</v>
      </c>
      <c r="H10" s="218">
        <f>DATE($M$2,$S$2,3)</f>
        <v>45415</v>
      </c>
      <c r="I10" s="218">
        <f>DATE($M$2,$S$2,4)</f>
        <v>45416</v>
      </c>
      <c r="J10" s="218">
        <f>DATE($M$2,$S$2,5)</f>
        <v>45417</v>
      </c>
      <c r="K10" s="218">
        <f>DATE($M$2,$S$2,6)</f>
        <v>45418</v>
      </c>
      <c r="L10" s="218">
        <f>DATE($M$2,$S$2,7)</f>
        <v>45419</v>
      </c>
      <c r="M10" s="218">
        <f>DATE($M$2,$S$2,8)</f>
        <v>45420</v>
      </c>
      <c r="N10" s="218">
        <f>DATE($M$2,$S$2,9)</f>
        <v>45421</v>
      </c>
      <c r="O10" s="218">
        <f>DATE($M$2,$S$2,10)</f>
        <v>45422</v>
      </c>
      <c r="P10" s="218">
        <f>DATE($M$2,$S$2,11)</f>
        <v>45423</v>
      </c>
      <c r="Q10" s="218">
        <f>DATE($M$2,$S$2,12)</f>
        <v>45424</v>
      </c>
      <c r="R10" s="218">
        <f>DATE($M$2,$S$2,13)</f>
        <v>45425</v>
      </c>
      <c r="S10" s="218">
        <f>DATE($M$2,$S$2,14)</f>
        <v>45426</v>
      </c>
      <c r="T10" s="218">
        <f>DATE($M$2,$S$2,15)</f>
        <v>45427</v>
      </c>
      <c r="U10" s="218">
        <f>DATE($M$2,$S$2,16)</f>
        <v>45428</v>
      </c>
      <c r="V10" s="218">
        <f>DATE($M$2,$S$2,17)</f>
        <v>45429</v>
      </c>
      <c r="W10" s="218">
        <f>DATE($M$2,$S$2,18)</f>
        <v>45430</v>
      </c>
      <c r="X10" s="218">
        <f>DATE($M$2,$S$2,19)</f>
        <v>45431</v>
      </c>
      <c r="Y10" s="218">
        <f>DATE($M$2,$S$2,20)</f>
        <v>45432</v>
      </c>
      <c r="Z10" s="218">
        <f>DATE($M$2,$S$2,21)</f>
        <v>45433</v>
      </c>
      <c r="AA10" s="218">
        <f>DATE($M$2,$S$2,22)</f>
        <v>45434</v>
      </c>
      <c r="AB10" s="218">
        <f>DATE($M$2,$S$2,23)</f>
        <v>45435</v>
      </c>
      <c r="AC10" s="218">
        <f>DATE($M$2,$S$2,24)</f>
        <v>45436</v>
      </c>
      <c r="AD10" s="218">
        <f>DATE($M$2,$S$2,25)</f>
        <v>45437</v>
      </c>
      <c r="AE10" s="218">
        <f>DATE($M$2,$S$2,26)</f>
        <v>45438</v>
      </c>
      <c r="AF10" s="218">
        <f>DATE($M$2,$S$2,27)</f>
        <v>45439</v>
      </c>
      <c r="AG10" s="218">
        <f>DATE($M$2,$S$2,28)</f>
        <v>45440</v>
      </c>
      <c r="AH10" s="218">
        <f>IF(DAY(EOMONTH(F10,0))&lt;29,"",DATE($M$2,$S$2,29))</f>
        <v>45441</v>
      </c>
      <c r="AI10" s="218">
        <f>IF(DAY(EOMONTH(F10,0))&lt;30,"",DATE($M$2,$S$2,30))</f>
        <v>45442</v>
      </c>
      <c r="AJ10" s="218">
        <f>IF(DAY(EOMONTH(F10,0))&lt;31,"",DATE($M$2,$S$2,31))</f>
        <v>45443</v>
      </c>
      <c r="AK10" s="371"/>
      <c r="AL10" s="373"/>
      <c r="AM10" s="374"/>
      <c r="AN10" s="374"/>
    </row>
    <row r="11" spans="1:40" ht="18" customHeight="1">
      <c r="A11" s="219">
        <v>1</v>
      </c>
      <c r="B11" s="115"/>
      <c r="C11" s="215"/>
      <c r="D11" s="220"/>
      <c r="E11" s="221"/>
      <c r="F11" s="214"/>
      <c r="G11" s="214"/>
      <c r="H11" s="214"/>
      <c r="I11" s="214"/>
      <c r="J11" s="214"/>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75">
        <f>+SUM(F11:AJ11)</f>
        <v>0</v>
      </c>
      <c r="AL11" s="76">
        <f>IF($AK$3="４週",AK11/4,AK11/(DAY(EOMONTH($F$9,0))/7))</f>
        <v>0</v>
      </c>
      <c r="AM11" s="447"/>
      <c r="AN11" s="447"/>
    </row>
    <row r="12" spans="1:40" ht="18" customHeight="1">
      <c r="A12" s="219">
        <v>2</v>
      </c>
      <c r="B12" s="115"/>
      <c r="C12" s="215"/>
      <c r="D12" s="220"/>
      <c r="E12" s="221"/>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4"/>
      <c r="AK12" s="75">
        <f t="shared" ref="AK12:AK31" si="0">+SUM(F12:AJ12)</f>
        <v>0</v>
      </c>
      <c r="AL12" s="76">
        <f t="shared" ref="AL12:AL30" si="1">IF($AK$3="４週",AK12/4,AK12/(DAY(EOMONTH($F$9,0))/7))</f>
        <v>0</v>
      </c>
      <c r="AM12" s="447"/>
      <c r="AN12" s="447"/>
    </row>
    <row r="13" spans="1:40" ht="16.5" customHeight="1">
      <c r="A13" s="219">
        <v>3</v>
      </c>
      <c r="B13" s="115"/>
      <c r="C13" s="215"/>
      <c r="D13" s="220"/>
      <c r="E13" s="221"/>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75">
        <f t="shared" si="0"/>
        <v>0</v>
      </c>
      <c r="AL13" s="76">
        <f t="shared" si="1"/>
        <v>0</v>
      </c>
      <c r="AM13" s="447"/>
      <c r="AN13" s="447"/>
    </row>
    <row r="14" spans="1:40" ht="18" customHeight="1">
      <c r="A14" s="219">
        <v>4</v>
      </c>
      <c r="B14" s="115"/>
      <c r="C14" s="215"/>
      <c r="D14" s="220"/>
      <c r="E14" s="221"/>
      <c r="F14" s="214"/>
      <c r="G14" s="214"/>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75">
        <f t="shared" si="0"/>
        <v>0</v>
      </c>
      <c r="AL14" s="76">
        <f t="shared" si="1"/>
        <v>0</v>
      </c>
      <c r="AM14" s="447"/>
      <c r="AN14" s="447"/>
    </row>
    <row r="15" spans="1:40" ht="18" customHeight="1">
      <c r="A15" s="219">
        <v>5</v>
      </c>
      <c r="B15" s="115"/>
      <c r="C15" s="215"/>
      <c r="D15" s="220"/>
      <c r="E15" s="221"/>
      <c r="F15" s="214"/>
      <c r="G15" s="214"/>
      <c r="H15" s="214"/>
      <c r="I15" s="214"/>
      <c r="J15" s="214"/>
      <c r="K15" s="214"/>
      <c r="L15" s="214"/>
      <c r="M15" s="214"/>
      <c r="N15" s="214"/>
      <c r="O15" s="214"/>
      <c r="P15" s="214"/>
      <c r="Q15" s="214"/>
      <c r="R15" s="214"/>
      <c r="S15" s="214"/>
      <c r="T15" s="214"/>
      <c r="U15" s="214"/>
      <c r="V15" s="214"/>
      <c r="W15" s="214"/>
      <c r="X15" s="214"/>
      <c r="Y15" s="214"/>
      <c r="Z15" s="214"/>
      <c r="AA15" s="214"/>
      <c r="AB15" s="214"/>
      <c r="AC15" s="214"/>
      <c r="AD15" s="214"/>
      <c r="AE15" s="214"/>
      <c r="AF15" s="214"/>
      <c r="AG15" s="214"/>
      <c r="AH15" s="214"/>
      <c r="AI15" s="214"/>
      <c r="AJ15" s="214"/>
      <c r="AK15" s="75">
        <f t="shared" si="0"/>
        <v>0</v>
      </c>
      <c r="AL15" s="76">
        <f t="shared" si="1"/>
        <v>0</v>
      </c>
      <c r="AM15" s="447"/>
      <c r="AN15" s="447"/>
    </row>
    <row r="16" spans="1:40" ht="18" customHeight="1">
      <c r="A16" s="219">
        <v>6</v>
      </c>
      <c r="B16" s="115"/>
      <c r="C16" s="215"/>
      <c r="D16" s="220"/>
      <c r="E16" s="221"/>
      <c r="F16" s="214"/>
      <c r="G16" s="214"/>
      <c r="H16" s="214"/>
      <c r="I16" s="214"/>
      <c r="J16" s="214"/>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214"/>
      <c r="AH16" s="214"/>
      <c r="AI16" s="214"/>
      <c r="AJ16" s="214"/>
      <c r="AK16" s="75">
        <f t="shared" si="0"/>
        <v>0</v>
      </c>
      <c r="AL16" s="76">
        <f t="shared" si="1"/>
        <v>0</v>
      </c>
      <c r="AM16" s="447"/>
      <c r="AN16" s="447"/>
    </row>
    <row r="17" spans="1:40" ht="18" customHeight="1">
      <c r="A17" s="219">
        <v>7</v>
      </c>
      <c r="B17" s="115"/>
      <c r="C17" s="215"/>
      <c r="D17" s="220"/>
      <c r="E17" s="221"/>
      <c r="F17" s="214"/>
      <c r="G17" s="214"/>
      <c r="H17" s="214"/>
      <c r="I17" s="214"/>
      <c r="J17" s="214"/>
      <c r="K17" s="214"/>
      <c r="L17" s="214"/>
      <c r="M17" s="214"/>
      <c r="N17" s="214"/>
      <c r="O17" s="214"/>
      <c r="P17" s="214"/>
      <c r="Q17" s="214"/>
      <c r="R17" s="214"/>
      <c r="S17" s="214"/>
      <c r="T17" s="214"/>
      <c r="U17" s="214"/>
      <c r="V17" s="214"/>
      <c r="W17" s="214"/>
      <c r="X17" s="214"/>
      <c r="Y17" s="214"/>
      <c r="Z17" s="214"/>
      <c r="AA17" s="214"/>
      <c r="AB17" s="214"/>
      <c r="AC17" s="214"/>
      <c r="AD17" s="214"/>
      <c r="AE17" s="214"/>
      <c r="AF17" s="214"/>
      <c r="AG17" s="214"/>
      <c r="AH17" s="214"/>
      <c r="AI17" s="214"/>
      <c r="AJ17" s="214"/>
      <c r="AK17" s="75">
        <f t="shared" si="0"/>
        <v>0</v>
      </c>
      <c r="AL17" s="76">
        <f t="shared" si="1"/>
        <v>0</v>
      </c>
      <c r="AM17" s="447"/>
      <c r="AN17" s="447"/>
    </row>
    <row r="18" spans="1:40" ht="18" customHeight="1">
      <c r="A18" s="219">
        <v>8</v>
      </c>
      <c r="B18" s="115"/>
      <c r="C18" s="215"/>
      <c r="D18" s="220"/>
      <c r="E18" s="221"/>
      <c r="F18" s="214"/>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75">
        <f t="shared" si="0"/>
        <v>0</v>
      </c>
      <c r="AL18" s="76">
        <f t="shared" si="1"/>
        <v>0</v>
      </c>
      <c r="AM18" s="447"/>
      <c r="AN18" s="447"/>
    </row>
    <row r="19" spans="1:40" ht="18" customHeight="1">
      <c r="A19" s="219">
        <v>9</v>
      </c>
      <c r="B19" s="115"/>
      <c r="C19" s="215"/>
      <c r="D19" s="220"/>
      <c r="E19" s="221"/>
      <c r="F19" s="214"/>
      <c r="G19" s="214"/>
      <c r="H19" s="214"/>
      <c r="I19" s="214"/>
      <c r="J19" s="214"/>
      <c r="K19" s="214"/>
      <c r="L19" s="214"/>
      <c r="M19" s="214"/>
      <c r="N19" s="214"/>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75">
        <f t="shared" si="0"/>
        <v>0</v>
      </c>
      <c r="AL19" s="76">
        <f t="shared" si="1"/>
        <v>0</v>
      </c>
      <c r="AM19" s="447"/>
      <c r="AN19" s="447"/>
    </row>
    <row r="20" spans="1:40" ht="18" customHeight="1">
      <c r="A20" s="219">
        <v>10</v>
      </c>
      <c r="B20" s="115"/>
      <c r="C20" s="215"/>
      <c r="D20" s="220"/>
      <c r="E20" s="221"/>
      <c r="F20" s="214"/>
      <c r="G20" s="214"/>
      <c r="H20" s="214"/>
      <c r="I20" s="214"/>
      <c r="J20" s="214"/>
      <c r="K20" s="214"/>
      <c r="L20" s="214"/>
      <c r="M20" s="214"/>
      <c r="N20" s="214"/>
      <c r="O20" s="214"/>
      <c r="P20" s="214"/>
      <c r="Q20" s="214"/>
      <c r="R20" s="214"/>
      <c r="S20" s="214"/>
      <c r="T20" s="214"/>
      <c r="U20" s="214"/>
      <c r="V20" s="214"/>
      <c r="W20" s="214"/>
      <c r="X20" s="214"/>
      <c r="Y20" s="214"/>
      <c r="Z20" s="214"/>
      <c r="AA20" s="214"/>
      <c r="AB20" s="214"/>
      <c r="AC20" s="214"/>
      <c r="AD20" s="214"/>
      <c r="AE20" s="214"/>
      <c r="AF20" s="214"/>
      <c r="AG20" s="214"/>
      <c r="AH20" s="214"/>
      <c r="AI20" s="214"/>
      <c r="AJ20" s="214"/>
      <c r="AK20" s="75">
        <f t="shared" si="0"/>
        <v>0</v>
      </c>
      <c r="AL20" s="76">
        <f t="shared" si="1"/>
        <v>0</v>
      </c>
      <c r="AM20" s="447"/>
      <c r="AN20" s="447"/>
    </row>
    <row r="21" spans="1:40" ht="18" customHeight="1">
      <c r="A21" s="219">
        <v>11</v>
      </c>
      <c r="B21" s="115"/>
      <c r="C21" s="215"/>
      <c r="D21" s="220"/>
      <c r="E21" s="221"/>
      <c r="F21" s="214"/>
      <c r="G21" s="214"/>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75">
        <f t="shared" si="0"/>
        <v>0</v>
      </c>
      <c r="AL21" s="76">
        <f t="shared" si="1"/>
        <v>0</v>
      </c>
      <c r="AM21" s="447"/>
      <c r="AN21" s="447"/>
    </row>
    <row r="22" spans="1:40" ht="18" customHeight="1">
      <c r="A22" s="219">
        <v>12</v>
      </c>
      <c r="B22" s="115"/>
      <c r="C22" s="215"/>
      <c r="D22" s="220"/>
      <c r="E22" s="221"/>
      <c r="F22" s="214"/>
      <c r="G22" s="214"/>
      <c r="H22" s="214"/>
      <c r="I22" s="214"/>
      <c r="J22" s="214"/>
      <c r="K22" s="214"/>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75">
        <f t="shared" si="0"/>
        <v>0</v>
      </c>
      <c r="AL22" s="76">
        <f t="shared" si="1"/>
        <v>0</v>
      </c>
      <c r="AM22" s="447"/>
      <c r="AN22" s="447"/>
    </row>
    <row r="23" spans="1:40" ht="18" customHeight="1">
      <c r="A23" s="219">
        <v>13</v>
      </c>
      <c r="B23" s="115"/>
      <c r="C23" s="215"/>
      <c r="D23" s="220"/>
      <c r="E23" s="221"/>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75">
        <f t="shared" si="0"/>
        <v>0</v>
      </c>
      <c r="AL23" s="76">
        <f t="shared" si="1"/>
        <v>0</v>
      </c>
      <c r="AM23" s="447"/>
      <c r="AN23" s="447"/>
    </row>
    <row r="24" spans="1:40" ht="18" customHeight="1">
      <c r="A24" s="219">
        <v>14</v>
      </c>
      <c r="B24" s="115"/>
      <c r="C24" s="215"/>
      <c r="D24" s="220"/>
      <c r="E24" s="221"/>
      <c r="F24" s="214"/>
      <c r="G24" s="214"/>
      <c r="H24" s="214"/>
      <c r="I24" s="214"/>
      <c r="J24" s="214"/>
      <c r="K24" s="214"/>
      <c r="L24" s="214"/>
      <c r="M24" s="214"/>
      <c r="N24" s="214"/>
      <c r="O24" s="214"/>
      <c r="P24" s="214"/>
      <c r="Q24" s="214"/>
      <c r="R24" s="214"/>
      <c r="S24" s="214"/>
      <c r="T24" s="214"/>
      <c r="U24" s="214"/>
      <c r="V24" s="214"/>
      <c r="W24" s="214"/>
      <c r="X24" s="214"/>
      <c r="Y24" s="214"/>
      <c r="Z24" s="214"/>
      <c r="AA24" s="214"/>
      <c r="AB24" s="214"/>
      <c r="AC24" s="214"/>
      <c r="AD24" s="214"/>
      <c r="AE24" s="214"/>
      <c r="AF24" s="214"/>
      <c r="AG24" s="214"/>
      <c r="AH24" s="214"/>
      <c r="AI24" s="214"/>
      <c r="AJ24" s="214"/>
      <c r="AK24" s="75">
        <f t="shared" si="0"/>
        <v>0</v>
      </c>
      <c r="AL24" s="76">
        <f t="shared" si="1"/>
        <v>0</v>
      </c>
      <c r="AM24" s="447"/>
      <c r="AN24" s="447"/>
    </row>
    <row r="25" spans="1:40" ht="18" customHeight="1">
      <c r="A25" s="219">
        <v>15</v>
      </c>
      <c r="B25" s="115"/>
      <c r="C25" s="215"/>
      <c r="D25" s="220"/>
      <c r="E25" s="221"/>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75">
        <f t="shared" si="0"/>
        <v>0</v>
      </c>
      <c r="AL25" s="76">
        <f t="shared" si="1"/>
        <v>0</v>
      </c>
      <c r="AM25" s="447"/>
      <c r="AN25" s="447"/>
    </row>
    <row r="26" spans="1:40" ht="18" customHeight="1">
      <c r="A26" s="219">
        <v>16</v>
      </c>
      <c r="B26" s="115"/>
      <c r="C26" s="215"/>
      <c r="D26" s="220"/>
      <c r="E26" s="221"/>
      <c r="F26" s="214"/>
      <c r="G26" s="214"/>
      <c r="H26" s="214"/>
      <c r="I26" s="214"/>
      <c r="J26" s="214"/>
      <c r="K26" s="214"/>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c r="AK26" s="75">
        <f t="shared" si="0"/>
        <v>0</v>
      </c>
      <c r="AL26" s="76">
        <f t="shared" si="1"/>
        <v>0</v>
      </c>
      <c r="AM26" s="447"/>
      <c r="AN26" s="447"/>
    </row>
    <row r="27" spans="1:40" ht="18" customHeight="1">
      <c r="A27" s="219">
        <v>17</v>
      </c>
      <c r="B27" s="115"/>
      <c r="C27" s="215"/>
      <c r="D27" s="220"/>
      <c r="E27" s="221"/>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214"/>
      <c r="AI27" s="214"/>
      <c r="AJ27" s="214"/>
      <c r="AK27" s="75">
        <f t="shared" si="0"/>
        <v>0</v>
      </c>
      <c r="AL27" s="76">
        <f t="shared" si="1"/>
        <v>0</v>
      </c>
      <c r="AM27" s="447"/>
      <c r="AN27" s="447"/>
    </row>
    <row r="28" spans="1:40" ht="18" customHeight="1">
      <c r="A28" s="219">
        <v>18</v>
      </c>
      <c r="B28" s="115"/>
      <c r="C28" s="215"/>
      <c r="D28" s="220"/>
      <c r="E28" s="221"/>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75">
        <f t="shared" si="0"/>
        <v>0</v>
      </c>
      <c r="AL28" s="76">
        <f t="shared" si="1"/>
        <v>0</v>
      </c>
      <c r="AM28" s="447"/>
      <c r="AN28" s="447"/>
    </row>
    <row r="29" spans="1:40" ht="18" customHeight="1">
      <c r="A29" s="219">
        <v>19</v>
      </c>
      <c r="B29" s="115"/>
      <c r="C29" s="215"/>
      <c r="D29" s="220"/>
      <c r="E29" s="221"/>
      <c r="F29" s="214"/>
      <c r="G29" s="214"/>
      <c r="H29" s="214"/>
      <c r="I29" s="214"/>
      <c r="J29" s="214"/>
      <c r="K29" s="214"/>
      <c r="L29" s="214"/>
      <c r="M29" s="214"/>
      <c r="N29" s="214"/>
      <c r="O29" s="214"/>
      <c r="P29" s="214"/>
      <c r="Q29" s="214"/>
      <c r="R29" s="214"/>
      <c r="S29" s="214"/>
      <c r="T29" s="214"/>
      <c r="U29" s="214"/>
      <c r="V29" s="214"/>
      <c r="W29" s="214"/>
      <c r="X29" s="214"/>
      <c r="Y29" s="214"/>
      <c r="Z29" s="214"/>
      <c r="AA29" s="214"/>
      <c r="AB29" s="214"/>
      <c r="AC29" s="214"/>
      <c r="AD29" s="214"/>
      <c r="AE29" s="214"/>
      <c r="AF29" s="214"/>
      <c r="AG29" s="214"/>
      <c r="AH29" s="214"/>
      <c r="AI29" s="214"/>
      <c r="AJ29" s="214"/>
      <c r="AK29" s="75">
        <f t="shared" si="0"/>
        <v>0</v>
      </c>
      <c r="AL29" s="76">
        <f t="shared" si="1"/>
        <v>0</v>
      </c>
      <c r="AM29" s="447"/>
      <c r="AN29" s="447"/>
    </row>
    <row r="30" spans="1:40" ht="18" customHeight="1">
      <c r="A30" s="219">
        <v>20</v>
      </c>
      <c r="B30" s="115"/>
      <c r="C30" s="215"/>
      <c r="D30" s="220"/>
      <c r="E30" s="221"/>
      <c r="F30" s="214"/>
      <c r="G30" s="21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214"/>
      <c r="AH30" s="214"/>
      <c r="AI30" s="214"/>
      <c r="AJ30" s="214"/>
      <c r="AK30" s="75">
        <f t="shared" si="0"/>
        <v>0</v>
      </c>
      <c r="AL30" s="76">
        <f t="shared" si="1"/>
        <v>0</v>
      </c>
      <c r="AM30" s="447"/>
      <c r="AN30" s="447"/>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448"/>
      <c r="AN31" s="448"/>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448"/>
      <c r="AN32" s="448"/>
    </row>
    <row r="33" spans="1:39" ht="15" customHeight="1">
      <c r="A33" s="216"/>
      <c r="B33" s="216"/>
      <c r="C33" s="216"/>
      <c r="D33" s="216"/>
      <c r="E33" s="21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216"/>
      <c r="AL33" s="216"/>
      <c r="AM33" s="95"/>
    </row>
    <row r="34" spans="1:39" ht="15" customHeight="1">
      <c r="A34" s="216"/>
      <c r="B34" s="216"/>
      <c r="C34" s="216"/>
      <c r="D34" s="216"/>
      <c r="E34" s="21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216"/>
      <c r="AL34" s="216"/>
      <c r="AM34" s="95"/>
    </row>
    <row r="35" spans="1:39" ht="15" customHeight="1">
      <c r="A35" s="216"/>
      <c r="B35" s="216"/>
      <c r="C35" s="216"/>
      <c r="D35" s="216"/>
      <c r="E35" s="21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16"/>
      <c r="AL35" s="216"/>
      <c r="AM35" s="95"/>
    </row>
    <row r="36" spans="1:39" ht="15" customHeight="1">
      <c r="A36" s="60" t="s">
        <v>164</v>
      </c>
      <c r="B36" s="222"/>
      <c r="C36" s="223"/>
      <c r="D36" s="223"/>
      <c r="E36" s="223"/>
      <c r="F36" s="224"/>
      <c r="G36" s="223"/>
      <c r="H36" s="225"/>
      <c r="I36" s="225"/>
      <c r="J36" s="225"/>
      <c r="K36" s="225"/>
      <c r="L36" s="225"/>
      <c r="M36" s="225"/>
      <c r="N36" s="225"/>
      <c r="O36" s="225"/>
      <c r="P36" s="225"/>
      <c r="Q36" s="225"/>
      <c r="R36" s="225">
        <v>6</v>
      </c>
      <c r="S36" s="225"/>
      <c r="T36" s="225"/>
      <c r="U36" s="225"/>
      <c r="V36" s="225"/>
      <c r="W36" s="225"/>
      <c r="X36" s="225">
        <v>7</v>
      </c>
      <c r="Y36" s="225"/>
      <c r="Z36" s="225"/>
      <c r="AA36" s="225"/>
      <c r="AB36" s="225"/>
      <c r="AC36" s="225"/>
      <c r="AD36" s="225">
        <v>8</v>
      </c>
      <c r="AE36" s="225"/>
      <c r="AF36" s="225"/>
      <c r="AG36" s="226"/>
      <c r="AH36" s="226"/>
      <c r="AI36" s="226"/>
      <c r="AJ36" s="226">
        <v>9</v>
      </c>
      <c r="AK36" s="227"/>
      <c r="AL36" s="227"/>
      <c r="AM36" s="95"/>
    </row>
    <row r="37" spans="1:39" s="60" customFormat="1" ht="15" customHeight="1">
      <c r="A37" s="60" t="s">
        <v>165</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60" t="s">
        <v>214</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s="60" customFormat="1" ht="15" customHeight="1">
      <c r="A39" s="60" t="s">
        <v>166</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39" s="60" customFormat="1" ht="15" customHeight="1">
      <c r="A40" s="60" t="s">
        <v>167</v>
      </c>
      <c r="B40" s="93"/>
      <c r="C40" s="93"/>
      <c r="D40" s="93"/>
      <c r="E40" s="93"/>
      <c r="F40" s="93"/>
      <c r="G40" s="93"/>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row>
    <row r="41" spans="1:39" ht="15" customHeight="1">
      <c r="A41" s="60" t="s">
        <v>168</v>
      </c>
      <c r="B41" s="103"/>
      <c r="C41" s="60"/>
      <c r="D41" s="60"/>
      <c r="E41" s="60"/>
      <c r="F41" s="60"/>
      <c r="G41" s="60"/>
    </row>
    <row r="42" spans="1:39" ht="15" customHeight="1">
      <c r="A42" s="60" t="s">
        <v>169</v>
      </c>
      <c r="B42" s="103"/>
      <c r="C42" s="60"/>
      <c r="D42" s="60"/>
      <c r="E42" s="60"/>
      <c r="F42" s="60"/>
      <c r="G42" s="60"/>
    </row>
    <row r="43" spans="1:39" ht="15" customHeight="1">
      <c r="A43" s="60"/>
      <c r="B43" s="213" t="s">
        <v>170</v>
      </c>
      <c r="C43" s="365" t="s">
        <v>171</v>
      </c>
      <c r="D43" s="365"/>
      <c r="E43" s="365"/>
      <c r="F43" s="60"/>
      <c r="G43" s="60"/>
    </row>
    <row r="44" spans="1:39" ht="15" customHeight="1">
      <c r="A44" s="60"/>
      <c r="B44" s="107" t="s">
        <v>188</v>
      </c>
      <c r="C44" s="375" t="s">
        <v>172</v>
      </c>
      <c r="D44" s="375"/>
      <c r="E44" s="375"/>
      <c r="F44" s="60"/>
      <c r="G44" s="60"/>
    </row>
    <row r="45" spans="1:39" ht="15" customHeight="1">
      <c r="A45" s="60"/>
      <c r="B45" s="107" t="s">
        <v>189</v>
      </c>
      <c r="C45" s="375" t="s">
        <v>173</v>
      </c>
      <c r="D45" s="375"/>
      <c r="E45" s="375"/>
      <c r="F45" s="60"/>
      <c r="G45" s="60"/>
    </row>
    <row r="46" spans="1:39" ht="15" customHeight="1">
      <c r="A46" s="60"/>
      <c r="B46" s="107" t="s">
        <v>190</v>
      </c>
      <c r="C46" s="375" t="s">
        <v>174</v>
      </c>
      <c r="D46" s="375"/>
      <c r="E46" s="375"/>
      <c r="F46" s="60"/>
      <c r="G46" s="60"/>
    </row>
    <row r="47" spans="1:39" ht="15" customHeight="1">
      <c r="A47" s="60"/>
      <c r="B47" s="107" t="s">
        <v>191</v>
      </c>
      <c r="C47" s="375" t="s">
        <v>175</v>
      </c>
      <c r="D47" s="375"/>
      <c r="E47" s="375"/>
      <c r="F47" s="60"/>
      <c r="G47" s="60"/>
    </row>
    <row r="48" spans="1:39" ht="15" customHeight="1">
      <c r="A48" s="60"/>
      <c r="B48" s="60" t="s">
        <v>176</v>
      </c>
      <c r="C48" s="60"/>
      <c r="D48" s="60"/>
      <c r="E48" s="60"/>
      <c r="F48" s="60"/>
      <c r="G48" s="60"/>
    </row>
    <row r="49" spans="1:7" ht="15" customHeight="1">
      <c r="A49" s="60"/>
      <c r="B49" s="60" t="s">
        <v>193</v>
      </c>
      <c r="C49" s="60"/>
      <c r="D49" s="60"/>
      <c r="E49" s="60"/>
      <c r="F49" s="60"/>
      <c r="G49" s="60"/>
    </row>
    <row r="50" spans="1:7" ht="15" customHeight="1">
      <c r="A50" s="60"/>
      <c r="B50" s="60" t="s">
        <v>177</v>
      </c>
      <c r="C50" s="60"/>
      <c r="D50" s="60"/>
      <c r="E50" s="60"/>
      <c r="F50" s="60"/>
      <c r="G50" s="60"/>
    </row>
    <row r="51" spans="1:7" ht="15" customHeight="1">
      <c r="A51" s="60" t="s">
        <v>178</v>
      </c>
      <c r="B51" s="103"/>
      <c r="C51" s="60"/>
      <c r="D51" s="60"/>
      <c r="E51" s="60"/>
      <c r="F51" s="60"/>
      <c r="G51" s="60"/>
    </row>
    <row r="52" spans="1:7" ht="15" customHeight="1">
      <c r="A52" s="60" t="s">
        <v>179</v>
      </c>
      <c r="B52" s="103"/>
      <c r="C52" s="60"/>
      <c r="D52" s="60"/>
      <c r="E52" s="60"/>
      <c r="F52" s="60"/>
      <c r="G52" s="60"/>
    </row>
    <row r="53" spans="1:7" ht="15" customHeight="1">
      <c r="A53" s="60" t="s">
        <v>194</v>
      </c>
      <c r="B53" s="103"/>
      <c r="C53" s="60"/>
      <c r="D53" s="60"/>
      <c r="E53" s="60"/>
      <c r="F53" s="60"/>
      <c r="G53" s="60"/>
    </row>
    <row r="54" spans="1:7" ht="15" customHeight="1">
      <c r="A54" s="60" t="s">
        <v>180</v>
      </c>
      <c r="B54" s="103"/>
      <c r="C54" s="60"/>
      <c r="D54" s="60"/>
      <c r="E54" s="60"/>
      <c r="F54" s="60"/>
      <c r="G54" s="60"/>
    </row>
    <row r="55" spans="1:7" ht="15" customHeight="1">
      <c r="A55" s="60" t="s">
        <v>312</v>
      </c>
      <c r="B55" s="103"/>
      <c r="C55" s="60"/>
      <c r="D55" s="60"/>
      <c r="E55" s="60"/>
      <c r="F55" s="60"/>
      <c r="G55" s="60"/>
    </row>
    <row r="56" spans="1:7" ht="15" customHeight="1">
      <c r="A56" s="60" t="s">
        <v>313</v>
      </c>
      <c r="B56" s="103"/>
      <c r="C56" s="60"/>
      <c r="D56" s="60"/>
      <c r="E56" s="60"/>
      <c r="F56" s="60"/>
      <c r="G56" s="60"/>
    </row>
    <row r="57" spans="1:7" ht="15" customHeight="1">
      <c r="A57" s="60"/>
      <c r="B57" s="60" t="s">
        <v>314</v>
      </c>
      <c r="C57" s="60"/>
      <c r="D57" s="60"/>
      <c r="E57" s="60"/>
      <c r="F57" s="60"/>
      <c r="G57" s="60"/>
    </row>
    <row r="58" spans="1:7" ht="15" customHeight="1">
      <c r="A58" s="60"/>
      <c r="B58" s="60" t="s">
        <v>315</v>
      </c>
      <c r="C58" s="60"/>
      <c r="D58" s="60"/>
      <c r="E58" s="60"/>
      <c r="F58" s="60"/>
      <c r="G58" s="60"/>
    </row>
    <row r="59" spans="1:7" ht="15" customHeight="1">
      <c r="A59" s="60" t="s">
        <v>316</v>
      </c>
      <c r="B59" s="103"/>
      <c r="C59" s="60"/>
      <c r="D59" s="60"/>
      <c r="E59" s="60"/>
      <c r="F59" s="60"/>
      <c r="G59" s="60"/>
    </row>
    <row r="60" spans="1:7" ht="15" customHeight="1">
      <c r="A60" s="60" t="s">
        <v>183</v>
      </c>
      <c r="B60" s="103"/>
      <c r="C60" s="60"/>
      <c r="D60" s="60"/>
      <c r="E60" s="60"/>
      <c r="F60" s="60"/>
      <c r="G60" s="60"/>
    </row>
    <row r="61" spans="1:7" ht="15" customHeight="1">
      <c r="A61" s="60" t="s">
        <v>317</v>
      </c>
      <c r="B61" s="103"/>
      <c r="C61" s="60"/>
      <c r="D61" s="60"/>
      <c r="E61" s="60"/>
      <c r="F61" s="60"/>
      <c r="G61" s="60"/>
    </row>
    <row r="62" spans="1:7" ht="15" customHeight="1">
      <c r="A62" s="60" t="s">
        <v>318</v>
      </c>
      <c r="B62" s="103"/>
      <c r="C62" s="60"/>
      <c r="D62" s="60"/>
      <c r="E62" s="60"/>
      <c r="F62" s="60"/>
      <c r="G62" s="60"/>
    </row>
    <row r="63" spans="1:7" ht="15" customHeight="1">
      <c r="A63" s="60" t="s">
        <v>186</v>
      </c>
      <c r="B63" s="103"/>
      <c r="C63" s="60"/>
      <c r="D63" s="60"/>
      <c r="E63" s="60"/>
      <c r="F63" s="60"/>
      <c r="G63" s="60"/>
    </row>
    <row r="64" spans="1:7" ht="15" customHeight="1">
      <c r="A64" s="60" t="s">
        <v>187</v>
      </c>
      <c r="B64" s="103"/>
      <c r="C64" s="60"/>
      <c r="D64" s="60"/>
      <c r="E64" s="60"/>
      <c r="F64" s="60"/>
      <c r="G64" s="60"/>
    </row>
    <row r="65" spans="1:7" ht="15" customHeight="1">
      <c r="A65" s="60" t="s">
        <v>319</v>
      </c>
      <c r="B65" s="103"/>
      <c r="C65" s="60"/>
      <c r="D65" s="60"/>
      <c r="E65" s="60"/>
      <c r="F65" s="60"/>
      <c r="G65" s="60"/>
    </row>
    <row r="66" spans="1:7" ht="15" customHeight="1">
      <c r="A66" s="60" t="s">
        <v>320</v>
      </c>
      <c r="B66" s="103"/>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2"/>
  <dataValidations count="5">
    <dataValidation allowBlank="1" showInputMessage="1" sqref="B11" xr:uid="{00000000-0002-0000-0C00-000000000000}"/>
    <dataValidation type="list" allowBlank="1" showInputMessage="1" sqref="B12:B30" xr:uid="{00000000-0002-0000-0C00-000001000000}">
      <formula1>INDIRECT($AK$1)</formula1>
    </dataValidation>
    <dataValidation type="list" allowBlank="1" showInputMessage="1" showErrorMessage="1" sqref="AK3:AN3" xr:uid="{00000000-0002-0000-0C00-000002000000}">
      <formula1>"４週,歴月"</formula1>
    </dataValidation>
    <dataValidation type="list" allowBlank="1" showInputMessage="1" showErrorMessage="1" sqref="AK4:AN4" xr:uid="{00000000-0002-0000-0C00-000003000000}">
      <formula1>"予定,実績"</formula1>
    </dataValidation>
    <dataValidation type="list" allowBlank="1" showInputMessage="1" showErrorMessage="1" sqref="C11:C30" xr:uid="{00000000-0002-0000-0C00-000004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dimension ref="A1:AQ69"/>
  <sheetViews>
    <sheetView showGridLines="0" view="pageBreakPreview" zoomScaleNormal="100" zoomScaleSheetLayoutView="100" workbookViewId="0">
      <selection activeCell="E15" sqref="E15"/>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203</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40</v>
      </c>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72"/>
      <c r="AN11" s="372"/>
    </row>
    <row r="12" spans="1:40" ht="18" customHeight="1">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72"/>
      <c r="AN12" s="372"/>
    </row>
    <row r="13" spans="1:40" ht="18" customHeight="1">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72"/>
      <c r="AN13" s="372"/>
    </row>
    <row r="14" spans="1:40" ht="18" customHeight="1">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72"/>
      <c r="AN14" s="372"/>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72"/>
      <c r="AN15" s="372"/>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2" t="s">
        <v>206</v>
      </c>
      <c r="B36" s="69"/>
      <c r="C36" s="69"/>
      <c r="D36" s="69"/>
      <c r="E36" s="69"/>
      <c r="F36" s="69"/>
      <c r="G36" s="70"/>
      <c r="H36" s="70"/>
      <c r="I36" s="70"/>
      <c r="J36" s="70"/>
      <c r="K36" s="70"/>
      <c r="L36" s="70"/>
      <c r="M36" s="70"/>
      <c r="N36" s="70"/>
      <c r="O36" s="70"/>
      <c r="AM36" s="69"/>
      <c r="AN36" s="71"/>
    </row>
    <row r="37" spans="1:43" s="72" customFormat="1" ht="24.95" customHeight="1">
      <c r="A37" s="407"/>
      <c r="B37" s="407"/>
      <c r="C37" s="407"/>
      <c r="D37" s="108">
        <v>4</v>
      </c>
      <c r="E37" s="108">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407"/>
      <c r="AL37" s="121" t="s">
        <v>210</v>
      </c>
      <c r="AM37"/>
      <c r="AN37"/>
      <c r="AO37"/>
      <c r="AP37"/>
      <c r="AQ37"/>
    </row>
    <row r="38" spans="1:43" s="72" customFormat="1" ht="18" customHeight="1">
      <c r="A38" s="437" t="s">
        <v>213</v>
      </c>
      <c r="B38" s="437"/>
      <c r="C38" s="437"/>
      <c r="D38" s="109"/>
      <c r="E38" s="109"/>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c r="AI38" s="438"/>
      <c r="AJ38" s="439">
        <f>SUM(D38:AI38)</f>
        <v>0</v>
      </c>
      <c r="AK38" s="439"/>
      <c r="AL38" s="440" t="e">
        <f>ROUNDUP(AJ38/AJ39,1)</f>
        <v>#DIV/0!</v>
      </c>
      <c r="AM38"/>
      <c r="AN38"/>
      <c r="AO38"/>
      <c r="AP38"/>
      <c r="AQ38"/>
    </row>
    <row r="39" spans="1:43" s="72" customFormat="1" ht="18" customHeight="1">
      <c r="A39" s="437" t="s">
        <v>207</v>
      </c>
      <c r="B39" s="437"/>
      <c r="C39" s="437"/>
      <c r="D39" s="109"/>
      <c r="E39" s="109"/>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+SUM(D39:AI39)</f>
        <v>0</v>
      </c>
      <c r="AK39" s="439"/>
      <c r="AL39" s="441"/>
      <c r="AM39"/>
      <c r="AN39"/>
      <c r="AO39"/>
      <c r="AP39"/>
      <c r="AQ39"/>
    </row>
    <row r="40" spans="1:43" s="72" customFormat="1" ht="5.0999999999999996" customHeight="1">
      <c r="A40" s="118"/>
      <c r="B40" s="118"/>
      <c r="C40" s="118"/>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9"/>
      <c r="AH40" s="119"/>
      <c r="AI40" s="119"/>
      <c r="AJ40" s="120"/>
      <c r="AK40" s="70"/>
      <c r="AL40" s="69"/>
      <c r="AM40" s="69"/>
      <c r="AN40" s="71"/>
    </row>
    <row r="41" spans="1:43" ht="5.0999999999999996" customHeight="1">
      <c r="A41" s="62"/>
      <c r="B41" s="59"/>
      <c r="C41" s="85">
        <v>2</v>
      </c>
      <c r="D41" s="85"/>
      <c r="E41" s="85">
        <v>3</v>
      </c>
      <c r="F41" s="85"/>
      <c r="G41" s="85"/>
      <c r="H41" s="85"/>
      <c r="I41" s="85">
        <v>4</v>
      </c>
      <c r="J41" s="85"/>
      <c r="K41" s="85"/>
      <c r="L41" s="85"/>
      <c r="M41" s="85"/>
      <c r="N41" s="85"/>
      <c r="O41" s="85">
        <v>5</v>
      </c>
      <c r="P41" s="85"/>
      <c r="Q41" s="85"/>
      <c r="R41" s="85"/>
      <c r="S41" s="85"/>
      <c r="T41" s="85"/>
      <c r="U41" s="85">
        <v>6</v>
      </c>
      <c r="V41" s="85"/>
      <c r="W41" s="85"/>
      <c r="X41" s="85"/>
      <c r="Y41" s="85"/>
      <c r="Z41" s="85"/>
      <c r="AA41" s="85">
        <v>7</v>
      </c>
      <c r="AB41" s="85"/>
      <c r="AC41" s="85"/>
      <c r="AD41" s="85"/>
      <c r="AE41" s="85"/>
      <c r="AF41" s="85"/>
      <c r="AG41" s="85">
        <v>8</v>
      </c>
      <c r="AH41" s="85"/>
      <c r="AI41" s="85"/>
      <c r="AJ41" s="85"/>
      <c r="AK41" s="85"/>
      <c r="AL41" s="85">
        <v>9</v>
      </c>
      <c r="AM41" s="111"/>
      <c r="AN41" s="62"/>
    </row>
    <row r="42" spans="1:43" ht="15" customHeight="1">
      <c r="A42" s="94" t="s">
        <v>164</v>
      </c>
      <c r="B42" s="100"/>
      <c r="C42" s="101"/>
      <c r="D42" s="101"/>
      <c r="E42" s="101"/>
      <c r="F42" s="102"/>
      <c r="G42" s="101"/>
      <c r="H42" s="85"/>
      <c r="I42" s="85"/>
      <c r="J42" s="85"/>
      <c r="K42" s="85"/>
      <c r="L42" s="85"/>
      <c r="M42" s="85"/>
      <c r="N42" s="85"/>
      <c r="O42" s="85"/>
      <c r="P42" s="85"/>
      <c r="Q42" s="85"/>
      <c r="R42" s="85">
        <v>6</v>
      </c>
      <c r="S42" s="85"/>
      <c r="T42" s="85"/>
      <c r="U42" s="85"/>
      <c r="V42" s="85"/>
      <c r="W42" s="85"/>
      <c r="X42" s="85">
        <v>7</v>
      </c>
      <c r="Y42" s="85"/>
      <c r="Z42" s="85"/>
      <c r="AA42" s="85"/>
      <c r="AB42" s="85"/>
      <c r="AC42" s="85"/>
      <c r="AD42" s="85">
        <v>8</v>
      </c>
      <c r="AE42" s="85"/>
      <c r="AF42" s="85"/>
      <c r="AG42" s="86"/>
      <c r="AH42" s="86"/>
      <c r="AI42" s="86"/>
      <c r="AJ42" s="86">
        <v>9</v>
      </c>
      <c r="AK42" s="84"/>
      <c r="AL42" s="84"/>
      <c r="AM42" s="62"/>
    </row>
    <row r="43" spans="1:43" s="60" customFormat="1" ht="15" customHeight="1">
      <c r="A43" s="94" t="s">
        <v>165</v>
      </c>
      <c r="B43" s="93"/>
      <c r="C43" s="93"/>
      <c r="D43" s="93"/>
      <c r="E43" s="93"/>
      <c r="F43" s="93"/>
      <c r="G43" s="93"/>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row>
    <row r="44" spans="1:43" s="60" customFormat="1" ht="15" customHeight="1">
      <c r="A44" s="94" t="s">
        <v>214</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3" s="60" customFormat="1" ht="15" customHeight="1">
      <c r="A45" s="94" t="s">
        <v>166</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3" s="60" customFormat="1" ht="15" customHeight="1">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3" ht="15" customHeight="1">
      <c r="A47" s="60" t="s">
        <v>168</v>
      </c>
      <c r="B47" s="103"/>
      <c r="C47" s="60"/>
      <c r="D47" s="60"/>
      <c r="E47" s="60"/>
      <c r="F47" s="60"/>
      <c r="G47" s="60"/>
    </row>
    <row r="48" spans="1:43" ht="15" customHeight="1">
      <c r="A48" s="60" t="s">
        <v>169</v>
      </c>
      <c r="B48" s="103"/>
      <c r="C48" s="60"/>
      <c r="D48" s="60"/>
      <c r="E48" s="60"/>
      <c r="F48" s="60"/>
      <c r="G48" s="60"/>
    </row>
    <row r="49" spans="1:7" ht="15" customHeight="1">
      <c r="A49" s="60"/>
      <c r="B49" s="81" t="s">
        <v>170</v>
      </c>
      <c r="C49" s="365" t="s">
        <v>171</v>
      </c>
      <c r="D49" s="365"/>
      <c r="E49" s="365"/>
      <c r="F49" s="60"/>
      <c r="G49" s="60"/>
    </row>
    <row r="50" spans="1:7" ht="15" customHeight="1">
      <c r="A50" s="60"/>
      <c r="B50" s="107" t="s">
        <v>188</v>
      </c>
      <c r="C50" s="375" t="s">
        <v>172</v>
      </c>
      <c r="D50" s="375"/>
      <c r="E50" s="375"/>
      <c r="F50" s="60"/>
      <c r="G50" s="60"/>
    </row>
    <row r="51" spans="1:7" ht="15" customHeight="1">
      <c r="A51" s="60"/>
      <c r="B51" s="107" t="s">
        <v>189</v>
      </c>
      <c r="C51" s="375" t="s">
        <v>173</v>
      </c>
      <c r="D51" s="375"/>
      <c r="E51" s="375"/>
      <c r="F51" s="60"/>
      <c r="G51" s="60"/>
    </row>
    <row r="52" spans="1:7" ht="15" customHeight="1">
      <c r="A52" s="60"/>
      <c r="B52" s="107" t="s">
        <v>190</v>
      </c>
      <c r="C52" s="375" t="s">
        <v>174</v>
      </c>
      <c r="D52" s="375"/>
      <c r="E52" s="375"/>
      <c r="F52" s="60"/>
      <c r="G52" s="60"/>
    </row>
    <row r="53" spans="1:7" ht="15" customHeight="1">
      <c r="A53" s="60"/>
      <c r="B53" s="107" t="s">
        <v>191</v>
      </c>
      <c r="C53" s="375" t="s">
        <v>175</v>
      </c>
      <c r="D53" s="375"/>
      <c r="E53" s="375"/>
      <c r="F53" s="60"/>
      <c r="G53" s="60"/>
    </row>
    <row r="54" spans="1:7" ht="15" customHeight="1">
      <c r="A54" s="60"/>
      <c r="B54" s="94" t="s">
        <v>176</v>
      </c>
      <c r="C54" s="60"/>
      <c r="D54" s="60"/>
      <c r="E54" s="60"/>
      <c r="F54" s="60"/>
      <c r="G54" s="60"/>
    </row>
    <row r="55" spans="1:7" ht="15" customHeight="1">
      <c r="A55" s="60"/>
      <c r="B55" s="94" t="s">
        <v>193</v>
      </c>
      <c r="C55" s="60"/>
      <c r="D55" s="60"/>
      <c r="E55" s="60"/>
      <c r="F55" s="60"/>
      <c r="G55" s="60"/>
    </row>
    <row r="56" spans="1:7" ht="15" customHeight="1">
      <c r="A56" s="60"/>
      <c r="B56" s="94" t="s">
        <v>177</v>
      </c>
      <c r="C56" s="60"/>
      <c r="D56" s="60"/>
      <c r="E56" s="60"/>
      <c r="F56" s="60"/>
      <c r="G56" s="60"/>
    </row>
    <row r="57" spans="1:7" ht="15" customHeight="1">
      <c r="A57" s="60" t="s">
        <v>178</v>
      </c>
      <c r="B57" s="103"/>
      <c r="C57" s="60"/>
      <c r="D57" s="60"/>
      <c r="E57" s="60"/>
      <c r="F57" s="60"/>
      <c r="G57" s="60"/>
    </row>
    <row r="58" spans="1:7" ht="15" customHeight="1">
      <c r="A58" s="60" t="s">
        <v>179</v>
      </c>
      <c r="B58" s="103"/>
      <c r="C58" s="60"/>
      <c r="D58" s="60"/>
      <c r="E58" s="60"/>
      <c r="F58" s="60"/>
      <c r="G58" s="60"/>
    </row>
    <row r="59" spans="1:7" ht="15" customHeight="1">
      <c r="A59" s="60" t="s">
        <v>194</v>
      </c>
      <c r="B59" s="103"/>
      <c r="C59" s="60"/>
      <c r="D59" s="60"/>
      <c r="E59" s="60"/>
      <c r="F59" s="60"/>
      <c r="G59" s="60"/>
    </row>
    <row r="60" spans="1:7" ht="15" customHeight="1">
      <c r="A60" s="60" t="s">
        <v>180</v>
      </c>
      <c r="B60" s="103"/>
      <c r="C60" s="60"/>
      <c r="D60" s="60"/>
      <c r="E60" s="60"/>
      <c r="F60" s="60"/>
      <c r="G60" s="60"/>
    </row>
    <row r="61" spans="1:7" ht="15" customHeight="1">
      <c r="A61" s="60" t="s">
        <v>279</v>
      </c>
      <c r="B61" s="103"/>
      <c r="C61" s="60"/>
      <c r="D61" s="60"/>
      <c r="E61" s="60"/>
      <c r="F61" s="60"/>
      <c r="G61" s="60"/>
    </row>
    <row r="62" spans="1:7" ht="15" customHeight="1">
      <c r="A62" s="60" t="s">
        <v>181</v>
      </c>
      <c r="B62" s="103"/>
      <c r="C62" s="60"/>
      <c r="D62" s="60"/>
      <c r="E62" s="60"/>
      <c r="F62" s="60"/>
      <c r="G62" s="60"/>
    </row>
    <row r="63" spans="1:7" ht="15" customHeight="1">
      <c r="A63" s="60" t="s">
        <v>182</v>
      </c>
      <c r="B63" s="103"/>
      <c r="C63" s="60"/>
      <c r="D63" s="60"/>
      <c r="E63" s="60"/>
      <c r="F63" s="60"/>
      <c r="G63" s="60"/>
    </row>
    <row r="64" spans="1:7" ht="15" customHeight="1">
      <c r="A64" s="60" t="s">
        <v>183</v>
      </c>
      <c r="B64" s="103"/>
      <c r="C64" s="60"/>
      <c r="D64" s="60"/>
      <c r="E64" s="60"/>
      <c r="F64" s="60"/>
      <c r="G64" s="60"/>
    </row>
    <row r="65" spans="1:7" ht="15" customHeight="1">
      <c r="A65" s="60" t="s">
        <v>184</v>
      </c>
      <c r="B65" s="103"/>
      <c r="C65" s="60"/>
      <c r="D65" s="60"/>
      <c r="E65" s="60"/>
      <c r="F65" s="60"/>
      <c r="G65" s="60"/>
    </row>
    <row r="66" spans="1:7" ht="15" customHeight="1">
      <c r="A66" s="60" t="s">
        <v>185</v>
      </c>
      <c r="B66" s="103"/>
      <c r="C66" s="60"/>
      <c r="D66" s="60"/>
      <c r="E66" s="60"/>
      <c r="F66" s="60"/>
      <c r="G66" s="60"/>
    </row>
    <row r="67" spans="1:7" ht="15" customHeight="1">
      <c r="A67" s="60" t="s">
        <v>186</v>
      </c>
      <c r="B67" s="103"/>
      <c r="C67" s="60"/>
      <c r="D67" s="60"/>
      <c r="E67" s="60"/>
      <c r="F67" s="60"/>
      <c r="G67" s="60"/>
    </row>
    <row r="68" spans="1:7" ht="15" customHeight="1">
      <c r="A68" s="60" t="s">
        <v>187</v>
      </c>
      <c r="B68" s="103"/>
      <c r="C68" s="60"/>
      <c r="D68" s="60"/>
      <c r="E68" s="60"/>
      <c r="F68" s="60"/>
      <c r="G68" s="60"/>
    </row>
    <row r="69" spans="1:7" ht="15" customHeight="1">
      <c r="A69" s="60" t="s">
        <v>192</v>
      </c>
      <c r="B69" s="103"/>
      <c r="C69" s="60"/>
      <c r="D69" s="60"/>
      <c r="E69" s="60"/>
      <c r="F69" s="60"/>
      <c r="G69" s="60"/>
    </row>
  </sheetData>
  <mergeCells count="88">
    <mergeCell ref="AK3:AN3"/>
    <mergeCell ref="AK4:AN4"/>
    <mergeCell ref="AH5:AJ5"/>
    <mergeCell ref="AM24:AN24"/>
    <mergeCell ref="AM25:AN25"/>
    <mergeCell ref="F7:AJ7"/>
    <mergeCell ref="AK7:AK10"/>
    <mergeCell ref="AM19:AN19"/>
    <mergeCell ref="AM20:AN20"/>
    <mergeCell ref="AM21:AN21"/>
    <mergeCell ref="AM22:AN22"/>
    <mergeCell ref="AM23:AN23"/>
    <mergeCell ref="F8:L8"/>
    <mergeCell ref="M8:S8"/>
    <mergeCell ref="T8:Z8"/>
    <mergeCell ref="AA8:AG8"/>
    <mergeCell ref="AK1:AN1"/>
    <mergeCell ref="M2:P2"/>
    <mergeCell ref="Q2:R2"/>
    <mergeCell ref="S2:T2"/>
    <mergeCell ref="U2:V2"/>
    <mergeCell ref="AK2:AN2"/>
    <mergeCell ref="A7:A10"/>
    <mergeCell ref="B7:B10"/>
    <mergeCell ref="C7:C10"/>
    <mergeCell ref="D7:D10"/>
    <mergeCell ref="E7:E10"/>
    <mergeCell ref="AM28:AN28"/>
    <mergeCell ref="AM26:AN26"/>
    <mergeCell ref="AM27:AN27"/>
    <mergeCell ref="AL7:AL10"/>
    <mergeCell ref="AM7:AN10"/>
    <mergeCell ref="AM15:AN15"/>
    <mergeCell ref="AM16:AN16"/>
    <mergeCell ref="AM17:AN17"/>
    <mergeCell ref="AM18:AN18"/>
    <mergeCell ref="AH8:AJ8"/>
    <mergeCell ref="AM11:AN11"/>
    <mergeCell ref="AM12:AN12"/>
    <mergeCell ref="AM13:AN13"/>
    <mergeCell ref="AM14:AN14"/>
    <mergeCell ref="A37:C37"/>
    <mergeCell ref="F37:H37"/>
    <mergeCell ref="I37:K37"/>
    <mergeCell ref="L37:N37"/>
    <mergeCell ref="O37:Q37"/>
    <mergeCell ref="AM29:AN29"/>
    <mergeCell ref="AM30:AN30"/>
    <mergeCell ref="A31:E31"/>
    <mergeCell ref="AM31:AN32"/>
    <mergeCell ref="A32:E32"/>
    <mergeCell ref="AL38:AL39"/>
    <mergeCell ref="R37:T37"/>
    <mergeCell ref="U37:W37"/>
    <mergeCell ref="X37:Z37"/>
    <mergeCell ref="AD39:AF39"/>
    <mergeCell ref="AG39:AI39"/>
    <mergeCell ref="R39:T39"/>
    <mergeCell ref="U39:W39"/>
    <mergeCell ref="X39:Z39"/>
    <mergeCell ref="AA39:AC39"/>
    <mergeCell ref="R38:T38"/>
    <mergeCell ref="AA37:AC37"/>
    <mergeCell ref="AD37:AF37"/>
    <mergeCell ref="AG37:AI37"/>
    <mergeCell ref="I39:K39"/>
    <mergeCell ref="L39:N39"/>
    <mergeCell ref="O39:Q39"/>
    <mergeCell ref="AJ39:AK39"/>
    <mergeCell ref="AD38:AF38"/>
    <mergeCell ref="AG38:AI38"/>
    <mergeCell ref="AJ38:AK38"/>
    <mergeCell ref="C52:E52"/>
    <mergeCell ref="C53:E53"/>
    <mergeCell ref="C49:E49"/>
    <mergeCell ref="C50:E50"/>
    <mergeCell ref="AJ37:AK37"/>
    <mergeCell ref="U38:W38"/>
    <mergeCell ref="X38:Z38"/>
    <mergeCell ref="AA38:AC38"/>
    <mergeCell ref="C51:E51"/>
    <mergeCell ref="A38:C38"/>
    <mergeCell ref="F38:H38"/>
    <mergeCell ref="I38:K38"/>
    <mergeCell ref="L38:N38"/>
    <mergeCell ref="O38:Q38"/>
    <mergeCell ref="A39:C39"/>
    <mergeCell ref="F39:H39"/>
  </mergeCells>
  <phoneticPr fontId="3"/>
  <dataValidations count="6">
    <dataValidation type="list" allowBlank="1" showInputMessage="1" showErrorMessage="1" sqref="C11:C30" xr:uid="{00000000-0002-0000-0D00-000000000000}">
      <formula1>"A,B,C,D"</formula1>
    </dataValidation>
    <dataValidation operator="greaterThanOrEqual" allowBlank="1" showInputMessage="1" showErrorMessage="1" sqref="AJ38:AJ39 AL38 L40 I40" xr:uid="{00000000-0002-0000-0D00-000001000000}"/>
    <dataValidation type="whole" operator="greaterThanOrEqual" allowBlank="1" showInputMessage="1" showErrorMessage="1" sqref="I38:I39 D38:F39 AG38:AG39 AD38:AD39 AA38:AA39 X38:X39 U38:U39 R38:R39 O38:O39 L38:L39" xr:uid="{00000000-0002-0000-0D00-000002000000}">
      <formula1>0</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dimension ref="A1:AQ71"/>
  <sheetViews>
    <sheetView showGridLines="0" view="pageBreakPreview" zoomScaleNormal="100" zoomScaleSheetLayoutView="100" workbookViewId="0">
      <selection activeCell="E12" sqref="E12"/>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204</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72"/>
      <c r="AN11" s="372"/>
    </row>
    <row r="12" spans="1:40" ht="18" customHeight="1">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72"/>
      <c r="AN12" s="372"/>
    </row>
    <row r="13" spans="1:40" ht="18" customHeight="1">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72"/>
      <c r="AN13" s="372"/>
    </row>
    <row r="14" spans="1:40" ht="18" customHeight="1">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72"/>
      <c r="AN14" s="372"/>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72"/>
      <c r="AN15" s="372"/>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2" t="s">
        <v>206</v>
      </c>
      <c r="B36" s="69"/>
      <c r="C36" s="69"/>
      <c r="D36" s="69"/>
      <c r="E36" s="69"/>
      <c r="F36" s="69"/>
      <c r="G36" s="70"/>
      <c r="H36" s="70"/>
      <c r="I36" s="70"/>
      <c r="J36" s="70"/>
      <c r="K36" s="70"/>
      <c r="L36" s="70"/>
      <c r="M36" s="70"/>
      <c r="N36" s="70"/>
      <c r="O36" s="70"/>
      <c r="AM36" s="69"/>
      <c r="AN36" s="71"/>
    </row>
    <row r="37" spans="1:43" s="72" customFormat="1" ht="24.95" customHeight="1">
      <c r="A37" s="407"/>
      <c r="B37" s="407"/>
      <c r="C37" s="407"/>
      <c r="D37" s="108">
        <v>4</v>
      </c>
      <c r="E37" s="108">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407"/>
      <c r="AL37" s="121" t="s">
        <v>210</v>
      </c>
      <c r="AM37"/>
      <c r="AN37"/>
      <c r="AO37"/>
      <c r="AP37"/>
      <c r="AQ37"/>
    </row>
    <row r="38" spans="1:43" s="72" customFormat="1" ht="24.95" customHeight="1">
      <c r="A38" s="437" t="s">
        <v>213</v>
      </c>
      <c r="B38" s="437"/>
      <c r="C38" s="437"/>
      <c r="D38" s="122">
        <f>SUM(D39:D40)</f>
        <v>0</v>
      </c>
      <c r="E38" s="122">
        <f>SUM(E39:E40)</f>
        <v>0</v>
      </c>
      <c r="F38" s="444">
        <f>SUM(F39:H40)</f>
        <v>0</v>
      </c>
      <c r="G38" s="444"/>
      <c r="H38" s="444"/>
      <c r="I38" s="444">
        <f>SUM(I39:K40)</f>
        <v>0</v>
      </c>
      <c r="J38" s="444"/>
      <c r="K38" s="444"/>
      <c r="L38" s="444">
        <f>SUM(L39:N40)</f>
        <v>0</v>
      </c>
      <c r="M38" s="444"/>
      <c r="N38" s="444"/>
      <c r="O38" s="444">
        <f>SUM(O39:Q40)</f>
        <v>0</v>
      </c>
      <c r="P38" s="444"/>
      <c r="Q38" s="444"/>
      <c r="R38" s="444">
        <f>SUM(R39:T40)</f>
        <v>0</v>
      </c>
      <c r="S38" s="444"/>
      <c r="T38" s="444"/>
      <c r="U38" s="444">
        <f>SUM(U39:W40)</f>
        <v>0</v>
      </c>
      <c r="V38" s="444"/>
      <c r="W38" s="444"/>
      <c r="X38" s="444">
        <f>SUM(X39:Z40)</f>
        <v>0</v>
      </c>
      <c r="Y38" s="444"/>
      <c r="Z38" s="444"/>
      <c r="AA38" s="444">
        <f>SUM(AA39:AC40)</f>
        <v>0</v>
      </c>
      <c r="AB38" s="444"/>
      <c r="AC38" s="444"/>
      <c r="AD38" s="444">
        <f>SUM(AD39:AF40)</f>
        <v>0</v>
      </c>
      <c r="AE38" s="444"/>
      <c r="AF38" s="444"/>
      <c r="AG38" s="444">
        <f>SUM(AG39:AI40)</f>
        <v>0</v>
      </c>
      <c r="AH38" s="444"/>
      <c r="AI38" s="444"/>
      <c r="AJ38" s="439">
        <f>SUM(D38:AI38)</f>
        <v>0</v>
      </c>
      <c r="AK38" s="439"/>
      <c r="AL38" s="124" t="e">
        <f>ROUNDUP(AJ38/AJ41,1)</f>
        <v>#DIV/0!</v>
      </c>
      <c r="AM38"/>
      <c r="AN38"/>
      <c r="AO38"/>
      <c r="AP38"/>
      <c r="AQ38"/>
    </row>
    <row r="39" spans="1:43" s="72" customFormat="1" ht="24.95" customHeight="1">
      <c r="A39" s="453" t="s">
        <v>223</v>
      </c>
      <c r="B39" s="453"/>
      <c r="C39" s="453"/>
      <c r="D39" s="109"/>
      <c r="E39" s="109"/>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SUM(D39:AI39)</f>
        <v>0</v>
      </c>
      <c r="AK39" s="439"/>
      <c r="AL39" s="124" t="e">
        <f>ROUNDUP(AJ39/AJ41,1)</f>
        <v>#DIV/0!</v>
      </c>
      <c r="AM39"/>
      <c r="AN39"/>
      <c r="AO39"/>
      <c r="AP39"/>
      <c r="AQ39"/>
    </row>
    <row r="40" spans="1:43" s="72" customFormat="1" ht="24.95" customHeight="1">
      <c r="A40" s="453" t="s">
        <v>222</v>
      </c>
      <c r="B40" s="453"/>
      <c r="C40" s="453"/>
      <c r="D40" s="109"/>
      <c r="E40" s="109"/>
      <c r="F40" s="438"/>
      <c r="G40" s="438"/>
      <c r="H40" s="438"/>
      <c r="I40" s="438"/>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8"/>
      <c r="AI40" s="438"/>
      <c r="AJ40" s="439">
        <f>SUM(D40:AI40)</f>
        <v>0</v>
      </c>
      <c r="AK40" s="439"/>
      <c r="AL40" s="124" t="e">
        <f>ROUNDUP(AJ40/AJ41,1)</f>
        <v>#DIV/0!</v>
      </c>
      <c r="AM40"/>
      <c r="AN40"/>
      <c r="AO40"/>
      <c r="AP40"/>
      <c r="AQ40"/>
    </row>
    <row r="41" spans="1:43" s="72" customFormat="1" ht="24.95" customHeight="1">
      <c r="A41" s="437" t="s">
        <v>207</v>
      </c>
      <c r="B41" s="437"/>
      <c r="C41" s="437"/>
      <c r="D41" s="109"/>
      <c r="E41" s="109"/>
      <c r="F41" s="438"/>
      <c r="G41" s="438"/>
      <c r="H41" s="438"/>
      <c r="I41" s="438"/>
      <c r="J41" s="438"/>
      <c r="K41" s="438"/>
      <c r="L41" s="438"/>
      <c r="M41" s="438"/>
      <c r="N41" s="438"/>
      <c r="O41" s="438"/>
      <c r="P41" s="438"/>
      <c r="Q41" s="438"/>
      <c r="R41" s="438"/>
      <c r="S41" s="438"/>
      <c r="T41" s="438"/>
      <c r="U41" s="438"/>
      <c r="V41" s="438"/>
      <c r="W41" s="438"/>
      <c r="X41" s="438"/>
      <c r="Y41" s="438"/>
      <c r="Z41" s="438"/>
      <c r="AA41" s="438"/>
      <c r="AB41" s="438"/>
      <c r="AC41" s="438"/>
      <c r="AD41" s="438"/>
      <c r="AE41" s="438"/>
      <c r="AF41" s="438"/>
      <c r="AG41" s="438"/>
      <c r="AH41" s="438"/>
      <c r="AI41" s="438"/>
      <c r="AJ41" s="439">
        <f>+SUM(D41:AI41)</f>
        <v>0</v>
      </c>
      <c r="AK41" s="439"/>
      <c r="AL41" s="123"/>
      <c r="AM41"/>
      <c r="AN41"/>
      <c r="AO41"/>
      <c r="AP41"/>
      <c r="AQ41"/>
    </row>
    <row r="42" spans="1:43" s="72" customFormat="1" ht="5.0999999999999996" customHeight="1">
      <c r="A42" s="118"/>
      <c r="B42" s="118"/>
      <c r="C42" s="118"/>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19"/>
      <c r="AH42" s="119"/>
      <c r="AI42" s="119"/>
      <c r="AJ42" s="120"/>
      <c r="AK42" s="70"/>
      <c r="AL42" s="69"/>
      <c r="AM42" s="69"/>
      <c r="AN42" s="71"/>
    </row>
    <row r="43" spans="1:43" ht="5.0999999999999996" customHeight="1">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3" ht="15" customHeight="1">
      <c r="A44" s="94" t="s">
        <v>164</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3" s="60" customFormat="1" ht="15" customHeight="1">
      <c r="A45" s="94" t="s">
        <v>165</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3" s="60" customFormat="1" ht="15" customHeight="1">
      <c r="A46" s="94" t="s">
        <v>214</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3" s="60" customFormat="1" ht="15" customHeight="1">
      <c r="A47" s="94" t="s">
        <v>166</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3" s="60" customFormat="1" ht="15" customHeight="1">
      <c r="A48" s="94" t="s">
        <v>167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c r="A49" s="60" t="s">
        <v>168</v>
      </c>
      <c r="B49" s="103"/>
      <c r="C49" s="60"/>
      <c r="D49" s="60"/>
      <c r="E49" s="60"/>
      <c r="F49" s="60"/>
      <c r="G49" s="60"/>
    </row>
    <row r="50" spans="1:7" ht="15" customHeight="1">
      <c r="A50" s="60" t="s">
        <v>169</v>
      </c>
      <c r="B50" s="103"/>
      <c r="C50" s="60"/>
      <c r="D50" s="60"/>
      <c r="E50" s="60"/>
      <c r="F50" s="60"/>
      <c r="G50" s="60"/>
    </row>
    <row r="51" spans="1:7" ht="15" customHeight="1">
      <c r="A51" s="60"/>
      <c r="B51" s="81" t="s">
        <v>170</v>
      </c>
      <c r="C51" s="365" t="s">
        <v>171</v>
      </c>
      <c r="D51" s="365"/>
      <c r="E51" s="365"/>
      <c r="F51" s="60"/>
      <c r="G51" s="60"/>
    </row>
    <row r="52" spans="1:7" ht="15" customHeight="1">
      <c r="A52" s="60"/>
      <c r="B52" s="107" t="s">
        <v>188</v>
      </c>
      <c r="C52" s="375" t="s">
        <v>172</v>
      </c>
      <c r="D52" s="375"/>
      <c r="E52" s="375"/>
      <c r="F52" s="60"/>
      <c r="G52" s="60"/>
    </row>
    <row r="53" spans="1:7" ht="15" customHeight="1">
      <c r="A53" s="60"/>
      <c r="B53" s="107" t="s">
        <v>189</v>
      </c>
      <c r="C53" s="375" t="s">
        <v>173</v>
      </c>
      <c r="D53" s="375"/>
      <c r="E53" s="375"/>
      <c r="F53" s="60"/>
      <c r="G53" s="60"/>
    </row>
    <row r="54" spans="1:7" ht="15" customHeight="1">
      <c r="A54" s="60"/>
      <c r="B54" s="107" t="s">
        <v>190</v>
      </c>
      <c r="C54" s="375" t="s">
        <v>174</v>
      </c>
      <c r="D54" s="375"/>
      <c r="E54" s="375"/>
      <c r="F54" s="60"/>
      <c r="G54" s="60"/>
    </row>
    <row r="55" spans="1:7" ht="15" customHeight="1">
      <c r="A55" s="60"/>
      <c r="B55" s="107" t="s">
        <v>191</v>
      </c>
      <c r="C55" s="375" t="s">
        <v>175</v>
      </c>
      <c r="D55" s="375"/>
      <c r="E55" s="375"/>
      <c r="F55" s="60"/>
      <c r="G55" s="60"/>
    </row>
    <row r="56" spans="1:7" ht="15" customHeight="1">
      <c r="A56" s="60"/>
      <c r="B56" s="94" t="s">
        <v>176</v>
      </c>
      <c r="C56" s="60"/>
      <c r="D56" s="60"/>
      <c r="E56" s="60"/>
      <c r="F56" s="60"/>
      <c r="G56" s="60"/>
    </row>
    <row r="57" spans="1:7" ht="15" customHeight="1">
      <c r="A57" s="60"/>
      <c r="B57" s="94" t="s">
        <v>193</v>
      </c>
      <c r="C57" s="60"/>
      <c r="D57" s="60"/>
      <c r="E57" s="60"/>
      <c r="F57" s="60"/>
      <c r="G57" s="60"/>
    </row>
    <row r="58" spans="1:7" ht="15" customHeight="1">
      <c r="A58" s="60"/>
      <c r="B58" s="94" t="s">
        <v>177</v>
      </c>
      <c r="C58" s="60"/>
      <c r="D58" s="60"/>
      <c r="E58" s="60"/>
      <c r="F58" s="60"/>
      <c r="G58" s="60"/>
    </row>
    <row r="59" spans="1:7" ht="15" customHeight="1">
      <c r="A59" s="60" t="s">
        <v>178</v>
      </c>
      <c r="B59" s="103"/>
      <c r="C59" s="60"/>
      <c r="D59" s="60"/>
      <c r="E59" s="60"/>
      <c r="F59" s="60"/>
      <c r="G59" s="60"/>
    </row>
    <row r="60" spans="1:7" ht="15" customHeight="1">
      <c r="A60" s="60" t="s">
        <v>294</v>
      </c>
      <c r="B60" s="103"/>
      <c r="C60" s="60"/>
      <c r="D60" s="60"/>
      <c r="E60" s="60"/>
      <c r="F60" s="60"/>
      <c r="G60" s="60"/>
    </row>
    <row r="61" spans="1:7" ht="15" customHeight="1">
      <c r="A61" s="60" t="s">
        <v>194</v>
      </c>
      <c r="B61" s="103"/>
      <c r="C61" s="60"/>
      <c r="D61" s="60"/>
      <c r="E61" s="60"/>
      <c r="F61" s="60"/>
      <c r="G61" s="60"/>
    </row>
    <row r="62" spans="1:7" ht="15" customHeight="1">
      <c r="A62" s="60" t="s">
        <v>180</v>
      </c>
      <c r="B62" s="103"/>
      <c r="C62" s="60"/>
      <c r="D62" s="60"/>
      <c r="E62" s="60"/>
      <c r="F62" s="60"/>
      <c r="G62" s="60"/>
    </row>
    <row r="63" spans="1:7" ht="15" customHeight="1">
      <c r="A63" s="60" t="s">
        <v>279</v>
      </c>
      <c r="B63" s="103"/>
      <c r="C63" s="60"/>
      <c r="D63" s="60"/>
      <c r="E63" s="60"/>
      <c r="F63" s="60"/>
      <c r="G63" s="60"/>
    </row>
    <row r="64" spans="1:7" ht="15" customHeight="1">
      <c r="A64" s="60" t="s">
        <v>181</v>
      </c>
      <c r="B64" s="103"/>
      <c r="C64" s="60"/>
      <c r="D64" s="60"/>
      <c r="E64" s="60"/>
      <c r="F64" s="60"/>
      <c r="G64" s="60"/>
    </row>
    <row r="65" spans="1:7" ht="15" customHeight="1">
      <c r="A65" s="60" t="s">
        <v>182</v>
      </c>
      <c r="B65" s="103"/>
      <c r="C65" s="60"/>
      <c r="D65" s="60"/>
      <c r="E65" s="60"/>
      <c r="F65" s="60"/>
      <c r="G65" s="60"/>
    </row>
    <row r="66" spans="1:7" ht="15" customHeight="1">
      <c r="A66" s="60" t="s">
        <v>183</v>
      </c>
      <c r="B66" s="103"/>
      <c r="C66" s="60"/>
      <c r="D66" s="60"/>
      <c r="E66" s="60"/>
      <c r="F66" s="60"/>
      <c r="G66" s="60"/>
    </row>
    <row r="67" spans="1:7" ht="15" customHeight="1">
      <c r="A67" s="60" t="s">
        <v>184</v>
      </c>
      <c r="B67" s="103"/>
      <c r="C67" s="60"/>
      <c r="D67" s="60"/>
      <c r="E67" s="60"/>
      <c r="F67" s="60"/>
      <c r="G67" s="60"/>
    </row>
    <row r="68" spans="1:7" ht="15" customHeight="1">
      <c r="A68" s="60" t="s">
        <v>185</v>
      </c>
      <c r="B68" s="103"/>
      <c r="C68" s="60"/>
      <c r="D68" s="60"/>
      <c r="E68" s="60"/>
      <c r="F68" s="60"/>
      <c r="G68" s="60"/>
    </row>
    <row r="69" spans="1:7" ht="15" customHeight="1">
      <c r="A69" s="60" t="s">
        <v>186</v>
      </c>
      <c r="B69" s="103"/>
      <c r="C69" s="60"/>
      <c r="D69" s="60"/>
      <c r="E69" s="60"/>
      <c r="F69" s="60"/>
      <c r="G69" s="60"/>
    </row>
    <row r="70" spans="1:7" ht="15" customHeight="1">
      <c r="A70" s="60" t="s">
        <v>187</v>
      </c>
      <c r="B70" s="103"/>
      <c r="C70" s="60"/>
      <c r="D70" s="60"/>
      <c r="E70" s="60"/>
      <c r="F70" s="60"/>
      <c r="G70" s="60"/>
    </row>
    <row r="71" spans="1:7" ht="15" customHeight="1">
      <c r="A71" s="60" t="s">
        <v>192</v>
      </c>
      <c r="B71" s="103"/>
      <c r="C71" s="60"/>
      <c r="D71" s="60"/>
      <c r="E71" s="60"/>
      <c r="F71" s="60"/>
      <c r="G71" s="60"/>
    </row>
  </sheetData>
  <mergeCells count="11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D38:AF38"/>
    <mergeCell ref="U37:W37"/>
    <mergeCell ref="X37:Z37"/>
    <mergeCell ref="AA37:AC37"/>
    <mergeCell ref="AD37:AF37"/>
    <mergeCell ref="AG37:AI37"/>
    <mergeCell ref="AG38:AI38"/>
    <mergeCell ref="C54:E54"/>
    <mergeCell ref="C55:E55"/>
    <mergeCell ref="A39:C39"/>
    <mergeCell ref="A40:C40"/>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X40:Z40"/>
    <mergeCell ref="AA40:AC40"/>
    <mergeCell ref="AD40:AF40"/>
    <mergeCell ref="AG40:AI40"/>
    <mergeCell ref="X41:Z41"/>
    <mergeCell ref="AJ40:AK40"/>
    <mergeCell ref="C51:E51"/>
    <mergeCell ref="C52:E52"/>
    <mergeCell ref="C53:E53"/>
    <mergeCell ref="AA41:AC41"/>
    <mergeCell ref="AD41:AF41"/>
    <mergeCell ref="AG41:AI41"/>
    <mergeCell ref="AJ41:AK41"/>
  </mergeCells>
  <phoneticPr fontId="3"/>
  <dataValidations count="6">
    <dataValidation type="whole" operator="greaterThanOrEqual" allowBlank="1" showInputMessage="1" showErrorMessage="1" sqref="D38:F41 L38:L41 I38:I41 O38:O41 AG38:AG41 AD38:AD41 AA38:AA41 X38:X41 U38:U41 R38:R41" xr:uid="{00000000-0002-0000-0E00-000000000000}">
      <formula1>0</formula1>
    </dataValidation>
    <dataValidation operator="greaterThanOrEqual" allowBlank="1" showInputMessage="1" showErrorMessage="1" sqref="I42 AJ38:AJ41 L42 AL38:AL40" xr:uid="{00000000-0002-0000-0E00-000001000000}"/>
    <dataValidation type="list" allowBlank="1" showInputMessage="1" showErrorMessage="1" sqref="C11:C30" xr:uid="{00000000-0002-0000-0E00-000002000000}">
      <formula1>"A,B,C,D"</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Q76"/>
  <sheetViews>
    <sheetView showGridLines="0" view="pageBreakPreview" zoomScaleNormal="100" zoomScaleSheetLayoutView="100" workbookViewId="0">
      <selection activeCell="W11" sqref="W11"/>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324</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232"/>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229">
        <v>1</v>
      </c>
      <c r="B11" s="115"/>
      <c r="C11" s="236"/>
      <c r="D11" s="116"/>
      <c r="E11" s="117"/>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75">
        <f>+SUM(F11:AJ11)</f>
        <v>0</v>
      </c>
      <c r="AL11" s="76">
        <f>IF($AK$3="４週",AK11/4,AK11/(DAY(EOMONTH($F$9,0))/7))</f>
        <v>0</v>
      </c>
      <c r="AM11" s="372"/>
      <c r="AN11" s="372"/>
    </row>
    <row r="12" spans="1:40" ht="18" customHeight="1">
      <c r="A12" s="229">
        <v>2</v>
      </c>
      <c r="B12" s="115"/>
      <c r="C12" s="236"/>
      <c r="D12" s="116"/>
      <c r="E12" s="117"/>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75">
        <f t="shared" ref="AK12:AK31" si="0">+SUM(F12:AJ12)</f>
        <v>0</v>
      </c>
      <c r="AL12" s="76">
        <f t="shared" ref="AL12:AL30" si="1">IF($AK$3="４週",AK12/4,AK12/(DAY(EOMONTH($F$9,0))/7))</f>
        <v>0</v>
      </c>
      <c r="AM12" s="372"/>
      <c r="AN12" s="372"/>
    </row>
    <row r="13" spans="1:40" ht="18" customHeight="1">
      <c r="A13" s="229">
        <v>3</v>
      </c>
      <c r="B13" s="115"/>
      <c r="C13" s="236"/>
      <c r="D13" s="116"/>
      <c r="E13" s="117"/>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75">
        <f t="shared" si="0"/>
        <v>0</v>
      </c>
      <c r="AL13" s="76">
        <f t="shared" si="1"/>
        <v>0</v>
      </c>
      <c r="AM13" s="372"/>
      <c r="AN13" s="372"/>
    </row>
    <row r="14" spans="1:40" ht="18" customHeight="1">
      <c r="A14" s="229">
        <v>4</v>
      </c>
      <c r="B14" s="115"/>
      <c r="C14" s="236"/>
      <c r="D14" s="116"/>
      <c r="E14" s="117"/>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75">
        <f t="shared" si="0"/>
        <v>0</v>
      </c>
      <c r="AL14" s="76">
        <f t="shared" si="1"/>
        <v>0</v>
      </c>
      <c r="AM14" s="372"/>
      <c r="AN14" s="372"/>
    </row>
    <row r="15" spans="1:40" ht="18" customHeight="1">
      <c r="A15" s="229">
        <v>5</v>
      </c>
      <c r="B15" s="115"/>
      <c r="C15" s="236"/>
      <c r="D15" s="116"/>
      <c r="E15" s="117"/>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75">
        <f t="shared" si="0"/>
        <v>0</v>
      </c>
      <c r="AL15" s="76">
        <f t="shared" si="1"/>
        <v>0</v>
      </c>
      <c r="AM15" s="372"/>
      <c r="AN15" s="372"/>
    </row>
    <row r="16" spans="1:40" ht="18" customHeight="1">
      <c r="A16" s="229">
        <v>6</v>
      </c>
      <c r="B16" s="115"/>
      <c r="C16" s="236"/>
      <c r="D16" s="116"/>
      <c r="E16" s="117"/>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75">
        <f t="shared" si="0"/>
        <v>0</v>
      </c>
      <c r="AL16" s="76">
        <f t="shared" si="1"/>
        <v>0</v>
      </c>
      <c r="AM16" s="372"/>
      <c r="AN16" s="372"/>
    </row>
    <row r="17" spans="1:40" ht="18" customHeight="1">
      <c r="A17" s="229">
        <v>7</v>
      </c>
      <c r="B17" s="115"/>
      <c r="C17" s="236"/>
      <c r="D17" s="116"/>
      <c r="E17" s="117"/>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75">
        <f t="shared" si="0"/>
        <v>0</v>
      </c>
      <c r="AL17" s="76">
        <f t="shared" si="1"/>
        <v>0</v>
      </c>
      <c r="AM17" s="372"/>
      <c r="AN17" s="372"/>
    </row>
    <row r="18" spans="1:40" ht="18" customHeight="1">
      <c r="A18" s="229">
        <v>8</v>
      </c>
      <c r="B18" s="115"/>
      <c r="C18" s="236"/>
      <c r="D18" s="116"/>
      <c r="E18" s="117"/>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75">
        <f t="shared" si="0"/>
        <v>0</v>
      </c>
      <c r="AL18" s="76">
        <f t="shared" si="1"/>
        <v>0</v>
      </c>
      <c r="AM18" s="372"/>
      <c r="AN18" s="372"/>
    </row>
    <row r="19" spans="1:40" ht="18" customHeight="1">
      <c r="A19" s="229">
        <v>9</v>
      </c>
      <c r="B19" s="115"/>
      <c r="C19" s="236"/>
      <c r="D19" s="116"/>
      <c r="E19" s="117"/>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75">
        <f t="shared" si="0"/>
        <v>0</v>
      </c>
      <c r="AL19" s="76">
        <f t="shared" si="1"/>
        <v>0</v>
      </c>
      <c r="AM19" s="372"/>
      <c r="AN19" s="372"/>
    </row>
    <row r="20" spans="1:40" ht="18" customHeight="1">
      <c r="A20" s="229">
        <v>10</v>
      </c>
      <c r="B20" s="115"/>
      <c r="C20" s="236"/>
      <c r="D20" s="116"/>
      <c r="E20" s="117"/>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75">
        <f t="shared" si="0"/>
        <v>0</v>
      </c>
      <c r="AL20" s="76">
        <f t="shared" si="1"/>
        <v>0</v>
      </c>
      <c r="AM20" s="372"/>
      <c r="AN20" s="372"/>
    </row>
    <row r="21" spans="1:40" ht="18" customHeight="1">
      <c r="A21" s="229">
        <v>11</v>
      </c>
      <c r="B21" s="115"/>
      <c r="C21" s="236"/>
      <c r="D21" s="116"/>
      <c r="E21" s="117"/>
      <c r="F21" s="235"/>
      <c r="G21" s="235"/>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75">
        <f t="shared" si="0"/>
        <v>0</v>
      </c>
      <c r="AL21" s="76">
        <f t="shared" si="1"/>
        <v>0</v>
      </c>
      <c r="AM21" s="372"/>
      <c r="AN21" s="372"/>
    </row>
    <row r="22" spans="1:40" ht="18" customHeight="1">
      <c r="A22" s="229">
        <v>12</v>
      </c>
      <c r="B22" s="115"/>
      <c r="C22" s="236"/>
      <c r="D22" s="116"/>
      <c r="E22" s="117"/>
      <c r="F22" s="235"/>
      <c r="G22" s="235"/>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75">
        <f t="shared" si="0"/>
        <v>0</v>
      </c>
      <c r="AL22" s="76">
        <f t="shared" si="1"/>
        <v>0</v>
      </c>
      <c r="AM22" s="372"/>
      <c r="AN22" s="372"/>
    </row>
    <row r="23" spans="1:40" ht="18" customHeight="1">
      <c r="A23" s="229">
        <v>13</v>
      </c>
      <c r="B23" s="115"/>
      <c r="C23" s="236"/>
      <c r="D23" s="116"/>
      <c r="E23" s="117"/>
      <c r="F23" s="235"/>
      <c r="G23" s="235"/>
      <c r="H23" s="235"/>
      <c r="I23" s="235"/>
      <c r="J23" s="235"/>
      <c r="K23" s="235"/>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75">
        <f t="shared" si="0"/>
        <v>0</v>
      </c>
      <c r="AL23" s="76">
        <f t="shared" si="1"/>
        <v>0</v>
      </c>
      <c r="AM23" s="372"/>
      <c r="AN23" s="372"/>
    </row>
    <row r="24" spans="1:40" ht="18" customHeight="1">
      <c r="A24" s="229">
        <v>14</v>
      </c>
      <c r="B24" s="115"/>
      <c r="C24" s="236"/>
      <c r="D24" s="116"/>
      <c r="E24" s="117"/>
      <c r="F24" s="235"/>
      <c r="G24" s="235"/>
      <c r="H24" s="235"/>
      <c r="I24" s="235"/>
      <c r="J24" s="235"/>
      <c r="K24" s="235"/>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75">
        <f t="shared" si="0"/>
        <v>0</v>
      </c>
      <c r="AL24" s="76">
        <f t="shared" si="1"/>
        <v>0</v>
      </c>
      <c r="AM24" s="372"/>
      <c r="AN24" s="372"/>
    </row>
    <row r="25" spans="1:40" ht="18" customHeight="1">
      <c r="A25" s="229">
        <v>15</v>
      </c>
      <c r="B25" s="115"/>
      <c r="C25" s="236"/>
      <c r="D25" s="116"/>
      <c r="E25" s="117"/>
      <c r="F25" s="235"/>
      <c r="G25" s="235"/>
      <c r="H25" s="235"/>
      <c r="I25" s="235"/>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75">
        <f t="shared" si="0"/>
        <v>0</v>
      </c>
      <c r="AL25" s="76">
        <f t="shared" si="1"/>
        <v>0</v>
      </c>
      <c r="AM25" s="372"/>
      <c r="AN25" s="372"/>
    </row>
    <row r="26" spans="1:40" ht="18" customHeight="1">
      <c r="A26" s="229">
        <v>16</v>
      </c>
      <c r="B26" s="115"/>
      <c r="C26" s="236"/>
      <c r="D26" s="116"/>
      <c r="E26" s="117"/>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75">
        <f t="shared" si="0"/>
        <v>0</v>
      </c>
      <c r="AL26" s="76">
        <f t="shared" si="1"/>
        <v>0</v>
      </c>
      <c r="AM26" s="372"/>
      <c r="AN26" s="372"/>
    </row>
    <row r="27" spans="1:40" ht="18" customHeight="1">
      <c r="A27" s="229">
        <v>17</v>
      </c>
      <c r="B27" s="115"/>
      <c r="C27" s="236"/>
      <c r="D27" s="116"/>
      <c r="E27" s="117"/>
      <c r="F27" s="235"/>
      <c r="G27" s="235"/>
      <c r="H27" s="235"/>
      <c r="I27" s="235"/>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75">
        <f t="shared" si="0"/>
        <v>0</v>
      </c>
      <c r="AL27" s="76">
        <f t="shared" si="1"/>
        <v>0</v>
      </c>
      <c r="AM27" s="372"/>
      <c r="AN27" s="372"/>
    </row>
    <row r="28" spans="1:40" ht="18" customHeight="1">
      <c r="A28" s="229">
        <v>18</v>
      </c>
      <c r="B28" s="115"/>
      <c r="C28" s="236"/>
      <c r="D28" s="116"/>
      <c r="E28" s="117"/>
      <c r="F28" s="235"/>
      <c r="G28" s="235"/>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75">
        <f t="shared" si="0"/>
        <v>0</v>
      </c>
      <c r="AL28" s="76">
        <f t="shared" si="1"/>
        <v>0</v>
      </c>
      <c r="AM28" s="372"/>
      <c r="AN28" s="372"/>
    </row>
    <row r="29" spans="1:40" ht="18" customHeight="1">
      <c r="A29" s="229">
        <v>19</v>
      </c>
      <c r="B29" s="115"/>
      <c r="C29" s="236"/>
      <c r="D29" s="116"/>
      <c r="E29" s="117"/>
      <c r="F29" s="235"/>
      <c r="G29" s="235"/>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75">
        <f t="shared" si="0"/>
        <v>0</v>
      </c>
      <c r="AL29" s="76">
        <f t="shared" si="1"/>
        <v>0</v>
      </c>
      <c r="AM29" s="372"/>
      <c r="AN29" s="372"/>
    </row>
    <row r="30" spans="1:40" ht="18" customHeight="1">
      <c r="A30" s="229">
        <v>20</v>
      </c>
      <c r="B30" s="115"/>
      <c r="C30" s="236"/>
      <c r="D30" s="116"/>
      <c r="E30" s="117"/>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233"/>
      <c r="B33" s="233"/>
      <c r="C33" s="233"/>
      <c r="D33" s="233"/>
      <c r="E33" s="233"/>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233"/>
      <c r="AL33" s="233"/>
      <c r="AM33" s="71"/>
    </row>
    <row r="34" spans="1:43" s="72" customFormat="1" ht="15" customHeight="1">
      <c r="A34" s="233"/>
      <c r="B34" s="233"/>
      <c r="C34" s="233"/>
      <c r="D34" s="233"/>
      <c r="E34" s="233"/>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233"/>
      <c r="AL34" s="233"/>
      <c r="AM34" s="71"/>
    </row>
    <row r="35" spans="1:43" s="72" customFormat="1" ht="15" customHeight="1">
      <c r="A35" s="233"/>
      <c r="B35" s="233"/>
      <c r="C35" s="233"/>
      <c r="D35" s="233"/>
      <c r="E35" s="233"/>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233"/>
      <c r="AL35" s="233"/>
      <c r="AM35" s="71"/>
    </row>
    <row r="36" spans="1:43" s="72" customFormat="1" ht="21" customHeight="1" thickBot="1">
      <c r="A36" s="112" t="s">
        <v>309</v>
      </c>
      <c r="B36" s="233"/>
      <c r="C36" s="233"/>
      <c r="D36" s="233"/>
      <c r="E36" s="233"/>
      <c r="F36" s="233"/>
      <c r="G36" s="70"/>
      <c r="H36" s="70"/>
      <c r="I36" s="70"/>
      <c r="J36" s="70"/>
      <c r="K36" s="70"/>
      <c r="L36" s="70"/>
      <c r="M36" s="70"/>
      <c r="N36" s="70"/>
      <c r="O36" s="70"/>
      <c r="AM36" s="233"/>
      <c r="AN36" s="71"/>
    </row>
    <row r="37" spans="1:43" s="72" customFormat="1" ht="24.95" customHeight="1">
      <c r="A37" s="407"/>
      <c r="B37" s="407"/>
      <c r="C37" s="407"/>
      <c r="D37" s="234">
        <v>4</v>
      </c>
      <c r="E37" s="234">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380"/>
      <c r="AL37" s="211" t="s">
        <v>210</v>
      </c>
      <c r="AM37"/>
      <c r="AN37"/>
      <c r="AO37"/>
      <c r="AP37"/>
      <c r="AQ37"/>
    </row>
    <row r="38" spans="1:43" s="72" customFormat="1" ht="18" customHeight="1">
      <c r="A38" s="437" t="s">
        <v>213</v>
      </c>
      <c r="B38" s="437"/>
      <c r="C38" s="437"/>
      <c r="D38" s="235"/>
      <c r="E38" s="235"/>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c r="AI38" s="438"/>
      <c r="AJ38" s="439">
        <f>SUM(D38:AI38)</f>
        <v>0</v>
      </c>
      <c r="AK38" s="454"/>
      <c r="AL38" s="455" t="e">
        <f>ROUNDUP(AJ38/AJ39,1)</f>
        <v>#DIV/0!</v>
      </c>
      <c r="AM38"/>
      <c r="AN38"/>
      <c r="AO38"/>
      <c r="AP38"/>
      <c r="AQ38"/>
    </row>
    <row r="39" spans="1:43" s="72" customFormat="1" ht="18" customHeight="1" thickBot="1">
      <c r="A39" s="437" t="s">
        <v>207</v>
      </c>
      <c r="B39" s="437"/>
      <c r="C39" s="437"/>
      <c r="D39" s="235"/>
      <c r="E39" s="235"/>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+SUM(D39:AI39)</f>
        <v>0</v>
      </c>
      <c r="AK39" s="454"/>
      <c r="AL39" s="456"/>
      <c r="AM39"/>
      <c r="AN39"/>
      <c r="AO39"/>
      <c r="AP39"/>
      <c r="AQ39"/>
    </row>
    <row r="40" spans="1:43" s="72" customFormat="1" ht="5.0999999999999996" customHeight="1">
      <c r="A40" s="118"/>
      <c r="B40" s="118"/>
      <c r="C40" s="118"/>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9"/>
      <c r="AH40" s="119"/>
      <c r="AI40" s="119"/>
      <c r="AJ40" s="120"/>
      <c r="AK40" s="70"/>
      <c r="AL40" s="233"/>
      <c r="AM40" s="233"/>
      <c r="AN40" s="71"/>
    </row>
    <row r="41" spans="1:43" s="72" customFormat="1" ht="18" customHeight="1">
      <c r="A41" s="112" t="s">
        <v>208</v>
      </c>
      <c r="B41" s="70"/>
      <c r="D41" s="70"/>
      <c r="E41" s="70"/>
      <c r="F41" s="70"/>
      <c r="G41" s="70"/>
      <c r="H41" s="70"/>
      <c r="I41"/>
      <c r="J41"/>
      <c r="K41"/>
      <c r="L41"/>
      <c r="M41"/>
      <c r="N41"/>
      <c r="O41" s="70"/>
      <c r="P41" s="70"/>
      <c r="Q41" s="70"/>
      <c r="R41" s="70"/>
      <c r="S41" s="70"/>
      <c r="T41" s="70"/>
      <c r="U41" s="70"/>
      <c r="V41" s="70"/>
      <c r="W41" s="233"/>
      <c r="X41" s="70"/>
      <c r="Y41" s="70"/>
      <c r="Z41" s="70"/>
      <c r="AA41" s="70"/>
      <c r="AB41" s="70"/>
      <c r="AC41" s="70"/>
      <c r="AD41" s="70"/>
      <c r="AE41" s="70"/>
      <c r="AF41" s="70"/>
      <c r="AG41" s="119"/>
      <c r="AH41" s="119"/>
      <c r="AI41" s="119"/>
      <c r="AJ41" s="120"/>
      <c r="AK41" s="70"/>
      <c r="AL41" s="233"/>
      <c r="AM41" s="233"/>
      <c r="AN41" s="71"/>
    </row>
    <row r="42" spans="1:43" s="72" customFormat="1" ht="24.95" customHeight="1">
      <c r="A42" s="407" t="s">
        <v>200</v>
      </c>
      <c r="B42" s="407"/>
      <c r="C42" s="407" t="s">
        <v>113</v>
      </c>
      <c r="D42" s="407"/>
      <c r="E42" s="410" t="s">
        <v>224</v>
      </c>
      <c r="F42" s="410"/>
      <c r="G42" s="410"/>
      <c r="H42" s="410"/>
      <c r="I42" s="416" t="s">
        <v>225</v>
      </c>
      <c r="J42" s="417"/>
      <c r="K42" s="417"/>
      <c r="L42" s="417"/>
      <c r="M42" s="417"/>
      <c r="N42" s="424"/>
      <c r="O42"/>
      <c r="P42"/>
      <c r="Q42"/>
      <c r="R42"/>
      <c r="S42"/>
      <c r="T42"/>
      <c r="U42"/>
      <c r="W42" s="233"/>
      <c r="X42" s="70"/>
      <c r="Y42" s="70"/>
      <c r="Z42" s="70"/>
      <c r="AA42" s="70"/>
      <c r="AB42" s="70"/>
      <c r="AC42" s="70"/>
      <c r="AD42" s="70"/>
      <c r="AE42" s="70"/>
      <c r="AF42" s="70"/>
      <c r="AG42" s="119"/>
      <c r="AH42" s="119"/>
      <c r="AI42" s="119"/>
      <c r="AJ42" s="120"/>
      <c r="AK42" s="70"/>
      <c r="AL42" s="233"/>
      <c r="AM42" s="233"/>
      <c r="AN42" s="71"/>
    </row>
    <row r="43" spans="1:43" s="72" customFormat="1" ht="18" customHeight="1">
      <c r="A43" s="410" t="s">
        <v>211</v>
      </c>
      <c r="B43" s="410"/>
      <c r="C43" s="444" t="e">
        <f>ROUNDDOWN(IF(AL38&lt;=60,1,1+ROUNDUP((AL38-60)/40,0)),1)</f>
        <v>#DIV/0!</v>
      </c>
      <c r="D43" s="444"/>
      <c r="E43" s="444" t="e">
        <f>ROUNDDOWN(AL38/6,1)</f>
        <v>#DIV/0!</v>
      </c>
      <c r="F43" s="444"/>
      <c r="G43" s="444"/>
      <c r="H43" s="444"/>
      <c r="I43" s="444" t="e">
        <f>ROUNDDOWN(AL38/15,1)</f>
        <v>#DIV/0!</v>
      </c>
      <c r="J43" s="444"/>
      <c r="K43" s="444"/>
      <c r="L43" s="444"/>
      <c r="M43" s="444"/>
      <c r="N43" s="444"/>
      <c r="O43"/>
      <c r="P43"/>
      <c r="Q43"/>
      <c r="R43"/>
      <c r="S43"/>
      <c r="T43"/>
      <c r="U43"/>
      <c r="W43" s="233"/>
      <c r="X43" s="70"/>
      <c r="Y43" s="70"/>
      <c r="Z43" s="70"/>
      <c r="AA43" s="70"/>
      <c r="AB43" s="70"/>
      <c r="AC43" s="70"/>
      <c r="AD43" s="70"/>
      <c r="AE43" s="70"/>
      <c r="AF43" s="70"/>
      <c r="AG43" s="119"/>
      <c r="AH43" s="119"/>
      <c r="AI43" s="119"/>
      <c r="AJ43" s="120"/>
      <c r="AK43" s="70"/>
      <c r="AL43" s="233"/>
      <c r="AM43" s="233"/>
      <c r="AN43" s="71"/>
    </row>
    <row r="44" spans="1:43" s="72" customFormat="1" ht="5.0999999999999996" customHeight="1">
      <c r="A44" s="118"/>
      <c r="B44" s="118"/>
      <c r="C44" s="118"/>
      <c r="D44" s="118"/>
      <c r="E44" s="118"/>
      <c r="F44" s="118"/>
      <c r="G44" s="118"/>
      <c r="H44" s="118"/>
      <c r="I44" s="118"/>
      <c r="J44" s="119"/>
      <c r="K44" s="119"/>
      <c r="L44" s="119"/>
      <c r="M44" s="120"/>
      <c r="N44" s="70"/>
      <c r="O44" s="70"/>
      <c r="P44" s="70"/>
      <c r="Q44"/>
      <c r="W44" s="233"/>
      <c r="X44" s="70"/>
      <c r="Y44" s="70"/>
      <c r="Z44" s="70"/>
      <c r="AA44" s="70"/>
      <c r="AB44" s="70"/>
      <c r="AC44" s="70"/>
      <c r="AD44" s="70"/>
      <c r="AE44" s="70"/>
      <c r="AF44" s="70"/>
      <c r="AG44" s="119"/>
      <c r="AH44" s="119"/>
      <c r="AI44" s="119"/>
      <c r="AJ44" s="120"/>
      <c r="AK44" s="70"/>
      <c r="AL44" s="233"/>
      <c r="AM44" s="233"/>
      <c r="AN44" s="71"/>
    </row>
    <row r="45" spans="1:43" ht="21" customHeight="1">
      <c r="A45" s="73" t="s">
        <v>212</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16" t="e">
        <f>IF(VLOOKUP($AK$1,[2]選択肢!$A$1:$J$31,C48,FALSE)=0,"-",VLOOKUP($AK$1,[2]選択肢!$A$1:$J$31,C48,FALSE))</f>
        <v>#N/A</v>
      </c>
      <c r="D46" s="417"/>
      <c r="E46" s="423" t="e">
        <f>IF(VLOOKUP($AK$1,[1]選択肢!$A$1:$J$31,E48,FALSE)=0,"-",VLOOKUP($AK$1,[1]選択肢!$A$1:$J$31,E48,FALSE))</f>
        <v>#N/A</v>
      </c>
      <c r="F46" s="423"/>
      <c r="G46" s="423"/>
      <c r="H46" s="423"/>
      <c r="I46" s="416" t="e">
        <f>IF(VLOOKUP($AK$1,[1]選択肢!$A$1:$J$31,I48,FALSE)=0,"-",VLOOKUP($AK$1,[1]選択肢!$A$1:$J$31,I48,FALSE))</f>
        <v>#N/A</v>
      </c>
      <c r="J46" s="417"/>
      <c r="K46" s="417"/>
      <c r="L46" s="417"/>
      <c r="M46" s="417"/>
      <c r="N46" s="424"/>
      <c r="O46" s="416" t="e">
        <f>IF(VLOOKUP($AK$1,[1]選択肢!$A$1:$J$31,O48,FALSE)=0,"-",VLOOKUP($AK$1,[1]選択肢!$A$1:$J$31,O48,FALSE))</f>
        <v>#N/A</v>
      </c>
      <c r="P46" s="417"/>
      <c r="Q46" s="417"/>
      <c r="R46" s="417"/>
      <c r="S46" s="417"/>
      <c r="T46" s="424"/>
      <c r="U46" s="416" t="e">
        <f>IF(VLOOKUP($AK$1,[1]選択肢!$A$1:$J$31,U48,FALSE)=0,"-",VLOOKUP($AK$1,[1]選択肢!$A$1:$J$31,U48,FALSE))</f>
        <v>#N/A</v>
      </c>
      <c r="V46" s="417"/>
      <c r="W46" s="417"/>
      <c r="X46" s="417"/>
      <c r="Y46" s="417"/>
      <c r="Z46" s="424"/>
      <c r="AA46" s="416" t="e">
        <f>IF(VLOOKUP($AK$1,[1]選択肢!$A$1:$J$31,AA48,FALSE)=0,"-",VLOOKUP($AK$1,[1]選択肢!$A$1:$J$31,AA48,FALSE))</f>
        <v>#N/A</v>
      </c>
      <c r="AB46" s="417"/>
      <c r="AC46" s="417"/>
      <c r="AD46" s="417"/>
      <c r="AE46" s="417"/>
      <c r="AF46" s="424"/>
      <c r="AG46" s="423" t="e">
        <f>IF(VLOOKUP($AK$1,[1]選択肢!$A$1:$J$31,AG48,FALSE)=0,"-",VLOOKUP($AK$1,[1]選択肢!$A$1:$J$31,AG48,FALSE))</f>
        <v>#N/A</v>
      </c>
      <c r="AH46" s="423"/>
      <c r="AI46" s="423"/>
      <c r="AJ46" s="423"/>
      <c r="AK46" s="423"/>
      <c r="AL46" s="423" t="e">
        <f>IF(VLOOKUP($AK$1,[1]選択肢!$A$1:$J$31,AL48,FALSE)=0,"-",VLOOKUP($AK$1,[1]選択肢!$A$1:$J$31,AL48,FALSE))</f>
        <v>#N/A</v>
      </c>
      <c r="AM46" s="423"/>
      <c r="AN46" s="62"/>
    </row>
    <row r="47" spans="1:43" ht="24.95" customHeight="1">
      <c r="A47" s="62"/>
      <c r="B47" s="231" t="s">
        <v>199</v>
      </c>
      <c r="C47" s="416" t="e">
        <f>IF($AK$3="４週",SUMIFS($AK$11:$AK$30,$B$11:$B$30,C46)/4/$AH$5,IF($AK$3="歴月",SUMIFS($AK$11:$AK$30,$B$11:$B$30,C46)/$AL$5,"記載する期間を選択してください"))</f>
        <v>#DIV/0!</v>
      </c>
      <c r="D47" s="424"/>
      <c r="E47" s="416" t="e">
        <f>IF($AK$3="４週",SUMIFS($AK$11:$AK$30,$B$11:$B$30,E46)/4/$AH$5,IF($AK$3="歴月",SUMIFS($AK$11:$AK$30,$B$11:$B$30,E46)/$AL$5,"記載する期間を選択してください"))</f>
        <v>#DIV/0!</v>
      </c>
      <c r="F47" s="417"/>
      <c r="G47" s="417"/>
      <c r="H47" s="424"/>
      <c r="I47" s="416" t="e">
        <f>IF($AK$3="４週",SUMIFS($AK$11:$AK$30,$B$11:$B$30,I46)/4/$AH$5,IF($AK$3="歴月",SUMIFS($AK$11:$AK$30,$B$11:$B$30,I46)/$AL$5,"記載する期間を選択してください"))</f>
        <v>#DIV/0!</v>
      </c>
      <c r="J47" s="417"/>
      <c r="K47" s="417"/>
      <c r="L47" s="417"/>
      <c r="M47" s="417"/>
      <c r="N47" s="424"/>
      <c r="O47" s="416" t="e">
        <f>IF($AK$3="４週",SUMIFS($AK$11:$AK$30,$B$11:$B$30,O46)/4/$AH$5,IF($AK$3="歴月",SUMIFS($AK$11:$AK$30,$B$11:$B$30,O46)/$AL$5,"記載する期間を選択してください"))</f>
        <v>#DIV/0!</v>
      </c>
      <c r="P47" s="417"/>
      <c r="Q47" s="417"/>
      <c r="R47" s="417"/>
      <c r="S47" s="417"/>
      <c r="T47" s="424"/>
      <c r="U47" s="416" t="e">
        <f>IF($AK$3="４週",SUMIFS($AK$11:$AK$30,$B$11:$B$30,U46)/4/$AH$5,IF($AK$3="歴月",SUMIFS($AK$11:$AK$30,$B$11:$B$30,U46)/$AL$5,"記載する期間を選択してください"))</f>
        <v>#DIV/0!</v>
      </c>
      <c r="V47" s="417"/>
      <c r="W47" s="417"/>
      <c r="X47" s="417"/>
      <c r="Y47" s="417"/>
      <c r="Z47" s="424"/>
      <c r="AA47" s="416" t="e">
        <f>IF($AK$3="４週",SUMIFS($AK$11:$AK$30,$B$11:$B$30,AA46)/4/$AH$5,IF($AK$3="歴月",SUMIFS($AK$11:$AK$30,$B$11:$B$30,AA46)/$AL$5,"記載する期間を選択してください"))</f>
        <v>#DIV/0!</v>
      </c>
      <c r="AB47" s="417"/>
      <c r="AC47" s="417"/>
      <c r="AD47" s="417"/>
      <c r="AE47" s="417"/>
      <c r="AF47" s="424"/>
      <c r="AG47" s="416" t="e">
        <f>IF($AK$3="４週",SUMIFS($AK$11:$AK$30,$B$11:$B$30,AG46)/4/$AH$5,IF($AK$3="歴月",SUMIFS($AK$11:$AK$30,$B$11:$B$30,AG46)/$AL$5,"記載する期間を選択してください"))</f>
        <v>#DIV/0!</v>
      </c>
      <c r="AH47" s="417"/>
      <c r="AI47" s="417"/>
      <c r="AJ47" s="417"/>
      <c r="AK47" s="424"/>
      <c r="AL47" s="416" t="e">
        <f>IF($AK$3="４週",SUMIFS($AK$11:$AK$30,$B$11:$B$30,AL46)/4/$AH$5,IF($AK$3="歴月",SUMIFS($AK$11:$AK$30,$B$11:$B$30,AL46)/$AL$5,"記載する期間を選択してください"))</f>
        <v>#DIV/0!</v>
      </c>
      <c r="AM47" s="424"/>
      <c r="AN47" s="62"/>
    </row>
    <row r="48" spans="1:43" ht="5.0999999999999996" customHeight="1">
      <c r="A48" s="62"/>
      <c r="B48" s="59"/>
      <c r="C48" s="85">
        <v>2</v>
      </c>
      <c r="D48" s="85"/>
      <c r="E48" s="85">
        <v>3</v>
      </c>
      <c r="F48" s="85"/>
      <c r="G48" s="85"/>
      <c r="H48" s="85"/>
      <c r="I48" s="85">
        <v>4</v>
      </c>
      <c r="J48" s="85"/>
      <c r="K48" s="85"/>
      <c r="L48" s="85"/>
      <c r="M48" s="85"/>
      <c r="N48" s="85"/>
      <c r="O48" s="85">
        <v>5</v>
      </c>
      <c r="P48" s="85"/>
      <c r="Q48" s="85"/>
      <c r="R48" s="85"/>
      <c r="S48" s="85"/>
      <c r="T48" s="85"/>
      <c r="U48" s="85">
        <v>6</v>
      </c>
      <c r="V48" s="85"/>
      <c r="W48" s="85"/>
      <c r="X48" s="85"/>
      <c r="Y48" s="85"/>
      <c r="Z48" s="85"/>
      <c r="AA48" s="85">
        <v>7</v>
      </c>
      <c r="AB48" s="85"/>
      <c r="AC48" s="85"/>
      <c r="AD48" s="85"/>
      <c r="AE48" s="85"/>
      <c r="AF48" s="85"/>
      <c r="AG48" s="85">
        <v>8</v>
      </c>
      <c r="AH48" s="85"/>
      <c r="AI48" s="85"/>
      <c r="AJ48" s="85"/>
      <c r="AK48" s="85"/>
      <c r="AL48" s="85">
        <v>9</v>
      </c>
      <c r="AM48" s="111"/>
      <c r="AN48" s="62"/>
    </row>
    <row r="49" spans="1:39" ht="15" customHeight="1">
      <c r="A49" s="94" t="s">
        <v>164</v>
      </c>
      <c r="B49" s="100"/>
      <c r="C49" s="101"/>
      <c r="D49" s="101"/>
      <c r="E49" s="101"/>
      <c r="F49" s="102"/>
      <c r="G49" s="101"/>
      <c r="H49" s="85"/>
      <c r="I49" s="85"/>
      <c r="J49" s="85"/>
      <c r="K49" s="85"/>
      <c r="L49" s="85"/>
      <c r="M49" s="85"/>
      <c r="N49" s="85"/>
      <c r="O49" s="85"/>
      <c r="P49" s="85"/>
      <c r="Q49" s="85"/>
      <c r="R49" s="85">
        <v>6</v>
      </c>
      <c r="S49" s="85"/>
      <c r="T49" s="85"/>
      <c r="U49" s="85"/>
      <c r="V49" s="85"/>
      <c r="W49" s="85"/>
      <c r="X49" s="85">
        <v>7</v>
      </c>
      <c r="Y49" s="85"/>
      <c r="Z49" s="85"/>
      <c r="AA49" s="85"/>
      <c r="AB49" s="85"/>
      <c r="AC49" s="85"/>
      <c r="AD49" s="85">
        <v>8</v>
      </c>
      <c r="AE49" s="85"/>
      <c r="AF49" s="85"/>
      <c r="AG49" s="86"/>
      <c r="AH49" s="86"/>
      <c r="AI49" s="86"/>
      <c r="AJ49" s="86">
        <v>9</v>
      </c>
      <c r="AK49" s="84"/>
      <c r="AL49" s="84"/>
      <c r="AM49" s="62"/>
    </row>
    <row r="50" spans="1:39" s="60" customFormat="1" ht="15" customHeight="1">
      <c r="A50" s="94" t="s">
        <v>165</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c r="A51" s="94" t="s">
        <v>214</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s="60" customFormat="1" ht="15" customHeight="1">
      <c r="A52" s="94" t="s">
        <v>166</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39"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39" ht="15" customHeight="1">
      <c r="A54" s="60" t="s">
        <v>168</v>
      </c>
      <c r="B54" s="103"/>
      <c r="C54" s="60"/>
      <c r="D54" s="60"/>
      <c r="E54" s="60"/>
      <c r="F54" s="60"/>
      <c r="G54" s="60"/>
    </row>
    <row r="55" spans="1:39" ht="15" customHeight="1">
      <c r="A55" s="60" t="s">
        <v>169</v>
      </c>
      <c r="B55" s="103"/>
      <c r="C55" s="60"/>
      <c r="D55" s="60"/>
      <c r="E55" s="60"/>
      <c r="F55" s="60"/>
      <c r="G55" s="60"/>
    </row>
    <row r="56" spans="1:39" ht="15" customHeight="1">
      <c r="A56" s="60"/>
      <c r="B56" s="228" t="s">
        <v>170</v>
      </c>
      <c r="C56" s="365" t="s">
        <v>171</v>
      </c>
      <c r="D56" s="365"/>
      <c r="E56" s="365"/>
      <c r="F56" s="60"/>
      <c r="G56" s="60"/>
    </row>
    <row r="57" spans="1:39" ht="15" customHeight="1">
      <c r="A57" s="60"/>
      <c r="B57" s="107" t="s">
        <v>188</v>
      </c>
      <c r="C57" s="375" t="s">
        <v>172</v>
      </c>
      <c r="D57" s="375"/>
      <c r="E57" s="375"/>
      <c r="F57" s="60"/>
      <c r="G57" s="60"/>
    </row>
    <row r="58" spans="1:39" ht="15" customHeight="1">
      <c r="A58" s="60"/>
      <c r="B58" s="107" t="s">
        <v>189</v>
      </c>
      <c r="C58" s="375" t="s">
        <v>173</v>
      </c>
      <c r="D58" s="375"/>
      <c r="E58" s="375"/>
      <c r="F58" s="60"/>
      <c r="G58" s="60"/>
    </row>
    <row r="59" spans="1:39" ht="15" customHeight="1">
      <c r="A59" s="60"/>
      <c r="B59" s="107" t="s">
        <v>190</v>
      </c>
      <c r="C59" s="375" t="s">
        <v>174</v>
      </c>
      <c r="D59" s="375"/>
      <c r="E59" s="375"/>
      <c r="F59" s="60"/>
      <c r="G59" s="60"/>
    </row>
    <row r="60" spans="1:39" ht="15" customHeight="1">
      <c r="A60" s="60"/>
      <c r="B60" s="107" t="s">
        <v>191</v>
      </c>
      <c r="C60" s="375" t="s">
        <v>175</v>
      </c>
      <c r="D60" s="375"/>
      <c r="E60" s="375"/>
      <c r="F60" s="60"/>
      <c r="G60" s="60"/>
    </row>
    <row r="61" spans="1:39" ht="15" customHeight="1">
      <c r="A61" s="60"/>
      <c r="B61" s="94" t="s">
        <v>176</v>
      </c>
      <c r="C61" s="60"/>
      <c r="D61" s="60"/>
      <c r="E61" s="60"/>
      <c r="F61" s="60"/>
      <c r="G61" s="60"/>
    </row>
    <row r="62" spans="1:39" ht="15" customHeight="1">
      <c r="A62" s="60"/>
      <c r="B62" s="94" t="s">
        <v>193</v>
      </c>
      <c r="C62" s="60"/>
      <c r="D62" s="60"/>
      <c r="E62" s="60"/>
      <c r="F62" s="60"/>
      <c r="G62" s="60"/>
    </row>
    <row r="63" spans="1:39" ht="15" customHeight="1">
      <c r="A63" s="60"/>
      <c r="B63" s="94" t="s">
        <v>177</v>
      </c>
      <c r="C63" s="60"/>
      <c r="D63" s="60"/>
      <c r="E63" s="60"/>
      <c r="F63" s="60"/>
      <c r="G63" s="60"/>
    </row>
    <row r="64" spans="1:39" ht="15" customHeight="1">
      <c r="A64" s="60" t="s">
        <v>178</v>
      </c>
      <c r="B64" s="103"/>
      <c r="C64" s="60"/>
      <c r="D64" s="60"/>
      <c r="E64" s="60"/>
      <c r="F64" s="60"/>
      <c r="G64" s="60"/>
    </row>
    <row r="65" spans="1:7" ht="15" customHeight="1">
      <c r="A65" s="60" t="s">
        <v>179</v>
      </c>
      <c r="B65" s="103"/>
      <c r="C65" s="60"/>
      <c r="D65" s="60"/>
      <c r="E65" s="60"/>
      <c r="F65" s="60"/>
      <c r="G65" s="60"/>
    </row>
    <row r="66" spans="1:7" ht="15" customHeight="1">
      <c r="A66" s="60" t="s">
        <v>194</v>
      </c>
      <c r="B66" s="103"/>
      <c r="C66" s="60"/>
      <c r="D66" s="60"/>
      <c r="E66" s="60"/>
      <c r="F66" s="60"/>
      <c r="G66" s="60"/>
    </row>
    <row r="67" spans="1:7" ht="15" customHeight="1">
      <c r="A67" s="60" t="s">
        <v>180</v>
      </c>
      <c r="B67" s="103"/>
      <c r="C67" s="60"/>
      <c r="D67" s="60"/>
      <c r="E67" s="60"/>
      <c r="F67" s="60"/>
      <c r="G67" s="60"/>
    </row>
    <row r="68" spans="1:7" ht="15" customHeight="1">
      <c r="A68" s="60" t="s">
        <v>279</v>
      </c>
      <c r="B68" s="103"/>
      <c r="C68" s="60"/>
      <c r="D68" s="60"/>
      <c r="E68" s="60"/>
      <c r="F68" s="60"/>
      <c r="G68" s="60"/>
    </row>
    <row r="69" spans="1:7" ht="15" customHeight="1">
      <c r="A69" s="60" t="s">
        <v>181</v>
      </c>
      <c r="B69" s="103"/>
      <c r="C69" s="60"/>
      <c r="D69" s="60"/>
      <c r="E69" s="60"/>
      <c r="F69" s="60"/>
      <c r="G69" s="60"/>
    </row>
    <row r="70" spans="1:7" ht="15" customHeight="1">
      <c r="A70" s="60" t="s">
        <v>182</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192</v>
      </c>
      <c r="B76" s="103"/>
      <c r="C76" s="60"/>
      <c r="D76" s="60"/>
      <c r="E76" s="60"/>
      <c r="F76" s="60"/>
      <c r="G76" s="60"/>
    </row>
  </sheetData>
  <mergeCells count="112">
    <mergeCell ref="C56:E56"/>
    <mergeCell ref="C57:E57"/>
    <mergeCell ref="C58:E58"/>
    <mergeCell ref="C59:E59"/>
    <mergeCell ref="C60:E60"/>
    <mergeCell ref="AG46:AK46"/>
    <mergeCell ref="AL46:AM46"/>
    <mergeCell ref="C47:D47"/>
    <mergeCell ref="E47:H47"/>
    <mergeCell ref="I47:N47"/>
    <mergeCell ref="O47:T47"/>
    <mergeCell ref="U47:Z47"/>
    <mergeCell ref="AA47:AF47"/>
    <mergeCell ref="AG47:AK47"/>
    <mergeCell ref="AL47:AM47"/>
    <mergeCell ref="C46:D46"/>
    <mergeCell ref="E46:H46"/>
    <mergeCell ref="I46:N46"/>
    <mergeCell ref="O46:T46"/>
    <mergeCell ref="U46:Z46"/>
    <mergeCell ref="AA46:AF46"/>
    <mergeCell ref="A42:B42"/>
    <mergeCell ref="C42:D42"/>
    <mergeCell ref="E42:H42"/>
    <mergeCell ref="I42:N42"/>
    <mergeCell ref="A43:B43"/>
    <mergeCell ref="C43:D43"/>
    <mergeCell ref="E43:H43"/>
    <mergeCell ref="I43:N43"/>
    <mergeCell ref="U39:W39"/>
    <mergeCell ref="A39:C39"/>
    <mergeCell ref="F39:H39"/>
    <mergeCell ref="I39:K39"/>
    <mergeCell ref="L39:N39"/>
    <mergeCell ref="O39:Q39"/>
    <mergeCell ref="R39:T39"/>
    <mergeCell ref="X39:Z39"/>
    <mergeCell ref="AA39:AC39"/>
    <mergeCell ref="AD39:AF39"/>
    <mergeCell ref="AG39:AI39"/>
    <mergeCell ref="AJ39:AK39"/>
    <mergeCell ref="AD38:AF38"/>
    <mergeCell ref="AG38:AI38"/>
    <mergeCell ref="AJ38:AK38"/>
    <mergeCell ref="AL38:AL39"/>
    <mergeCell ref="A38:C38"/>
    <mergeCell ref="F38:H38"/>
    <mergeCell ref="I38:K38"/>
    <mergeCell ref="L38:N38"/>
    <mergeCell ref="O38:Q38"/>
    <mergeCell ref="R38:T38"/>
    <mergeCell ref="U38:W38"/>
    <mergeCell ref="X38:Z38"/>
    <mergeCell ref="AA38:AC38"/>
    <mergeCell ref="AM29:AN29"/>
    <mergeCell ref="AM30:AN30"/>
    <mergeCell ref="A31:E31"/>
    <mergeCell ref="AM31:AN32"/>
    <mergeCell ref="A32:E32"/>
    <mergeCell ref="A37:C37"/>
    <mergeCell ref="F37:H37"/>
    <mergeCell ref="I37:K37"/>
    <mergeCell ref="L37:N37"/>
    <mergeCell ref="O37:Q37"/>
    <mergeCell ref="AJ37:AK37"/>
    <mergeCell ref="R37:T37"/>
    <mergeCell ref="U37:W37"/>
    <mergeCell ref="X37:Z37"/>
    <mergeCell ref="AA37:AC37"/>
    <mergeCell ref="AD37:AF37"/>
    <mergeCell ref="AG37:AI37"/>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32"/>
  <dataValidations count="5">
    <dataValidation type="whole" operator="greaterThanOrEqual" allowBlank="1" showInputMessage="1" showErrorMessage="1" sqref="I38:I39 D38:F39 AG38:AG39 AD38:AD39 AA38:AA39 X38:X39 U38:U39 R38:R39 O38:O39 L38:L39" xr:uid="{00000000-0002-0000-0F00-000000000000}">
      <formula1>0</formula1>
    </dataValidation>
    <dataValidation operator="greaterThanOrEqual" allowBlank="1" showInputMessage="1" showErrorMessage="1" sqref="I44 AJ38:AJ39 AL38 L40 L44 I40"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5000000}">
          <x14:formula1>
            <xm:f>選択肢!$B$32:$C$32</xm:f>
          </x14:formula1>
          <xm:sqref>B11:B30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Q76"/>
  <sheetViews>
    <sheetView showGridLines="0" view="pageBreakPreview" zoomScaleNormal="100" zoomScaleSheetLayoutView="100" workbookViewId="0">
      <selection activeCell="B12" sqref="B12"/>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99</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99"/>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202">
        <v>1</v>
      </c>
      <c r="B11" s="115"/>
      <c r="C11" s="209"/>
      <c r="D11" s="116"/>
      <c r="E11" s="11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207"/>
      <c r="AK11" s="75">
        <f>+SUM(F11:AJ11)</f>
        <v>0</v>
      </c>
      <c r="AL11" s="76">
        <f>IF($AK$3="４週",AK11/4,AK11/(DAY(EOMONTH($F$9,0))/7))</f>
        <v>0</v>
      </c>
      <c r="AM11" s="372"/>
      <c r="AN11" s="372"/>
    </row>
    <row r="12" spans="1:40" ht="18" customHeight="1">
      <c r="A12" s="202">
        <v>2</v>
      </c>
      <c r="B12" s="115"/>
      <c r="C12" s="209"/>
      <c r="D12" s="116"/>
      <c r="E12" s="117"/>
      <c r="F12" s="207"/>
      <c r="G12" s="207"/>
      <c r="H12" s="207"/>
      <c r="I12" s="207"/>
      <c r="J12" s="207"/>
      <c r="K12" s="207"/>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75">
        <f t="shared" ref="AK12:AK31" si="0">+SUM(F12:AJ12)</f>
        <v>0</v>
      </c>
      <c r="AL12" s="76">
        <f t="shared" ref="AL12:AL30" si="1">IF($AK$3="４週",AK12/4,AK12/(DAY(EOMONTH($F$9,0))/7))</f>
        <v>0</v>
      </c>
      <c r="AM12" s="372"/>
      <c r="AN12" s="372"/>
    </row>
    <row r="13" spans="1:40" ht="18" customHeight="1">
      <c r="A13" s="202">
        <v>3</v>
      </c>
      <c r="B13" s="115"/>
      <c r="C13" s="209"/>
      <c r="D13" s="116"/>
      <c r="E13" s="117"/>
      <c r="F13" s="207"/>
      <c r="G13" s="207"/>
      <c r="H13" s="207"/>
      <c r="I13" s="207"/>
      <c r="J13" s="207"/>
      <c r="K13" s="207"/>
      <c r="L13" s="207"/>
      <c r="M13" s="207"/>
      <c r="N13" s="207"/>
      <c r="O13" s="207"/>
      <c r="P13" s="207"/>
      <c r="Q13" s="207"/>
      <c r="R13" s="207"/>
      <c r="S13" s="207"/>
      <c r="T13" s="207"/>
      <c r="U13" s="207"/>
      <c r="V13" s="207"/>
      <c r="W13" s="207"/>
      <c r="X13" s="207"/>
      <c r="Y13" s="207"/>
      <c r="Z13" s="207"/>
      <c r="AA13" s="207"/>
      <c r="AB13" s="207"/>
      <c r="AC13" s="207"/>
      <c r="AD13" s="207"/>
      <c r="AE13" s="207"/>
      <c r="AF13" s="207"/>
      <c r="AG13" s="207"/>
      <c r="AH13" s="207"/>
      <c r="AI13" s="207"/>
      <c r="AJ13" s="207"/>
      <c r="AK13" s="75">
        <f t="shared" si="0"/>
        <v>0</v>
      </c>
      <c r="AL13" s="76">
        <f t="shared" si="1"/>
        <v>0</v>
      </c>
      <c r="AM13" s="372"/>
      <c r="AN13" s="372"/>
    </row>
    <row r="14" spans="1:40" ht="18" customHeight="1">
      <c r="A14" s="202">
        <v>4</v>
      </c>
      <c r="B14" s="115"/>
      <c r="C14" s="209"/>
      <c r="D14" s="116"/>
      <c r="E14" s="11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75">
        <f t="shared" si="0"/>
        <v>0</v>
      </c>
      <c r="AL14" s="76">
        <f t="shared" si="1"/>
        <v>0</v>
      </c>
      <c r="AM14" s="372"/>
      <c r="AN14" s="372"/>
    </row>
    <row r="15" spans="1:40" ht="18" customHeight="1">
      <c r="A15" s="202">
        <v>5</v>
      </c>
      <c r="B15" s="115"/>
      <c r="C15" s="209"/>
      <c r="D15" s="116"/>
      <c r="E15" s="117"/>
      <c r="F15" s="207"/>
      <c r="G15" s="207"/>
      <c r="H15" s="207"/>
      <c r="I15" s="207"/>
      <c r="J15" s="207"/>
      <c r="K15" s="207"/>
      <c r="L15" s="207"/>
      <c r="M15" s="207"/>
      <c r="N15" s="207"/>
      <c r="O15" s="207"/>
      <c r="P15" s="207"/>
      <c r="Q15" s="207"/>
      <c r="R15" s="207"/>
      <c r="S15" s="207"/>
      <c r="T15" s="207"/>
      <c r="U15" s="207"/>
      <c r="V15" s="207"/>
      <c r="W15" s="207"/>
      <c r="X15" s="207"/>
      <c r="Y15" s="207"/>
      <c r="Z15" s="207"/>
      <c r="AA15" s="207"/>
      <c r="AB15" s="207"/>
      <c r="AC15" s="207"/>
      <c r="AD15" s="207"/>
      <c r="AE15" s="207"/>
      <c r="AF15" s="207"/>
      <c r="AG15" s="207"/>
      <c r="AH15" s="207"/>
      <c r="AI15" s="207"/>
      <c r="AJ15" s="207"/>
      <c r="AK15" s="75">
        <f t="shared" si="0"/>
        <v>0</v>
      </c>
      <c r="AL15" s="76">
        <f t="shared" si="1"/>
        <v>0</v>
      </c>
      <c r="AM15" s="372"/>
      <c r="AN15" s="372"/>
    </row>
    <row r="16" spans="1:40" ht="18" customHeight="1">
      <c r="A16" s="202">
        <v>6</v>
      </c>
      <c r="B16" s="115"/>
      <c r="C16" s="209"/>
      <c r="D16" s="116"/>
      <c r="E16" s="117"/>
      <c r="F16" s="207"/>
      <c r="G16" s="207"/>
      <c r="H16" s="207"/>
      <c r="I16" s="207"/>
      <c r="J16" s="207"/>
      <c r="K16" s="207"/>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75">
        <f t="shared" si="0"/>
        <v>0</v>
      </c>
      <c r="AL16" s="76">
        <f t="shared" si="1"/>
        <v>0</v>
      </c>
      <c r="AM16" s="372"/>
      <c r="AN16" s="372"/>
    </row>
    <row r="17" spans="1:40" ht="18" customHeight="1">
      <c r="A17" s="202">
        <v>7</v>
      </c>
      <c r="B17" s="115"/>
      <c r="C17" s="209"/>
      <c r="D17" s="116"/>
      <c r="E17" s="11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75">
        <f t="shared" si="0"/>
        <v>0</v>
      </c>
      <c r="AL17" s="76">
        <f t="shared" si="1"/>
        <v>0</v>
      </c>
      <c r="AM17" s="372"/>
      <c r="AN17" s="372"/>
    </row>
    <row r="18" spans="1:40" ht="18" customHeight="1">
      <c r="A18" s="202">
        <v>8</v>
      </c>
      <c r="B18" s="115"/>
      <c r="C18" s="209"/>
      <c r="D18" s="116"/>
      <c r="E18" s="11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7"/>
      <c r="AH18" s="207"/>
      <c r="AI18" s="207"/>
      <c r="AJ18" s="207"/>
      <c r="AK18" s="75">
        <f t="shared" si="0"/>
        <v>0</v>
      </c>
      <c r="AL18" s="76">
        <f t="shared" si="1"/>
        <v>0</v>
      </c>
      <c r="AM18" s="372"/>
      <c r="AN18" s="372"/>
    </row>
    <row r="19" spans="1:40" ht="18" customHeight="1">
      <c r="A19" s="202">
        <v>9</v>
      </c>
      <c r="B19" s="115"/>
      <c r="C19" s="209"/>
      <c r="D19" s="116"/>
      <c r="E19" s="117"/>
      <c r="F19" s="207"/>
      <c r="G19" s="207"/>
      <c r="H19" s="207"/>
      <c r="I19" s="207"/>
      <c r="J19" s="207"/>
      <c r="K19" s="207"/>
      <c r="L19" s="207"/>
      <c r="M19" s="20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75">
        <f t="shared" si="0"/>
        <v>0</v>
      </c>
      <c r="AL19" s="76">
        <f t="shared" si="1"/>
        <v>0</v>
      </c>
      <c r="AM19" s="372"/>
      <c r="AN19" s="372"/>
    </row>
    <row r="20" spans="1:40" ht="18" customHeight="1">
      <c r="A20" s="202">
        <v>10</v>
      </c>
      <c r="B20" s="115"/>
      <c r="C20" s="209"/>
      <c r="D20" s="116"/>
      <c r="E20" s="11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207"/>
      <c r="AK20" s="75">
        <f t="shared" si="0"/>
        <v>0</v>
      </c>
      <c r="AL20" s="76">
        <f t="shared" si="1"/>
        <v>0</v>
      </c>
      <c r="AM20" s="372"/>
      <c r="AN20" s="372"/>
    </row>
    <row r="21" spans="1:40" ht="18" customHeight="1">
      <c r="A21" s="202">
        <v>11</v>
      </c>
      <c r="B21" s="115"/>
      <c r="C21" s="209"/>
      <c r="D21" s="116"/>
      <c r="E21" s="117"/>
      <c r="F21" s="207"/>
      <c r="G21" s="207"/>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75">
        <f t="shared" si="0"/>
        <v>0</v>
      </c>
      <c r="AL21" s="76">
        <f t="shared" si="1"/>
        <v>0</v>
      </c>
      <c r="AM21" s="372"/>
      <c r="AN21" s="372"/>
    </row>
    <row r="22" spans="1:40" ht="18" customHeight="1">
      <c r="A22" s="202">
        <v>12</v>
      </c>
      <c r="B22" s="115"/>
      <c r="C22" s="209"/>
      <c r="D22" s="116"/>
      <c r="E22" s="11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7"/>
      <c r="AH22" s="207"/>
      <c r="AI22" s="207"/>
      <c r="AJ22" s="207"/>
      <c r="AK22" s="75">
        <f t="shared" si="0"/>
        <v>0</v>
      </c>
      <c r="AL22" s="76">
        <f t="shared" si="1"/>
        <v>0</v>
      </c>
      <c r="AM22" s="372"/>
      <c r="AN22" s="372"/>
    </row>
    <row r="23" spans="1:40" ht="18" customHeight="1">
      <c r="A23" s="202">
        <v>13</v>
      </c>
      <c r="B23" s="115"/>
      <c r="C23" s="209"/>
      <c r="D23" s="116"/>
      <c r="E23" s="117"/>
      <c r="F23" s="207"/>
      <c r="G23" s="207"/>
      <c r="H23" s="207"/>
      <c r="I23" s="207"/>
      <c r="J23" s="207"/>
      <c r="K23" s="207"/>
      <c r="L23" s="207"/>
      <c r="M23" s="207"/>
      <c r="N23" s="207"/>
      <c r="O23" s="207"/>
      <c r="P23" s="207"/>
      <c r="Q23" s="207"/>
      <c r="R23" s="207"/>
      <c r="S23" s="207"/>
      <c r="T23" s="207"/>
      <c r="U23" s="207"/>
      <c r="V23" s="207"/>
      <c r="W23" s="207"/>
      <c r="X23" s="207"/>
      <c r="Y23" s="207"/>
      <c r="Z23" s="207"/>
      <c r="AA23" s="207"/>
      <c r="AB23" s="207"/>
      <c r="AC23" s="207"/>
      <c r="AD23" s="207"/>
      <c r="AE23" s="207"/>
      <c r="AF23" s="207"/>
      <c r="AG23" s="207"/>
      <c r="AH23" s="207"/>
      <c r="AI23" s="207"/>
      <c r="AJ23" s="207"/>
      <c r="AK23" s="75">
        <f t="shared" si="0"/>
        <v>0</v>
      </c>
      <c r="AL23" s="76">
        <f t="shared" si="1"/>
        <v>0</v>
      </c>
      <c r="AM23" s="372"/>
      <c r="AN23" s="372"/>
    </row>
    <row r="24" spans="1:40" ht="18" customHeight="1">
      <c r="A24" s="202">
        <v>14</v>
      </c>
      <c r="B24" s="115"/>
      <c r="C24" s="209"/>
      <c r="D24" s="116"/>
      <c r="E24" s="11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7"/>
      <c r="AF24" s="207"/>
      <c r="AG24" s="207"/>
      <c r="AH24" s="207"/>
      <c r="AI24" s="207"/>
      <c r="AJ24" s="207"/>
      <c r="AK24" s="75">
        <f t="shared" si="0"/>
        <v>0</v>
      </c>
      <c r="AL24" s="76">
        <f t="shared" si="1"/>
        <v>0</v>
      </c>
      <c r="AM24" s="372"/>
      <c r="AN24" s="372"/>
    </row>
    <row r="25" spans="1:40" ht="18" customHeight="1">
      <c r="A25" s="202">
        <v>15</v>
      </c>
      <c r="B25" s="115"/>
      <c r="C25" s="209"/>
      <c r="D25" s="116"/>
      <c r="E25" s="117"/>
      <c r="F25" s="207"/>
      <c r="G25" s="207"/>
      <c r="H25" s="207"/>
      <c r="I25" s="207"/>
      <c r="J25" s="207"/>
      <c r="K25" s="207"/>
      <c r="L25" s="207"/>
      <c r="M25" s="207"/>
      <c r="N25" s="207"/>
      <c r="O25" s="207"/>
      <c r="P25" s="207"/>
      <c r="Q25" s="207"/>
      <c r="R25" s="207"/>
      <c r="S25" s="207"/>
      <c r="T25" s="207"/>
      <c r="U25" s="207"/>
      <c r="V25" s="207"/>
      <c r="W25" s="207"/>
      <c r="X25" s="207"/>
      <c r="Y25" s="207"/>
      <c r="Z25" s="207"/>
      <c r="AA25" s="207"/>
      <c r="AB25" s="207"/>
      <c r="AC25" s="207"/>
      <c r="AD25" s="207"/>
      <c r="AE25" s="207"/>
      <c r="AF25" s="207"/>
      <c r="AG25" s="207"/>
      <c r="AH25" s="207"/>
      <c r="AI25" s="207"/>
      <c r="AJ25" s="207"/>
      <c r="AK25" s="75">
        <f t="shared" si="0"/>
        <v>0</v>
      </c>
      <c r="AL25" s="76">
        <f t="shared" si="1"/>
        <v>0</v>
      </c>
      <c r="AM25" s="372"/>
      <c r="AN25" s="372"/>
    </row>
    <row r="26" spans="1:40" ht="18" customHeight="1">
      <c r="A26" s="202">
        <v>16</v>
      </c>
      <c r="B26" s="115"/>
      <c r="C26" s="209"/>
      <c r="D26" s="116"/>
      <c r="E26" s="117"/>
      <c r="F26" s="207"/>
      <c r="G26" s="207"/>
      <c r="H26" s="207"/>
      <c r="I26" s="207"/>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07"/>
      <c r="AI26" s="207"/>
      <c r="AJ26" s="207"/>
      <c r="AK26" s="75">
        <f t="shared" si="0"/>
        <v>0</v>
      </c>
      <c r="AL26" s="76">
        <f t="shared" si="1"/>
        <v>0</v>
      </c>
      <c r="AM26" s="372"/>
      <c r="AN26" s="372"/>
    </row>
    <row r="27" spans="1:40" ht="18" customHeight="1">
      <c r="A27" s="202">
        <v>17</v>
      </c>
      <c r="B27" s="115"/>
      <c r="C27" s="209"/>
      <c r="D27" s="116"/>
      <c r="E27" s="117"/>
      <c r="F27" s="207"/>
      <c r="G27" s="207"/>
      <c r="H27" s="207"/>
      <c r="I27" s="207"/>
      <c r="J27" s="207"/>
      <c r="K27" s="207"/>
      <c r="L27" s="207"/>
      <c r="M27" s="207"/>
      <c r="N27" s="207"/>
      <c r="O27" s="207"/>
      <c r="P27" s="207"/>
      <c r="Q27" s="207"/>
      <c r="R27" s="207"/>
      <c r="S27" s="207"/>
      <c r="T27" s="207"/>
      <c r="U27" s="207"/>
      <c r="V27" s="207"/>
      <c r="W27" s="207"/>
      <c r="X27" s="207"/>
      <c r="Y27" s="207"/>
      <c r="Z27" s="207"/>
      <c r="AA27" s="207"/>
      <c r="AB27" s="207"/>
      <c r="AC27" s="207"/>
      <c r="AD27" s="207"/>
      <c r="AE27" s="207"/>
      <c r="AF27" s="207"/>
      <c r="AG27" s="207"/>
      <c r="AH27" s="207"/>
      <c r="AI27" s="207"/>
      <c r="AJ27" s="207"/>
      <c r="AK27" s="75">
        <f t="shared" si="0"/>
        <v>0</v>
      </c>
      <c r="AL27" s="76">
        <f t="shared" si="1"/>
        <v>0</v>
      </c>
      <c r="AM27" s="372"/>
      <c r="AN27" s="372"/>
    </row>
    <row r="28" spans="1:40" ht="18" customHeight="1">
      <c r="A28" s="202">
        <v>18</v>
      </c>
      <c r="B28" s="115"/>
      <c r="C28" s="209"/>
      <c r="D28" s="116"/>
      <c r="E28" s="11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75">
        <f t="shared" si="0"/>
        <v>0</v>
      </c>
      <c r="AL28" s="76">
        <f t="shared" si="1"/>
        <v>0</v>
      </c>
      <c r="AM28" s="372"/>
      <c r="AN28" s="372"/>
    </row>
    <row r="29" spans="1:40" ht="18" customHeight="1">
      <c r="A29" s="202">
        <v>19</v>
      </c>
      <c r="B29" s="115"/>
      <c r="C29" s="209"/>
      <c r="D29" s="116"/>
      <c r="E29" s="117"/>
      <c r="F29" s="207"/>
      <c r="G29" s="207"/>
      <c r="H29" s="207"/>
      <c r="I29" s="207"/>
      <c r="J29" s="207"/>
      <c r="K29" s="207"/>
      <c r="L29" s="207"/>
      <c r="M29" s="207"/>
      <c r="N29" s="207"/>
      <c r="O29" s="207"/>
      <c r="P29" s="207"/>
      <c r="Q29" s="207"/>
      <c r="R29" s="207"/>
      <c r="S29" s="207"/>
      <c r="T29" s="207"/>
      <c r="U29" s="207"/>
      <c r="V29" s="207"/>
      <c r="W29" s="207"/>
      <c r="X29" s="207"/>
      <c r="Y29" s="207"/>
      <c r="Z29" s="207"/>
      <c r="AA29" s="207"/>
      <c r="AB29" s="207"/>
      <c r="AC29" s="207"/>
      <c r="AD29" s="207"/>
      <c r="AE29" s="207"/>
      <c r="AF29" s="207"/>
      <c r="AG29" s="207"/>
      <c r="AH29" s="207"/>
      <c r="AI29" s="207"/>
      <c r="AJ29" s="207"/>
      <c r="AK29" s="75">
        <f t="shared" si="0"/>
        <v>0</v>
      </c>
      <c r="AL29" s="76">
        <f t="shared" si="1"/>
        <v>0</v>
      </c>
      <c r="AM29" s="372"/>
      <c r="AN29" s="372"/>
    </row>
    <row r="30" spans="1:40" ht="18" customHeight="1">
      <c r="A30" s="202">
        <v>20</v>
      </c>
      <c r="B30" s="115"/>
      <c r="C30" s="209"/>
      <c r="D30" s="116"/>
      <c r="E30" s="117"/>
      <c r="F30" s="207"/>
      <c r="G30" s="207"/>
      <c r="H30" s="207"/>
      <c r="I30" s="207"/>
      <c r="J30" s="207"/>
      <c r="K30" s="207"/>
      <c r="L30" s="207"/>
      <c r="M30" s="207"/>
      <c r="N30" s="207"/>
      <c r="O30" s="207"/>
      <c r="P30" s="207"/>
      <c r="Q30" s="207"/>
      <c r="R30" s="207"/>
      <c r="S30" s="207"/>
      <c r="T30" s="207"/>
      <c r="U30" s="207"/>
      <c r="V30" s="207"/>
      <c r="W30" s="207"/>
      <c r="X30" s="207"/>
      <c r="Y30" s="207"/>
      <c r="Z30" s="207"/>
      <c r="AA30" s="207"/>
      <c r="AB30" s="207"/>
      <c r="AC30" s="207"/>
      <c r="AD30" s="207"/>
      <c r="AE30" s="207"/>
      <c r="AF30" s="207"/>
      <c r="AG30" s="207"/>
      <c r="AH30" s="207"/>
      <c r="AI30" s="207"/>
      <c r="AJ30" s="207"/>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206"/>
      <c r="B33" s="206"/>
      <c r="C33" s="206"/>
      <c r="D33" s="206"/>
      <c r="E33" s="206"/>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206"/>
      <c r="AL33" s="206"/>
      <c r="AM33" s="71"/>
    </row>
    <row r="34" spans="1:43" s="72" customFormat="1" ht="15" customHeight="1">
      <c r="A34" s="206"/>
      <c r="B34" s="206"/>
      <c r="C34" s="206"/>
      <c r="D34" s="206"/>
      <c r="E34" s="206"/>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206"/>
      <c r="AL34" s="206"/>
      <c r="AM34" s="71"/>
    </row>
    <row r="35" spans="1:43" s="72" customFormat="1" ht="15" customHeight="1">
      <c r="A35" s="206"/>
      <c r="B35" s="206"/>
      <c r="C35" s="206"/>
      <c r="D35" s="206"/>
      <c r="E35" s="206"/>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206"/>
      <c r="AL35" s="206"/>
      <c r="AM35" s="71"/>
    </row>
    <row r="36" spans="1:43" s="72" customFormat="1" ht="21" customHeight="1" thickBot="1">
      <c r="A36" s="112" t="s">
        <v>309</v>
      </c>
      <c r="B36" s="206"/>
      <c r="C36" s="206"/>
      <c r="D36" s="206"/>
      <c r="E36" s="206"/>
      <c r="F36" s="206"/>
      <c r="G36" s="70"/>
      <c r="H36" s="70"/>
      <c r="I36" s="70"/>
      <c r="J36" s="70"/>
      <c r="K36" s="70"/>
      <c r="L36" s="70"/>
      <c r="M36" s="70"/>
      <c r="N36" s="70"/>
      <c r="O36" s="70"/>
      <c r="AM36" s="206"/>
      <c r="AN36" s="71"/>
    </row>
    <row r="37" spans="1:43" s="72" customFormat="1" ht="24.95" customHeight="1">
      <c r="A37" s="407"/>
      <c r="B37" s="407"/>
      <c r="C37" s="407"/>
      <c r="D37" s="208">
        <v>4</v>
      </c>
      <c r="E37" s="208">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380"/>
      <c r="AL37" s="211" t="s">
        <v>210</v>
      </c>
      <c r="AM37"/>
      <c r="AN37"/>
      <c r="AO37"/>
      <c r="AP37"/>
      <c r="AQ37"/>
    </row>
    <row r="38" spans="1:43" s="72" customFormat="1" ht="18" customHeight="1">
      <c r="A38" s="437" t="s">
        <v>213</v>
      </c>
      <c r="B38" s="437"/>
      <c r="C38" s="437"/>
      <c r="D38" s="207"/>
      <c r="E38" s="207"/>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c r="AI38" s="438"/>
      <c r="AJ38" s="439">
        <f>SUM(D38:AI38)</f>
        <v>0</v>
      </c>
      <c r="AK38" s="454"/>
      <c r="AL38" s="455" t="e">
        <f>ROUNDUP(AJ38/AJ39,1)</f>
        <v>#DIV/0!</v>
      </c>
      <c r="AM38"/>
      <c r="AN38"/>
      <c r="AO38"/>
      <c r="AP38"/>
      <c r="AQ38"/>
    </row>
    <row r="39" spans="1:43" s="72" customFormat="1" ht="18" customHeight="1" thickBot="1">
      <c r="A39" s="437" t="s">
        <v>207</v>
      </c>
      <c r="B39" s="437"/>
      <c r="C39" s="437"/>
      <c r="D39" s="207"/>
      <c r="E39" s="207"/>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+SUM(D39:AI39)</f>
        <v>0</v>
      </c>
      <c r="AK39" s="454"/>
      <c r="AL39" s="456"/>
      <c r="AM39"/>
      <c r="AN39"/>
      <c r="AO39"/>
      <c r="AP39"/>
      <c r="AQ39"/>
    </row>
    <row r="40" spans="1:43" s="72" customFormat="1" ht="5.0999999999999996" customHeight="1">
      <c r="A40" s="118"/>
      <c r="B40" s="118"/>
      <c r="C40" s="118"/>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9"/>
      <c r="AH40" s="119"/>
      <c r="AI40" s="119"/>
      <c r="AJ40" s="120"/>
      <c r="AK40" s="70"/>
      <c r="AL40" s="206"/>
      <c r="AM40" s="206"/>
      <c r="AN40" s="71"/>
    </row>
    <row r="41" spans="1:43" s="72" customFormat="1" ht="18" customHeight="1">
      <c r="A41" s="112" t="s">
        <v>208</v>
      </c>
      <c r="B41" s="70"/>
      <c r="D41" s="70"/>
      <c r="E41" s="70"/>
      <c r="F41" s="70"/>
      <c r="G41" s="70"/>
      <c r="H41" s="70"/>
      <c r="I41"/>
      <c r="J41"/>
      <c r="K41"/>
      <c r="L41"/>
      <c r="M41"/>
      <c r="N41"/>
      <c r="O41" s="70"/>
      <c r="P41" s="70"/>
      <c r="Q41" s="70"/>
      <c r="R41" s="70"/>
      <c r="S41" s="70"/>
      <c r="T41" s="70"/>
      <c r="U41" s="70"/>
      <c r="V41" s="70"/>
      <c r="W41" s="206"/>
      <c r="X41" s="70"/>
      <c r="Y41" s="70"/>
      <c r="Z41" s="70"/>
      <c r="AA41" s="70"/>
      <c r="AB41" s="70"/>
      <c r="AC41" s="70"/>
      <c r="AD41" s="70"/>
      <c r="AE41" s="70"/>
      <c r="AF41" s="70"/>
      <c r="AG41" s="119"/>
      <c r="AH41" s="119"/>
      <c r="AI41" s="119"/>
      <c r="AJ41" s="120"/>
      <c r="AK41" s="70"/>
      <c r="AL41" s="206"/>
      <c r="AM41" s="206"/>
      <c r="AN41" s="71"/>
    </row>
    <row r="42" spans="1:43" s="72" customFormat="1" ht="24.95" customHeight="1">
      <c r="A42" s="407" t="s">
        <v>200</v>
      </c>
      <c r="B42" s="407"/>
      <c r="C42" s="407" t="s">
        <v>113</v>
      </c>
      <c r="D42" s="407"/>
      <c r="E42" s="410" t="s">
        <v>224</v>
      </c>
      <c r="F42" s="410"/>
      <c r="G42" s="410"/>
      <c r="H42" s="410"/>
      <c r="I42" s="416" t="s">
        <v>225</v>
      </c>
      <c r="J42" s="417"/>
      <c r="K42" s="417"/>
      <c r="L42" s="417"/>
      <c r="M42" s="417"/>
      <c r="N42" s="424"/>
      <c r="O42"/>
      <c r="P42"/>
      <c r="Q42"/>
      <c r="R42"/>
      <c r="S42"/>
      <c r="T42"/>
      <c r="U42"/>
      <c r="W42" s="206"/>
      <c r="X42" s="70"/>
      <c r="Y42" s="70"/>
      <c r="Z42" s="70"/>
      <c r="AA42" s="70"/>
      <c r="AB42" s="70"/>
      <c r="AC42" s="70"/>
      <c r="AD42" s="70"/>
      <c r="AE42" s="70"/>
      <c r="AF42" s="70"/>
      <c r="AG42" s="119"/>
      <c r="AH42" s="119"/>
      <c r="AI42" s="119"/>
      <c r="AJ42" s="120"/>
      <c r="AK42" s="70"/>
      <c r="AL42" s="206"/>
      <c r="AM42" s="206"/>
      <c r="AN42" s="71"/>
    </row>
    <row r="43" spans="1:43" s="72" customFormat="1" ht="18" customHeight="1">
      <c r="A43" s="410" t="s">
        <v>211</v>
      </c>
      <c r="B43" s="410"/>
      <c r="C43" s="444" t="e">
        <f>ROUNDDOWN(IF(AL38&lt;=60,1,1+ROUNDUP((AL38-60)/40,0)),1)</f>
        <v>#DIV/0!</v>
      </c>
      <c r="D43" s="444"/>
      <c r="E43" s="444" t="e">
        <f>ROUNDDOWN(AL38/6,1)</f>
        <v>#DIV/0!</v>
      </c>
      <c r="F43" s="444"/>
      <c r="G43" s="444"/>
      <c r="H43" s="444"/>
      <c r="I43" s="444" t="e">
        <f>ROUNDDOWN(AL38/15,1)</f>
        <v>#DIV/0!</v>
      </c>
      <c r="J43" s="444"/>
      <c r="K43" s="444"/>
      <c r="L43" s="444"/>
      <c r="M43" s="444"/>
      <c r="N43" s="444"/>
      <c r="O43"/>
      <c r="P43"/>
      <c r="Q43"/>
      <c r="R43"/>
      <c r="S43"/>
      <c r="T43"/>
      <c r="U43"/>
      <c r="W43" s="206"/>
      <c r="X43" s="70"/>
      <c r="Y43" s="70"/>
      <c r="Z43" s="70"/>
      <c r="AA43" s="70"/>
      <c r="AB43" s="70"/>
      <c r="AC43" s="70"/>
      <c r="AD43" s="70"/>
      <c r="AE43" s="70"/>
      <c r="AF43" s="70"/>
      <c r="AG43" s="119"/>
      <c r="AH43" s="119"/>
      <c r="AI43" s="119"/>
      <c r="AJ43" s="120"/>
      <c r="AK43" s="70"/>
      <c r="AL43" s="206"/>
      <c r="AM43" s="206"/>
      <c r="AN43" s="71"/>
    </row>
    <row r="44" spans="1:43" s="72" customFormat="1" ht="5.0999999999999996" customHeight="1">
      <c r="A44" s="118"/>
      <c r="B44" s="118"/>
      <c r="C44" s="118"/>
      <c r="D44" s="118"/>
      <c r="E44" s="118"/>
      <c r="F44" s="118"/>
      <c r="G44" s="118"/>
      <c r="H44" s="118"/>
      <c r="I44" s="118"/>
      <c r="J44" s="119"/>
      <c r="K44" s="119"/>
      <c r="L44" s="119"/>
      <c r="M44" s="120"/>
      <c r="N44" s="70"/>
      <c r="O44" s="70"/>
      <c r="P44" s="70"/>
      <c r="Q44"/>
      <c r="W44" s="206"/>
      <c r="X44" s="70"/>
      <c r="Y44" s="70"/>
      <c r="Z44" s="70"/>
      <c r="AA44" s="70"/>
      <c r="AB44" s="70"/>
      <c r="AC44" s="70"/>
      <c r="AD44" s="70"/>
      <c r="AE44" s="70"/>
      <c r="AF44" s="70"/>
      <c r="AG44" s="119"/>
      <c r="AH44" s="119"/>
      <c r="AI44" s="119"/>
      <c r="AJ44" s="120"/>
      <c r="AK44" s="70"/>
      <c r="AL44" s="206"/>
      <c r="AM44" s="206"/>
      <c r="AN44" s="71"/>
    </row>
    <row r="45" spans="1:43" ht="21" customHeight="1">
      <c r="A45" s="73" t="s">
        <v>212</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16" t="str">
        <f>IF(VLOOKUP($AK$1,[1]選択肢!$A$1:$J$31,C48,FALSE)=0,"-",VLOOKUP($AK$1,[1]選択肢!$A$1:$J$31,C48,FALSE))</f>
        <v>管理者</v>
      </c>
      <c r="D46" s="417"/>
      <c r="E46" s="423" t="str">
        <f>IF(VLOOKUP($AK$1,[1]選択肢!$A$1:$J$31,E48,FALSE)=0,"-",VLOOKUP($AK$1,[1]選択肢!$A$1:$J$31,E48,FALSE))</f>
        <v>サービス管理責任者</v>
      </c>
      <c r="F46" s="423"/>
      <c r="G46" s="423"/>
      <c r="H46" s="423"/>
      <c r="I46" s="416" t="str">
        <f>IF(VLOOKUP($AK$1,[1]選択肢!$A$1:$J$31,I48,FALSE)=0,"-",VLOOKUP($AK$1,[1]選択肢!$A$1:$J$31,I48,FALSE))</f>
        <v>就労支援員</v>
      </c>
      <c r="J46" s="417"/>
      <c r="K46" s="417"/>
      <c r="L46" s="417"/>
      <c r="M46" s="417"/>
      <c r="N46" s="424"/>
      <c r="O46" s="416" t="str">
        <f>IF(VLOOKUP($AK$1,[1]選択肢!$A$1:$J$31,O48,FALSE)=0,"-",VLOOKUP($AK$1,[1]選択肢!$A$1:$J$31,O48,FALSE))</f>
        <v>職業指導員</v>
      </c>
      <c r="P46" s="417"/>
      <c r="Q46" s="417"/>
      <c r="R46" s="417"/>
      <c r="S46" s="417"/>
      <c r="T46" s="424"/>
      <c r="U46" s="416" t="str">
        <f>IF(VLOOKUP($AK$1,[1]選択肢!$A$1:$J$31,U48,FALSE)=0,"-",VLOOKUP($AK$1,[1]選択肢!$A$1:$J$31,U48,FALSE))</f>
        <v>生活支援員</v>
      </c>
      <c r="V46" s="417"/>
      <c r="W46" s="417"/>
      <c r="X46" s="417"/>
      <c r="Y46" s="417"/>
      <c r="Z46" s="424"/>
      <c r="AA46" s="416" t="str">
        <f>IF(VLOOKUP($AK$1,[1]選択肢!$A$1:$J$31,AA48,FALSE)=0,"-",VLOOKUP($AK$1,[1]選択肢!$A$1:$J$31,AA48,FALSE))</f>
        <v>その他職員</v>
      </c>
      <c r="AB46" s="417"/>
      <c r="AC46" s="417"/>
      <c r="AD46" s="417"/>
      <c r="AE46" s="417"/>
      <c r="AF46" s="424"/>
      <c r="AG46" s="423" t="str">
        <f>IF(VLOOKUP($AK$1,[1]選択肢!$A$1:$J$31,AG48,FALSE)=0,"-",VLOOKUP($AK$1,[1]選択肢!$A$1:$J$31,AG48,FALSE))</f>
        <v>-</v>
      </c>
      <c r="AH46" s="423"/>
      <c r="AI46" s="423"/>
      <c r="AJ46" s="423"/>
      <c r="AK46" s="423"/>
      <c r="AL46" s="423" t="str">
        <f>IF(VLOOKUP($AK$1,[1]選択肢!$A$1:$J$31,AL48,FALSE)=0,"-",VLOOKUP($AK$1,[1]選択肢!$A$1:$J$31,AL48,FALSE))</f>
        <v>-</v>
      </c>
      <c r="AM46" s="423"/>
      <c r="AN46" s="62"/>
    </row>
    <row r="47" spans="1:43" ht="24.95" customHeight="1">
      <c r="A47" s="62"/>
      <c r="B47" s="200" t="s">
        <v>199</v>
      </c>
      <c r="C47" s="416" t="e">
        <f>IF($AK$3="４週",SUMIFS($AK$11:$AK$30,$B$11:$B$30,C46)/4/$AH$5,IF($AK$3="歴月",SUMIFS($AK$11:$AK$30,$B$11:$B$30,C46)/$AL$5,"記載する期間を選択してください"))</f>
        <v>#DIV/0!</v>
      </c>
      <c r="D47" s="424"/>
      <c r="E47" s="416" t="e">
        <f>IF($AK$3="４週",SUMIFS($AK$11:$AK$30,$B$11:$B$30,E46)/4/$AH$5,IF($AK$3="歴月",SUMIFS($AK$11:$AK$30,$B$11:$B$30,E46)/$AL$5,"記載する期間を選択してください"))</f>
        <v>#DIV/0!</v>
      </c>
      <c r="F47" s="417"/>
      <c r="G47" s="417"/>
      <c r="H47" s="424"/>
      <c r="I47" s="416" t="e">
        <f>IF($AK$3="４週",SUMIFS($AK$11:$AK$30,$B$11:$B$30,I46)/4/$AH$5,IF($AK$3="歴月",SUMIFS($AK$11:$AK$30,$B$11:$B$30,I46)/$AL$5,"記載する期間を選択してください"))</f>
        <v>#DIV/0!</v>
      </c>
      <c r="J47" s="417"/>
      <c r="K47" s="417"/>
      <c r="L47" s="417"/>
      <c r="M47" s="417"/>
      <c r="N47" s="424"/>
      <c r="O47" s="416" t="e">
        <f>IF($AK$3="４週",SUMIFS($AK$11:$AK$30,$B$11:$B$30,O46)/4/$AH$5,IF($AK$3="歴月",SUMIFS($AK$11:$AK$30,$B$11:$B$30,O46)/$AL$5,"記載する期間を選択してください"))</f>
        <v>#DIV/0!</v>
      </c>
      <c r="P47" s="417"/>
      <c r="Q47" s="417"/>
      <c r="R47" s="417"/>
      <c r="S47" s="417"/>
      <c r="T47" s="424"/>
      <c r="U47" s="416" t="e">
        <f>IF($AK$3="４週",SUMIFS($AK$11:$AK$30,$B$11:$B$30,U46)/4/$AH$5,IF($AK$3="歴月",SUMIFS($AK$11:$AK$30,$B$11:$B$30,U46)/$AL$5,"記載する期間を選択してください"))</f>
        <v>#DIV/0!</v>
      </c>
      <c r="V47" s="417"/>
      <c r="W47" s="417"/>
      <c r="X47" s="417"/>
      <c r="Y47" s="417"/>
      <c r="Z47" s="424"/>
      <c r="AA47" s="416" t="e">
        <f>IF($AK$3="４週",SUMIFS($AK$11:$AK$30,$B$11:$B$30,AA46)/4/$AH$5,IF($AK$3="歴月",SUMIFS($AK$11:$AK$30,$B$11:$B$30,AA46)/$AL$5,"記載する期間を選択してください"))</f>
        <v>#DIV/0!</v>
      </c>
      <c r="AB47" s="417"/>
      <c r="AC47" s="417"/>
      <c r="AD47" s="417"/>
      <c r="AE47" s="417"/>
      <c r="AF47" s="424"/>
      <c r="AG47" s="416" t="e">
        <f>IF($AK$3="４週",SUMIFS($AK$11:$AK$30,$B$11:$B$30,AG46)/4/$AH$5,IF($AK$3="歴月",SUMIFS($AK$11:$AK$30,$B$11:$B$30,AG46)/$AL$5,"記載する期間を選択してください"))</f>
        <v>#DIV/0!</v>
      </c>
      <c r="AH47" s="417"/>
      <c r="AI47" s="417"/>
      <c r="AJ47" s="417"/>
      <c r="AK47" s="424"/>
      <c r="AL47" s="416" t="e">
        <f>IF($AK$3="４週",SUMIFS($AK$11:$AK$30,$B$11:$B$30,AL46)/4/$AH$5,IF($AK$3="歴月",SUMIFS($AK$11:$AK$30,$B$11:$B$30,AL46)/$AL$5,"記載する期間を選択してください"))</f>
        <v>#DIV/0!</v>
      </c>
      <c r="AM47" s="424"/>
      <c r="AN47" s="62"/>
    </row>
    <row r="48" spans="1:43" ht="5.0999999999999996" customHeight="1">
      <c r="A48" s="62"/>
      <c r="B48" s="59"/>
      <c r="C48" s="85">
        <v>2</v>
      </c>
      <c r="D48" s="85"/>
      <c r="E48" s="85">
        <v>3</v>
      </c>
      <c r="F48" s="85"/>
      <c r="G48" s="85"/>
      <c r="H48" s="85"/>
      <c r="I48" s="85">
        <v>4</v>
      </c>
      <c r="J48" s="85"/>
      <c r="K48" s="85"/>
      <c r="L48" s="85"/>
      <c r="M48" s="85"/>
      <c r="N48" s="85"/>
      <c r="O48" s="85">
        <v>5</v>
      </c>
      <c r="P48" s="85"/>
      <c r="Q48" s="85"/>
      <c r="R48" s="85"/>
      <c r="S48" s="85"/>
      <c r="T48" s="85"/>
      <c r="U48" s="85">
        <v>6</v>
      </c>
      <c r="V48" s="85"/>
      <c r="W48" s="85"/>
      <c r="X48" s="85"/>
      <c r="Y48" s="85"/>
      <c r="Z48" s="85"/>
      <c r="AA48" s="85">
        <v>7</v>
      </c>
      <c r="AB48" s="85"/>
      <c r="AC48" s="85"/>
      <c r="AD48" s="85"/>
      <c r="AE48" s="85"/>
      <c r="AF48" s="85"/>
      <c r="AG48" s="85">
        <v>8</v>
      </c>
      <c r="AH48" s="85"/>
      <c r="AI48" s="85"/>
      <c r="AJ48" s="85"/>
      <c r="AK48" s="85"/>
      <c r="AL48" s="85">
        <v>9</v>
      </c>
      <c r="AM48" s="111"/>
      <c r="AN48" s="62"/>
    </row>
    <row r="49" spans="1:39" ht="15" customHeight="1">
      <c r="A49" s="94" t="s">
        <v>164</v>
      </c>
      <c r="B49" s="100"/>
      <c r="C49" s="101"/>
      <c r="D49" s="101"/>
      <c r="E49" s="101"/>
      <c r="F49" s="102"/>
      <c r="G49" s="101"/>
      <c r="H49" s="85"/>
      <c r="I49" s="85"/>
      <c r="J49" s="85"/>
      <c r="K49" s="85"/>
      <c r="L49" s="85"/>
      <c r="M49" s="85"/>
      <c r="N49" s="85"/>
      <c r="O49" s="85"/>
      <c r="P49" s="85"/>
      <c r="Q49" s="85"/>
      <c r="R49" s="85">
        <v>6</v>
      </c>
      <c r="S49" s="85"/>
      <c r="T49" s="85"/>
      <c r="U49" s="85"/>
      <c r="V49" s="85"/>
      <c r="W49" s="85"/>
      <c r="X49" s="85">
        <v>7</v>
      </c>
      <c r="Y49" s="85"/>
      <c r="Z49" s="85"/>
      <c r="AA49" s="85"/>
      <c r="AB49" s="85"/>
      <c r="AC49" s="85"/>
      <c r="AD49" s="85">
        <v>8</v>
      </c>
      <c r="AE49" s="85"/>
      <c r="AF49" s="85"/>
      <c r="AG49" s="86"/>
      <c r="AH49" s="86"/>
      <c r="AI49" s="86"/>
      <c r="AJ49" s="86">
        <v>9</v>
      </c>
      <c r="AK49" s="84"/>
      <c r="AL49" s="84"/>
      <c r="AM49" s="62"/>
    </row>
    <row r="50" spans="1:39" s="60" customFormat="1" ht="15" customHeight="1">
      <c r="A50" s="94" t="s">
        <v>165</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c r="A51" s="94" t="s">
        <v>214</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s="60" customFormat="1" ht="15" customHeight="1">
      <c r="A52" s="94" t="s">
        <v>166</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39"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39" ht="15" customHeight="1">
      <c r="A54" s="60" t="s">
        <v>168</v>
      </c>
      <c r="B54" s="103"/>
      <c r="C54" s="60"/>
      <c r="D54" s="60"/>
      <c r="E54" s="60"/>
      <c r="F54" s="60"/>
      <c r="G54" s="60"/>
    </row>
    <row r="55" spans="1:39" ht="15" customHeight="1">
      <c r="A55" s="60" t="s">
        <v>169</v>
      </c>
      <c r="B55" s="103"/>
      <c r="C55" s="60"/>
      <c r="D55" s="60"/>
      <c r="E55" s="60"/>
      <c r="F55" s="60"/>
      <c r="G55" s="60"/>
    </row>
    <row r="56" spans="1:39" ht="15" customHeight="1">
      <c r="A56" s="60"/>
      <c r="B56" s="201" t="s">
        <v>170</v>
      </c>
      <c r="C56" s="365" t="s">
        <v>171</v>
      </c>
      <c r="D56" s="365"/>
      <c r="E56" s="365"/>
      <c r="F56" s="60"/>
      <c r="G56" s="60"/>
    </row>
    <row r="57" spans="1:39" ht="15" customHeight="1">
      <c r="A57" s="60"/>
      <c r="B57" s="107" t="s">
        <v>188</v>
      </c>
      <c r="C57" s="375" t="s">
        <v>172</v>
      </c>
      <c r="D57" s="375"/>
      <c r="E57" s="375"/>
      <c r="F57" s="60"/>
      <c r="G57" s="60"/>
    </row>
    <row r="58" spans="1:39" ht="15" customHeight="1">
      <c r="A58" s="60"/>
      <c r="B58" s="107" t="s">
        <v>189</v>
      </c>
      <c r="C58" s="375" t="s">
        <v>173</v>
      </c>
      <c r="D58" s="375"/>
      <c r="E58" s="375"/>
      <c r="F58" s="60"/>
      <c r="G58" s="60"/>
    </row>
    <row r="59" spans="1:39" ht="15" customHeight="1">
      <c r="A59" s="60"/>
      <c r="B59" s="107" t="s">
        <v>190</v>
      </c>
      <c r="C59" s="375" t="s">
        <v>174</v>
      </c>
      <c r="D59" s="375"/>
      <c r="E59" s="375"/>
      <c r="F59" s="60"/>
      <c r="G59" s="60"/>
    </row>
    <row r="60" spans="1:39" ht="15" customHeight="1">
      <c r="A60" s="60"/>
      <c r="B60" s="107" t="s">
        <v>191</v>
      </c>
      <c r="C60" s="375" t="s">
        <v>175</v>
      </c>
      <c r="D60" s="375"/>
      <c r="E60" s="375"/>
      <c r="F60" s="60"/>
      <c r="G60" s="60"/>
    </row>
    <row r="61" spans="1:39" ht="15" customHeight="1">
      <c r="A61" s="60"/>
      <c r="B61" s="94" t="s">
        <v>176</v>
      </c>
      <c r="C61" s="60"/>
      <c r="D61" s="60"/>
      <c r="E61" s="60"/>
      <c r="F61" s="60"/>
      <c r="G61" s="60"/>
    </row>
    <row r="62" spans="1:39" ht="15" customHeight="1">
      <c r="A62" s="60"/>
      <c r="B62" s="94" t="s">
        <v>193</v>
      </c>
      <c r="C62" s="60"/>
      <c r="D62" s="60"/>
      <c r="E62" s="60"/>
      <c r="F62" s="60"/>
      <c r="G62" s="60"/>
    </row>
    <row r="63" spans="1:39" ht="15" customHeight="1">
      <c r="A63" s="60"/>
      <c r="B63" s="94" t="s">
        <v>177</v>
      </c>
      <c r="C63" s="60"/>
      <c r="D63" s="60"/>
      <c r="E63" s="60"/>
      <c r="F63" s="60"/>
      <c r="G63" s="60"/>
    </row>
    <row r="64" spans="1:39" ht="15" customHeight="1">
      <c r="A64" s="60" t="s">
        <v>178</v>
      </c>
      <c r="B64" s="103"/>
      <c r="C64" s="60"/>
      <c r="D64" s="60"/>
      <c r="E64" s="60"/>
      <c r="F64" s="60"/>
      <c r="G64" s="60"/>
    </row>
    <row r="65" spans="1:7" ht="15" customHeight="1">
      <c r="A65" s="60" t="s">
        <v>179</v>
      </c>
      <c r="B65" s="103"/>
      <c r="C65" s="60"/>
      <c r="D65" s="60"/>
      <c r="E65" s="60"/>
      <c r="F65" s="60"/>
      <c r="G65" s="60"/>
    </row>
    <row r="66" spans="1:7" ht="15" customHeight="1">
      <c r="A66" s="60" t="s">
        <v>194</v>
      </c>
      <c r="B66" s="103"/>
      <c r="C66" s="60"/>
      <c r="D66" s="60"/>
      <c r="E66" s="60"/>
      <c r="F66" s="60"/>
      <c r="G66" s="60"/>
    </row>
    <row r="67" spans="1:7" ht="15" customHeight="1">
      <c r="A67" s="60" t="s">
        <v>180</v>
      </c>
      <c r="B67" s="103"/>
      <c r="C67" s="60"/>
      <c r="D67" s="60"/>
      <c r="E67" s="60"/>
      <c r="F67" s="60"/>
      <c r="G67" s="60"/>
    </row>
    <row r="68" spans="1:7" ht="15" customHeight="1">
      <c r="A68" s="60" t="s">
        <v>279</v>
      </c>
      <c r="B68" s="103"/>
      <c r="C68" s="60"/>
      <c r="D68" s="60"/>
      <c r="E68" s="60"/>
      <c r="F68" s="60"/>
      <c r="G68" s="60"/>
    </row>
    <row r="69" spans="1:7" ht="15" customHeight="1">
      <c r="A69" s="60" t="s">
        <v>181</v>
      </c>
      <c r="B69" s="103"/>
      <c r="C69" s="60"/>
      <c r="D69" s="60"/>
      <c r="E69" s="60"/>
      <c r="F69" s="60"/>
      <c r="G69" s="60"/>
    </row>
    <row r="70" spans="1:7" ht="15" customHeight="1">
      <c r="A70" s="60" t="s">
        <v>182</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192</v>
      </c>
      <c r="B76" s="103"/>
      <c r="C76" s="60"/>
      <c r="D76" s="60"/>
      <c r="E76" s="60"/>
      <c r="F76" s="60"/>
      <c r="G76" s="60"/>
    </row>
  </sheetData>
  <mergeCells count="112">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U39:W39"/>
    <mergeCell ref="X39:Z39"/>
    <mergeCell ref="AA39:AC39"/>
    <mergeCell ref="AD39:AF39"/>
    <mergeCell ref="AG39:AI39"/>
    <mergeCell ref="AJ39:AK39"/>
    <mergeCell ref="AD38:AF38"/>
    <mergeCell ref="AG38:AI38"/>
    <mergeCell ref="AJ38:AK38"/>
    <mergeCell ref="C46:D46"/>
    <mergeCell ref="E46:H46"/>
    <mergeCell ref="I46:N46"/>
    <mergeCell ref="O46:T46"/>
    <mergeCell ref="U46:Z46"/>
    <mergeCell ref="AA46:AF46"/>
    <mergeCell ref="A42:B42"/>
    <mergeCell ref="C42:D42"/>
    <mergeCell ref="E42:H42"/>
    <mergeCell ref="I42:N42"/>
    <mergeCell ref="A43:B43"/>
    <mergeCell ref="C43:D43"/>
    <mergeCell ref="E43:H43"/>
    <mergeCell ref="I43:N43"/>
    <mergeCell ref="AG46:AK46"/>
    <mergeCell ref="AL46:AM46"/>
    <mergeCell ref="C59:E59"/>
    <mergeCell ref="C60:E60"/>
    <mergeCell ref="AA47:AF47"/>
    <mergeCell ref="AG47:AK47"/>
    <mergeCell ref="AL47:AM47"/>
    <mergeCell ref="C56:E56"/>
    <mergeCell ref="C57:E57"/>
    <mergeCell ref="C58:E58"/>
    <mergeCell ref="C47:D47"/>
    <mergeCell ref="E47:H47"/>
    <mergeCell ref="I47:N47"/>
    <mergeCell ref="O47:T47"/>
    <mergeCell ref="U47:Z47"/>
  </mergeCells>
  <phoneticPr fontId="32"/>
  <dataValidations count="6">
    <dataValidation type="list" allowBlank="1" showInputMessage="1" showErrorMessage="1" sqref="B11:B30" xr:uid="{00000000-0002-0000-1000-000000000000}">
      <formula1>INDIRECT($AK$1)</formula1>
    </dataValidation>
    <dataValidation type="list" allowBlank="1" showInputMessage="1" showErrorMessage="1" sqref="AK3:AN3" xr:uid="{00000000-0002-0000-1000-000001000000}">
      <formula1>"４週,歴月"</formula1>
    </dataValidation>
    <dataValidation type="list" allowBlank="1" showInputMessage="1" showErrorMessage="1" sqref="AK4:AN4" xr:uid="{00000000-0002-0000-1000-000002000000}">
      <formula1>"予定,実績"</formula1>
    </dataValidation>
    <dataValidation type="list" allowBlank="1" showInputMessage="1" showErrorMessage="1" sqref="C11:C30" xr:uid="{00000000-0002-0000-1000-000003000000}">
      <formula1>"A,B,C,D"</formula1>
    </dataValidation>
    <dataValidation operator="greaterThanOrEqual" allowBlank="1" showInputMessage="1" showErrorMessage="1" sqref="I44 AJ38:AJ39 AL38 L40 L44 I40" xr:uid="{00000000-0002-0000-1000-000004000000}"/>
    <dataValidation type="whole" operator="greaterThanOrEqual" allowBlank="1" showInputMessage="1" showErrorMessage="1" sqref="I38:I39 D38:F39 AG38:AG39 AD38:AD39 AA38:AA39 X38:X39 U38:U39 R38:R39 O38:O39 L38:L39" xr:uid="{00000000-0002-0000-10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Q79"/>
  <sheetViews>
    <sheetView showGridLines="0" view="pageBreakPreview" zoomScaleNormal="100" zoomScaleSheetLayoutView="100" workbookViewId="0">
      <selection activeCell="Q19" sqref="Q1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262</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99"/>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202">
        <v>1</v>
      </c>
      <c r="B11" s="115"/>
      <c r="C11" s="209"/>
      <c r="D11" s="116"/>
      <c r="E11" s="11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207"/>
      <c r="AK11" s="75">
        <f t="shared" ref="AK11:AK31" si="0">+SUM(F11:AJ11)</f>
        <v>0</v>
      </c>
      <c r="AL11" s="76">
        <f t="shared" ref="AL11:AL31" si="1">IF($AK$3="４週",AK11/4,AK11/(DAY(EOMONTH($F$9,0))/7))</f>
        <v>0</v>
      </c>
      <c r="AM11" s="372"/>
      <c r="AN11" s="372"/>
    </row>
    <row r="12" spans="1:40" ht="18" customHeight="1">
      <c r="A12" s="202">
        <v>2</v>
      </c>
      <c r="B12" s="115"/>
      <c r="C12" s="209"/>
      <c r="D12" s="116"/>
      <c r="E12" s="117"/>
      <c r="F12" s="207"/>
      <c r="G12" s="207"/>
      <c r="H12" s="207"/>
      <c r="I12" s="207"/>
      <c r="J12" s="207"/>
      <c r="K12" s="207"/>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75">
        <f t="shared" si="0"/>
        <v>0</v>
      </c>
      <c r="AL12" s="76">
        <f t="shared" si="1"/>
        <v>0</v>
      </c>
      <c r="AM12" s="372"/>
      <c r="AN12" s="372"/>
    </row>
    <row r="13" spans="1:40" ht="18" customHeight="1">
      <c r="A13" s="202">
        <v>3</v>
      </c>
      <c r="B13" s="115"/>
      <c r="C13" s="209"/>
      <c r="D13" s="116"/>
      <c r="E13" s="117"/>
      <c r="F13" s="207"/>
      <c r="G13" s="207"/>
      <c r="H13" s="207"/>
      <c r="I13" s="207"/>
      <c r="J13" s="207"/>
      <c r="K13" s="207"/>
      <c r="L13" s="207"/>
      <c r="M13" s="207"/>
      <c r="N13" s="207"/>
      <c r="O13" s="207"/>
      <c r="P13" s="207"/>
      <c r="Q13" s="207"/>
      <c r="R13" s="207"/>
      <c r="S13" s="207"/>
      <c r="T13" s="207"/>
      <c r="U13" s="207"/>
      <c r="V13" s="207"/>
      <c r="W13" s="207"/>
      <c r="X13" s="207"/>
      <c r="Y13" s="207"/>
      <c r="Z13" s="207"/>
      <c r="AA13" s="207"/>
      <c r="AB13" s="207"/>
      <c r="AC13" s="207"/>
      <c r="AD13" s="207"/>
      <c r="AE13" s="207"/>
      <c r="AF13" s="207"/>
      <c r="AG13" s="207"/>
      <c r="AH13" s="207"/>
      <c r="AI13" s="207"/>
      <c r="AJ13" s="207"/>
      <c r="AK13" s="75">
        <f t="shared" si="0"/>
        <v>0</v>
      </c>
      <c r="AL13" s="76">
        <f t="shared" si="1"/>
        <v>0</v>
      </c>
      <c r="AM13" s="372"/>
      <c r="AN13" s="372"/>
    </row>
    <row r="14" spans="1:40" ht="18" customHeight="1">
      <c r="A14" s="202">
        <v>4</v>
      </c>
      <c r="B14" s="115"/>
      <c r="C14" s="209"/>
      <c r="D14" s="116"/>
      <c r="E14" s="11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75">
        <f t="shared" si="0"/>
        <v>0</v>
      </c>
      <c r="AL14" s="76">
        <f t="shared" si="1"/>
        <v>0</v>
      </c>
      <c r="AM14" s="372"/>
      <c r="AN14" s="372"/>
    </row>
    <row r="15" spans="1:40" ht="18" customHeight="1">
      <c r="A15" s="202">
        <v>5</v>
      </c>
      <c r="B15" s="115"/>
      <c r="C15" s="209"/>
      <c r="D15" s="116"/>
      <c r="E15" s="117"/>
      <c r="F15" s="207"/>
      <c r="G15" s="207"/>
      <c r="H15" s="207"/>
      <c r="I15" s="207"/>
      <c r="J15" s="207"/>
      <c r="K15" s="207"/>
      <c r="L15" s="207"/>
      <c r="M15" s="207"/>
      <c r="N15" s="207"/>
      <c r="O15" s="207"/>
      <c r="P15" s="207"/>
      <c r="Q15" s="207"/>
      <c r="R15" s="207"/>
      <c r="S15" s="207"/>
      <c r="T15" s="207"/>
      <c r="U15" s="207"/>
      <c r="V15" s="207"/>
      <c r="W15" s="207"/>
      <c r="X15" s="207"/>
      <c r="Y15" s="207"/>
      <c r="Z15" s="207"/>
      <c r="AA15" s="207"/>
      <c r="AB15" s="207"/>
      <c r="AC15" s="207"/>
      <c r="AD15" s="207"/>
      <c r="AE15" s="207"/>
      <c r="AF15" s="207"/>
      <c r="AG15" s="207"/>
      <c r="AH15" s="207"/>
      <c r="AI15" s="207"/>
      <c r="AJ15" s="207"/>
      <c r="AK15" s="75">
        <f t="shared" si="0"/>
        <v>0</v>
      </c>
      <c r="AL15" s="76">
        <f t="shared" si="1"/>
        <v>0</v>
      </c>
      <c r="AM15" s="372"/>
      <c r="AN15" s="372"/>
    </row>
    <row r="16" spans="1:40" ht="18" customHeight="1">
      <c r="A16" s="202">
        <v>6</v>
      </c>
      <c r="B16" s="115"/>
      <c r="C16" s="209"/>
      <c r="D16" s="116"/>
      <c r="E16" s="117"/>
      <c r="F16" s="207"/>
      <c r="G16" s="207"/>
      <c r="H16" s="207"/>
      <c r="I16" s="207"/>
      <c r="J16" s="207"/>
      <c r="K16" s="207"/>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75">
        <f t="shared" si="0"/>
        <v>0</v>
      </c>
      <c r="AL16" s="76">
        <f t="shared" si="1"/>
        <v>0</v>
      </c>
      <c r="AM16" s="372"/>
      <c r="AN16" s="372"/>
    </row>
    <row r="17" spans="1:40" ht="18" customHeight="1">
      <c r="A17" s="202">
        <v>7</v>
      </c>
      <c r="B17" s="115"/>
      <c r="C17" s="209"/>
      <c r="D17" s="116"/>
      <c r="E17" s="11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75">
        <f t="shared" si="0"/>
        <v>0</v>
      </c>
      <c r="AL17" s="76">
        <f t="shared" si="1"/>
        <v>0</v>
      </c>
      <c r="AM17" s="372"/>
      <c r="AN17" s="372"/>
    </row>
    <row r="18" spans="1:40" ht="18" customHeight="1">
      <c r="A18" s="202">
        <v>8</v>
      </c>
      <c r="B18" s="115"/>
      <c r="C18" s="209"/>
      <c r="D18" s="116"/>
      <c r="E18" s="11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7"/>
      <c r="AH18" s="207"/>
      <c r="AI18" s="207"/>
      <c r="AJ18" s="207"/>
      <c r="AK18" s="75">
        <f t="shared" si="0"/>
        <v>0</v>
      </c>
      <c r="AL18" s="76">
        <f t="shared" si="1"/>
        <v>0</v>
      </c>
      <c r="AM18" s="372"/>
      <c r="AN18" s="372"/>
    </row>
    <row r="19" spans="1:40" ht="18" customHeight="1">
      <c r="A19" s="202">
        <v>9</v>
      </c>
      <c r="B19" s="115"/>
      <c r="C19" s="209"/>
      <c r="D19" s="116"/>
      <c r="E19" s="117"/>
      <c r="F19" s="207"/>
      <c r="G19" s="207"/>
      <c r="H19" s="207"/>
      <c r="I19" s="207"/>
      <c r="J19" s="207"/>
      <c r="K19" s="207"/>
      <c r="L19" s="207"/>
      <c r="M19" s="20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75">
        <f t="shared" si="0"/>
        <v>0</v>
      </c>
      <c r="AL19" s="76">
        <f t="shared" si="1"/>
        <v>0</v>
      </c>
      <c r="AM19" s="372"/>
      <c r="AN19" s="372"/>
    </row>
    <row r="20" spans="1:40" ht="18" customHeight="1">
      <c r="A20" s="202">
        <v>10</v>
      </c>
      <c r="B20" s="115"/>
      <c r="C20" s="209"/>
      <c r="D20" s="116"/>
      <c r="E20" s="11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207"/>
      <c r="AK20" s="75">
        <f t="shared" si="0"/>
        <v>0</v>
      </c>
      <c r="AL20" s="76">
        <f t="shared" si="1"/>
        <v>0</v>
      </c>
      <c r="AM20" s="372"/>
      <c r="AN20" s="372"/>
    </row>
    <row r="21" spans="1:40" ht="18" customHeight="1">
      <c r="A21" s="202">
        <v>11</v>
      </c>
      <c r="B21" s="115"/>
      <c r="C21" s="209"/>
      <c r="D21" s="116"/>
      <c r="E21" s="117"/>
      <c r="F21" s="207"/>
      <c r="G21" s="207"/>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75">
        <f t="shared" si="0"/>
        <v>0</v>
      </c>
      <c r="AL21" s="76">
        <f t="shared" si="1"/>
        <v>0</v>
      </c>
      <c r="AM21" s="372"/>
      <c r="AN21" s="372"/>
    </row>
    <row r="22" spans="1:40" ht="18" customHeight="1">
      <c r="A22" s="202">
        <v>12</v>
      </c>
      <c r="B22" s="115"/>
      <c r="C22" s="209"/>
      <c r="D22" s="116"/>
      <c r="E22" s="11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7"/>
      <c r="AH22" s="207"/>
      <c r="AI22" s="207"/>
      <c r="AJ22" s="207"/>
      <c r="AK22" s="75">
        <f t="shared" si="0"/>
        <v>0</v>
      </c>
      <c r="AL22" s="76">
        <f t="shared" si="1"/>
        <v>0</v>
      </c>
      <c r="AM22" s="372"/>
      <c r="AN22" s="372"/>
    </row>
    <row r="23" spans="1:40" ht="18" customHeight="1">
      <c r="A23" s="202">
        <v>13</v>
      </c>
      <c r="B23" s="115"/>
      <c r="C23" s="209"/>
      <c r="D23" s="116"/>
      <c r="E23" s="117"/>
      <c r="F23" s="207"/>
      <c r="G23" s="207"/>
      <c r="H23" s="207"/>
      <c r="I23" s="207"/>
      <c r="J23" s="207"/>
      <c r="K23" s="207"/>
      <c r="L23" s="207"/>
      <c r="M23" s="207"/>
      <c r="N23" s="207"/>
      <c r="O23" s="207"/>
      <c r="P23" s="207"/>
      <c r="Q23" s="207"/>
      <c r="R23" s="207"/>
      <c r="S23" s="207"/>
      <c r="T23" s="207"/>
      <c r="U23" s="207"/>
      <c r="V23" s="207"/>
      <c r="W23" s="207"/>
      <c r="X23" s="207"/>
      <c r="Y23" s="207"/>
      <c r="Z23" s="207"/>
      <c r="AA23" s="207"/>
      <c r="AB23" s="207"/>
      <c r="AC23" s="207"/>
      <c r="AD23" s="207"/>
      <c r="AE23" s="207"/>
      <c r="AF23" s="207"/>
      <c r="AG23" s="207"/>
      <c r="AH23" s="207"/>
      <c r="AI23" s="207"/>
      <c r="AJ23" s="207"/>
      <c r="AK23" s="75">
        <f t="shared" si="0"/>
        <v>0</v>
      </c>
      <c r="AL23" s="76">
        <f t="shared" si="1"/>
        <v>0</v>
      </c>
      <c r="AM23" s="372"/>
      <c r="AN23" s="372"/>
    </row>
    <row r="24" spans="1:40" ht="18" customHeight="1">
      <c r="A24" s="202">
        <v>14</v>
      </c>
      <c r="B24" s="115"/>
      <c r="C24" s="209"/>
      <c r="D24" s="116"/>
      <c r="E24" s="11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7"/>
      <c r="AF24" s="207"/>
      <c r="AG24" s="207"/>
      <c r="AH24" s="207"/>
      <c r="AI24" s="207"/>
      <c r="AJ24" s="207"/>
      <c r="AK24" s="75">
        <f t="shared" si="0"/>
        <v>0</v>
      </c>
      <c r="AL24" s="76">
        <f t="shared" si="1"/>
        <v>0</v>
      </c>
      <c r="AM24" s="372"/>
      <c r="AN24" s="372"/>
    </row>
    <row r="25" spans="1:40" ht="18" customHeight="1">
      <c r="A25" s="202">
        <v>15</v>
      </c>
      <c r="B25" s="115"/>
      <c r="C25" s="209"/>
      <c r="D25" s="116"/>
      <c r="E25" s="117"/>
      <c r="F25" s="207"/>
      <c r="G25" s="207"/>
      <c r="H25" s="207"/>
      <c r="I25" s="207"/>
      <c r="J25" s="207"/>
      <c r="K25" s="207"/>
      <c r="L25" s="207"/>
      <c r="M25" s="207"/>
      <c r="N25" s="207"/>
      <c r="O25" s="207"/>
      <c r="P25" s="207"/>
      <c r="Q25" s="207"/>
      <c r="R25" s="207"/>
      <c r="S25" s="207"/>
      <c r="T25" s="207"/>
      <c r="U25" s="207"/>
      <c r="V25" s="207"/>
      <c r="W25" s="207"/>
      <c r="X25" s="207"/>
      <c r="Y25" s="207"/>
      <c r="Z25" s="207"/>
      <c r="AA25" s="207"/>
      <c r="AB25" s="207"/>
      <c r="AC25" s="207"/>
      <c r="AD25" s="207"/>
      <c r="AE25" s="207"/>
      <c r="AF25" s="207"/>
      <c r="AG25" s="207"/>
      <c r="AH25" s="207"/>
      <c r="AI25" s="207"/>
      <c r="AJ25" s="207"/>
      <c r="AK25" s="75">
        <f t="shared" si="0"/>
        <v>0</v>
      </c>
      <c r="AL25" s="76">
        <f t="shared" si="1"/>
        <v>0</v>
      </c>
      <c r="AM25" s="372"/>
      <c r="AN25" s="372"/>
    </row>
    <row r="26" spans="1:40" ht="18" customHeight="1">
      <c r="A26" s="202">
        <v>16</v>
      </c>
      <c r="B26" s="115"/>
      <c r="C26" s="209"/>
      <c r="D26" s="116"/>
      <c r="E26" s="117"/>
      <c r="F26" s="207"/>
      <c r="G26" s="207"/>
      <c r="H26" s="207"/>
      <c r="I26" s="207"/>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07"/>
      <c r="AI26" s="207"/>
      <c r="AJ26" s="207"/>
      <c r="AK26" s="75">
        <f t="shared" si="0"/>
        <v>0</v>
      </c>
      <c r="AL26" s="76">
        <f t="shared" si="1"/>
        <v>0</v>
      </c>
      <c r="AM26" s="372"/>
      <c r="AN26" s="372"/>
    </row>
    <row r="27" spans="1:40" ht="18" customHeight="1">
      <c r="A27" s="202">
        <v>17</v>
      </c>
      <c r="B27" s="115"/>
      <c r="C27" s="209"/>
      <c r="D27" s="116"/>
      <c r="E27" s="117"/>
      <c r="F27" s="207"/>
      <c r="G27" s="207"/>
      <c r="H27" s="207"/>
      <c r="I27" s="207"/>
      <c r="J27" s="207"/>
      <c r="K27" s="207"/>
      <c r="L27" s="207"/>
      <c r="M27" s="207"/>
      <c r="N27" s="207"/>
      <c r="O27" s="207"/>
      <c r="P27" s="207"/>
      <c r="Q27" s="207"/>
      <c r="R27" s="207"/>
      <c r="S27" s="207"/>
      <c r="T27" s="207"/>
      <c r="U27" s="207"/>
      <c r="V27" s="207"/>
      <c r="W27" s="207"/>
      <c r="X27" s="207"/>
      <c r="Y27" s="207"/>
      <c r="Z27" s="207"/>
      <c r="AA27" s="207"/>
      <c r="AB27" s="207"/>
      <c r="AC27" s="207"/>
      <c r="AD27" s="207"/>
      <c r="AE27" s="207"/>
      <c r="AF27" s="207"/>
      <c r="AG27" s="207"/>
      <c r="AH27" s="207"/>
      <c r="AI27" s="207"/>
      <c r="AJ27" s="207"/>
      <c r="AK27" s="75">
        <f t="shared" si="0"/>
        <v>0</v>
      </c>
      <c r="AL27" s="76">
        <f t="shared" si="1"/>
        <v>0</v>
      </c>
      <c r="AM27" s="372"/>
      <c r="AN27" s="372"/>
    </row>
    <row r="28" spans="1:40" ht="18" customHeight="1">
      <c r="A28" s="202">
        <v>18</v>
      </c>
      <c r="B28" s="115"/>
      <c r="C28" s="209"/>
      <c r="D28" s="116"/>
      <c r="E28" s="11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75">
        <f t="shared" si="0"/>
        <v>0</v>
      </c>
      <c r="AL28" s="76">
        <f t="shared" si="1"/>
        <v>0</v>
      </c>
      <c r="AM28" s="372"/>
      <c r="AN28" s="372"/>
    </row>
    <row r="29" spans="1:40" ht="18" customHeight="1">
      <c r="A29" s="202">
        <v>19</v>
      </c>
      <c r="B29" s="115"/>
      <c r="C29" s="209"/>
      <c r="D29" s="116"/>
      <c r="E29" s="117"/>
      <c r="F29" s="207"/>
      <c r="G29" s="207"/>
      <c r="H29" s="207"/>
      <c r="I29" s="207"/>
      <c r="J29" s="207"/>
      <c r="K29" s="207"/>
      <c r="L29" s="207"/>
      <c r="M29" s="207"/>
      <c r="N29" s="207"/>
      <c r="O29" s="207"/>
      <c r="P29" s="207"/>
      <c r="Q29" s="207"/>
      <c r="R29" s="207"/>
      <c r="S29" s="207"/>
      <c r="T29" s="207"/>
      <c r="U29" s="207"/>
      <c r="V29" s="207"/>
      <c r="W29" s="207"/>
      <c r="X29" s="207"/>
      <c r="Y29" s="207"/>
      <c r="Z29" s="207"/>
      <c r="AA29" s="207"/>
      <c r="AB29" s="207"/>
      <c r="AC29" s="207"/>
      <c r="AD29" s="207"/>
      <c r="AE29" s="207"/>
      <c r="AF29" s="207"/>
      <c r="AG29" s="207"/>
      <c r="AH29" s="207"/>
      <c r="AI29" s="207"/>
      <c r="AJ29" s="207"/>
      <c r="AK29" s="75">
        <f t="shared" si="0"/>
        <v>0</v>
      </c>
      <c r="AL29" s="76">
        <f t="shared" si="1"/>
        <v>0</v>
      </c>
      <c r="AM29" s="372"/>
      <c r="AN29" s="372"/>
    </row>
    <row r="30" spans="1:40" ht="18" customHeight="1">
      <c r="A30" s="202">
        <v>20</v>
      </c>
      <c r="B30" s="115"/>
      <c r="C30" s="209"/>
      <c r="D30" s="116"/>
      <c r="E30" s="117"/>
      <c r="F30" s="207"/>
      <c r="G30" s="207"/>
      <c r="H30" s="207"/>
      <c r="I30" s="207"/>
      <c r="J30" s="207"/>
      <c r="K30" s="207"/>
      <c r="L30" s="207"/>
      <c r="M30" s="207"/>
      <c r="N30" s="207"/>
      <c r="O30" s="207"/>
      <c r="P30" s="207"/>
      <c r="Q30" s="207"/>
      <c r="R30" s="207"/>
      <c r="S30" s="207"/>
      <c r="T30" s="207"/>
      <c r="U30" s="207"/>
      <c r="V30" s="207"/>
      <c r="W30" s="207"/>
      <c r="X30" s="207"/>
      <c r="Y30" s="207"/>
      <c r="Z30" s="207"/>
      <c r="AA30" s="207"/>
      <c r="AB30" s="207"/>
      <c r="AC30" s="207"/>
      <c r="AD30" s="207"/>
      <c r="AE30" s="207"/>
      <c r="AF30" s="207"/>
      <c r="AG30" s="207"/>
      <c r="AH30" s="207"/>
      <c r="AI30" s="207"/>
      <c r="AJ30" s="207"/>
      <c r="AK30" s="75">
        <f t="shared" si="0"/>
        <v>0</v>
      </c>
      <c r="AL30" s="76">
        <f t="shared" si="1"/>
        <v>0</v>
      </c>
      <c r="AM30" s="372"/>
      <c r="AN30" s="372"/>
    </row>
    <row r="31" spans="1:40" ht="18" customHeight="1">
      <c r="A31" s="369" t="s">
        <v>93</v>
      </c>
      <c r="B31" s="376"/>
      <c r="C31" s="376"/>
      <c r="D31" s="376"/>
      <c r="E31" s="376"/>
      <c r="F31" s="77">
        <f t="shared" ref="F31:AJ31" si="2">+SUM(F11:F30)</f>
        <v>0</v>
      </c>
      <c r="G31" s="77">
        <f t="shared" si="2"/>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 t="shared" si="1"/>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206"/>
      <c r="B33" s="206"/>
      <c r="C33" s="206"/>
      <c r="D33" s="206"/>
      <c r="E33" s="206"/>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206"/>
      <c r="AL33" s="206"/>
      <c r="AM33" s="71"/>
    </row>
    <row r="34" spans="1:43" s="72" customFormat="1" ht="15" customHeight="1">
      <c r="A34" s="206"/>
      <c r="B34" s="206"/>
      <c r="C34" s="206"/>
      <c r="D34" s="206"/>
      <c r="E34" s="206"/>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206"/>
      <c r="AL34" s="206"/>
      <c r="AM34" s="71"/>
    </row>
    <row r="35" spans="1:43" s="72" customFormat="1" ht="15" customHeight="1">
      <c r="A35" s="206"/>
      <c r="B35" s="206"/>
      <c r="C35" s="206"/>
      <c r="D35" s="206"/>
      <c r="E35" s="206"/>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206"/>
      <c r="AL35" s="206"/>
      <c r="AM35" s="71"/>
    </row>
    <row r="36" spans="1:43" s="72" customFormat="1" ht="21" customHeight="1">
      <c r="A36" s="112" t="s">
        <v>206</v>
      </c>
      <c r="B36" s="206"/>
      <c r="C36" s="206"/>
      <c r="D36" s="206"/>
      <c r="E36" s="206"/>
      <c r="F36" s="206"/>
      <c r="G36" s="70"/>
      <c r="H36" s="70"/>
      <c r="I36" s="70"/>
      <c r="J36" s="70"/>
      <c r="K36" s="70"/>
      <c r="L36" s="70"/>
      <c r="M36" s="70"/>
      <c r="N36" s="70"/>
      <c r="O36" s="70"/>
      <c r="AM36" s="206"/>
      <c r="AN36" s="71"/>
    </row>
    <row r="37" spans="1:43" s="72" customFormat="1" ht="24.95" customHeight="1">
      <c r="A37" s="407"/>
      <c r="B37" s="407"/>
      <c r="C37" s="407"/>
      <c r="D37" s="208">
        <v>4</v>
      </c>
      <c r="E37" s="208">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407"/>
      <c r="AL37" s="203" t="s">
        <v>210</v>
      </c>
      <c r="AM37"/>
      <c r="AN37"/>
      <c r="AO37"/>
      <c r="AP37"/>
      <c r="AQ37"/>
    </row>
    <row r="38" spans="1:43" s="72" customFormat="1" ht="18" customHeight="1">
      <c r="A38" s="437" t="s">
        <v>213</v>
      </c>
      <c r="B38" s="437"/>
      <c r="C38" s="437"/>
      <c r="D38" s="207"/>
      <c r="E38" s="207"/>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c r="AI38" s="438"/>
      <c r="AJ38" s="439">
        <f>SUM(D38:AI38)</f>
        <v>0</v>
      </c>
      <c r="AK38" s="439"/>
      <c r="AL38" s="440" t="e">
        <f>ROUNDUP(AJ38/AJ39,1)</f>
        <v>#DIV/0!</v>
      </c>
      <c r="AM38"/>
      <c r="AN38"/>
      <c r="AO38"/>
      <c r="AP38"/>
      <c r="AQ38"/>
    </row>
    <row r="39" spans="1:43" s="72" customFormat="1" ht="18" customHeight="1">
      <c r="A39" s="437" t="s">
        <v>207</v>
      </c>
      <c r="B39" s="437"/>
      <c r="C39" s="437"/>
      <c r="D39" s="207"/>
      <c r="E39" s="207"/>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+SUM(D39:AI39)</f>
        <v>0</v>
      </c>
      <c r="AK39" s="439"/>
      <c r="AL39" s="441"/>
      <c r="AM39"/>
      <c r="AN39"/>
      <c r="AO39"/>
      <c r="AP39"/>
      <c r="AQ39"/>
    </row>
    <row r="40" spans="1:43" s="72" customFormat="1" ht="5.0999999999999996" customHeight="1">
      <c r="A40" s="118"/>
      <c r="B40" s="118"/>
      <c r="C40" s="118"/>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9"/>
      <c r="AH40" s="119"/>
      <c r="AI40" s="119"/>
      <c r="AJ40" s="120"/>
      <c r="AK40" s="70"/>
      <c r="AL40" s="206"/>
      <c r="AM40" s="206"/>
      <c r="AN40" s="71"/>
    </row>
    <row r="41" spans="1:43" s="72" customFormat="1" ht="18" customHeight="1">
      <c r="A41" s="112" t="s">
        <v>208</v>
      </c>
      <c r="B41" s="70"/>
      <c r="D41" s="70"/>
      <c r="E41" s="70"/>
      <c r="F41" s="70"/>
      <c r="G41" s="70"/>
      <c r="H41" s="70"/>
      <c r="I41"/>
      <c r="J41"/>
      <c r="K41"/>
      <c r="L41"/>
      <c r="M41"/>
      <c r="N41"/>
      <c r="O41" s="70"/>
      <c r="P41" s="70"/>
      <c r="Q41" s="70"/>
      <c r="R41" s="70"/>
      <c r="S41" s="70"/>
      <c r="T41" s="70"/>
      <c r="U41" s="70"/>
      <c r="V41" s="70"/>
      <c r="W41" s="206"/>
      <c r="X41" s="70"/>
      <c r="Y41" s="70"/>
      <c r="Z41" s="70"/>
      <c r="AA41" s="70"/>
      <c r="AB41" s="70"/>
      <c r="AC41" s="70"/>
      <c r="AD41" s="70"/>
      <c r="AE41" s="70"/>
      <c r="AF41" s="70"/>
      <c r="AG41" s="119"/>
      <c r="AH41" s="119"/>
      <c r="AI41" s="119"/>
      <c r="AJ41" s="120"/>
      <c r="AK41" s="70"/>
      <c r="AL41" s="206"/>
      <c r="AM41" s="206"/>
      <c r="AN41" s="71"/>
    </row>
    <row r="42" spans="1:43" s="72" customFormat="1" ht="24.95" customHeight="1">
      <c r="A42" s="407" t="s">
        <v>200</v>
      </c>
      <c r="B42" s="407"/>
      <c r="C42" s="407" t="s">
        <v>113</v>
      </c>
      <c r="D42" s="407"/>
      <c r="E42" s="410" t="s">
        <v>224</v>
      </c>
      <c r="F42" s="410"/>
      <c r="G42" s="410"/>
      <c r="H42" s="410"/>
      <c r="I42" s="418"/>
      <c r="J42" s="418"/>
      <c r="K42" s="418"/>
      <c r="L42" s="418"/>
      <c r="M42" s="418"/>
      <c r="N42" s="418"/>
      <c r="O42"/>
      <c r="P42"/>
      <c r="Q42"/>
      <c r="R42"/>
      <c r="S42"/>
      <c r="T42"/>
      <c r="U42"/>
      <c r="W42" s="206"/>
      <c r="X42" s="70"/>
      <c r="Y42" s="70"/>
      <c r="Z42" s="70"/>
      <c r="AA42" s="70"/>
      <c r="AB42" s="70"/>
      <c r="AC42" s="70"/>
      <c r="AD42" s="70"/>
      <c r="AE42" s="70"/>
      <c r="AF42" s="70"/>
      <c r="AG42" s="119"/>
      <c r="AH42" s="119"/>
      <c r="AI42" s="119"/>
      <c r="AJ42" s="120"/>
      <c r="AK42" s="70"/>
      <c r="AL42" s="206"/>
      <c r="AM42" s="206"/>
      <c r="AN42" s="71"/>
    </row>
    <row r="43" spans="1:43" s="72" customFormat="1" ht="18" customHeight="1">
      <c r="A43" s="410" t="s">
        <v>211</v>
      </c>
      <c r="B43" s="410"/>
      <c r="C43" s="444" t="e">
        <f>ROUNDDOWN(IF(AL38&lt;=60,1,1+ROUNDUP((AL38-60)/40,0)),1)</f>
        <v>#DIV/0!</v>
      </c>
      <c r="D43" s="444"/>
      <c r="E43" s="444" t="e">
        <f>ROUNDDOWN(AL38/10,1)</f>
        <v>#DIV/0!</v>
      </c>
      <c r="F43" s="444"/>
      <c r="G43" s="444"/>
      <c r="H43" s="444"/>
      <c r="I43" s="457"/>
      <c r="J43" s="457"/>
      <c r="K43" s="457"/>
      <c r="L43" s="457"/>
      <c r="M43" s="457"/>
      <c r="N43" s="457"/>
      <c r="O43"/>
      <c r="P43"/>
      <c r="Q43"/>
      <c r="R43"/>
      <c r="S43"/>
      <c r="T43"/>
      <c r="U43"/>
      <c r="W43" s="206"/>
      <c r="X43" s="70"/>
      <c r="Y43" s="70"/>
      <c r="Z43" s="70"/>
      <c r="AA43" s="70"/>
      <c r="AB43" s="70"/>
      <c r="AC43" s="70"/>
      <c r="AD43" s="70"/>
      <c r="AE43" s="70"/>
      <c r="AF43" s="70"/>
      <c r="AG43" s="119"/>
      <c r="AH43" s="119"/>
      <c r="AI43" s="119"/>
      <c r="AJ43" s="120"/>
      <c r="AK43" s="70"/>
      <c r="AL43" s="206"/>
      <c r="AM43" s="206"/>
      <c r="AN43" s="71"/>
    </row>
    <row r="44" spans="1:43" s="72" customFormat="1" ht="5.0999999999999996" customHeight="1">
      <c r="A44" s="118"/>
      <c r="B44" s="118"/>
      <c r="C44" s="118"/>
      <c r="D44" s="118"/>
      <c r="E44" s="118"/>
      <c r="F44" s="118"/>
      <c r="G44" s="118"/>
      <c r="H44" s="118"/>
      <c r="I44" s="118"/>
      <c r="J44" s="119"/>
      <c r="K44" s="119"/>
      <c r="L44" s="119"/>
      <c r="M44" s="120"/>
      <c r="N44" s="70"/>
      <c r="O44" s="70"/>
      <c r="P44" s="70"/>
      <c r="Q44"/>
      <c r="W44" s="206"/>
      <c r="X44" s="70"/>
      <c r="Y44" s="70"/>
      <c r="Z44" s="70"/>
      <c r="AA44" s="70"/>
      <c r="AB44" s="70"/>
      <c r="AC44" s="70"/>
      <c r="AD44" s="70"/>
      <c r="AE44" s="70"/>
      <c r="AF44" s="70"/>
      <c r="AG44" s="119"/>
      <c r="AH44" s="119"/>
      <c r="AI44" s="119"/>
      <c r="AJ44" s="120"/>
      <c r="AK44" s="70"/>
      <c r="AL44" s="206"/>
      <c r="AM44" s="206"/>
      <c r="AN44" s="71"/>
    </row>
    <row r="45" spans="1:43" ht="21" customHeight="1">
      <c r="A45" s="73" t="s">
        <v>212</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16" t="str">
        <f>IF(VLOOKUP($AK$1,[1]選択肢!$A$1:$J$31,C51,FALSE)=0,"-",VLOOKUP($AK$1,[1]選択肢!$A$1:$J$31,C51,FALSE))</f>
        <v>管理者</v>
      </c>
      <c r="D46" s="417"/>
      <c r="E46" s="423" t="str">
        <f>IF(VLOOKUP($AK$1,[1]選択肢!$A$1:$J$31,E51,FALSE)=0,"-",VLOOKUP($AK$1,[1]選択肢!$A$1:$J$31,E51,FALSE))</f>
        <v>サービス管理責任者</v>
      </c>
      <c r="F46" s="423"/>
      <c r="G46" s="423"/>
      <c r="H46" s="423"/>
      <c r="I46" s="416" t="str">
        <f>IF(VLOOKUP($AK$1,[1]選択肢!$A$1:$J$31,I51,FALSE)=0,"-",VLOOKUP($AK$1,[1]選択肢!$A$1:$J$31,I51,FALSE))</f>
        <v>職業指導員</v>
      </c>
      <c r="J46" s="417"/>
      <c r="K46" s="417"/>
      <c r="L46" s="417"/>
      <c r="M46" s="417"/>
      <c r="N46" s="424"/>
      <c r="O46" s="416" t="str">
        <f>IF(VLOOKUP($AK$1,[1]選択肢!$A$1:$J$31,O51,FALSE)=0,"-",VLOOKUP($AK$1,[1]選択肢!$A$1:$J$31,O51,FALSE))</f>
        <v>生活支援員</v>
      </c>
      <c r="P46" s="417"/>
      <c r="Q46" s="417"/>
      <c r="R46" s="417"/>
      <c r="S46" s="417"/>
      <c r="T46" s="424"/>
      <c r="U46" s="416" t="str">
        <f>IF(VLOOKUP($AK$1,[1]選択肢!$A$1:$J$31,U51,FALSE)=0,"-",VLOOKUP($AK$1,[1]選択肢!$A$1:$J$31,U51,FALSE))</f>
        <v>その他職員</v>
      </c>
      <c r="V46" s="417"/>
      <c r="W46" s="417"/>
      <c r="X46" s="417"/>
      <c r="Y46" s="417"/>
      <c r="Z46" s="424"/>
      <c r="AA46" s="416" t="str">
        <f>IF(VLOOKUP($AK$1,[1]選択肢!$A$1:$J$31,AA51,FALSE)=0,"-",VLOOKUP($AK$1,[1]選択肢!$A$1:$J$31,AA51,FALSE))</f>
        <v>-</v>
      </c>
      <c r="AB46" s="417"/>
      <c r="AC46" s="417"/>
      <c r="AD46" s="417"/>
      <c r="AE46" s="417"/>
      <c r="AF46" s="424"/>
      <c r="AG46" s="423" t="str">
        <f>IF(VLOOKUP($AK$1,[1]選択肢!$A$1:$J$31,AG51,FALSE)=0,"-",VLOOKUP($AK$1,[1]選択肢!$A$1:$J$31,AG51,FALSE))</f>
        <v>-</v>
      </c>
      <c r="AH46" s="423"/>
      <c r="AI46" s="423"/>
      <c r="AJ46" s="423"/>
      <c r="AK46" s="423"/>
      <c r="AL46" s="423" t="str">
        <f>IF(VLOOKUP($AK$1,[1]選択肢!$A$1:$J$31,AL51,FALSE)=0,"-",VLOOKUP($AK$1,[1]選択肢!$A$1:$J$31,AL51,FALSE))</f>
        <v>-</v>
      </c>
      <c r="AM46" s="423"/>
      <c r="AN46" s="62"/>
    </row>
    <row r="47" spans="1:43" ht="18" customHeight="1">
      <c r="A47" s="62"/>
      <c r="B47" s="82"/>
      <c r="C47" s="204" t="s">
        <v>55</v>
      </c>
      <c r="D47" s="204" t="s">
        <v>56</v>
      </c>
      <c r="E47" s="205" t="s">
        <v>55</v>
      </c>
      <c r="F47" s="422" t="s">
        <v>56</v>
      </c>
      <c r="G47" s="422"/>
      <c r="H47" s="422"/>
      <c r="I47" s="419" t="s">
        <v>55</v>
      </c>
      <c r="J47" s="420"/>
      <c r="K47" s="421"/>
      <c r="L47" s="419" t="s">
        <v>56</v>
      </c>
      <c r="M47" s="420"/>
      <c r="N47" s="421"/>
      <c r="O47" s="419" t="s">
        <v>55</v>
      </c>
      <c r="P47" s="420"/>
      <c r="Q47" s="421"/>
      <c r="R47" s="419" t="s">
        <v>56</v>
      </c>
      <c r="S47" s="420"/>
      <c r="T47" s="421"/>
      <c r="U47" s="419" t="s">
        <v>55</v>
      </c>
      <c r="V47" s="420"/>
      <c r="W47" s="421"/>
      <c r="X47" s="419" t="s">
        <v>56</v>
      </c>
      <c r="Y47" s="420"/>
      <c r="Z47" s="421"/>
      <c r="AA47" s="419" t="s">
        <v>55</v>
      </c>
      <c r="AB47" s="420"/>
      <c r="AC47" s="421"/>
      <c r="AD47" s="419" t="s">
        <v>56</v>
      </c>
      <c r="AE47" s="420"/>
      <c r="AF47" s="421"/>
      <c r="AG47" s="419" t="s">
        <v>55</v>
      </c>
      <c r="AH47" s="420"/>
      <c r="AI47" s="421"/>
      <c r="AJ47" s="419" t="s">
        <v>56</v>
      </c>
      <c r="AK47" s="421"/>
      <c r="AL47" s="205" t="s">
        <v>18</v>
      </c>
      <c r="AM47" s="205" t="s">
        <v>308</v>
      </c>
      <c r="AN47" s="62"/>
    </row>
    <row r="48" spans="1:43" ht="18" customHeight="1">
      <c r="A48" s="62"/>
      <c r="B48" s="201" t="s">
        <v>106</v>
      </c>
      <c r="C48" s="205">
        <f>COUNTIFS($B$11:$B$30,C$46,$C$11:$C$30,"A",$E$11:$E$30,"*")</f>
        <v>0</v>
      </c>
      <c r="D48" s="205">
        <f>COUNTIFS($B$11:$B$30,C$46,$C$11:$C$30,"B",$E$11:$E$30,"*")</f>
        <v>0</v>
      </c>
      <c r="E48" s="205">
        <f>COUNTIFS($B$11:$B$30,E$46,$C$11:$C$30,"A",$E$11:$E$30,"*")</f>
        <v>0</v>
      </c>
      <c r="F48" s="419">
        <f>COUNTIFS($B$11:$B$30,E$46,$C$11:$C$30,"B",$E$11:$E$30,"*")</f>
        <v>0</v>
      </c>
      <c r="G48" s="420"/>
      <c r="H48" s="421"/>
      <c r="I48" s="419">
        <f>COUNTIFS($B$11:$B$30,I$46,$C$11:$C$30,"A",$E$11:$E$30,"*")</f>
        <v>0</v>
      </c>
      <c r="J48" s="420"/>
      <c r="K48" s="421"/>
      <c r="L48" s="419">
        <f>COUNTIFS($B$11:$B$30,I$46,$C$11:$C$30,"B",$E$11:$E$30,"*")</f>
        <v>0</v>
      </c>
      <c r="M48" s="420"/>
      <c r="N48" s="421"/>
      <c r="O48" s="419">
        <f>COUNTIFS($B$11:$B$30,O$46,$C$11:$C$30,"A",$E$11:$E$30,"*")</f>
        <v>0</v>
      </c>
      <c r="P48" s="420"/>
      <c r="Q48" s="421"/>
      <c r="R48" s="419">
        <f>COUNTIFS($B$11:$B$30,O$46,$C$11:$C$30,"B",$E$11:$E$30,"*")</f>
        <v>0</v>
      </c>
      <c r="S48" s="420"/>
      <c r="T48" s="421"/>
      <c r="U48" s="419">
        <f>COUNTIFS($B$11:$B$30,U$46,$C$11:$C$30,"A",$E$11:$E$30,"*")</f>
        <v>0</v>
      </c>
      <c r="V48" s="420"/>
      <c r="W48" s="421"/>
      <c r="X48" s="419">
        <f>COUNTIFS($B$11:$B$30,U$46,$C$11:$C$30,"B",$E$11:$E$30,"*")</f>
        <v>0</v>
      </c>
      <c r="Y48" s="420"/>
      <c r="Z48" s="421"/>
      <c r="AA48" s="419">
        <f>COUNTIFS($B$11:$B$30,AA$46,$C$11:$C$30,"A",$E$11:$E$30,"*")</f>
        <v>0</v>
      </c>
      <c r="AB48" s="420"/>
      <c r="AC48" s="421"/>
      <c r="AD48" s="419">
        <f>COUNTIFS($B$11:$B$30,AA$46,$C$11:$C$30,"B",$E$11:$E$30,"*")</f>
        <v>0</v>
      </c>
      <c r="AE48" s="420"/>
      <c r="AF48" s="421"/>
      <c r="AG48" s="419">
        <f>COUNTIFS($B$11:$B$30,AG$46,$C$11:$C$30,"A",$E$11:$E$30,"*")</f>
        <v>0</v>
      </c>
      <c r="AH48" s="420"/>
      <c r="AI48" s="421"/>
      <c r="AJ48" s="419">
        <f>COUNTIFS($B$11:$B$30,AG$46,$C$11:$C$30,"B",$E$11:$E$30,"*")</f>
        <v>0</v>
      </c>
      <c r="AK48" s="421"/>
      <c r="AL48" s="205">
        <f>COUNTIFS($B$11:$B$30,AL$46,$C$11:$C$30,"A",$E$11:$E$30,"*")</f>
        <v>0</v>
      </c>
      <c r="AM48" s="205">
        <f>COUNTIFS($B$11:$B$30,AL$46,$C$11:$C$30,"B",$E$11:$E$30,"*")</f>
        <v>0</v>
      </c>
      <c r="AN48" s="62"/>
    </row>
    <row r="49" spans="1:40" ht="18" customHeight="1">
      <c r="A49" s="62"/>
      <c r="B49" s="200" t="s">
        <v>107</v>
      </c>
      <c r="C49" s="205">
        <f>COUNTIFS($B$11:$B$30,C$46,$C$11:$C$30,"C",$E$11:$E$30,"*")</f>
        <v>0</v>
      </c>
      <c r="D49" s="205">
        <f>COUNTIFS($B$11:$B$30,C$46,$C$11:$C$30,"D",$E$11:$E$30,"*")</f>
        <v>0</v>
      </c>
      <c r="E49" s="205">
        <f>COUNTIFS($B$11:$B$30,E$46,$C$11:$C$30,"C",$E$11:$E$30,"*")</f>
        <v>0</v>
      </c>
      <c r="F49" s="419">
        <f>COUNTIFS($B$11:$B$30,E$46,$C$11:$C$30,"D",$E$11:$E$30,"*")</f>
        <v>0</v>
      </c>
      <c r="G49" s="420"/>
      <c r="H49" s="421"/>
      <c r="I49" s="419">
        <f>COUNTIFS($B$11:$B$30,I$46,$C$11:$C$30,"C",$E$11:$E$30,"*")</f>
        <v>0</v>
      </c>
      <c r="J49" s="420"/>
      <c r="K49" s="421"/>
      <c r="L49" s="419">
        <f>COUNTIFS($B$11:$B$30,I$46,$C$11:$C$30,"D",$E$11:$E$30,"*")</f>
        <v>0</v>
      </c>
      <c r="M49" s="420"/>
      <c r="N49" s="421"/>
      <c r="O49" s="419">
        <f>COUNTIFS($B$11:$B$30,O$46,$C$11:$C$30,"C",$E$11:$E$30,"*")</f>
        <v>0</v>
      </c>
      <c r="P49" s="420"/>
      <c r="Q49" s="421"/>
      <c r="R49" s="419">
        <f>COUNTIFS($B$11:$B$30,O$46,$C$11:$C$30,"D",$E$11:$E$30,"*")</f>
        <v>0</v>
      </c>
      <c r="S49" s="420"/>
      <c r="T49" s="421"/>
      <c r="U49" s="419">
        <f>COUNTIFS($B$11:$B$30,U$46,$C$11:$C$30,"C",$E$11:$E$30,"*")</f>
        <v>0</v>
      </c>
      <c r="V49" s="420"/>
      <c r="W49" s="421"/>
      <c r="X49" s="419">
        <f>COUNTIFS($B$11:$B$30,U$46,$C$11:$C$30,"D",$E$11:$E$30,"*")</f>
        <v>0</v>
      </c>
      <c r="Y49" s="420"/>
      <c r="Z49" s="421"/>
      <c r="AA49" s="419">
        <f>COUNTIFS($B$11:$B$30,AA$46,$C$11:$C$30,"C",$E$11:$E$30,"*")</f>
        <v>0</v>
      </c>
      <c r="AB49" s="420"/>
      <c r="AC49" s="421"/>
      <c r="AD49" s="419">
        <f>COUNTIFS($B$11:$B$30,AA$46,$C$11:$C$30,"D",$E$11:$E$30,"*")</f>
        <v>0</v>
      </c>
      <c r="AE49" s="420"/>
      <c r="AF49" s="421"/>
      <c r="AG49" s="419">
        <f>COUNTIFS($B$11:$B$30,AG$46,$C$11:$C$30,"C",$E$11:$E$30,"*")</f>
        <v>0</v>
      </c>
      <c r="AH49" s="420"/>
      <c r="AI49" s="421"/>
      <c r="AJ49" s="419">
        <f>COUNTIFS($B$11:$B$30,AG$46,$C$11:$C$30,"D",$E$11:$E$30,"*")</f>
        <v>0</v>
      </c>
      <c r="AK49" s="421"/>
      <c r="AL49" s="205">
        <f>COUNTIFS($B$11:$B$30,AL$46,$C$11:$C$30,"C",$E$11:$E$30,"*")</f>
        <v>0</v>
      </c>
      <c r="AM49" s="205">
        <f>COUNTIFS($B$11:$B$30,AL$46,$C$11:$C$30,"D",$E$11:$E$30,"*")</f>
        <v>0</v>
      </c>
      <c r="AN49" s="62"/>
    </row>
    <row r="50" spans="1:40" ht="24.95" customHeight="1">
      <c r="A50" s="62"/>
      <c r="B50" s="200" t="s">
        <v>199</v>
      </c>
      <c r="C50" s="416" t="str">
        <f>IF($AK$3="４週",SUMIFS($AK$11:$AK$30,$B$11:$B$30,C46)/4/$AH$5,IF($AK$3="歴月",SUMIFS($AK$11:$AK$30,$B$11:$B$30,C46)/$AL$5,"記載する期間を選択してください"))</f>
        <v>記載する期間を選択してください</v>
      </c>
      <c r="D50" s="424"/>
      <c r="E50" s="416" t="str">
        <f>IF($AK$3="４週",SUMIFS($AK$11:$AK$30,$B$11:$B$30,E46)/4/$AH$5,IF($AK$3="歴月",SUMIFS($AK$11:$AK$30,$B$11:$B$30,E46)/$AL$5,"記載する期間を選択してください"))</f>
        <v>記載する期間を選択してください</v>
      </c>
      <c r="F50" s="417"/>
      <c r="G50" s="417"/>
      <c r="H50" s="424"/>
      <c r="I50" s="416" t="str">
        <f>IF($AK$3="４週",SUMIFS($AK$11:$AK$30,$B$11:$B$30,I46)/4/$AH$5,IF($AK$3="歴月",SUMIFS($AK$11:$AK$30,$B$11:$B$30,I46)/$AL$5,"記載する期間を選択してください"))</f>
        <v>記載する期間を選択してください</v>
      </c>
      <c r="J50" s="417"/>
      <c r="K50" s="417"/>
      <c r="L50" s="417"/>
      <c r="M50" s="417"/>
      <c r="N50" s="424"/>
      <c r="O50" s="416" t="str">
        <f>IF($AK$3="４週",SUMIFS($AK$11:$AK$30,$B$11:$B$30,O46)/4/$AH$5,IF($AK$3="歴月",SUMIFS($AK$11:$AK$30,$B$11:$B$30,O46)/$AL$5,"記載する期間を選択してください"))</f>
        <v>記載する期間を選択してください</v>
      </c>
      <c r="P50" s="417"/>
      <c r="Q50" s="417"/>
      <c r="R50" s="417"/>
      <c r="S50" s="417"/>
      <c r="T50" s="424"/>
      <c r="U50" s="416" t="str">
        <f>IF($AK$3="４週",SUMIFS($AK$11:$AK$30,$B$11:$B$30,U46)/4/$AH$5,IF($AK$3="歴月",SUMIFS($AK$11:$AK$30,$B$11:$B$30,U46)/$AL$5,"記載する期間を選択してください"))</f>
        <v>記載する期間を選択してください</v>
      </c>
      <c r="V50" s="417"/>
      <c r="W50" s="417"/>
      <c r="X50" s="417"/>
      <c r="Y50" s="417"/>
      <c r="Z50" s="424"/>
      <c r="AA50" s="416" t="str">
        <f>IF($AK$3="４週",SUMIFS($AK$11:$AK$30,$B$11:$B$30,AA46)/4/$AH$5,IF($AK$3="歴月",SUMIFS($AK$11:$AK$30,$B$11:$B$30,AA46)/$AL$5,"記載する期間を選択してください"))</f>
        <v>記載する期間を選択してください</v>
      </c>
      <c r="AB50" s="417"/>
      <c r="AC50" s="417"/>
      <c r="AD50" s="417"/>
      <c r="AE50" s="417"/>
      <c r="AF50" s="424"/>
      <c r="AG50" s="416" t="str">
        <f>IF($AK$3="４週",SUMIFS($AK$11:$AK$30,$B$11:$B$30,AG46)/4/$AH$5,IF($AK$3="歴月",SUMIFS($AK$11:$AK$30,$B$11:$B$30,AG46)/$AL$5,"記載する期間を選択してください"))</f>
        <v>記載する期間を選択してください</v>
      </c>
      <c r="AH50" s="417"/>
      <c r="AI50" s="417"/>
      <c r="AJ50" s="417"/>
      <c r="AK50" s="424"/>
      <c r="AL50" s="416" t="str">
        <f>IF($AK$3="４週",SUMIFS($AK$11:$AK$30,$B$11:$B$30,AL46)/4/$AH$5,IF($AK$3="歴月",SUMIFS($AK$11:$AK$30,$B$11:$B$30,AL46)/$AL$5,"記載する期間を選択してください"))</f>
        <v>記載する期間を選択してください</v>
      </c>
      <c r="AM50" s="424"/>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164</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165</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214</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166</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168</v>
      </c>
      <c r="B57" s="103"/>
      <c r="C57" s="60"/>
      <c r="D57" s="60"/>
      <c r="E57" s="60"/>
      <c r="F57" s="60"/>
      <c r="G57" s="60"/>
    </row>
    <row r="58" spans="1:40" ht="15" customHeight="1">
      <c r="A58" s="60" t="s">
        <v>169</v>
      </c>
      <c r="B58" s="103"/>
      <c r="C58" s="60"/>
      <c r="D58" s="60"/>
      <c r="E58" s="60"/>
      <c r="F58" s="60"/>
      <c r="G58" s="60"/>
    </row>
    <row r="59" spans="1:40" ht="15" customHeight="1">
      <c r="A59" s="60"/>
      <c r="B59" s="201" t="s">
        <v>170</v>
      </c>
      <c r="C59" s="365" t="s">
        <v>171</v>
      </c>
      <c r="D59" s="365"/>
      <c r="E59" s="365"/>
      <c r="F59" s="60"/>
      <c r="G59" s="60"/>
    </row>
    <row r="60" spans="1:40" ht="15" customHeight="1">
      <c r="A60" s="60"/>
      <c r="B60" s="107" t="s">
        <v>188</v>
      </c>
      <c r="C60" s="375" t="s">
        <v>172</v>
      </c>
      <c r="D60" s="375"/>
      <c r="E60" s="375"/>
      <c r="F60" s="60"/>
      <c r="G60" s="60"/>
    </row>
    <row r="61" spans="1:40" ht="15" customHeight="1">
      <c r="A61" s="60"/>
      <c r="B61" s="107" t="s">
        <v>189</v>
      </c>
      <c r="C61" s="375" t="s">
        <v>173</v>
      </c>
      <c r="D61" s="375"/>
      <c r="E61" s="375"/>
      <c r="F61" s="60"/>
      <c r="G61" s="60"/>
    </row>
    <row r="62" spans="1:40" ht="15" customHeight="1">
      <c r="A62" s="60"/>
      <c r="B62" s="107" t="s">
        <v>190</v>
      </c>
      <c r="C62" s="375" t="s">
        <v>174</v>
      </c>
      <c r="D62" s="375"/>
      <c r="E62" s="375"/>
      <c r="F62" s="60"/>
      <c r="G62" s="60"/>
    </row>
    <row r="63" spans="1:40" ht="15" customHeight="1">
      <c r="A63" s="60"/>
      <c r="B63" s="107" t="s">
        <v>191</v>
      </c>
      <c r="C63" s="375" t="s">
        <v>175</v>
      </c>
      <c r="D63" s="375"/>
      <c r="E63" s="375"/>
      <c r="F63" s="60"/>
      <c r="G63" s="60"/>
    </row>
    <row r="64" spans="1:40" ht="15" customHeight="1">
      <c r="A64" s="60"/>
      <c r="B64" s="94" t="s">
        <v>176</v>
      </c>
      <c r="C64" s="60"/>
      <c r="D64" s="60"/>
      <c r="E64" s="60"/>
      <c r="F64" s="60"/>
      <c r="G64" s="60"/>
    </row>
    <row r="65" spans="1:7" ht="15" customHeight="1">
      <c r="A65" s="60"/>
      <c r="B65" s="94" t="s">
        <v>193</v>
      </c>
      <c r="C65" s="60"/>
      <c r="D65" s="60"/>
      <c r="E65" s="60"/>
      <c r="F65" s="60"/>
      <c r="G65" s="60"/>
    </row>
    <row r="66" spans="1:7" ht="15" customHeight="1">
      <c r="A66" s="60"/>
      <c r="B66" s="94" t="s">
        <v>177</v>
      </c>
      <c r="C66" s="60"/>
      <c r="D66" s="60"/>
      <c r="E66" s="60"/>
      <c r="F66" s="60"/>
      <c r="G66" s="60"/>
    </row>
    <row r="67" spans="1:7" ht="15" customHeight="1">
      <c r="A67" s="60" t="s">
        <v>178</v>
      </c>
      <c r="B67" s="103"/>
      <c r="C67" s="60"/>
      <c r="D67" s="60"/>
      <c r="E67" s="60"/>
      <c r="F67" s="60"/>
      <c r="G67" s="60"/>
    </row>
    <row r="68" spans="1:7" ht="15" customHeight="1">
      <c r="A68" s="60" t="s">
        <v>179</v>
      </c>
      <c r="B68" s="103"/>
      <c r="C68" s="60"/>
      <c r="D68" s="60"/>
      <c r="E68" s="60"/>
      <c r="F68" s="60"/>
      <c r="G68" s="60"/>
    </row>
    <row r="69" spans="1:7" ht="15" customHeight="1">
      <c r="A69" s="60" t="s">
        <v>194</v>
      </c>
      <c r="B69" s="103"/>
      <c r="C69" s="60"/>
      <c r="D69" s="60"/>
      <c r="E69" s="60"/>
      <c r="F69" s="60"/>
      <c r="G69" s="60"/>
    </row>
    <row r="70" spans="1:7" ht="15" customHeight="1">
      <c r="A70" s="60" t="s">
        <v>180</v>
      </c>
      <c r="B70" s="103"/>
      <c r="C70" s="60"/>
      <c r="D70" s="60"/>
      <c r="E70" s="60"/>
      <c r="F70" s="60"/>
      <c r="G70" s="60"/>
    </row>
    <row r="71" spans="1:7" ht="15" customHeight="1">
      <c r="A71" s="60" t="s">
        <v>279</v>
      </c>
      <c r="B71" s="103"/>
      <c r="C71" s="60"/>
      <c r="D71" s="60"/>
      <c r="E71" s="60"/>
      <c r="F71" s="60"/>
      <c r="G71" s="60"/>
    </row>
    <row r="72" spans="1:7" ht="15" customHeight="1">
      <c r="A72" s="60" t="s">
        <v>181</v>
      </c>
      <c r="B72" s="103"/>
      <c r="C72" s="60"/>
      <c r="D72" s="60"/>
      <c r="E72" s="60"/>
      <c r="F72" s="60"/>
      <c r="G72" s="60"/>
    </row>
    <row r="73" spans="1:7" ht="15" customHeight="1">
      <c r="A73" s="60" t="s">
        <v>182</v>
      </c>
      <c r="B73" s="103"/>
      <c r="C73" s="60"/>
      <c r="D73" s="60"/>
      <c r="E73" s="60"/>
      <c r="F73" s="60"/>
      <c r="G73" s="60"/>
    </row>
    <row r="74" spans="1:7" ht="15" customHeight="1">
      <c r="A74" s="60" t="s">
        <v>183</v>
      </c>
      <c r="B74" s="103"/>
      <c r="C74" s="60"/>
      <c r="D74" s="60"/>
      <c r="E74" s="60"/>
      <c r="F74" s="60"/>
      <c r="G74" s="60"/>
    </row>
    <row r="75" spans="1:7" ht="15" customHeight="1">
      <c r="A75" s="60" t="s">
        <v>184</v>
      </c>
      <c r="B75" s="103"/>
      <c r="C75" s="60"/>
      <c r="D75" s="60"/>
      <c r="E75" s="60"/>
      <c r="F75" s="60"/>
      <c r="G75" s="60"/>
    </row>
    <row r="76" spans="1:7" ht="15" customHeight="1">
      <c r="A76" s="60" t="s">
        <v>185</v>
      </c>
      <c r="B76" s="103"/>
      <c r="C76" s="60"/>
      <c r="D76" s="60"/>
      <c r="E76" s="60"/>
      <c r="F76" s="60"/>
      <c r="G76" s="60"/>
    </row>
    <row r="77" spans="1:7" ht="15" customHeight="1">
      <c r="A77" s="60" t="s">
        <v>186</v>
      </c>
      <c r="B77" s="103"/>
      <c r="C77" s="60"/>
      <c r="D77" s="60"/>
      <c r="E77" s="60"/>
      <c r="F77" s="60"/>
      <c r="G77" s="60"/>
    </row>
    <row r="78" spans="1:7" ht="15" customHeight="1">
      <c r="A78" s="60" t="s">
        <v>187</v>
      </c>
      <c r="B78" s="103"/>
      <c r="C78" s="60"/>
      <c r="D78" s="60"/>
      <c r="E78" s="60"/>
      <c r="F78" s="60"/>
      <c r="G78" s="60"/>
    </row>
    <row r="79" spans="1:7" ht="15" customHeight="1">
      <c r="A79" s="60" t="s">
        <v>192</v>
      </c>
      <c r="B79" s="103"/>
      <c r="C79" s="60"/>
      <c r="D79" s="60"/>
      <c r="E79" s="60"/>
      <c r="F79" s="60"/>
      <c r="G79" s="60"/>
    </row>
  </sheetData>
  <mergeCells count="145">
    <mergeCell ref="AL50:AM50"/>
    <mergeCell ref="C59:E59"/>
    <mergeCell ref="C60:E60"/>
    <mergeCell ref="C61:E61"/>
    <mergeCell ref="C62:E62"/>
    <mergeCell ref="C50:D50"/>
    <mergeCell ref="E50:H50"/>
    <mergeCell ref="I50:N50"/>
    <mergeCell ref="O50:T50"/>
    <mergeCell ref="U50:Z50"/>
    <mergeCell ref="F49:H49"/>
    <mergeCell ref="C63:E63"/>
    <mergeCell ref="AA50:AF50"/>
    <mergeCell ref="AG50:AK50"/>
    <mergeCell ref="X49:Z49"/>
    <mergeCell ref="AD48:AF48"/>
    <mergeCell ref="AL46:AM46"/>
    <mergeCell ref="F47:H47"/>
    <mergeCell ref="I47:K47"/>
    <mergeCell ref="L47:N47"/>
    <mergeCell ref="O47:Q47"/>
    <mergeCell ref="R47:T47"/>
    <mergeCell ref="U47:W47"/>
    <mergeCell ref="X47:Z47"/>
    <mergeCell ref="I49:K49"/>
    <mergeCell ref="L49:N49"/>
    <mergeCell ref="O49:Q49"/>
    <mergeCell ref="R49:T49"/>
    <mergeCell ref="U49:W49"/>
    <mergeCell ref="F48:H48"/>
    <mergeCell ref="I48:K48"/>
    <mergeCell ref="AA49:AC49"/>
    <mergeCell ref="AD49:AF49"/>
    <mergeCell ref="AG49:AI49"/>
    <mergeCell ref="AJ49:AK49"/>
    <mergeCell ref="A42:B42"/>
    <mergeCell ref="C42:D42"/>
    <mergeCell ref="E42:H42"/>
    <mergeCell ref="I42:N42"/>
    <mergeCell ref="A43:B43"/>
    <mergeCell ref="AA47:AC47"/>
    <mergeCell ref="L48:N48"/>
    <mergeCell ref="O48:Q48"/>
    <mergeCell ref="R48:T48"/>
    <mergeCell ref="U48:W48"/>
    <mergeCell ref="X48:Z48"/>
    <mergeCell ref="AA48:AC48"/>
    <mergeCell ref="C43:D43"/>
    <mergeCell ref="E43:H43"/>
    <mergeCell ref="C46:D46"/>
    <mergeCell ref="E46:H46"/>
    <mergeCell ref="I46:N46"/>
    <mergeCell ref="O46:T46"/>
    <mergeCell ref="AG48:AI48"/>
    <mergeCell ref="AJ48:AK48"/>
    <mergeCell ref="AD47:AF47"/>
    <mergeCell ref="AG47:AI47"/>
    <mergeCell ref="AJ47:AK47"/>
    <mergeCell ref="R39:T39"/>
    <mergeCell ref="U39:W39"/>
    <mergeCell ref="AD38:AF38"/>
    <mergeCell ref="AG38:AI38"/>
    <mergeCell ref="U46:Z46"/>
    <mergeCell ref="AA46:AF46"/>
    <mergeCell ref="I43:N43"/>
    <mergeCell ref="AG46:AK46"/>
    <mergeCell ref="X39:Z39"/>
    <mergeCell ref="AA39:AC39"/>
    <mergeCell ref="AD39:AF39"/>
    <mergeCell ref="AG39:AI39"/>
    <mergeCell ref="AJ39:AK39"/>
    <mergeCell ref="AM26:AN26"/>
    <mergeCell ref="AM27:AN27"/>
    <mergeCell ref="AM28:AN28"/>
    <mergeCell ref="AM29:AN29"/>
    <mergeCell ref="AM30:AN30"/>
    <mergeCell ref="A31:E31"/>
    <mergeCell ref="AM31:AN32"/>
    <mergeCell ref="A32:E32"/>
    <mergeCell ref="AJ38:AK38"/>
    <mergeCell ref="A38:C38"/>
    <mergeCell ref="F38:H38"/>
    <mergeCell ref="I38:K38"/>
    <mergeCell ref="L38:N38"/>
    <mergeCell ref="O38:Q38"/>
    <mergeCell ref="R38:T38"/>
    <mergeCell ref="U38:W38"/>
    <mergeCell ref="X38:Z38"/>
    <mergeCell ref="AA38:AC38"/>
    <mergeCell ref="AL38:AL39"/>
    <mergeCell ref="A39:C39"/>
    <mergeCell ref="F39:H39"/>
    <mergeCell ref="I39:K39"/>
    <mergeCell ref="L39:N39"/>
    <mergeCell ref="O39:Q39"/>
    <mergeCell ref="U37:W37"/>
    <mergeCell ref="X37:Z37"/>
    <mergeCell ref="AA37:AC37"/>
    <mergeCell ref="AD37:AF37"/>
    <mergeCell ref="AG37:AI37"/>
    <mergeCell ref="AJ37:AK37"/>
    <mergeCell ref="A37:C37"/>
    <mergeCell ref="F37:H37"/>
    <mergeCell ref="I37:K37"/>
    <mergeCell ref="L37:N37"/>
    <mergeCell ref="O37:Q37"/>
    <mergeCell ref="R37:T37"/>
    <mergeCell ref="AM23:AN23"/>
    <mergeCell ref="AM24:AN24"/>
    <mergeCell ref="AM25:AN25"/>
    <mergeCell ref="A7:A10"/>
    <mergeCell ref="B7:B10"/>
    <mergeCell ref="C7:C10"/>
    <mergeCell ref="D7:D10"/>
    <mergeCell ref="E7:E10"/>
    <mergeCell ref="AM13:AN13"/>
    <mergeCell ref="AM14:AN14"/>
    <mergeCell ref="AM17:AN17"/>
    <mergeCell ref="AM18:AN18"/>
    <mergeCell ref="AM19:AN19"/>
    <mergeCell ref="AM20:AN20"/>
    <mergeCell ref="AM21:AN21"/>
    <mergeCell ref="AM22:AN22"/>
    <mergeCell ref="AM11:AN11"/>
    <mergeCell ref="AM12:AN12"/>
    <mergeCell ref="F8:L8"/>
    <mergeCell ref="AK1:AN1"/>
    <mergeCell ref="M2:P2"/>
    <mergeCell ref="Q2:R2"/>
    <mergeCell ref="S2:T2"/>
    <mergeCell ref="U2:V2"/>
    <mergeCell ref="AM15:AN15"/>
    <mergeCell ref="AM16:AN16"/>
    <mergeCell ref="AL7:AL10"/>
    <mergeCell ref="AM7:AN10"/>
    <mergeCell ref="AK3:AN3"/>
    <mergeCell ref="AK4:AN4"/>
    <mergeCell ref="AK2:AN2"/>
    <mergeCell ref="M8:S8"/>
    <mergeCell ref="T8:Z8"/>
    <mergeCell ref="AA8:AG8"/>
    <mergeCell ref="AH8:AJ8"/>
    <mergeCell ref="AH5:AJ5"/>
    <mergeCell ref="F7:AJ7"/>
    <mergeCell ref="AK7:AK10"/>
  </mergeCells>
  <phoneticPr fontId="32"/>
  <dataValidations count="6">
    <dataValidation type="whole" operator="greaterThanOrEqual" allowBlank="1" showInputMessage="1" showErrorMessage="1" sqref="I38:I39 D38:F39 AG38:AG39 AD38:AD39 AA38:AA39 X38:X39 U38:U39 R38:R39 O38:O39 L38:L39" xr:uid="{00000000-0002-0000-1100-000000000000}">
      <formula1>0</formula1>
    </dataValidation>
    <dataValidation operator="greaterThanOrEqual" allowBlank="1" showInputMessage="1" showErrorMessage="1" sqref="I44 AJ38:AJ39 AL38 L40 L44 I40" xr:uid="{00000000-0002-0000-1100-000001000000}"/>
    <dataValidation type="list" allowBlank="1" showInputMessage="1" showErrorMessage="1" sqref="C11:C30" xr:uid="{00000000-0002-0000-1100-000002000000}">
      <formula1>"A,B,C,D"</formula1>
    </dataValidation>
    <dataValidation type="list" allowBlank="1" showInputMessage="1" showErrorMessage="1" sqref="AK4:AN4" xr:uid="{00000000-0002-0000-1100-000003000000}">
      <formula1>"予定,実績"</formula1>
    </dataValidation>
    <dataValidation type="list" allowBlank="1" showInputMessage="1" showErrorMessage="1" sqref="AK3:AN3" xr:uid="{00000000-0002-0000-1100-000004000000}">
      <formula1>"４週,歴月"</formula1>
    </dataValidation>
    <dataValidation type="list" allowBlank="1" showInputMessage="1" showErrorMessage="1" sqref="B11:B30" xr:uid="{00000000-0002-0000-11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77"/>
  <sheetViews>
    <sheetView showGridLines="0" view="pageBreakPreview" zoomScaleNormal="100" zoomScaleSheetLayoutView="100" workbookViewId="0">
      <selection activeCell="C5" sqref="C5"/>
    </sheetView>
  </sheetViews>
  <sheetFormatPr defaultColWidth="8.25" defaultRowHeight="21" customHeight="1"/>
  <cols>
    <col min="1" max="1" width="2.625" style="59" customWidth="1"/>
    <col min="2" max="2" width="13.75" style="61" customWidth="1"/>
    <col min="3" max="3" width="9.625" style="59" customWidth="1"/>
    <col min="4" max="4" width="9.125" style="59" customWidth="1"/>
    <col min="5" max="5" width="13.7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261</v>
      </c>
      <c r="AL1" s="358"/>
      <c r="AM1" s="358"/>
      <c r="AN1" s="358"/>
    </row>
    <row r="2" spans="1:40" ht="18" customHeight="1">
      <c r="A2" s="62"/>
      <c r="B2" s="65"/>
      <c r="C2" s="65"/>
      <c r="D2" s="65"/>
      <c r="E2" s="65"/>
      <c r="F2" s="65"/>
      <c r="G2" s="65"/>
      <c r="H2" s="65"/>
      <c r="I2" s="65"/>
      <c r="J2" s="65"/>
      <c r="K2" s="105"/>
      <c r="L2" s="105"/>
      <c r="M2" s="359">
        <v>2025</v>
      </c>
      <c r="N2" s="359"/>
      <c r="O2" s="359"/>
      <c r="P2" s="359"/>
      <c r="Q2" s="360" t="s">
        <v>148</v>
      </c>
      <c r="R2" s="360"/>
      <c r="S2" s="359"/>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193" t="s">
        <v>303</v>
      </c>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t="s">
        <v>307</v>
      </c>
      <c r="AL4" s="362"/>
      <c r="AM4" s="362"/>
      <c r="AN4" s="362"/>
    </row>
    <row r="5" spans="1:40" ht="18" customHeight="1">
      <c r="A5" s="92"/>
      <c r="B5" s="194" t="s">
        <v>305</v>
      </c>
      <c r="C5" s="195">
        <v>7.5</v>
      </c>
      <c r="D5" s="196" t="s">
        <v>304</v>
      </c>
      <c r="E5" s="197">
        <v>1</v>
      </c>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99"/>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45627</v>
      </c>
      <c r="G9" s="66">
        <f>DATE($M$2,$S$2,2)</f>
        <v>45628</v>
      </c>
      <c r="H9" s="66">
        <f>DATE($M$2,$S$2,3)</f>
        <v>45629</v>
      </c>
      <c r="I9" s="66">
        <f>DATE($M$2,$S$2,4)</f>
        <v>45630</v>
      </c>
      <c r="J9" s="66">
        <f>DATE($M$2,$S$2,5)</f>
        <v>45631</v>
      </c>
      <c r="K9" s="66">
        <f>DATE($M$2,$S$2,6)</f>
        <v>45632</v>
      </c>
      <c r="L9" s="66">
        <f>DATE($M$2,$S$2,7)</f>
        <v>45633</v>
      </c>
      <c r="M9" s="66">
        <f>DATE($M$2,$S$2,8)</f>
        <v>45634</v>
      </c>
      <c r="N9" s="66">
        <f>DATE($M$2,$S$2,9)</f>
        <v>45635</v>
      </c>
      <c r="O9" s="66">
        <f>DATE($M$2,$S$2,10)</f>
        <v>45636</v>
      </c>
      <c r="P9" s="66">
        <f>DATE($M$2,$S$2,11)</f>
        <v>45637</v>
      </c>
      <c r="Q9" s="66">
        <f>DATE($M$2,$S$2,12)</f>
        <v>45638</v>
      </c>
      <c r="R9" s="66">
        <f>DATE($M$2,$S$2,13)</f>
        <v>45639</v>
      </c>
      <c r="S9" s="66">
        <f>DATE($M$2,$S$2,14)</f>
        <v>45640</v>
      </c>
      <c r="T9" s="66">
        <f>DATE($M$2,$S$2,15)</f>
        <v>45641</v>
      </c>
      <c r="U9" s="66">
        <f>DATE($M$2,$S$2,16)</f>
        <v>45642</v>
      </c>
      <c r="V9" s="66">
        <f>DATE($M$2,$S$2,17)</f>
        <v>45643</v>
      </c>
      <c r="W9" s="66">
        <f>DATE($M$2,$S$2,18)</f>
        <v>45644</v>
      </c>
      <c r="X9" s="66">
        <f>DATE($M$2,$S$2,19)</f>
        <v>45645</v>
      </c>
      <c r="Y9" s="66">
        <f>DATE($M$2,$S$2,20)</f>
        <v>45646</v>
      </c>
      <c r="Z9" s="66">
        <f>DATE($M$2,$S$2,21)</f>
        <v>45647</v>
      </c>
      <c r="AA9" s="66">
        <f>DATE($M$2,$S$2,22)</f>
        <v>45648</v>
      </c>
      <c r="AB9" s="66">
        <f>DATE($M$2,$S$2,23)</f>
        <v>45649</v>
      </c>
      <c r="AC9" s="66">
        <f>DATE($M$2,$S$2,24)</f>
        <v>45650</v>
      </c>
      <c r="AD9" s="66">
        <f>DATE($M$2,$S$2,25)</f>
        <v>45651</v>
      </c>
      <c r="AE9" s="66">
        <f>DATE($M$2,$S$2,26)</f>
        <v>45652</v>
      </c>
      <c r="AF9" s="66">
        <f>DATE($M$2,$S$2,27)</f>
        <v>45653</v>
      </c>
      <c r="AG9" s="66">
        <f>DATE($M$2,$S$2,28)</f>
        <v>45654</v>
      </c>
      <c r="AH9" s="66">
        <f>IF(DAY(EOMONTH(F9,0))&lt;29,"",DATE($M$2,$S$2,29))</f>
        <v>45655</v>
      </c>
      <c r="AI9" s="66">
        <f>IF(DAY(EOMONTH(F9,0))&lt;30,"",DATE($M$2,$S$2,30))</f>
        <v>45656</v>
      </c>
      <c r="AJ9" s="66">
        <f>IF(DAY(EOMONTH(F9,0))&lt;31,"",DATE($M$2,$S$2,31))</f>
        <v>45657</v>
      </c>
      <c r="AK9" s="371"/>
      <c r="AL9" s="373"/>
      <c r="AM9" s="374"/>
      <c r="AN9" s="374"/>
    </row>
    <row r="10" spans="1:40" ht="15" customHeight="1">
      <c r="A10" s="364"/>
      <c r="B10" s="365"/>
      <c r="C10" s="368"/>
      <c r="D10" s="365"/>
      <c r="E10" s="369"/>
      <c r="F10" s="67">
        <f>DATE($M$2,$S$2,1)</f>
        <v>45627</v>
      </c>
      <c r="G10" s="67">
        <f>DATE($M$2,$S$2,2)</f>
        <v>45628</v>
      </c>
      <c r="H10" s="67">
        <f>DATE($M$2,$S$2,3)</f>
        <v>45629</v>
      </c>
      <c r="I10" s="67">
        <f>DATE($M$2,$S$2,4)</f>
        <v>45630</v>
      </c>
      <c r="J10" s="67">
        <f>DATE($M$2,$S$2,5)</f>
        <v>45631</v>
      </c>
      <c r="K10" s="67">
        <f>DATE($M$2,$S$2,6)</f>
        <v>45632</v>
      </c>
      <c r="L10" s="67">
        <f>DATE($M$2,$S$2,7)</f>
        <v>45633</v>
      </c>
      <c r="M10" s="67">
        <f>DATE($M$2,$S$2,8)</f>
        <v>45634</v>
      </c>
      <c r="N10" s="67">
        <f>DATE($M$2,$S$2,9)</f>
        <v>45635</v>
      </c>
      <c r="O10" s="67">
        <f>DATE($M$2,$S$2,10)</f>
        <v>45636</v>
      </c>
      <c r="P10" s="67">
        <f>DATE($M$2,$S$2,11)</f>
        <v>45637</v>
      </c>
      <c r="Q10" s="67">
        <f>DATE($M$2,$S$2,12)</f>
        <v>45638</v>
      </c>
      <c r="R10" s="67">
        <f>DATE($M$2,$S$2,13)</f>
        <v>45639</v>
      </c>
      <c r="S10" s="67">
        <f>DATE($M$2,$S$2,14)</f>
        <v>45640</v>
      </c>
      <c r="T10" s="67">
        <f>DATE($M$2,$S$2,15)</f>
        <v>45641</v>
      </c>
      <c r="U10" s="67">
        <f>DATE($M$2,$S$2,16)</f>
        <v>45642</v>
      </c>
      <c r="V10" s="67">
        <f>DATE($M$2,$S$2,17)</f>
        <v>45643</v>
      </c>
      <c r="W10" s="67">
        <f>DATE($M$2,$S$2,18)</f>
        <v>45644</v>
      </c>
      <c r="X10" s="67">
        <f>DATE($M$2,$S$2,19)</f>
        <v>45645</v>
      </c>
      <c r="Y10" s="67">
        <f>DATE($M$2,$S$2,20)</f>
        <v>45646</v>
      </c>
      <c r="Z10" s="67">
        <f>DATE($M$2,$S$2,21)</f>
        <v>45647</v>
      </c>
      <c r="AA10" s="67">
        <f>DATE($M$2,$S$2,22)</f>
        <v>45648</v>
      </c>
      <c r="AB10" s="67">
        <f>DATE($M$2,$S$2,23)</f>
        <v>45649</v>
      </c>
      <c r="AC10" s="67">
        <f>DATE($M$2,$S$2,24)</f>
        <v>45650</v>
      </c>
      <c r="AD10" s="67">
        <f>DATE($M$2,$S$2,25)</f>
        <v>45651</v>
      </c>
      <c r="AE10" s="67">
        <f>DATE($M$2,$S$2,26)</f>
        <v>45652</v>
      </c>
      <c r="AF10" s="67">
        <f>DATE($M$2,$S$2,27)</f>
        <v>45653</v>
      </c>
      <c r="AG10" s="67">
        <f>DATE($M$2,$S$2,28)</f>
        <v>45654</v>
      </c>
      <c r="AH10" s="67">
        <f>IF(DAY(EOMONTH(F10,0))&lt;29,"",DATE($M$2,$S$2,29))</f>
        <v>45655</v>
      </c>
      <c r="AI10" s="67">
        <f>IF(DAY(EOMONTH(F10,0))&lt;30,"",DATE($M$2,$S$2,30))</f>
        <v>45656</v>
      </c>
      <c r="AJ10" s="67">
        <f>IF(DAY(EOMONTH(F10,0))&lt;31,"",DATE($M$2,$S$2,31))</f>
        <v>45657</v>
      </c>
      <c r="AK10" s="371"/>
      <c r="AL10" s="373"/>
      <c r="AM10" s="374"/>
      <c r="AN10" s="374"/>
    </row>
    <row r="11" spans="1:40" ht="18" customHeight="1">
      <c r="A11" s="202">
        <v>1</v>
      </c>
      <c r="B11" s="115"/>
      <c r="C11" s="209"/>
      <c r="D11" s="116"/>
      <c r="E11" s="117"/>
      <c r="F11" s="207"/>
      <c r="G11" s="207"/>
      <c r="H11" s="207"/>
      <c r="I11" s="207"/>
      <c r="J11" s="207"/>
      <c r="K11" s="207"/>
      <c r="L11" s="207"/>
      <c r="M11" s="210"/>
      <c r="N11" s="210"/>
      <c r="O11" s="210"/>
      <c r="P11" s="210"/>
      <c r="Q11" s="210"/>
      <c r="R11" s="207"/>
      <c r="S11" s="207"/>
      <c r="T11" s="210"/>
      <c r="U11" s="210"/>
      <c r="V11" s="210"/>
      <c r="W11" s="210"/>
      <c r="X11" s="210"/>
      <c r="Y11" s="207"/>
      <c r="Z11" s="207"/>
      <c r="AA11" s="210"/>
      <c r="AB11" s="210"/>
      <c r="AC11" s="210"/>
      <c r="AD11" s="210"/>
      <c r="AE11" s="210"/>
      <c r="AF11" s="207"/>
      <c r="AG11" s="207"/>
      <c r="AH11" s="207"/>
      <c r="AI11" s="207"/>
      <c r="AJ11" s="207"/>
      <c r="AK11" s="75">
        <f>+SUM(F11:AJ11)</f>
        <v>0</v>
      </c>
      <c r="AL11" s="76">
        <f>IF($AK$3="４週",AK11/4,AK11/(DAY(EOMONTH($F$9,0))/7))</f>
        <v>0</v>
      </c>
      <c r="AM11" s="372"/>
      <c r="AN11" s="372"/>
    </row>
    <row r="12" spans="1:40" ht="18" customHeight="1">
      <c r="A12" s="202">
        <v>2</v>
      </c>
      <c r="B12" s="115"/>
      <c r="C12" s="209"/>
      <c r="D12" s="116"/>
      <c r="E12" s="117"/>
      <c r="F12" s="210"/>
      <c r="G12" s="210"/>
      <c r="H12" s="210"/>
      <c r="I12" s="210"/>
      <c r="J12" s="210"/>
      <c r="K12" s="207"/>
      <c r="L12" s="207"/>
      <c r="M12" s="210"/>
      <c r="N12" s="210"/>
      <c r="O12" s="210"/>
      <c r="P12" s="210"/>
      <c r="Q12" s="210"/>
      <c r="R12" s="207"/>
      <c r="S12" s="207"/>
      <c r="T12" s="210"/>
      <c r="U12" s="210"/>
      <c r="V12" s="210"/>
      <c r="W12" s="210"/>
      <c r="X12" s="210"/>
      <c r="Y12" s="207"/>
      <c r="Z12" s="207"/>
      <c r="AA12" s="210"/>
      <c r="AB12" s="210"/>
      <c r="AC12" s="210"/>
      <c r="AD12" s="210"/>
      <c r="AE12" s="210"/>
      <c r="AF12" s="207"/>
      <c r="AG12" s="207"/>
      <c r="AH12" s="207"/>
      <c r="AI12" s="207"/>
      <c r="AJ12" s="207"/>
      <c r="AK12" s="75">
        <f t="shared" ref="AK12:AK31" si="0">+SUM(F12:AJ12)</f>
        <v>0</v>
      </c>
      <c r="AL12" s="76">
        <f>IF($AK$3="４週",AK12/4,AK12/(DAY(EOMONTH($F$9,0))/7))</f>
        <v>0</v>
      </c>
      <c r="AM12" s="372"/>
      <c r="AN12" s="372"/>
    </row>
    <row r="13" spans="1:40" ht="18" customHeight="1">
      <c r="A13" s="202">
        <v>3</v>
      </c>
      <c r="B13" s="115"/>
      <c r="C13" s="209"/>
      <c r="D13" s="116"/>
      <c r="E13" s="117"/>
      <c r="F13" s="210"/>
      <c r="G13" s="210"/>
      <c r="H13" s="210"/>
      <c r="I13" s="210"/>
      <c r="J13" s="210"/>
      <c r="K13" s="207"/>
      <c r="L13" s="207"/>
      <c r="M13" s="210"/>
      <c r="N13" s="210"/>
      <c r="O13" s="210"/>
      <c r="P13" s="210"/>
      <c r="Q13" s="210"/>
      <c r="R13" s="207"/>
      <c r="S13" s="207"/>
      <c r="T13" s="210"/>
      <c r="U13" s="210"/>
      <c r="V13" s="210"/>
      <c r="W13" s="210"/>
      <c r="X13" s="210"/>
      <c r="Y13" s="207"/>
      <c r="Z13" s="207"/>
      <c r="AA13" s="210"/>
      <c r="AB13" s="210"/>
      <c r="AC13" s="210"/>
      <c r="AD13" s="210"/>
      <c r="AE13" s="210"/>
      <c r="AF13" s="207"/>
      <c r="AG13" s="207"/>
      <c r="AH13" s="207"/>
      <c r="AI13" s="207"/>
      <c r="AJ13" s="207"/>
      <c r="AK13" s="75">
        <f t="shared" si="0"/>
        <v>0</v>
      </c>
      <c r="AL13" s="76">
        <f>IF($AK$3="４週",AK13/4,AK13/(DAY(EOMONTH($F$9,0))/7))</f>
        <v>0</v>
      </c>
      <c r="AM13" s="372"/>
      <c r="AN13" s="372"/>
    </row>
    <row r="14" spans="1:40" ht="18" customHeight="1">
      <c r="A14" s="202">
        <v>4</v>
      </c>
      <c r="B14" s="115"/>
      <c r="C14" s="209"/>
      <c r="D14" s="116"/>
      <c r="E14" s="11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75">
        <f t="shared" si="0"/>
        <v>0</v>
      </c>
      <c r="AL14" s="76">
        <f>IF($AK$3="４週",AK14/4,AK14/(DAY(EOMONTH($F$9,0))/7))</f>
        <v>0</v>
      </c>
      <c r="AM14" s="372"/>
      <c r="AN14" s="372"/>
    </row>
    <row r="15" spans="1:40" ht="18" customHeight="1">
      <c r="A15" s="202">
        <v>5</v>
      </c>
      <c r="B15" s="115"/>
      <c r="C15" s="209"/>
      <c r="D15" s="116"/>
      <c r="E15" s="117"/>
      <c r="F15" s="210"/>
      <c r="G15" s="210"/>
      <c r="H15" s="210"/>
      <c r="I15" s="210"/>
      <c r="J15" s="210"/>
      <c r="K15" s="207"/>
      <c r="L15" s="207"/>
      <c r="M15" s="210"/>
      <c r="N15" s="210"/>
      <c r="O15" s="210"/>
      <c r="P15" s="210"/>
      <c r="Q15" s="210"/>
      <c r="R15" s="207"/>
      <c r="S15" s="207"/>
      <c r="T15" s="210"/>
      <c r="U15" s="210"/>
      <c r="V15" s="210"/>
      <c r="W15" s="210"/>
      <c r="X15" s="210"/>
      <c r="Y15" s="207"/>
      <c r="Z15" s="207"/>
      <c r="AA15" s="210"/>
      <c r="AB15" s="210"/>
      <c r="AC15" s="210"/>
      <c r="AD15" s="210"/>
      <c r="AE15" s="210"/>
      <c r="AF15" s="207"/>
      <c r="AG15" s="207"/>
      <c r="AH15" s="207"/>
      <c r="AI15" s="207"/>
      <c r="AJ15" s="207"/>
      <c r="AK15" s="75">
        <f t="shared" si="0"/>
        <v>0</v>
      </c>
      <c r="AL15" s="76">
        <f t="shared" ref="AL15:AL30" si="1">IF($AK$3="４週",AK15/4,AK15/(DAY(EOMONTH($F$9,0))/7))</f>
        <v>0</v>
      </c>
      <c r="AM15" s="372"/>
      <c r="AN15" s="372"/>
    </row>
    <row r="16" spans="1:40" ht="18" customHeight="1">
      <c r="A16" s="202">
        <v>6</v>
      </c>
      <c r="B16" s="115"/>
      <c r="C16" s="209"/>
      <c r="D16" s="116"/>
      <c r="E16" s="117"/>
      <c r="F16" s="210"/>
      <c r="G16" s="210"/>
      <c r="H16" s="210"/>
      <c r="I16" s="210"/>
      <c r="J16" s="210"/>
      <c r="K16" s="207"/>
      <c r="L16" s="207"/>
      <c r="M16" s="210"/>
      <c r="N16" s="210"/>
      <c r="O16" s="210"/>
      <c r="P16" s="210"/>
      <c r="Q16" s="210"/>
      <c r="R16" s="207"/>
      <c r="S16" s="207"/>
      <c r="T16" s="210"/>
      <c r="U16" s="210"/>
      <c r="V16" s="210"/>
      <c r="W16" s="210"/>
      <c r="X16" s="210"/>
      <c r="Y16" s="207"/>
      <c r="Z16" s="207"/>
      <c r="AA16" s="210"/>
      <c r="AB16" s="210"/>
      <c r="AC16" s="210"/>
      <c r="AD16" s="210"/>
      <c r="AE16" s="210"/>
      <c r="AF16" s="207"/>
      <c r="AG16" s="207"/>
      <c r="AH16" s="207"/>
      <c r="AI16" s="207"/>
      <c r="AJ16" s="207"/>
      <c r="AK16" s="75">
        <f t="shared" si="0"/>
        <v>0</v>
      </c>
      <c r="AL16" s="76">
        <f t="shared" si="1"/>
        <v>0</v>
      </c>
      <c r="AM16" s="372"/>
      <c r="AN16" s="372"/>
    </row>
    <row r="17" spans="1:40" ht="18" customHeight="1">
      <c r="A17" s="202">
        <v>7</v>
      </c>
      <c r="B17" s="115"/>
      <c r="C17" s="209"/>
      <c r="D17" s="116"/>
      <c r="E17" s="11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75">
        <f t="shared" si="0"/>
        <v>0</v>
      </c>
      <c r="AL17" s="76">
        <f t="shared" si="1"/>
        <v>0</v>
      </c>
      <c r="AM17" s="372"/>
      <c r="AN17" s="372"/>
    </row>
    <row r="18" spans="1:40" ht="18" customHeight="1">
      <c r="A18" s="202">
        <v>8</v>
      </c>
      <c r="B18" s="115"/>
      <c r="C18" s="209"/>
      <c r="D18" s="116"/>
      <c r="E18" s="117"/>
      <c r="F18" s="210"/>
      <c r="G18" s="210"/>
      <c r="H18" s="210"/>
      <c r="I18" s="210"/>
      <c r="J18" s="210"/>
      <c r="K18" s="207"/>
      <c r="L18" s="207"/>
      <c r="M18" s="210"/>
      <c r="N18" s="210"/>
      <c r="O18" s="210"/>
      <c r="P18" s="210"/>
      <c r="Q18" s="210"/>
      <c r="R18" s="207"/>
      <c r="S18" s="207"/>
      <c r="T18" s="210"/>
      <c r="U18" s="210"/>
      <c r="V18" s="210"/>
      <c r="W18" s="210"/>
      <c r="X18" s="210"/>
      <c r="Y18" s="207"/>
      <c r="Z18" s="207"/>
      <c r="AA18" s="210"/>
      <c r="AB18" s="210"/>
      <c r="AC18" s="210"/>
      <c r="AD18" s="210"/>
      <c r="AE18" s="210"/>
      <c r="AF18" s="207"/>
      <c r="AG18" s="207"/>
      <c r="AH18" s="207"/>
      <c r="AI18" s="207"/>
      <c r="AJ18" s="207"/>
      <c r="AK18" s="75">
        <f t="shared" si="0"/>
        <v>0</v>
      </c>
      <c r="AL18" s="76">
        <f t="shared" si="1"/>
        <v>0</v>
      </c>
      <c r="AM18" s="372"/>
      <c r="AN18" s="372"/>
    </row>
    <row r="19" spans="1:40" ht="18" customHeight="1">
      <c r="A19" s="202">
        <v>9</v>
      </c>
      <c r="B19" s="115"/>
      <c r="C19" s="209"/>
      <c r="D19" s="116"/>
      <c r="E19" s="117"/>
      <c r="F19" s="207"/>
      <c r="G19" s="207"/>
      <c r="H19" s="207"/>
      <c r="I19" s="207"/>
      <c r="J19" s="207"/>
      <c r="K19" s="207"/>
      <c r="L19" s="207"/>
      <c r="M19" s="20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75">
        <f t="shared" si="0"/>
        <v>0</v>
      </c>
      <c r="AL19" s="76">
        <f t="shared" si="1"/>
        <v>0</v>
      </c>
      <c r="AM19" s="372"/>
      <c r="AN19" s="372"/>
    </row>
    <row r="20" spans="1:40" ht="18" customHeight="1">
      <c r="A20" s="202">
        <v>10</v>
      </c>
      <c r="B20" s="115"/>
      <c r="C20" s="209"/>
      <c r="D20" s="116"/>
      <c r="E20" s="11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207"/>
      <c r="AK20" s="75">
        <f t="shared" si="0"/>
        <v>0</v>
      </c>
      <c r="AL20" s="76">
        <f t="shared" si="1"/>
        <v>0</v>
      </c>
      <c r="AM20" s="372"/>
      <c r="AN20" s="372"/>
    </row>
    <row r="21" spans="1:40" ht="18" customHeight="1">
      <c r="A21" s="202">
        <v>11</v>
      </c>
      <c r="B21" s="115"/>
      <c r="C21" s="209"/>
      <c r="D21" s="116"/>
      <c r="E21" s="117"/>
      <c r="F21" s="207"/>
      <c r="G21" s="207"/>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75">
        <f t="shared" si="0"/>
        <v>0</v>
      </c>
      <c r="AL21" s="76">
        <f t="shared" si="1"/>
        <v>0</v>
      </c>
      <c r="AM21" s="372"/>
      <c r="AN21" s="372"/>
    </row>
    <row r="22" spans="1:40" ht="18" customHeight="1">
      <c r="A22" s="202">
        <v>12</v>
      </c>
      <c r="B22" s="115"/>
      <c r="C22" s="209"/>
      <c r="D22" s="116"/>
      <c r="E22" s="11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7"/>
      <c r="AH22" s="207"/>
      <c r="AI22" s="207"/>
      <c r="AJ22" s="207"/>
      <c r="AK22" s="75">
        <f t="shared" si="0"/>
        <v>0</v>
      </c>
      <c r="AL22" s="76">
        <f t="shared" si="1"/>
        <v>0</v>
      </c>
      <c r="AM22" s="372"/>
      <c r="AN22" s="372"/>
    </row>
    <row r="23" spans="1:40" ht="18" customHeight="1">
      <c r="A23" s="202">
        <v>13</v>
      </c>
      <c r="B23" s="115"/>
      <c r="C23" s="209"/>
      <c r="D23" s="116"/>
      <c r="E23" s="117"/>
      <c r="F23" s="207"/>
      <c r="G23" s="207"/>
      <c r="H23" s="207"/>
      <c r="I23" s="207"/>
      <c r="J23" s="207"/>
      <c r="K23" s="207"/>
      <c r="L23" s="207"/>
      <c r="M23" s="207"/>
      <c r="N23" s="207"/>
      <c r="O23" s="207"/>
      <c r="P23" s="207"/>
      <c r="Q23" s="207"/>
      <c r="R23" s="207"/>
      <c r="S23" s="207"/>
      <c r="T23" s="207"/>
      <c r="U23" s="207"/>
      <c r="V23" s="207"/>
      <c r="W23" s="207"/>
      <c r="X23" s="207"/>
      <c r="Y23" s="207"/>
      <c r="Z23" s="207"/>
      <c r="AA23" s="207"/>
      <c r="AB23" s="207"/>
      <c r="AC23" s="207"/>
      <c r="AD23" s="207"/>
      <c r="AE23" s="207"/>
      <c r="AF23" s="207"/>
      <c r="AG23" s="207"/>
      <c r="AH23" s="207"/>
      <c r="AI23" s="207"/>
      <c r="AJ23" s="207"/>
      <c r="AK23" s="75">
        <f t="shared" si="0"/>
        <v>0</v>
      </c>
      <c r="AL23" s="76">
        <f t="shared" si="1"/>
        <v>0</v>
      </c>
      <c r="AM23" s="372"/>
      <c r="AN23" s="372"/>
    </row>
    <row r="24" spans="1:40" ht="18" customHeight="1">
      <c r="A24" s="202">
        <v>14</v>
      </c>
      <c r="B24" s="115"/>
      <c r="C24" s="209"/>
      <c r="D24" s="116"/>
      <c r="E24" s="11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7"/>
      <c r="AF24" s="207"/>
      <c r="AG24" s="207"/>
      <c r="AH24" s="207"/>
      <c r="AI24" s="207"/>
      <c r="AJ24" s="207"/>
      <c r="AK24" s="75">
        <f t="shared" si="0"/>
        <v>0</v>
      </c>
      <c r="AL24" s="76">
        <f t="shared" si="1"/>
        <v>0</v>
      </c>
      <c r="AM24" s="372"/>
      <c r="AN24" s="372"/>
    </row>
    <row r="25" spans="1:40" ht="18" customHeight="1">
      <c r="A25" s="202">
        <v>15</v>
      </c>
      <c r="B25" s="115"/>
      <c r="C25" s="209"/>
      <c r="D25" s="116"/>
      <c r="E25" s="117"/>
      <c r="F25" s="207"/>
      <c r="G25" s="207"/>
      <c r="H25" s="207"/>
      <c r="I25" s="207"/>
      <c r="J25" s="207"/>
      <c r="K25" s="207"/>
      <c r="L25" s="207"/>
      <c r="M25" s="207"/>
      <c r="N25" s="207"/>
      <c r="O25" s="207"/>
      <c r="P25" s="207"/>
      <c r="Q25" s="207"/>
      <c r="R25" s="207"/>
      <c r="S25" s="207"/>
      <c r="T25" s="207"/>
      <c r="U25" s="207"/>
      <c r="V25" s="207"/>
      <c r="W25" s="207"/>
      <c r="X25" s="207"/>
      <c r="Y25" s="207"/>
      <c r="Z25" s="207"/>
      <c r="AA25" s="207"/>
      <c r="AB25" s="207"/>
      <c r="AC25" s="207"/>
      <c r="AD25" s="207"/>
      <c r="AE25" s="207"/>
      <c r="AF25" s="207"/>
      <c r="AG25" s="207"/>
      <c r="AH25" s="207"/>
      <c r="AI25" s="207"/>
      <c r="AJ25" s="207"/>
      <c r="AK25" s="75">
        <f t="shared" si="0"/>
        <v>0</v>
      </c>
      <c r="AL25" s="76">
        <f t="shared" si="1"/>
        <v>0</v>
      </c>
      <c r="AM25" s="372"/>
      <c r="AN25" s="372"/>
    </row>
    <row r="26" spans="1:40" ht="18" customHeight="1">
      <c r="A26" s="202">
        <v>16</v>
      </c>
      <c r="B26" s="115"/>
      <c r="C26" s="209"/>
      <c r="D26" s="116"/>
      <c r="E26" s="117"/>
      <c r="F26" s="207"/>
      <c r="G26" s="207"/>
      <c r="H26" s="207"/>
      <c r="I26" s="207"/>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07"/>
      <c r="AI26" s="207"/>
      <c r="AJ26" s="207"/>
      <c r="AK26" s="75">
        <f t="shared" si="0"/>
        <v>0</v>
      </c>
      <c r="AL26" s="76">
        <f t="shared" si="1"/>
        <v>0</v>
      </c>
      <c r="AM26" s="372"/>
      <c r="AN26" s="372"/>
    </row>
    <row r="27" spans="1:40" ht="18" customHeight="1">
      <c r="A27" s="202">
        <v>17</v>
      </c>
      <c r="B27" s="115"/>
      <c r="C27" s="209"/>
      <c r="D27" s="116"/>
      <c r="E27" s="117"/>
      <c r="F27" s="207"/>
      <c r="G27" s="207"/>
      <c r="H27" s="207"/>
      <c r="I27" s="207"/>
      <c r="J27" s="207"/>
      <c r="K27" s="207"/>
      <c r="L27" s="207"/>
      <c r="M27" s="207"/>
      <c r="N27" s="207"/>
      <c r="O27" s="207"/>
      <c r="P27" s="207"/>
      <c r="Q27" s="207"/>
      <c r="R27" s="207"/>
      <c r="S27" s="207"/>
      <c r="T27" s="207"/>
      <c r="U27" s="207"/>
      <c r="V27" s="207"/>
      <c r="W27" s="207"/>
      <c r="X27" s="207"/>
      <c r="Y27" s="207"/>
      <c r="Z27" s="207"/>
      <c r="AA27" s="207"/>
      <c r="AB27" s="207"/>
      <c r="AC27" s="207"/>
      <c r="AD27" s="207"/>
      <c r="AE27" s="207"/>
      <c r="AF27" s="207"/>
      <c r="AG27" s="207"/>
      <c r="AH27" s="207"/>
      <c r="AI27" s="207"/>
      <c r="AJ27" s="207"/>
      <c r="AK27" s="75">
        <f t="shared" si="0"/>
        <v>0</v>
      </c>
      <c r="AL27" s="76">
        <f t="shared" si="1"/>
        <v>0</v>
      </c>
      <c r="AM27" s="372"/>
      <c r="AN27" s="372"/>
    </row>
    <row r="28" spans="1:40" ht="18" customHeight="1">
      <c r="A28" s="202">
        <v>18</v>
      </c>
      <c r="B28" s="115"/>
      <c r="C28" s="209"/>
      <c r="D28" s="116"/>
      <c r="E28" s="11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75">
        <f t="shared" si="0"/>
        <v>0</v>
      </c>
      <c r="AL28" s="76">
        <f t="shared" si="1"/>
        <v>0</v>
      </c>
      <c r="AM28" s="372"/>
      <c r="AN28" s="372"/>
    </row>
    <row r="29" spans="1:40" ht="18" customHeight="1">
      <c r="A29" s="202">
        <v>19</v>
      </c>
      <c r="B29" s="115"/>
      <c r="C29" s="209"/>
      <c r="D29" s="116"/>
      <c r="E29" s="117"/>
      <c r="F29" s="207"/>
      <c r="G29" s="207"/>
      <c r="H29" s="207"/>
      <c r="I29" s="207"/>
      <c r="J29" s="207"/>
      <c r="K29" s="207"/>
      <c r="L29" s="207"/>
      <c r="M29" s="207"/>
      <c r="N29" s="207"/>
      <c r="O29" s="207"/>
      <c r="P29" s="207"/>
      <c r="Q29" s="207"/>
      <c r="R29" s="207"/>
      <c r="S29" s="207"/>
      <c r="T29" s="207"/>
      <c r="U29" s="207"/>
      <c r="V29" s="207"/>
      <c r="W29" s="207"/>
      <c r="X29" s="207"/>
      <c r="Y29" s="207"/>
      <c r="Z29" s="207"/>
      <c r="AA29" s="207"/>
      <c r="AB29" s="207"/>
      <c r="AC29" s="207"/>
      <c r="AD29" s="207"/>
      <c r="AE29" s="207"/>
      <c r="AF29" s="207"/>
      <c r="AG29" s="207"/>
      <c r="AH29" s="207"/>
      <c r="AI29" s="207"/>
      <c r="AJ29" s="207"/>
      <c r="AK29" s="75">
        <f t="shared" si="0"/>
        <v>0</v>
      </c>
      <c r="AL29" s="76">
        <f t="shared" si="1"/>
        <v>0</v>
      </c>
      <c r="AM29" s="372"/>
      <c r="AN29" s="372"/>
    </row>
    <row r="30" spans="1:40" ht="18" customHeight="1">
      <c r="A30" s="202">
        <v>20</v>
      </c>
      <c r="B30" s="115"/>
      <c r="C30" s="209"/>
      <c r="D30" s="116"/>
      <c r="E30" s="117"/>
      <c r="F30" s="207"/>
      <c r="G30" s="207"/>
      <c r="H30" s="207"/>
      <c r="I30" s="207"/>
      <c r="J30" s="207"/>
      <c r="K30" s="207"/>
      <c r="L30" s="207"/>
      <c r="M30" s="207"/>
      <c r="N30" s="207"/>
      <c r="O30" s="207"/>
      <c r="P30" s="207"/>
      <c r="Q30" s="207"/>
      <c r="R30" s="207"/>
      <c r="S30" s="207"/>
      <c r="T30" s="207"/>
      <c r="U30" s="207"/>
      <c r="V30" s="207"/>
      <c r="W30" s="207"/>
      <c r="X30" s="207"/>
      <c r="Y30" s="207"/>
      <c r="Z30" s="207"/>
      <c r="AA30" s="207"/>
      <c r="AB30" s="207"/>
      <c r="AC30" s="207"/>
      <c r="AD30" s="207"/>
      <c r="AE30" s="207"/>
      <c r="AF30" s="207"/>
      <c r="AG30" s="207"/>
      <c r="AH30" s="207"/>
      <c r="AI30" s="207"/>
      <c r="AJ30" s="207"/>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206"/>
      <c r="B33" s="206"/>
      <c r="C33" s="206"/>
      <c r="D33" s="206"/>
      <c r="E33" s="206"/>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206"/>
      <c r="AL33" s="206"/>
      <c r="AM33" s="71"/>
    </row>
    <row r="34" spans="1:43" s="72" customFormat="1" ht="15" customHeight="1">
      <c r="A34" s="206"/>
      <c r="B34" s="206"/>
      <c r="C34" s="206"/>
      <c r="D34" s="206"/>
      <c r="E34" s="206"/>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206"/>
      <c r="AL34" s="206"/>
      <c r="AM34" s="71"/>
    </row>
    <row r="35" spans="1:43" s="72" customFormat="1" ht="15" customHeight="1">
      <c r="A35" s="206"/>
      <c r="B35" s="206"/>
      <c r="C35" s="206"/>
      <c r="D35" s="206"/>
      <c r="E35" s="206"/>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206"/>
      <c r="AL35" s="206"/>
      <c r="AM35" s="71"/>
    </row>
    <row r="36" spans="1:43" s="72" customFormat="1" ht="15" customHeight="1">
      <c r="A36" s="206"/>
      <c r="B36" s="206"/>
      <c r="C36" s="206"/>
      <c r="D36" s="206"/>
      <c r="E36" s="206"/>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206"/>
      <c r="AL36" s="206"/>
      <c r="AM36" s="71"/>
    </row>
    <row r="37" spans="1:43" s="72" customFormat="1" ht="21" customHeight="1" thickBot="1">
      <c r="A37" s="112" t="s">
        <v>309</v>
      </c>
      <c r="B37" s="206"/>
      <c r="C37" s="206"/>
      <c r="D37" s="206"/>
      <c r="E37" s="206"/>
      <c r="F37" s="206"/>
      <c r="G37" s="70"/>
      <c r="H37" s="70"/>
      <c r="I37" s="70"/>
      <c r="J37" s="70"/>
      <c r="K37" s="70"/>
      <c r="L37" s="70"/>
      <c r="M37" s="70"/>
      <c r="N37" s="70"/>
      <c r="O37" s="70"/>
      <c r="AM37" s="206"/>
      <c r="AN37" s="71"/>
    </row>
    <row r="38" spans="1:43" s="72" customFormat="1" ht="24.95" customHeight="1">
      <c r="A38" s="407"/>
      <c r="B38" s="407"/>
      <c r="C38" s="407"/>
      <c r="D38" s="208">
        <v>4</v>
      </c>
      <c r="E38" s="208">
        <v>5</v>
      </c>
      <c r="F38" s="442">
        <v>6</v>
      </c>
      <c r="G38" s="442"/>
      <c r="H38" s="442"/>
      <c r="I38" s="442">
        <v>7</v>
      </c>
      <c r="J38" s="442"/>
      <c r="K38" s="442"/>
      <c r="L38" s="442">
        <v>8</v>
      </c>
      <c r="M38" s="442"/>
      <c r="N38" s="442"/>
      <c r="O38" s="442">
        <v>9</v>
      </c>
      <c r="P38" s="442"/>
      <c r="Q38" s="442"/>
      <c r="R38" s="442">
        <v>10</v>
      </c>
      <c r="S38" s="442"/>
      <c r="T38" s="442"/>
      <c r="U38" s="442">
        <v>11</v>
      </c>
      <c r="V38" s="442"/>
      <c r="W38" s="442"/>
      <c r="X38" s="442">
        <v>12</v>
      </c>
      <c r="Y38" s="442"/>
      <c r="Z38" s="442"/>
      <c r="AA38" s="442">
        <v>1</v>
      </c>
      <c r="AB38" s="442"/>
      <c r="AC38" s="442"/>
      <c r="AD38" s="442">
        <v>2</v>
      </c>
      <c r="AE38" s="442"/>
      <c r="AF38" s="442"/>
      <c r="AG38" s="442">
        <v>3</v>
      </c>
      <c r="AH38" s="442"/>
      <c r="AI38" s="442"/>
      <c r="AJ38" s="407" t="s">
        <v>152</v>
      </c>
      <c r="AK38" s="380"/>
      <c r="AL38" s="211" t="s">
        <v>210</v>
      </c>
      <c r="AM38"/>
      <c r="AN38"/>
      <c r="AO38"/>
      <c r="AP38"/>
      <c r="AQ38"/>
    </row>
    <row r="39" spans="1:43" s="72" customFormat="1" ht="18" customHeight="1">
      <c r="A39" s="437" t="s">
        <v>213</v>
      </c>
      <c r="B39" s="437"/>
      <c r="C39" s="437"/>
      <c r="D39" s="207"/>
      <c r="E39" s="207"/>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SUM(D39:AG39)</f>
        <v>0</v>
      </c>
      <c r="AK39" s="454"/>
      <c r="AL39" s="455" t="e">
        <f>ROUNDUP(AJ39/AJ40,1)</f>
        <v>#DIV/0!</v>
      </c>
      <c r="AM39"/>
      <c r="AN39"/>
      <c r="AO39"/>
      <c r="AP39"/>
      <c r="AQ39"/>
    </row>
    <row r="40" spans="1:43" s="72" customFormat="1" ht="18" customHeight="1" thickBot="1">
      <c r="A40" s="437" t="s">
        <v>207</v>
      </c>
      <c r="B40" s="437"/>
      <c r="C40" s="437"/>
      <c r="D40" s="207"/>
      <c r="E40" s="207"/>
      <c r="F40" s="458"/>
      <c r="G40" s="459"/>
      <c r="H40" s="460"/>
      <c r="I40" s="458"/>
      <c r="J40" s="459"/>
      <c r="K40" s="460"/>
      <c r="L40" s="458"/>
      <c r="M40" s="459"/>
      <c r="N40" s="460"/>
      <c r="O40" s="458"/>
      <c r="P40" s="459"/>
      <c r="Q40" s="460"/>
      <c r="R40" s="458"/>
      <c r="S40" s="459"/>
      <c r="T40" s="460"/>
      <c r="U40" s="458"/>
      <c r="V40" s="459"/>
      <c r="W40" s="460"/>
      <c r="X40" s="458"/>
      <c r="Y40" s="459"/>
      <c r="Z40" s="460"/>
      <c r="AA40" s="458"/>
      <c r="AB40" s="459"/>
      <c r="AC40" s="460"/>
      <c r="AD40" s="458"/>
      <c r="AE40" s="459"/>
      <c r="AF40" s="460"/>
      <c r="AG40" s="458"/>
      <c r="AH40" s="459"/>
      <c r="AI40" s="460"/>
      <c r="AJ40" s="439">
        <f>+SUM(D40:AI40)</f>
        <v>0</v>
      </c>
      <c r="AK40" s="454"/>
      <c r="AL40" s="456"/>
      <c r="AM40"/>
      <c r="AN40"/>
      <c r="AO40"/>
      <c r="AP40"/>
      <c r="AQ40"/>
    </row>
    <row r="41" spans="1:43" s="72" customFormat="1" ht="5.0999999999999996" customHeight="1">
      <c r="A41" s="118"/>
      <c r="B41" s="118"/>
      <c r="C41" s="118"/>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19"/>
      <c r="AH41" s="119"/>
      <c r="AI41" s="119"/>
      <c r="AJ41" s="120"/>
      <c r="AK41" s="70"/>
      <c r="AL41" s="206"/>
      <c r="AM41" s="206"/>
      <c r="AN41" s="71"/>
    </row>
    <row r="42" spans="1:43" s="72" customFormat="1" ht="18" customHeight="1">
      <c r="A42" s="112" t="s">
        <v>208</v>
      </c>
      <c r="B42" s="70"/>
      <c r="D42" s="70"/>
      <c r="E42" s="70"/>
      <c r="F42" s="70"/>
      <c r="G42" s="70"/>
      <c r="H42" s="70"/>
      <c r="I42"/>
      <c r="J42"/>
      <c r="K42"/>
      <c r="L42"/>
      <c r="M42"/>
      <c r="N42"/>
      <c r="O42" s="70"/>
      <c r="P42" s="70"/>
      <c r="Q42" s="70"/>
      <c r="R42" s="70"/>
      <c r="S42" s="70"/>
      <c r="T42" s="70"/>
      <c r="U42" s="70"/>
      <c r="V42" s="70"/>
      <c r="W42" s="206"/>
      <c r="X42" s="70"/>
      <c r="Y42" s="70"/>
      <c r="Z42" s="70"/>
      <c r="AA42" s="70"/>
      <c r="AB42" s="70"/>
      <c r="AC42" s="70"/>
      <c r="AD42" s="70"/>
      <c r="AE42" s="70"/>
      <c r="AF42" s="70"/>
      <c r="AG42" s="119"/>
      <c r="AH42" s="119"/>
      <c r="AI42" s="119"/>
      <c r="AJ42" s="120"/>
      <c r="AK42" s="70"/>
      <c r="AL42" s="206"/>
      <c r="AM42" s="206"/>
      <c r="AN42" s="71"/>
    </row>
    <row r="43" spans="1:43" s="72" customFormat="1" ht="24.95" customHeight="1">
      <c r="A43" s="407" t="s">
        <v>200</v>
      </c>
      <c r="B43" s="407"/>
      <c r="C43" s="407" t="s">
        <v>113</v>
      </c>
      <c r="D43" s="407"/>
      <c r="E43" s="410" t="s">
        <v>224</v>
      </c>
      <c r="F43" s="410"/>
      <c r="G43" s="410"/>
      <c r="H43" s="410"/>
      <c r="I43"/>
      <c r="J43"/>
      <c r="K43"/>
      <c r="L43"/>
      <c r="M43"/>
      <c r="N43"/>
      <c r="O43"/>
      <c r="P43"/>
      <c r="Q43"/>
      <c r="R43"/>
      <c r="S43"/>
      <c r="T43"/>
      <c r="U43"/>
      <c r="W43" s="206"/>
      <c r="X43" s="70"/>
      <c r="Y43" s="70"/>
      <c r="Z43" s="70"/>
      <c r="AA43" s="70"/>
      <c r="AB43" s="70"/>
      <c r="AC43" s="70"/>
      <c r="AD43" s="70"/>
      <c r="AE43" s="70"/>
      <c r="AF43" s="70"/>
      <c r="AG43" s="119"/>
      <c r="AH43" s="119"/>
      <c r="AI43" s="119"/>
      <c r="AJ43" s="120"/>
      <c r="AK43" s="70"/>
      <c r="AL43" s="206"/>
      <c r="AM43" s="206"/>
      <c r="AN43" s="71"/>
    </row>
    <row r="44" spans="1:43" s="72" customFormat="1" ht="18" customHeight="1">
      <c r="A44" s="410" t="s">
        <v>211</v>
      </c>
      <c r="B44" s="410"/>
      <c r="C44" s="444" t="e">
        <f>ROUNDDOWN(IF(AL39&lt;=60,1,1+ROUNDUP((AL39-60)/40,0)),1)</f>
        <v>#DIV/0!</v>
      </c>
      <c r="D44" s="444"/>
      <c r="E44" s="444" t="e">
        <f>IF(AL39/C5&lt;1.1,"1.1以上",ROUNDDOWN(AL39/C5,1))</f>
        <v>#DIV/0!</v>
      </c>
      <c r="F44" s="444"/>
      <c r="G44" s="444"/>
      <c r="H44" s="444"/>
      <c r="I44" s="198"/>
      <c r="J44"/>
      <c r="K44"/>
      <c r="L44"/>
      <c r="M44"/>
      <c r="N44"/>
      <c r="O44"/>
      <c r="P44"/>
      <c r="Q44"/>
      <c r="R44"/>
      <c r="S44"/>
      <c r="T44"/>
      <c r="U44"/>
      <c r="W44" s="206"/>
      <c r="X44" s="70"/>
      <c r="Y44" s="70"/>
      <c r="Z44" s="70"/>
      <c r="AA44" s="70"/>
      <c r="AB44" s="70"/>
      <c r="AC44" s="70"/>
      <c r="AD44" s="70"/>
      <c r="AE44" s="70"/>
      <c r="AF44" s="70"/>
      <c r="AG44" s="119"/>
      <c r="AH44" s="119"/>
      <c r="AI44" s="119"/>
      <c r="AJ44" s="120"/>
      <c r="AK44" s="70"/>
      <c r="AL44" s="206"/>
      <c r="AM44" s="206"/>
      <c r="AN44" s="71"/>
    </row>
    <row r="45" spans="1:43" s="72" customFormat="1" ht="5.0999999999999996" customHeight="1">
      <c r="A45" s="118"/>
      <c r="B45" s="118"/>
      <c r="C45" s="118"/>
      <c r="D45" s="118"/>
      <c r="E45" s="118"/>
      <c r="F45" s="118"/>
      <c r="G45" s="118"/>
      <c r="H45" s="118"/>
      <c r="I45" s="118"/>
      <c r="J45" s="119"/>
      <c r="K45" s="119"/>
      <c r="L45" s="119"/>
      <c r="M45" s="120"/>
      <c r="N45" s="70"/>
      <c r="O45" s="70"/>
      <c r="P45" s="70"/>
      <c r="Q45"/>
      <c r="W45" s="206"/>
      <c r="X45" s="70"/>
      <c r="Y45" s="70"/>
      <c r="Z45" s="70"/>
      <c r="AA45" s="70"/>
      <c r="AB45" s="70"/>
      <c r="AC45" s="70"/>
      <c r="AD45" s="70"/>
      <c r="AE45" s="70"/>
      <c r="AF45" s="70"/>
      <c r="AG45" s="119"/>
      <c r="AH45" s="119"/>
      <c r="AI45" s="119"/>
      <c r="AJ45" s="120"/>
      <c r="AK45" s="70"/>
      <c r="AL45" s="206"/>
      <c r="AM45" s="206"/>
      <c r="AN45" s="71"/>
    </row>
    <row r="46" spans="1:43" ht="21" customHeight="1">
      <c r="A46" s="73" t="s">
        <v>212</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c r="A47" s="62"/>
      <c r="B47" s="82"/>
      <c r="C47" s="416" t="str">
        <f>IF(VLOOKUP($AK$1,[1]選択肢!$A$1:$J$31,C49,FALSE)=0,"-",VLOOKUP($AK$1,[1]選択肢!$A$1:$J$31,C49,FALSE))</f>
        <v>管理者</v>
      </c>
      <c r="D47" s="417"/>
      <c r="E47" s="423" t="str">
        <f>IF(VLOOKUP($AK$1,[1]選択肢!$A$1:$J$31,E49,FALSE)=0,"-",VLOOKUP($AK$1,[1]選択肢!$A$1:$J$31,E49,FALSE))</f>
        <v>サービス管理責任者</v>
      </c>
      <c r="F47" s="423"/>
      <c r="G47" s="423"/>
      <c r="H47" s="423"/>
      <c r="I47" s="416" t="str">
        <f>IF(VLOOKUP($AK$1,[1]選択肢!$A$1:$J$31,I49,FALSE)=0,"-",VLOOKUP($AK$1,[1]選択肢!$A$1:$J$31,I49,FALSE))</f>
        <v>職業指導員</v>
      </c>
      <c r="J47" s="417"/>
      <c r="K47" s="417"/>
      <c r="L47" s="417"/>
      <c r="M47" s="417"/>
      <c r="N47" s="424"/>
      <c r="O47" s="416" t="str">
        <f>IF(VLOOKUP($AK$1,[1]選択肢!$A$1:$J$31,O49,FALSE)=0,"-",VLOOKUP($AK$1,[1]選択肢!$A$1:$J$31,O49,FALSE))</f>
        <v>生活支援員</v>
      </c>
      <c r="P47" s="417"/>
      <c r="Q47" s="417"/>
      <c r="R47" s="417"/>
      <c r="S47" s="417"/>
      <c r="T47" s="424"/>
      <c r="U47" s="416" t="str">
        <f>IF(VLOOKUP($AK$1,[1]選択肢!$A$1:$J$31,U49,FALSE)=0,"-",VLOOKUP($AK$1,[1]選択肢!$A$1:$J$31,U49,FALSE))</f>
        <v>賃金向上達成指導員</v>
      </c>
      <c r="V47" s="417"/>
      <c r="W47" s="417"/>
      <c r="X47" s="417"/>
      <c r="Y47" s="417"/>
      <c r="Z47" s="424"/>
      <c r="AA47" s="416" t="str">
        <f>IF(VLOOKUP($AK$1,[1]選択肢!$A$1:$J$31,AA49,FALSE)=0,"-",VLOOKUP($AK$1,[1]選択肢!$A$1:$J$31,AA49,FALSE))</f>
        <v>目標工賃達成指導員</v>
      </c>
      <c r="AB47" s="417"/>
      <c r="AC47" s="417"/>
      <c r="AD47" s="417"/>
      <c r="AE47" s="417"/>
      <c r="AF47" s="424"/>
      <c r="AG47" s="423" t="str">
        <f>IF(VLOOKUP($AK$1,[1]選択肢!$A$1:$J$31,AG49,FALSE)=0,"-",VLOOKUP($AK$1,[1]選択肢!$A$1:$J$31,AG49,FALSE))</f>
        <v>その他職員</v>
      </c>
      <c r="AH47" s="423"/>
      <c r="AI47" s="423"/>
      <c r="AJ47" s="423"/>
      <c r="AK47" s="423"/>
      <c r="AL47" s="423" t="str">
        <f>IF(VLOOKUP($AK$1,[1]選択肢!$A$1:$J$31,AL49,FALSE)=0,"-",VLOOKUP($AK$1,[1]選択肢!$A$1:$J$31,AL49,FALSE))</f>
        <v>-</v>
      </c>
      <c r="AM47" s="423"/>
      <c r="AN47" s="62"/>
    </row>
    <row r="48" spans="1:43" ht="24.95" customHeight="1">
      <c r="A48" s="62"/>
      <c r="B48" s="200" t="s">
        <v>199</v>
      </c>
      <c r="C48" s="416" t="e">
        <f>IF($AK$3="４週",SUMIFS($AK$11:$AK$30,$B$11:$B$30,C47)/4/$AH$5,IF($AK$3="歴月",SUMIFS($AK$11:$AK$30,$B$11:$B$30,C47)/$AL$5,"記載する期間を選択してください"))</f>
        <v>#DIV/0!</v>
      </c>
      <c r="D48" s="424"/>
      <c r="E48" s="416" t="e">
        <f>IF($AK$3="４週",SUMIFS($AK$11:$AK$30,$B$11:$B$30,E47)/4/$AH$5,IF($AK$3="歴月",SUMIFS($AK$11:$AK$30,$B$11:$B$30,E47)/$AL$5,"記載する期間を選択してください"))</f>
        <v>#DIV/0!</v>
      </c>
      <c r="F48" s="417"/>
      <c r="G48" s="417"/>
      <c r="H48" s="424"/>
      <c r="I48" s="416" t="e">
        <f>IF($AK$3="４週",SUMIFS($AK$11:$AK$30,$B$11:$B$30,I47)/4/$AH$5,IF($AK$3="歴月",SUMIFS($AK$11:$AK$30,$B$11:$B$30,I47)/$AL$5,"記載する期間を選択してください"))</f>
        <v>#DIV/0!</v>
      </c>
      <c r="J48" s="417"/>
      <c r="K48" s="417"/>
      <c r="L48" s="417"/>
      <c r="M48" s="417"/>
      <c r="N48" s="424"/>
      <c r="O48" s="416" t="e">
        <f>IF($AK$3="４週",SUMIFS($AK$11:$AK$30,$B$11:$B$30,O47)/4/$AH$5,IF($AK$3="歴月",SUMIFS($AK$11:$AK$30,$B$11:$B$30,O47)/$AL$5,"記載する期間を選択してください"))</f>
        <v>#DIV/0!</v>
      </c>
      <c r="P48" s="417"/>
      <c r="Q48" s="417"/>
      <c r="R48" s="417"/>
      <c r="S48" s="417"/>
      <c r="T48" s="424"/>
      <c r="U48" s="416" t="e">
        <f>IF($AK$3="４週",SUMIFS($AK$11:$AK$30,$B$11:$B$30,U47)/4/$AH$5,IF($AK$3="歴月",SUMIFS($AK$11:$AK$30,$B$11:$B$30,U47)/$AL$5,"記載する期間を選択してください"))</f>
        <v>#DIV/0!</v>
      </c>
      <c r="V48" s="417"/>
      <c r="W48" s="417"/>
      <c r="X48" s="417"/>
      <c r="Y48" s="417"/>
      <c r="Z48" s="424"/>
      <c r="AA48" s="416" t="e">
        <f>IF($AK$3="４週",SUMIFS($AK$11:$AK$30,$B$11:$B$30,AA47)/4/$AH$5,IF($AK$3="歴月",SUMIFS($AK$11:$AK$30,$B$11:$B$30,AA47)/$AL$5,"記載する期間を選択してください"))</f>
        <v>#DIV/0!</v>
      </c>
      <c r="AB48" s="417"/>
      <c r="AC48" s="417"/>
      <c r="AD48" s="417"/>
      <c r="AE48" s="417"/>
      <c r="AF48" s="424"/>
      <c r="AG48" s="416" t="e">
        <f>IF($AK$3="４週",SUMIFS($AK$11:$AK$30,$B$11:$B$30,AG47)/4/$AH$5,IF($AK$3="歴月",SUMIFS($AK$11:$AK$30,$B$11:$B$30,AG47)/$AL$5,"記載する期間を選択してください"))</f>
        <v>#DIV/0!</v>
      </c>
      <c r="AH48" s="417"/>
      <c r="AI48" s="417"/>
      <c r="AJ48" s="417"/>
      <c r="AK48" s="424"/>
      <c r="AL48" s="416" t="e">
        <f>IF($AK$3="４週",SUMIFS($AK$11:$AK$30,$B$11:$B$30,AL47)/4/$AH$5,IF($AK$3="歴月",SUMIFS($AK$11:$AK$30,$B$11:$B$30,AL47)/$AL$5,"記載する期間を選択してください"))</f>
        <v>#DIV/0!</v>
      </c>
      <c r="AM48" s="424"/>
      <c r="AN48" s="62"/>
    </row>
    <row r="49" spans="1:40" ht="5.0999999999999996" customHeight="1">
      <c r="A49" s="62"/>
      <c r="B49" s="59"/>
      <c r="C49" s="85">
        <v>2</v>
      </c>
      <c r="D49" s="85"/>
      <c r="E49" s="85">
        <v>3</v>
      </c>
      <c r="F49" s="85"/>
      <c r="G49" s="85"/>
      <c r="H49" s="85"/>
      <c r="I49" s="85">
        <v>4</v>
      </c>
      <c r="J49" s="85"/>
      <c r="K49" s="85"/>
      <c r="L49" s="85"/>
      <c r="M49" s="85"/>
      <c r="N49" s="85"/>
      <c r="O49" s="85">
        <v>5</v>
      </c>
      <c r="P49" s="85"/>
      <c r="Q49" s="85"/>
      <c r="R49" s="85"/>
      <c r="S49" s="85"/>
      <c r="T49" s="85"/>
      <c r="U49" s="85">
        <v>6</v>
      </c>
      <c r="V49" s="85"/>
      <c r="W49" s="85"/>
      <c r="X49" s="85"/>
      <c r="Y49" s="85"/>
      <c r="Z49" s="85"/>
      <c r="AA49" s="85">
        <v>7</v>
      </c>
      <c r="AB49" s="85"/>
      <c r="AC49" s="85"/>
      <c r="AD49" s="85"/>
      <c r="AE49" s="85"/>
      <c r="AF49" s="85"/>
      <c r="AG49" s="85">
        <v>8</v>
      </c>
      <c r="AH49" s="85"/>
      <c r="AI49" s="85"/>
      <c r="AJ49" s="85"/>
      <c r="AK49" s="85"/>
      <c r="AL49" s="85">
        <v>9</v>
      </c>
      <c r="AM49" s="111"/>
      <c r="AN49" s="62"/>
    </row>
    <row r="50" spans="1:40" ht="15" customHeight="1">
      <c r="A50" s="94" t="s">
        <v>164</v>
      </c>
      <c r="B50" s="100"/>
      <c r="C50" s="101"/>
      <c r="D50" s="101"/>
      <c r="E50" s="101"/>
      <c r="F50" s="102"/>
      <c r="G50" s="101"/>
      <c r="H50" s="85"/>
      <c r="I50" s="85"/>
      <c r="J50" s="85"/>
      <c r="K50" s="85"/>
      <c r="L50" s="85"/>
      <c r="M50" s="85"/>
      <c r="N50" s="85"/>
      <c r="O50" s="85"/>
      <c r="P50" s="85"/>
      <c r="Q50" s="85"/>
      <c r="R50" s="85">
        <v>6</v>
      </c>
      <c r="S50" s="85"/>
      <c r="T50" s="85"/>
      <c r="U50" s="85"/>
      <c r="V50" s="85"/>
      <c r="W50" s="85"/>
      <c r="X50" s="85">
        <v>7</v>
      </c>
      <c r="Y50" s="85"/>
      <c r="Z50" s="85"/>
      <c r="AA50" s="85"/>
      <c r="AB50" s="85"/>
      <c r="AC50" s="85"/>
      <c r="AD50" s="85">
        <v>8</v>
      </c>
      <c r="AE50" s="85"/>
      <c r="AF50" s="85"/>
      <c r="AG50" s="86"/>
      <c r="AH50" s="86"/>
      <c r="AI50" s="86"/>
      <c r="AJ50" s="86">
        <v>9</v>
      </c>
      <c r="AK50" s="84"/>
      <c r="AL50" s="84"/>
      <c r="AM50" s="62"/>
    </row>
    <row r="51" spans="1:40" s="60" customFormat="1" ht="15" customHeight="1">
      <c r="A51" s="94" t="s">
        <v>165</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40" s="60" customFormat="1" ht="15" customHeight="1">
      <c r="A52" s="94" t="s">
        <v>214</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166</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ht="15" customHeight="1">
      <c r="A55" s="60" t="s">
        <v>168</v>
      </c>
      <c r="B55" s="103"/>
      <c r="C55" s="60"/>
      <c r="D55" s="60"/>
      <c r="E55" s="60"/>
      <c r="F55" s="60"/>
      <c r="G55" s="60"/>
    </row>
    <row r="56" spans="1:40" ht="15" customHeight="1">
      <c r="A56" s="60" t="s">
        <v>169</v>
      </c>
      <c r="B56" s="103"/>
      <c r="C56" s="60"/>
      <c r="D56" s="60"/>
      <c r="E56" s="60"/>
      <c r="F56" s="60"/>
      <c r="G56" s="60"/>
    </row>
    <row r="57" spans="1:40" ht="15" customHeight="1">
      <c r="A57" s="60"/>
      <c r="B57" s="201" t="s">
        <v>170</v>
      </c>
      <c r="C57" s="365" t="s">
        <v>171</v>
      </c>
      <c r="D57" s="365"/>
      <c r="E57" s="365"/>
      <c r="F57" s="60"/>
      <c r="G57" s="60"/>
    </row>
    <row r="58" spans="1:40" ht="15" customHeight="1">
      <c r="A58" s="60"/>
      <c r="B58" s="107" t="s">
        <v>188</v>
      </c>
      <c r="C58" s="375" t="s">
        <v>172</v>
      </c>
      <c r="D58" s="375"/>
      <c r="E58" s="375"/>
      <c r="F58" s="60"/>
      <c r="G58" s="60"/>
    </row>
    <row r="59" spans="1:40" ht="15" customHeight="1">
      <c r="A59" s="60"/>
      <c r="B59" s="107" t="s">
        <v>189</v>
      </c>
      <c r="C59" s="375" t="s">
        <v>173</v>
      </c>
      <c r="D59" s="375"/>
      <c r="E59" s="375"/>
      <c r="F59" s="60"/>
      <c r="G59" s="60"/>
    </row>
    <row r="60" spans="1:40" ht="15" customHeight="1">
      <c r="A60" s="60"/>
      <c r="B60" s="107" t="s">
        <v>190</v>
      </c>
      <c r="C60" s="375" t="s">
        <v>174</v>
      </c>
      <c r="D60" s="375"/>
      <c r="E60" s="375"/>
      <c r="F60" s="60"/>
      <c r="G60" s="60"/>
    </row>
    <row r="61" spans="1:40" ht="15" customHeight="1">
      <c r="A61" s="60"/>
      <c r="B61" s="107" t="s">
        <v>191</v>
      </c>
      <c r="C61" s="375" t="s">
        <v>175</v>
      </c>
      <c r="D61" s="375"/>
      <c r="E61" s="375"/>
      <c r="F61" s="60"/>
      <c r="G61" s="60"/>
    </row>
    <row r="62" spans="1:40" ht="15" customHeight="1">
      <c r="A62" s="60"/>
      <c r="B62" s="94" t="s">
        <v>176</v>
      </c>
      <c r="C62" s="60"/>
      <c r="D62" s="60"/>
      <c r="E62" s="60"/>
      <c r="F62" s="60"/>
      <c r="G62" s="60"/>
    </row>
    <row r="63" spans="1:40" ht="15" customHeight="1">
      <c r="A63" s="60"/>
      <c r="B63" s="94" t="s">
        <v>193</v>
      </c>
      <c r="C63" s="60"/>
      <c r="D63" s="60"/>
      <c r="E63" s="60"/>
      <c r="F63" s="60"/>
      <c r="G63" s="60"/>
    </row>
    <row r="64" spans="1:40" ht="15" customHeight="1">
      <c r="A64" s="60"/>
      <c r="B64" s="94" t="s">
        <v>177</v>
      </c>
      <c r="C64" s="60"/>
      <c r="D64" s="60"/>
      <c r="E64" s="60"/>
      <c r="F64" s="60"/>
      <c r="G64" s="60"/>
    </row>
    <row r="65" spans="1:7" ht="15" customHeight="1">
      <c r="A65" s="60" t="s">
        <v>178</v>
      </c>
      <c r="B65" s="103"/>
      <c r="C65" s="60"/>
      <c r="D65" s="60"/>
      <c r="E65" s="60"/>
      <c r="F65" s="60"/>
      <c r="G65" s="60"/>
    </row>
    <row r="66" spans="1:7" ht="15" customHeight="1">
      <c r="A66" s="60" t="s">
        <v>294</v>
      </c>
      <c r="B66" s="103"/>
      <c r="C66" s="60"/>
      <c r="D66" s="60"/>
      <c r="E66" s="60"/>
      <c r="F66" s="60"/>
      <c r="G66" s="60"/>
    </row>
    <row r="67" spans="1:7" ht="15" customHeight="1">
      <c r="A67" s="60" t="s">
        <v>194</v>
      </c>
      <c r="B67" s="103"/>
      <c r="C67" s="60"/>
      <c r="D67" s="60"/>
      <c r="E67" s="60"/>
      <c r="F67" s="60"/>
      <c r="G67" s="60"/>
    </row>
    <row r="68" spans="1:7" ht="15" customHeight="1">
      <c r="A68" s="60" t="s">
        <v>180</v>
      </c>
      <c r="B68" s="103"/>
      <c r="C68" s="60"/>
      <c r="D68" s="60"/>
      <c r="E68" s="60"/>
      <c r="F68" s="60"/>
      <c r="G68" s="60"/>
    </row>
    <row r="69" spans="1:7" ht="15" customHeight="1">
      <c r="A69" s="60" t="s">
        <v>279</v>
      </c>
      <c r="B69" s="103"/>
      <c r="C69" s="60"/>
      <c r="D69" s="60"/>
      <c r="E69" s="60"/>
      <c r="F69" s="60"/>
      <c r="G69" s="60"/>
    </row>
    <row r="70" spans="1:7" ht="15" customHeight="1">
      <c r="A70" s="60" t="s">
        <v>181</v>
      </c>
      <c r="B70" s="103"/>
      <c r="C70" s="60"/>
      <c r="D70" s="60"/>
      <c r="E70" s="60"/>
      <c r="F70" s="60"/>
      <c r="G70" s="60"/>
    </row>
    <row r="71" spans="1:7" ht="15" customHeight="1">
      <c r="A71" s="60" t="s">
        <v>182</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192</v>
      </c>
      <c r="B77" s="103"/>
      <c r="C77" s="60"/>
      <c r="D77" s="60"/>
      <c r="E77" s="60"/>
      <c r="F77" s="60"/>
      <c r="G77" s="60"/>
    </row>
  </sheetData>
  <mergeCells count="110">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A44:B44"/>
    <mergeCell ref="C44:D44"/>
    <mergeCell ref="E44:H44"/>
    <mergeCell ref="AG47:AK47"/>
    <mergeCell ref="AL47:AM47"/>
    <mergeCell ref="C60:E60"/>
    <mergeCell ref="C61:E61"/>
    <mergeCell ref="AA48:AF48"/>
    <mergeCell ref="AG48:AK48"/>
    <mergeCell ref="AL48:AM48"/>
    <mergeCell ref="C57:E57"/>
    <mergeCell ref="C58:E58"/>
    <mergeCell ref="C59:E59"/>
    <mergeCell ref="C48:D48"/>
    <mergeCell ref="E48:H48"/>
    <mergeCell ref="I48:N48"/>
    <mergeCell ref="O48:T48"/>
    <mergeCell ref="U48:Z48"/>
  </mergeCells>
  <phoneticPr fontId="32"/>
  <dataValidations count="7">
    <dataValidation type="list" allowBlank="1" showInputMessage="1" showErrorMessage="1" sqref="C5" xr:uid="{00000000-0002-0000-1200-000000000000}">
      <formula1>"6,7.5,10"</formula1>
    </dataValidation>
    <dataValidation type="list" allowBlank="1" showInputMessage="1" showErrorMessage="1" sqref="B11:B30" xr:uid="{00000000-0002-0000-1200-000001000000}">
      <formula1>INDIRECT($AK$1)</formula1>
    </dataValidation>
    <dataValidation type="list" allowBlank="1" showInputMessage="1" showErrorMessage="1" sqref="AK3:AN3" xr:uid="{00000000-0002-0000-1200-000002000000}">
      <formula1>"４週,歴月"</formula1>
    </dataValidation>
    <dataValidation type="list" allowBlank="1" showInputMessage="1" showErrorMessage="1" sqref="AK4:AN4" xr:uid="{00000000-0002-0000-1200-000003000000}">
      <formula1>"予定,実績"</formula1>
    </dataValidation>
    <dataValidation type="whole" operator="greaterThanOrEqual" allowBlank="1" showInputMessage="1" showErrorMessage="1" sqref="I39:I40 D39:F40 AG39:AG40 AD39:AD40 AA39:AA40 X39:X40 U39:U40 R39:R40 O39:O40 L39:L40" xr:uid="{00000000-0002-0000-1200-000004000000}">
      <formula1>0</formula1>
    </dataValidation>
    <dataValidation operator="greaterThanOrEqual" allowBlank="1" showInputMessage="1" showErrorMessage="1" sqref="I45 AJ39:AJ40 AL39 L41 L45 I41" xr:uid="{00000000-0002-0000-1200-000005000000}"/>
    <dataValidation type="list" allowBlank="1" showInputMessage="1" showErrorMessage="1" sqref="C11:C30" xr:uid="{00000000-0002-0000-1200-000006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61"/>
  <sheetViews>
    <sheetView showGridLines="0" view="pageBreakPreview" zoomScaleNormal="100" zoomScaleSheetLayoutView="100" workbookViewId="0">
      <selection activeCell="C46" sqref="C46"/>
    </sheetView>
  </sheetViews>
  <sheetFormatPr defaultColWidth="8.25" defaultRowHeight="21" customHeight="1"/>
  <cols>
    <col min="1" max="1" width="2.625" style="59" customWidth="1"/>
    <col min="2" max="2" width="20.625" style="61" customWidth="1"/>
    <col min="3" max="3" width="6.625" style="59" customWidth="1"/>
    <col min="4" max="4" width="9" style="59" bestFit="1" customWidth="1"/>
    <col min="5" max="5" width="12" style="59" customWidth="1"/>
    <col min="6" max="36" width="2.625" style="59" customWidth="1"/>
    <col min="37" max="38" width="5.625" style="59" customWidth="1"/>
    <col min="39" max="39" width="12.625" style="59" customWidth="1"/>
    <col min="40" max="40" width="2.625" style="59" customWidth="1"/>
    <col min="41" max="16384" width="8.25" style="59"/>
  </cols>
  <sheetData>
    <row r="1" spans="1:40" ht="18"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331</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t="s">
        <v>332</v>
      </c>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t="s">
        <v>307</v>
      </c>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363">
        <v>40</v>
      </c>
      <c r="AI5" s="363"/>
      <c r="AJ5" s="363"/>
      <c r="AK5" s="97" t="s">
        <v>155</v>
      </c>
      <c r="AL5" s="230">
        <v>160</v>
      </c>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229">
        <v>1</v>
      </c>
      <c r="B11" s="68" t="s">
        <v>328</v>
      </c>
      <c r="C11" s="236" t="s">
        <v>189</v>
      </c>
      <c r="D11" s="91"/>
      <c r="E11" s="83" t="s">
        <v>330</v>
      </c>
      <c r="F11" s="235">
        <v>8</v>
      </c>
      <c r="G11" s="235">
        <v>8</v>
      </c>
      <c r="H11" s="235">
        <v>8</v>
      </c>
      <c r="I11" s="235"/>
      <c r="J11" s="235"/>
      <c r="K11" s="235">
        <v>8</v>
      </c>
      <c r="L11" s="235">
        <v>8</v>
      </c>
      <c r="M11" s="235">
        <v>8</v>
      </c>
      <c r="N11" s="235">
        <v>8</v>
      </c>
      <c r="O11" s="235">
        <v>8</v>
      </c>
      <c r="P11" s="235"/>
      <c r="Q11" s="235"/>
      <c r="R11" s="235">
        <v>8</v>
      </c>
      <c r="S11" s="235">
        <v>8</v>
      </c>
      <c r="T11" s="235">
        <v>8</v>
      </c>
      <c r="U11" s="235">
        <v>8</v>
      </c>
      <c r="V11" s="235">
        <v>8</v>
      </c>
      <c r="W11" s="235"/>
      <c r="X11" s="235"/>
      <c r="Y11" s="235">
        <v>8</v>
      </c>
      <c r="Z11" s="235">
        <v>8</v>
      </c>
      <c r="AA11" s="235">
        <v>8</v>
      </c>
      <c r="AB11" s="235">
        <v>8</v>
      </c>
      <c r="AC11" s="235">
        <v>8</v>
      </c>
      <c r="AD11" s="235"/>
      <c r="AE11" s="235"/>
      <c r="AF11" s="235">
        <v>8</v>
      </c>
      <c r="AG11" s="235">
        <v>8</v>
      </c>
      <c r="AH11" s="235">
        <v>8</v>
      </c>
      <c r="AI11" s="235">
        <v>8</v>
      </c>
      <c r="AJ11" s="235">
        <v>8</v>
      </c>
      <c r="AK11" s="75">
        <f>+SUM(F11:AJ11)</f>
        <v>184</v>
      </c>
      <c r="AL11" s="76">
        <f>IF($AK$3="４週",AK11/4,AK11/(DAY(EOMONTH($F$9,0))/7))</f>
        <v>46</v>
      </c>
      <c r="AM11" s="372" t="s">
        <v>333</v>
      </c>
      <c r="AN11" s="372"/>
    </row>
    <row r="12" spans="1:40" ht="18" customHeight="1">
      <c r="A12" s="229">
        <v>2</v>
      </c>
      <c r="B12" s="68" t="s">
        <v>329</v>
      </c>
      <c r="C12" s="236" t="s">
        <v>189</v>
      </c>
      <c r="D12" s="91"/>
      <c r="E12" s="83" t="s">
        <v>330</v>
      </c>
      <c r="F12" s="235">
        <v>8</v>
      </c>
      <c r="G12" s="235">
        <v>8</v>
      </c>
      <c r="H12" s="235">
        <v>8</v>
      </c>
      <c r="I12" s="235"/>
      <c r="J12" s="235"/>
      <c r="K12" s="235">
        <v>8</v>
      </c>
      <c r="L12" s="235">
        <v>8</v>
      </c>
      <c r="M12" s="235">
        <v>8</v>
      </c>
      <c r="N12" s="235">
        <v>8</v>
      </c>
      <c r="O12" s="235">
        <v>8</v>
      </c>
      <c r="P12" s="235"/>
      <c r="Q12" s="235"/>
      <c r="R12" s="235">
        <v>8</v>
      </c>
      <c r="S12" s="235">
        <v>8</v>
      </c>
      <c r="T12" s="235">
        <v>8</v>
      </c>
      <c r="U12" s="235">
        <v>8</v>
      </c>
      <c r="V12" s="235">
        <v>8</v>
      </c>
      <c r="W12" s="235"/>
      <c r="X12" s="235"/>
      <c r="Y12" s="235">
        <v>8</v>
      </c>
      <c r="Z12" s="235">
        <v>8</v>
      </c>
      <c r="AA12" s="235">
        <v>8</v>
      </c>
      <c r="AB12" s="235">
        <v>8</v>
      </c>
      <c r="AC12" s="235">
        <v>8</v>
      </c>
      <c r="AD12" s="235"/>
      <c r="AE12" s="235"/>
      <c r="AF12" s="235">
        <v>8</v>
      </c>
      <c r="AG12" s="235">
        <v>8</v>
      </c>
      <c r="AH12" s="235">
        <v>8</v>
      </c>
      <c r="AI12" s="235">
        <v>8</v>
      </c>
      <c r="AJ12" s="235">
        <v>8</v>
      </c>
      <c r="AK12" s="75">
        <f t="shared" ref="AK12:AK31" si="0">+SUM(F12:AJ12)</f>
        <v>184</v>
      </c>
      <c r="AL12" s="76">
        <f t="shared" ref="AL12:AL30" si="1">IF($AK$3="４週",AK12/4,AK12/(DAY(EOMONTH($F$9,0))/7))</f>
        <v>46</v>
      </c>
      <c r="AM12" s="372" t="s">
        <v>334</v>
      </c>
      <c r="AN12" s="372"/>
    </row>
    <row r="13" spans="1:40" ht="18" customHeight="1">
      <c r="A13" s="229">
        <v>3</v>
      </c>
      <c r="B13" s="68" t="s">
        <v>335</v>
      </c>
      <c r="C13" s="236" t="s">
        <v>188</v>
      </c>
      <c r="D13" s="91" t="s">
        <v>336</v>
      </c>
      <c r="E13" s="83" t="s">
        <v>337</v>
      </c>
      <c r="F13" s="235">
        <v>8</v>
      </c>
      <c r="G13" s="235">
        <v>8</v>
      </c>
      <c r="H13" s="235">
        <v>8</v>
      </c>
      <c r="I13" s="235"/>
      <c r="J13" s="235"/>
      <c r="K13" s="235">
        <v>8</v>
      </c>
      <c r="L13" s="235">
        <v>8</v>
      </c>
      <c r="M13" s="235">
        <v>8</v>
      </c>
      <c r="N13" s="235">
        <v>8</v>
      </c>
      <c r="O13" s="235">
        <v>8</v>
      </c>
      <c r="P13" s="235"/>
      <c r="Q13" s="235"/>
      <c r="R13" s="235">
        <v>8</v>
      </c>
      <c r="S13" s="235">
        <v>8</v>
      </c>
      <c r="T13" s="235">
        <v>8</v>
      </c>
      <c r="U13" s="235">
        <v>8</v>
      </c>
      <c r="V13" s="235">
        <v>8</v>
      </c>
      <c r="W13" s="235"/>
      <c r="X13" s="235"/>
      <c r="Y13" s="235">
        <v>8</v>
      </c>
      <c r="Z13" s="235">
        <v>8</v>
      </c>
      <c r="AA13" s="235">
        <v>8</v>
      </c>
      <c r="AB13" s="235">
        <v>8</v>
      </c>
      <c r="AC13" s="235">
        <v>8</v>
      </c>
      <c r="AD13" s="235"/>
      <c r="AE13" s="235"/>
      <c r="AF13" s="235">
        <v>8</v>
      </c>
      <c r="AG13" s="235">
        <v>8</v>
      </c>
      <c r="AH13" s="235">
        <v>8</v>
      </c>
      <c r="AI13" s="235">
        <v>8</v>
      </c>
      <c r="AJ13" s="235">
        <v>8</v>
      </c>
      <c r="AK13" s="75">
        <f t="shared" si="0"/>
        <v>184</v>
      </c>
      <c r="AL13" s="76">
        <f t="shared" si="1"/>
        <v>46</v>
      </c>
      <c r="AM13" s="372"/>
      <c r="AN13" s="372"/>
    </row>
    <row r="14" spans="1:40" ht="18" customHeight="1">
      <c r="A14" s="229">
        <v>4</v>
      </c>
      <c r="B14" s="68" t="s">
        <v>338</v>
      </c>
      <c r="C14" s="236" t="s">
        <v>191</v>
      </c>
      <c r="D14" s="91"/>
      <c r="E14" s="83" t="s">
        <v>339</v>
      </c>
      <c r="F14" s="235">
        <v>5</v>
      </c>
      <c r="G14" s="235">
        <v>5</v>
      </c>
      <c r="H14" s="235">
        <v>5</v>
      </c>
      <c r="I14" s="235"/>
      <c r="J14" s="235"/>
      <c r="K14" s="235">
        <v>5</v>
      </c>
      <c r="L14" s="235">
        <v>5</v>
      </c>
      <c r="M14" s="235">
        <v>5</v>
      </c>
      <c r="N14" s="235">
        <v>5</v>
      </c>
      <c r="O14" s="235">
        <v>5</v>
      </c>
      <c r="P14" s="235"/>
      <c r="Q14" s="235"/>
      <c r="R14" s="235">
        <v>5</v>
      </c>
      <c r="S14" s="235">
        <v>5</v>
      </c>
      <c r="T14" s="235">
        <v>5</v>
      </c>
      <c r="U14" s="235">
        <v>5</v>
      </c>
      <c r="V14" s="235">
        <v>5</v>
      </c>
      <c r="W14" s="235"/>
      <c r="X14" s="235"/>
      <c r="Y14" s="235">
        <v>5</v>
      </c>
      <c r="Z14" s="235">
        <v>5</v>
      </c>
      <c r="AA14" s="235">
        <v>5</v>
      </c>
      <c r="AB14" s="235">
        <v>5</v>
      </c>
      <c r="AC14" s="235">
        <v>5</v>
      </c>
      <c r="AD14" s="235"/>
      <c r="AE14" s="235"/>
      <c r="AF14" s="235">
        <v>5</v>
      </c>
      <c r="AG14" s="235">
        <v>5</v>
      </c>
      <c r="AH14" s="235">
        <v>5</v>
      </c>
      <c r="AI14" s="235">
        <v>5</v>
      </c>
      <c r="AJ14" s="235">
        <v>5</v>
      </c>
      <c r="AK14" s="75">
        <f t="shared" si="0"/>
        <v>115</v>
      </c>
      <c r="AL14" s="76">
        <f t="shared" si="1"/>
        <v>28.75</v>
      </c>
      <c r="AM14" s="372" t="s">
        <v>340</v>
      </c>
      <c r="AN14" s="372"/>
    </row>
    <row r="15" spans="1:40" ht="18" customHeight="1">
      <c r="A15" s="229">
        <v>5</v>
      </c>
      <c r="B15" s="68" t="s">
        <v>341</v>
      </c>
      <c r="C15" s="236" t="s">
        <v>188</v>
      </c>
      <c r="D15" s="91"/>
      <c r="E15" s="83" t="s">
        <v>342</v>
      </c>
      <c r="F15" s="235">
        <v>8</v>
      </c>
      <c r="G15" s="235">
        <v>8</v>
      </c>
      <c r="H15" s="235">
        <v>8</v>
      </c>
      <c r="I15" s="235"/>
      <c r="J15" s="235"/>
      <c r="K15" s="235">
        <v>8</v>
      </c>
      <c r="L15" s="235">
        <v>8</v>
      </c>
      <c r="M15" s="235">
        <v>8</v>
      </c>
      <c r="N15" s="235">
        <v>8</v>
      </c>
      <c r="O15" s="235">
        <v>8</v>
      </c>
      <c r="P15" s="235"/>
      <c r="Q15" s="235"/>
      <c r="R15" s="235">
        <v>8</v>
      </c>
      <c r="S15" s="235">
        <v>8</v>
      </c>
      <c r="T15" s="235">
        <v>8</v>
      </c>
      <c r="U15" s="235">
        <v>8</v>
      </c>
      <c r="V15" s="235">
        <v>8</v>
      </c>
      <c r="W15" s="235"/>
      <c r="X15" s="235"/>
      <c r="Y15" s="235">
        <v>8</v>
      </c>
      <c r="Z15" s="235">
        <v>8</v>
      </c>
      <c r="AA15" s="235">
        <v>8</v>
      </c>
      <c r="AB15" s="235">
        <v>8</v>
      </c>
      <c r="AC15" s="235">
        <v>8</v>
      </c>
      <c r="AD15" s="235"/>
      <c r="AE15" s="235"/>
      <c r="AF15" s="235">
        <v>8</v>
      </c>
      <c r="AG15" s="235">
        <v>8</v>
      </c>
      <c r="AH15" s="235">
        <v>8</v>
      </c>
      <c r="AI15" s="235">
        <v>8</v>
      </c>
      <c r="AJ15" s="235">
        <v>8</v>
      </c>
      <c r="AK15" s="75">
        <f t="shared" si="0"/>
        <v>184</v>
      </c>
      <c r="AL15" s="76">
        <f t="shared" si="1"/>
        <v>46</v>
      </c>
      <c r="AM15" s="372"/>
      <c r="AN15" s="372"/>
    </row>
    <row r="16" spans="1:40" ht="18" customHeight="1">
      <c r="A16" s="229">
        <v>6</v>
      </c>
      <c r="B16" s="68"/>
      <c r="C16" s="236"/>
      <c r="D16" s="91"/>
      <c r="E16" s="83"/>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75">
        <f t="shared" si="0"/>
        <v>0</v>
      </c>
      <c r="AL16" s="76">
        <f t="shared" si="1"/>
        <v>0</v>
      </c>
      <c r="AM16" s="372"/>
      <c r="AN16" s="372"/>
    </row>
    <row r="17" spans="1:40" ht="18" customHeight="1">
      <c r="A17" s="229">
        <v>7</v>
      </c>
      <c r="B17" s="68"/>
      <c r="C17" s="236"/>
      <c r="D17" s="91"/>
      <c r="E17" s="83"/>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75">
        <f t="shared" si="0"/>
        <v>0</v>
      </c>
      <c r="AL17" s="76">
        <f t="shared" si="1"/>
        <v>0</v>
      </c>
      <c r="AM17" s="372"/>
      <c r="AN17" s="372"/>
    </row>
    <row r="18" spans="1:40" ht="18" customHeight="1">
      <c r="A18" s="229">
        <v>8</v>
      </c>
      <c r="B18" s="68"/>
      <c r="C18" s="236"/>
      <c r="D18" s="91"/>
      <c r="E18" s="83"/>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75">
        <f t="shared" si="0"/>
        <v>0</v>
      </c>
      <c r="AL18" s="76">
        <f t="shared" si="1"/>
        <v>0</v>
      </c>
      <c r="AM18" s="372"/>
      <c r="AN18" s="372"/>
    </row>
    <row r="19" spans="1:40" ht="18" customHeight="1">
      <c r="A19" s="229">
        <v>9</v>
      </c>
      <c r="B19" s="68"/>
      <c r="C19" s="236"/>
      <c r="D19" s="91"/>
      <c r="E19" s="83"/>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75">
        <f t="shared" si="0"/>
        <v>0</v>
      </c>
      <c r="AL19" s="76">
        <f t="shared" si="1"/>
        <v>0</v>
      </c>
      <c r="AM19" s="372"/>
      <c r="AN19" s="372"/>
    </row>
    <row r="20" spans="1:40" ht="18" customHeight="1">
      <c r="A20" s="229">
        <v>10</v>
      </c>
      <c r="B20" s="68"/>
      <c r="C20" s="236"/>
      <c r="D20" s="91"/>
      <c r="E20" s="83"/>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75">
        <f t="shared" si="0"/>
        <v>0</v>
      </c>
      <c r="AL20" s="76">
        <f t="shared" si="1"/>
        <v>0</v>
      </c>
      <c r="AM20" s="372"/>
      <c r="AN20" s="372"/>
    </row>
    <row r="21" spans="1:40" ht="18" customHeight="1">
      <c r="A21" s="229">
        <v>11</v>
      </c>
      <c r="B21" s="68"/>
      <c r="C21" s="236"/>
      <c r="D21" s="91"/>
      <c r="E21" s="83"/>
      <c r="F21" s="235"/>
      <c r="G21" s="235"/>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75">
        <f t="shared" si="0"/>
        <v>0</v>
      </c>
      <c r="AL21" s="76">
        <f t="shared" si="1"/>
        <v>0</v>
      </c>
      <c r="AM21" s="372"/>
      <c r="AN21" s="372"/>
    </row>
    <row r="22" spans="1:40" ht="18" customHeight="1">
      <c r="A22" s="229">
        <v>12</v>
      </c>
      <c r="B22" s="68"/>
      <c r="C22" s="236"/>
      <c r="D22" s="91"/>
      <c r="E22" s="83"/>
      <c r="F22" s="235"/>
      <c r="G22" s="235"/>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75">
        <f t="shared" si="0"/>
        <v>0</v>
      </c>
      <c r="AL22" s="76">
        <f t="shared" si="1"/>
        <v>0</v>
      </c>
      <c r="AM22" s="372"/>
      <c r="AN22" s="372"/>
    </row>
    <row r="23" spans="1:40" ht="18" customHeight="1">
      <c r="A23" s="229">
        <v>13</v>
      </c>
      <c r="B23" s="68"/>
      <c r="C23" s="236"/>
      <c r="D23" s="91"/>
      <c r="E23" s="83"/>
      <c r="F23" s="235"/>
      <c r="G23" s="235"/>
      <c r="H23" s="235"/>
      <c r="I23" s="235"/>
      <c r="J23" s="235"/>
      <c r="K23" s="235"/>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75">
        <f t="shared" si="0"/>
        <v>0</v>
      </c>
      <c r="AL23" s="76">
        <f t="shared" si="1"/>
        <v>0</v>
      </c>
      <c r="AM23" s="372"/>
      <c r="AN23" s="372"/>
    </row>
    <row r="24" spans="1:40" ht="18" customHeight="1">
      <c r="A24" s="229">
        <v>14</v>
      </c>
      <c r="B24" s="68"/>
      <c r="C24" s="236"/>
      <c r="D24" s="91"/>
      <c r="E24" s="83"/>
      <c r="F24" s="235"/>
      <c r="G24" s="235"/>
      <c r="H24" s="235"/>
      <c r="I24" s="235"/>
      <c r="J24" s="235"/>
      <c r="K24" s="235"/>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75">
        <f t="shared" si="0"/>
        <v>0</v>
      </c>
      <c r="AL24" s="76">
        <f t="shared" si="1"/>
        <v>0</v>
      </c>
      <c r="AM24" s="372"/>
      <c r="AN24" s="372"/>
    </row>
    <row r="25" spans="1:40" ht="18" customHeight="1">
      <c r="A25" s="229">
        <v>15</v>
      </c>
      <c r="B25" s="68"/>
      <c r="C25" s="236"/>
      <c r="D25" s="91"/>
      <c r="E25" s="83"/>
      <c r="F25" s="235"/>
      <c r="G25" s="235"/>
      <c r="H25" s="235"/>
      <c r="I25" s="235"/>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75">
        <f t="shared" si="0"/>
        <v>0</v>
      </c>
      <c r="AL25" s="76">
        <f t="shared" si="1"/>
        <v>0</v>
      </c>
      <c r="AM25" s="372"/>
      <c r="AN25" s="372"/>
    </row>
    <row r="26" spans="1:40" ht="18" customHeight="1">
      <c r="A26" s="229">
        <v>16</v>
      </c>
      <c r="B26" s="68"/>
      <c r="C26" s="236"/>
      <c r="D26" s="91"/>
      <c r="E26" s="83"/>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75">
        <f t="shared" si="0"/>
        <v>0</v>
      </c>
      <c r="AL26" s="76">
        <f t="shared" si="1"/>
        <v>0</v>
      </c>
      <c r="AM26" s="372"/>
      <c r="AN26" s="372"/>
    </row>
    <row r="27" spans="1:40" ht="18" customHeight="1">
      <c r="A27" s="229">
        <v>17</v>
      </c>
      <c r="B27" s="68"/>
      <c r="C27" s="236"/>
      <c r="D27" s="91"/>
      <c r="E27" s="83"/>
      <c r="F27" s="235"/>
      <c r="G27" s="235"/>
      <c r="H27" s="235"/>
      <c r="I27" s="235"/>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75">
        <f t="shared" si="0"/>
        <v>0</v>
      </c>
      <c r="AL27" s="76">
        <f t="shared" si="1"/>
        <v>0</v>
      </c>
      <c r="AM27" s="372"/>
      <c r="AN27" s="372"/>
    </row>
    <row r="28" spans="1:40" ht="18" customHeight="1">
      <c r="A28" s="229">
        <v>18</v>
      </c>
      <c r="B28" s="68"/>
      <c r="C28" s="236"/>
      <c r="D28" s="91"/>
      <c r="E28" s="83"/>
      <c r="F28" s="235"/>
      <c r="G28" s="235"/>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75">
        <f t="shared" si="0"/>
        <v>0</v>
      </c>
      <c r="AL28" s="76">
        <f t="shared" si="1"/>
        <v>0</v>
      </c>
      <c r="AM28" s="372"/>
      <c r="AN28" s="372"/>
    </row>
    <row r="29" spans="1:40" ht="18" customHeight="1">
      <c r="A29" s="229">
        <v>19</v>
      </c>
      <c r="B29" s="68"/>
      <c r="C29" s="236"/>
      <c r="D29" s="91"/>
      <c r="E29" s="83"/>
      <c r="F29" s="235"/>
      <c r="G29" s="235"/>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75">
        <f t="shared" si="0"/>
        <v>0</v>
      </c>
      <c r="AL29" s="76">
        <f t="shared" si="1"/>
        <v>0</v>
      </c>
      <c r="AM29" s="372"/>
      <c r="AN29" s="372"/>
    </row>
    <row r="30" spans="1:40" ht="18" customHeight="1">
      <c r="A30" s="229">
        <v>20</v>
      </c>
      <c r="B30" s="68"/>
      <c r="C30" s="236"/>
      <c r="D30" s="91"/>
      <c r="E30" s="83"/>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75">
        <f t="shared" si="0"/>
        <v>0</v>
      </c>
      <c r="AL30" s="76">
        <f t="shared" si="1"/>
        <v>0</v>
      </c>
      <c r="AM30" s="372"/>
      <c r="AN30" s="372"/>
    </row>
    <row r="31" spans="1:40" ht="18" customHeight="1">
      <c r="A31" s="369" t="s">
        <v>93</v>
      </c>
      <c r="B31" s="376"/>
      <c r="C31" s="376"/>
      <c r="D31" s="376"/>
      <c r="E31" s="376"/>
      <c r="F31" s="77">
        <f>+SUM(F11:F30)</f>
        <v>37</v>
      </c>
      <c r="G31" s="77">
        <f t="shared" ref="G31:AJ31" si="2">+SUM(G11:G30)</f>
        <v>37</v>
      </c>
      <c r="H31" s="77">
        <f t="shared" si="2"/>
        <v>37</v>
      </c>
      <c r="I31" s="77">
        <f t="shared" si="2"/>
        <v>0</v>
      </c>
      <c r="J31" s="77">
        <f t="shared" si="2"/>
        <v>0</v>
      </c>
      <c r="K31" s="77">
        <f t="shared" si="2"/>
        <v>37</v>
      </c>
      <c r="L31" s="77">
        <f t="shared" si="2"/>
        <v>37</v>
      </c>
      <c r="M31" s="77">
        <f t="shared" si="2"/>
        <v>37</v>
      </c>
      <c r="N31" s="77">
        <f t="shared" si="2"/>
        <v>37</v>
      </c>
      <c r="O31" s="77">
        <f t="shared" si="2"/>
        <v>37</v>
      </c>
      <c r="P31" s="77">
        <f t="shared" si="2"/>
        <v>0</v>
      </c>
      <c r="Q31" s="77">
        <f t="shared" si="2"/>
        <v>0</v>
      </c>
      <c r="R31" s="77">
        <f t="shared" si="2"/>
        <v>37</v>
      </c>
      <c r="S31" s="77">
        <f t="shared" si="2"/>
        <v>37</v>
      </c>
      <c r="T31" s="77">
        <f t="shared" si="2"/>
        <v>37</v>
      </c>
      <c r="U31" s="77">
        <f t="shared" si="2"/>
        <v>37</v>
      </c>
      <c r="V31" s="77">
        <f t="shared" si="2"/>
        <v>37</v>
      </c>
      <c r="W31" s="77">
        <f t="shared" si="2"/>
        <v>0</v>
      </c>
      <c r="X31" s="77">
        <f t="shared" si="2"/>
        <v>0</v>
      </c>
      <c r="Y31" s="77">
        <f t="shared" si="2"/>
        <v>37</v>
      </c>
      <c r="Z31" s="77">
        <f t="shared" si="2"/>
        <v>37</v>
      </c>
      <c r="AA31" s="77">
        <f t="shared" si="2"/>
        <v>37</v>
      </c>
      <c r="AB31" s="77">
        <f t="shared" si="2"/>
        <v>37</v>
      </c>
      <c r="AC31" s="77">
        <f t="shared" si="2"/>
        <v>37</v>
      </c>
      <c r="AD31" s="77">
        <f t="shared" si="2"/>
        <v>0</v>
      </c>
      <c r="AE31" s="77">
        <f t="shared" si="2"/>
        <v>0</v>
      </c>
      <c r="AF31" s="77">
        <f t="shared" si="2"/>
        <v>37</v>
      </c>
      <c r="AG31" s="77">
        <f t="shared" si="2"/>
        <v>37</v>
      </c>
      <c r="AH31" s="77">
        <f t="shared" si="2"/>
        <v>37</v>
      </c>
      <c r="AI31" s="77">
        <f t="shared" si="2"/>
        <v>37</v>
      </c>
      <c r="AJ31" s="77">
        <f t="shared" si="2"/>
        <v>37</v>
      </c>
      <c r="AK31" s="75">
        <f t="shared" si="0"/>
        <v>851</v>
      </c>
      <c r="AL31" s="76">
        <f>IF($AK$3="４週",AK31/4,AK31/(DAY(EOMONTH($F$9,0))/7))</f>
        <v>212.75</v>
      </c>
      <c r="AM31" s="377"/>
      <c r="AN31" s="377"/>
    </row>
    <row r="32" spans="1:40" ht="18" customHeight="1">
      <c r="A32" s="376" t="s">
        <v>95</v>
      </c>
      <c r="B32" s="376"/>
      <c r="C32" s="376"/>
      <c r="D32" s="376"/>
      <c r="E32" s="378"/>
      <c r="F32" s="106">
        <v>6</v>
      </c>
      <c r="G32" s="106">
        <v>6</v>
      </c>
      <c r="H32" s="106">
        <v>6</v>
      </c>
      <c r="I32" s="106">
        <v>6</v>
      </c>
      <c r="J32" s="106">
        <v>6</v>
      </c>
      <c r="K32" s="106">
        <v>6</v>
      </c>
      <c r="L32" s="106">
        <v>6</v>
      </c>
      <c r="M32" s="106">
        <v>6</v>
      </c>
      <c r="N32" s="106">
        <v>6</v>
      </c>
      <c r="O32" s="106">
        <v>6</v>
      </c>
      <c r="P32" s="106">
        <v>6</v>
      </c>
      <c r="Q32" s="106">
        <v>6</v>
      </c>
      <c r="R32" s="106">
        <v>6</v>
      </c>
      <c r="S32" s="106">
        <v>6</v>
      </c>
      <c r="T32" s="106">
        <v>6</v>
      </c>
      <c r="U32" s="106">
        <v>6</v>
      </c>
      <c r="V32" s="106">
        <v>6</v>
      </c>
      <c r="W32" s="106">
        <v>6</v>
      </c>
      <c r="X32" s="106">
        <v>6</v>
      </c>
      <c r="Y32" s="106">
        <v>6</v>
      </c>
      <c r="Z32" s="106">
        <v>6</v>
      </c>
      <c r="AA32" s="106">
        <v>6</v>
      </c>
      <c r="AB32" s="106">
        <v>6</v>
      </c>
      <c r="AC32" s="106">
        <v>6</v>
      </c>
      <c r="AD32" s="106">
        <v>6</v>
      </c>
      <c r="AE32" s="106">
        <v>6</v>
      </c>
      <c r="AF32" s="106">
        <v>6</v>
      </c>
      <c r="AG32" s="106">
        <v>6</v>
      </c>
      <c r="AH32" s="106">
        <v>6</v>
      </c>
      <c r="AI32" s="106">
        <v>6</v>
      </c>
      <c r="AJ32" s="106">
        <v>6</v>
      </c>
      <c r="AK32" s="77"/>
      <c r="AL32" s="78"/>
      <c r="AM32" s="377"/>
      <c r="AN32" s="377"/>
    </row>
    <row r="33" spans="1:39" s="72" customFormat="1" ht="15" customHeight="1">
      <c r="A33" s="233"/>
      <c r="B33" s="233"/>
      <c r="C33" s="233"/>
      <c r="D33" s="233"/>
      <c r="E33" s="233"/>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233"/>
      <c r="AL33" s="233"/>
      <c r="AM33" s="71"/>
    </row>
    <row r="34" spans="1:39" ht="15" customHeight="1">
      <c r="A34" s="94" t="s">
        <v>164</v>
      </c>
      <c r="B34" s="100"/>
      <c r="C34" s="101"/>
      <c r="D34" s="101"/>
      <c r="E34" s="101"/>
      <c r="F34" s="102"/>
      <c r="G34" s="101"/>
      <c r="H34" s="85"/>
      <c r="I34" s="85"/>
      <c r="J34" s="85"/>
      <c r="K34" s="85"/>
      <c r="L34" s="85"/>
      <c r="M34" s="85"/>
      <c r="N34" s="85"/>
      <c r="O34" s="85"/>
      <c r="P34" s="85"/>
      <c r="Q34" s="85"/>
      <c r="R34" s="85">
        <v>6</v>
      </c>
      <c r="S34" s="85"/>
      <c r="T34" s="85"/>
      <c r="U34" s="85"/>
      <c r="V34" s="85"/>
      <c r="W34" s="85"/>
      <c r="X34" s="85">
        <v>7</v>
      </c>
      <c r="Y34" s="85"/>
      <c r="Z34" s="85"/>
      <c r="AA34" s="85"/>
      <c r="AB34" s="85"/>
      <c r="AC34" s="85"/>
      <c r="AD34" s="85">
        <v>8</v>
      </c>
      <c r="AE34" s="85"/>
      <c r="AF34" s="85"/>
      <c r="AG34" s="86"/>
      <c r="AH34" s="86"/>
      <c r="AI34" s="86"/>
      <c r="AJ34" s="86">
        <v>9</v>
      </c>
      <c r="AK34" s="84"/>
      <c r="AL34" s="84"/>
      <c r="AM34" s="62"/>
    </row>
    <row r="35" spans="1:39" s="60" customFormat="1" ht="15" customHeight="1">
      <c r="A35" s="94" t="s">
        <v>165</v>
      </c>
      <c r="B35" s="93"/>
      <c r="C35" s="93"/>
      <c r="D35" s="93"/>
      <c r="E35" s="93"/>
      <c r="F35" s="93"/>
      <c r="G35" s="93"/>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row>
    <row r="36" spans="1:39" s="60" customFormat="1" ht="15" customHeight="1">
      <c r="A36" s="94" t="s">
        <v>214</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39" s="60" customFormat="1" ht="15" customHeight="1">
      <c r="A37" s="94" t="s">
        <v>166</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94" t="s">
        <v>167</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ht="15" customHeight="1">
      <c r="A39" s="60" t="s">
        <v>168</v>
      </c>
      <c r="B39" s="103"/>
      <c r="C39" s="60"/>
      <c r="D39" s="60"/>
      <c r="E39" s="60"/>
      <c r="F39" s="60"/>
      <c r="G39" s="60"/>
    </row>
    <row r="40" spans="1:39" ht="15" customHeight="1">
      <c r="A40" s="60" t="s">
        <v>169</v>
      </c>
      <c r="B40" s="103"/>
      <c r="C40" s="60"/>
      <c r="D40" s="60"/>
      <c r="E40" s="60"/>
      <c r="F40" s="60"/>
      <c r="G40" s="60"/>
    </row>
    <row r="41" spans="1:39" ht="15" customHeight="1">
      <c r="A41" s="60"/>
      <c r="B41" s="228" t="s">
        <v>170</v>
      </c>
      <c r="C41" s="365" t="s">
        <v>171</v>
      </c>
      <c r="D41" s="365"/>
      <c r="E41" s="365"/>
      <c r="F41" s="60"/>
      <c r="G41" s="60"/>
    </row>
    <row r="42" spans="1:39" ht="15" customHeight="1">
      <c r="A42" s="60"/>
      <c r="B42" s="107" t="s">
        <v>188</v>
      </c>
      <c r="C42" s="375" t="s">
        <v>172</v>
      </c>
      <c r="D42" s="375"/>
      <c r="E42" s="375"/>
      <c r="F42" s="60"/>
      <c r="G42" s="60"/>
    </row>
    <row r="43" spans="1:39" ht="15" customHeight="1">
      <c r="A43" s="60"/>
      <c r="B43" s="107" t="s">
        <v>189</v>
      </c>
      <c r="C43" s="375" t="s">
        <v>173</v>
      </c>
      <c r="D43" s="375"/>
      <c r="E43" s="375"/>
      <c r="F43" s="60"/>
      <c r="G43" s="60"/>
    </row>
    <row r="44" spans="1:39" ht="15" customHeight="1">
      <c r="A44" s="60"/>
      <c r="B44" s="107" t="s">
        <v>190</v>
      </c>
      <c r="C44" s="375" t="s">
        <v>174</v>
      </c>
      <c r="D44" s="375"/>
      <c r="E44" s="375"/>
      <c r="F44" s="60"/>
      <c r="G44" s="60"/>
    </row>
    <row r="45" spans="1:39" ht="15" customHeight="1">
      <c r="A45" s="60"/>
      <c r="B45" s="107" t="s">
        <v>191</v>
      </c>
      <c r="C45" s="375" t="s">
        <v>175</v>
      </c>
      <c r="D45" s="375"/>
      <c r="E45" s="375"/>
      <c r="F45" s="60"/>
      <c r="G45" s="60"/>
    </row>
    <row r="46" spans="1:39" ht="15" customHeight="1">
      <c r="A46" s="60"/>
      <c r="B46" s="94" t="s">
        <v>176</v>
      </c>
      <c r="C46" s="60"/>
      <c r="D46" s="60"/>
      <c r="E46" s="60"/>
      <c r="F46" s="60"/>
      <c r="G46" s="60"/>
    </row>
    <row r="47" spans="1:39" ht="15" customHeight="1">
      <c r="A47" s="60"/>
      <c r="B47" s="94" t="s">
        <v>193</v>
      </c>
      <c r="C47" s="60"/>
      <c r="D47" s="60"/>
      <c r="E47" s="60"/>
      <c r="F47" s="60"/>
      <c r="G47" s="60"/>
    </row>
    <row r="48" spans="1:39" ht="15" customHeight="1">
      <c r="A48" s="60"/>
      <c r="B48" s="94" t="s">
        <v>177</v>
      </c>
      <c r="C48" s="60"/>
      <c r="D48" s="60"/>
      <c r="E48" s="60"/>
      <c r="F48" s="60"/>
      <c r="G48" s="60"/>
    </row>
    <row r="49" spans="1:7" ht="15" customHeight="1">
      <c r="A49" s="60" t="s">
        <v>178</v>
      </c>
      <c r="B49" s="103"/>
      <c r="C49" s="60"/>
      <c r="D49" s="60"/>
      <c r="E49" s="60"/>
      <c r="F49" s="60"/>
      <c r="G49" s="60"/>
    </row>
    <row r="50" spans="1:7" ht="15" customHeight="1">
      <c r="A50" s="60" t="s">
        <v>179</v>
      </c>
      <c r="B50" s="103"/>
      <c r="C50" s="60"/>
      <c r="D50" s="60"/>
      <c r="E50" s="60"/>
      <c r="F50" s="60"/>
      <c r="G50" s="60"/>
    </row>
    <row r="51" spans="1:7" ht="15" customHeight="1">
      <c r="A51" s="60" t="s">
        <v>194</v>
      </c>
      <c r="B51" s="103"/>
      <c r="C51" s="60"/>
      <c r="D51" s="60"/>
      <c r="E51" s="60"/>
      <c r="F51" s="60"/>
      <c r="G51" s="60"/>
    </row>
    <row r="52" spans="1:7" ht="15" customHeight="1">
      <c r="A52" s="60" t="s">
        <v>180</v>
      </c>
      <c r="B52" s="103"/>
      <c r="C52" s="60"/>
      <c r="D52" s="60"/>
      <c r="E52" s="60"/>
      <c r="F52" s="60"/>
      <c r="G52" s="60"/>
    </row>
    <row r="53" spans="1:7" ht="15" customHeight="1">
      <c r="A53" s="60" t="s">
        <v>279</v>
      </c>
      <c r="B53" s="103"/>
      <c r="C53" s="60"/>
      <c r="D53" s="60"/>
      <c r="E53" s="60"/>
      <c r="F53" s="60"/>
      <c r="G53" s="60"/>
    </row>
    <row r="54" spans="1:7" ht="15" customHeight="1">
      <c r="A54" s="60" t="s">
        <v>181</v>
      </c>
      <c r="B54" s="103"/>
      <c r="C54" s="60"/>
      <c r="D54" s="60"/>
      <c r="E54" s="60"/>
      <c r="F54" s="60"/>
      <c r="G54" s="60"/>
    </row>
    <row r="55" spans="1:7" ht="15" customHeight="1">
      <c r="A55" s="60" t="s">
        <v>182</v>
      </c>
      <c r="B55" s="103"/>
      <c r="C55" s="60"/>
      <c r="D55" s="60"/>
      <c r="E55" s="60"/>
      <c r="F55" s="60"/>
      <c r="G55" s="60"/>
    </row>
    <row r="56" spans="1:7" ht="15" customHeight="1">
      <c r="A56" s="60" t="s">
        <v>183</v>
      </c>
      <c r="B56" s="103"/>
      <c r="C56" s="60"/>
      <c r="D56" s="60"/>
      <c r="E56" s="60"/>
      <c r="F56" s="60"/>
      <c r="G56" s="60"/>
    </row>
    <row r="57" spans="1:7" ht="15" customHeight="1">
      <c r="A57" s="60" t="s">
        <v>184</v>
      </c>
      <c r="B57" s="103"/>
      <c r="C57" s="60"/>
      <c r="D57" s="60"/>
      <c r="E57" s="60"/>
      <c r="F57" s="60"/>
      <c r="G57" s="60"/>
    </row>
    <row r="58" spans="1:7" ht="15" customHeight="1">
      <c r="A58" s="60" t="s">
        <v>185</v>
      </c>
      <c r="B58" s="103"/>
      <c r="C58" s="60"/>
      <c r="D58" s="60"/>
      <c r="E58" s="60"/>
      <c r="F58" s="60"/>
      <c r="G58" s="60"/>
    </row>
    <row r="59" spans="1:7" ht="15" customHeight="1">
      <c r="A59" s="60" t="s">
        <v>186</v>
      </c>
      <c r="B59" s="103"/>
      <c r="C59" s="60"/>
      <c r="D59" s="60"/>
      <c r="E59" s="60"/>
      <c r="F59" s="60"/>
      <c r="G59" s="60"/>
    </row>
    <row r="60" spans="1:7" ht="15" customHeight="1">
      <c r="A60" s="60" t="s">
        <v>187</v>
      </c>
      <c r="B60" s="103"/>
      <c r="C60" s="60"/>
      <c r="D60" s="60"/>
      <c r="E60" s="60"/>
      <c r="F60" s="60"/>
      <c r="G60" s="60"/>
    </row>
    <row r="61" spans="1:7" ht="15" customHeight="1">
      <c r="A61" s="60" t="s">
        <v>192</v>
      </c>
      <c r="B61" s="103"/>
      <c r="C61" s="60"/>
      <c r="D61" s="60"/>
      <c r="E61" s="60"/>
      <c r="F61" s="60"/>
      <c r="G61" s="60"/>
    </row>
  </sheetData>
  <mergeCells count="51">
    <mergeCell ref="C42:E42"/>
    <mergeCell ref="C43:E43"/>
    <mergeCell ref="C44:E44"/>
    <mergeCell ref="C45:E45"/>
    <mergeCell ref="AM29:AN29"/>
    <mergeCell ref="AM30:AN30"/>
    <mergeCell ref="A31:E31"/>
    <mergeCell ref="AM31:AN32"/>
    <mergeCell ref="A32:E32"/>
    <mergeCell ref="C41:E41"/>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32"/>
  <dataValidations count="3">
    <dataValidation type="list" allowBlank="1" showInputMessage="1" showErrorMessage="1" sqref="AK4:AN4" xr:uid="{00000000-0002-0000-0100-000000000000}">
      <formula1>"予定,実績"</formula1>
    </dataValidation>
    <dataValidation type="list" allowBlank="1" showInputMessage="1" showErrorMessage="1" sqref="AK3:AN3" xr:uid="{00000000-0002-0000-0100-000001000000}">
      <formula1>"４週,歴月"</formula1>
    </dataValidation>
    <dataValidation type="list" allowBlank="1" showInputMessage="1" showErrorMessage="1" sqref="C11:C30" xr:uid="{00000000-0002-0000-0100-000002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Q76"/>
  <sheetViews>
    <sheetView showGridLines="0" view="pageBreakPreview" zoomScaleNormal="100" zoomScaleSheetLayoutView="100" workbookViewId="0">
      <selection activeCell="B13" sqref="B13"/>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97</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99"/>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202">
        <v>1</v>
      </c>
      <c r="B11" s="115"/>
      <c r="C11" s="209"/>
      <c r="D11" s="116"/>
      <c r="E11" s="11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207"/>
      <c r="AK11" s="75">
        <f>+SUM(F11:AJ11)</f>
        <v>0</v>
      </c>
      <c r="AL11" s="76">
        <f>IF($AK$3="４週",AK11/4,AK11/(DAY(EOMONTH($F$9,0))/7))</f>
        <v>0</v>
      </c>
      <c r="AM11" s="372"/>
      <c r="AN11" s="372"/>
    </row>
    <row r="12" spans="1:40" ht="18" customHeight="1">
      <c r="A12" s="202">
        <v>2</v>
      </c>
      <c r="B12" s="115"/>
      <c r="C12" s="209"/>
      <c r="D12" s="116"/>
      <c r="E12" s="117"/>
      <c r="F12" s="207"/>
      <c r="G12" s="207"/>
      <c r="H12" s="207"/>
      <c r="I12" s="207"/>
      <c r="J12" s="207"/>
      <c r="K12" s="207"/>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75">
        <f t="shared" ref="AK12:AK31" si="0">+SUM(F12:AJ12)</f>
        <v>0</v>
      </c>
      <c r="AL12" s="76">
        <f>IF($AK$3="４週",AK12/4,AK12/(DAY(EOMONTH($F$9,0))/7))</f>
        <v>0</v>
      </c>
      <c r="AM12" s="372"/>
      <c r="AN12" s="372"/>
    </row>
    <row r="13" spans="1:40" ht="18" customHeight="1">
      <c r="A13" s="202">
        <v>3</v>
      </c>
      <c r="B13" s="115"/>
      <c r="C13" s="209"/>
      <c r="D13" s="116"/>
      <c r="E13" s="117"/>
      <c r="F13" s="207"/>
      <c r="G13" s="207"/>
      <c r="H13" s="207"/>
      <c r="I13" s="207"/>
      <c r="J13" s="207"/>
      <c r="K13" s="207"/>
      <c r="L13" s="207"/>
      <c r="M13" s="207"/>
      <c r="N13" s="207"/>
      <c r="O13" s="207"/>
      <c r="P13" s="207"/>
      <c r="Q13" s="207"/>
      <c r="R13" s="207"/>
      <c r="S13" s="207"/>
      <c r="T13" s="207"/>
      <c r="U13" s="207"/>
      <c r="V13" s="207"/>
      <c r="W13" s="207"/>
      <c r="X13" s="207"/>
      <c r="Y13" s="207"/>
      <c r="Z13" s="207"/>
      <c r="AA13" s="207"/>
      <c r="AB13" s="207"/>
      <c r="AC13" s="207"/>
      <c r="AD13" s="207"/>
      <c r="AE13" s="207"/>
      <c r="AF13" s="207"/>
      <c r="AG13" s="207"/>
      <c r="AH13" s="207"/>
      <c r="AI13" s="207"/>
      <c r="AJ13" s="207"/>
      <c r="AK13" s="75">
        <f t="shared" si="0"/>
        <v>0</v>
      </c>
      <c r="AL13" s="76">
        <f>IF($AK$3="４週",AK13/4,AK13/(DAY(EOMONTH($F$9,0))/7))</f>
        <v>0</v>
      </c>
      <c r="AM13" s="372"/>
      <c r="AN13" s="372"/>
    </row>
    <row r="14" spans="1:40" ht="18" customHeight="1">
      <c r="A14" s="202">
        <v>4</v>
      </c>
      <c r="B14" s="115"/>
      <c r="C14" s="209"/>
      <c r="D14" s="116"/>
      <c r="E14" s="11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75">
        <f t="shared" si="0"/>
        <v>0</v>
      </c>
      <c r="AL14" s="76">
        <f>IF($AK$3="４週",AK14/4,AK14/(DAY(EOMONTH($F$9,0))/7))</f>
        <v>0</v>
      </c>
      <c r="AM14" s="372"/>
      <c r="AN14" s="372"/>
    </row>
    <row r="15" spans="1:40" ht="18" customHeight="1">
      <c r="A15" s="202">
        <v>5</v>
      </c>
      <c r="B15" s="115"/>
      <c r="C15" s="209"/>
      <c r="D15" s="116"/>
      <c r="E15" s="117"/>
      <c r="F15" s="207"/>
      <c r="G15" s="207"/>
      <c r="H15" s="207"/>
      <c r="I15" s="207"/>
      <c r="J15" s="207"/>
      <c r="K15" s="207"/>
      <c r="L15" s="207"/>
      <c r="M15" s="207"/>
      <c r="N15" s="207"/>
      <c r="O15" s="207"/>
      <c r="P15" s="207"/>
      <c r="Q15" s="207"/>
      <c r="R15" s="207"/>
      <c r="S15" s="207"/>
      <c r="T15" s="207"/>
      <c r="U15" s="207"/>
      <c r="V15" s="207"/>
      <c r="W15" s="207"/>
      <c r="X15" s="207"/>
      <c r="Y15" s="207"/>
      <c r="Z15" s="207"/>
      <c r="AA15" s="207"/>
      <c r="AB15" s="207"/>
      <c r="AC15" s="207"/>
      <c r="AD15" s="207"/>
      <c r="AE15" s="207"/>
      <c r="AF15" s="207"/>
      <c r="AG15" s="207"/>
      <c r="AH15" s="207"/>
      <c r="AI15" s="207"/>
      <c r="AJ15" s="207"/>
      <c r="AK15" s="75">
        <f t="shared" si="0"/>
        <v>0</v>
      </c>
      <c r="AL15" s="76">
        <f t="shared" ref="AL15:AL30" si="1">IF($AK$3="４週",AK15/4,AK15/(DAY(EOMONTH($F$9,0))/7))</f>
        <v>0</v>
      </c>
      <c r="AM15" s="372"/>
      <c r="AN15" s="372"/>
    </row>
    <row r="16" spans="1:40" ht="18" customHeight="1">
      <c r="A16" s="202">
        <v>6</v>
      </c>
      <c r="B16" s="115"/>
      <c r="C16" s="209"/>
      <c r="D16" s="116"/>
      <c r="E16" s="117"/>
      <c r="F16" s="207"/>
      <c r="G16" s="207"/>
      <c r="H16" s="207"/>
      <c r="I16" s="207"/>
      <c r="J16" s="207"/>
      <c r="K16" s="207"/>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75">
        <f t="shared" si="0"/>
        <v>0</v>
      </c>
      <c r="AL16" s="76">
        <f t="shared" si="1"/>
        <v>0</v>
      </c>
      <c r="AM16" s="372"/>
      <c r="AN16" s="372"/>
    </row>
    <row r="17" spans="1:40" ht="18" customHeight="1">
      <c r="A17" s="202">
        <v>7</v>
      </c>
      <c r="B17" s="115"/>
      <c r="C17" s="209"/>
      <c r="D17" s="116"/>
      <c r="E17" s="11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75">
        <f t="shared" si="0"/>
        <v>0</v>
      </c>
      <c r="AL17" s="76">
        <f t="shared" si="1"/>
        <v>0</v>
      </c>
      <c r="AM17" s="372"/>
      <c r="AN17" s="372"/>
    </row>
    <row r="18" spans="1:40" ht="18" customHeight="1">
      <c r="A18" s="202">
        <v>8</v>
      </c>
      <c r="B18" s="115"/>
      <c r="C18" s="209"/>
      <c r="D18" s="116"/>
      <c r="E18" s="11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7"/>
      <c r="AH18" s="207"/>
      <c r="AI18" s="207"/>
      <c r="AJ18" s="207"/>
      <c r="AK18" s="75">
        <f t="shared" si="0"/>
        <v>0</v>
      </c>
      <c r="AL18" s="76">
        <f t="shared" si="1"/>
        <v>0</v>
      </c>
      <c r="AM18" s="372"/>
      <c r="AN18" s="372"/>
    </row>
    <row r="19" spans="1:40" ht="18" customHeight="1">
      <c r="A19" s="202">
        <v>9</v>
      </c>
      <c r="B19" s="115"/>
      <c r="C19" s="209"/>
      <c r="D19" s="116"/>
      <c r="E19" s="117"/>
      <c r="F19" s="207"/>
      <c r="G19" s="207"/>
      <c r="H19" s="207"/>
      <c r="I19" s="207"/>
      <c r="J19" s="207"/>
      <c r="K19" s="207"/>
      <c r="L19" s="207"/>
      <c r="M19" s="20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75">
        <f t="shared" si="0"/>
        <v>0</v>
      </c>
      <c r="AL19" s="76">
        <f t="shared" si="1"/>
        <v>0</v>
      </c>
      <c r="AM19" s="372"/>
      <c r="AN19" s="372"/>
    </row>
    <row r="20" spans="1:40" ht="18" customHeight="1">
      <c r="A20" s="202">
        <v>10</v>
      </c>
      <c r="B20" s="115"/>
      <c r="C20" s="209"/>
      <c r="D20" s="116"/>
      <c r="E20" s="11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207"/>
      <c r="AK20" s="75">
        <f t="shared" si="0"/>
        <v>0</v>
      </c>
      <c r="AL20" s="76">
        <f t="shared" si="1"/>
        <v>0</v>
      </c>
      <c r="AM20" s="372"/>
      <c r="AN20" s="372"/>
    </row>
    <row r="21" spans="1:40" ht="18" customHeight="1">
      <c r="A21" s="202">
        <v>11</v>
      </c>
      <c r="B21" s="115"/>
      <c r="C21" s="209"/>
      <c r="D21" s="116"/>
      <c r="E21" s="117"/>
      <c r="F21" s="207"/>
      <c r="G21" s="207"/>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75">
        <f t="shared" si="0"/>
        <v>0</v>
      </c>
      <c r="AL21" s="76">
        <f t="shared" si="1"/>
        <v>0</v>
      </c>
      <c r="AM21" s="372"/>
      <c r="AN21" s="372"/>
    </row>
    <row r="22" spans="1:40" ht="18" customHeight="1">
      <c r="A22" s="202">
        <v>12</v>
      </c>
      <c r="B22" s="115"/>
      <c r="C22" s="209"/>
      <c r="D22" s="116"/>
      <c r="E22" s="11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7"/>
      <c r="AH22" s="207"/>
      <c r="AI22" s="207"/>
      <c r="AJ22" s="207"/>
      <c r="AK22" s="75">
        <f t="shared" si="0"/>
        <v>0</v>
      </c>
      <c r="AL22" s="76">
        <f t="shared" si="1"/>
        <v>0</v>
      </c>
      <c r="AM22" s="372"/>
      <c r="AN22" s="372"/>
    </row>
    <row r="23" spans="1:40" ht="18" customHeight="1">
      <c r="A23" s="202">
        <v>13</v>
      </c>
      <c r="B23" s="115"/>
      <c r="C23" s="209"/>
      <c r="D23" s="116"/>
      <c r="E23" s="117"/>
      <c r="F23" s="207"/>
      <c r="G23" s="207"/>
      <c r="H23" s="207"/>
      <c r="I23" s="207"/>
      <c r="J23" s="207"/>
      <c r="K23" s="207"/>
      <c r="L23" s="207"/>
      <c r="M23" s="207"/>
      <c r="N23" s="207"/>
      <c r="O23" s="207"/>
      <c r="P23" s="207"/>
      <c r="Q23" s="207"/>
      <c r="R23" s="207"/>
      <c r="S23" s="207"/>
      <c r="T23" s="207"/>
      <c r="U23" s="207"/>
      <c r="V23" s="207"/>
      <c r="W23" s="207"/>
      <c r="X23" s="207"/>
      <c r="Y23" s="207"/>
      <c r="Z23" s="207"/>
      <c r="AA23" s="207"/>
      <c r="AB23" s="207"/>
      <c r="AC23" s="207"/>
      <c r="AD23" s="207"/>
      <c r="AE23" s="207"/>
      <c r="AF23" s="207"/>
      <c r="AG23" s="207"/>
      <c r="AH23" s="207"/>
      <c r="AI23" s="207"/>
      <c r="AJ23" s="207"/>
      <c r="AK23" s="75">
        <f t="shared" si="0"/>
        <v>0</v>
      </c>
      <c r="AL23" s="76">
        <f t="shared" si="1"/>
        <v>0</v>
      </c>
      <c r="AM23" s="372"/>
      <c r="AN23" s="372"/>
    </row>
    <row r="24" spans="1:40" ht="18" customHeight="1">
      <c r="A24" s="202">
        <v>14</v>
      </c>
      <c r="B24" s="115"/>
      <c r="C24" s="209"/>
      <c r="D24" s="116"/>
      <c r="E24" s="117"/>
      <c r="F24" s="207"/>
      <c r="G24" s="207"/>
      <c r="H24" s="207"/>
      <c r="I24" s="207"/>
      <c r="J24" s="207"/>
      <c r="K24" s="207"/>
      <c r="L24" s="207"/>
      <c r="M24" s="207"/>
      <c r="N24" s="207"/>
      <c r="O24" s="207"/>
      <c r="P24" s="207"/>
      <c r="Q24" s="207"/>
      <c r="R24" s="207"/>
      <c r="S24" s="207"/>
      <c r="T24" s="207"/>
      <c r="U24" s="207"/>
      <c r="V24" s="207"/>
      <c r="W24" s="207"/>
      <c r="X24" s="207"/>
      <c r="Y24" s="207"/>
      <c r="Z24" s="207"/>
      <c r="AA24" s="207"/>
      <c r="AB24" s="207"/>
      <c r="AC24" s="207"/>
      <c r="AD24" s="207"/>
      <c r="AE24" s="207"/>
      <c r="AF24" s="207"/>
      <c r="AG24" s="207"/>
      <c r="AH24" s="207"/>
      <c r="AI24" s="207"/>
      <c r="AJ24" s="207"/>
      <c r="AK24" s="75">
        <f t="shared" si="0"/>
        <v>0</v>
      </c>
      <c r="AL24" s="76">
        <f t="shared" si="1"/>
        <v>0</v>
      </c>
      <c r="AM24" s="372"/>
      <c r="AN24" s="372"/>
    </row>
    <row r="25" spans="1:40" ht="18" customHeight="1">
      <c r="A25" s="202">
        <v>15</v>
      </c>
      <c r="B25" s="115"/>
      <c r="C25" s="209"/>
      <c r="D25" s="116"/>
      <c r="E25" s="117"/>
      <c r="F25" s="207"/>
      <c r="G25" s="207"/>
      <c r="H25" s="207"/>
      <c r="I25" s="207"/>
      <c r="J25" s="207"/>
      <c r="K25" s="207"/>
      <c r="L25" s="207"/>
      <c r="M25" s="207"/>
      <c r="N25" s="207"/>
      <c r="O25" s="207"/>
      <c r="P25" s="207"/>
      <c r="Q25" s="207"/>
      <c r="R25" s="207"/>
      <c r="S25" s="207"/>
      <c r="T25" s="207"/>
      <c r="U25" s="207"/>
      <c r="V25" s="207"/>
      <c r="W25" s="207"/>
      <c r="X25" s="207"/>
      <c r="Y25" s="207"/>
      <c r="Z25" s="207"/>
      <c r="AA25" s="207"/>
      <c r="AB25" s="207"/>
      <c r="AC25" s="207"/>
      <c r="AD25" s="207"/>
      <c r="AE25" s="207"/>
      <c r="AF25" s="207"/>
      <c r="AG25" s="207"/>
      <c r="AH25" s="207"/>
      <c r="AI25" s="207"/>
      <c r="AJ25" s="207"/>
      <c r="AK25" s="75">
        <f t="shared" si="0"/>
        <v>0</v>
      </c>
      <c r="AL25" s="76">
        <f t="shared" si="1"/>
        <v>0</v>
      </c>
      <c r="AM25" s="372"/>
      <c r="AN25" s="372"/>
    </row>
    <row r="26" spans="1:40" ht="18" customHeight="1">
      <c r="A26" s="202">
        <v>16</v>
      </c>
      <c r="B26" s="115"/>
      <c r="C26" s="209"/>
      <c r="D26" s="116"/>
      <c r="E26" s="117"/>
      <c r="F26" s="207"/>
      <c r="G26" s="207"/>
      <c r="H26" s="207"/>
      <c r="I26" s="207"/>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07"/>
      <c r="AI26" s="207"/>
      <c r="AJ26" s="207"/>
      <c r="AK26" s="75">
        <f t="shared" si="0"/>
        <v>0</v>
      </c>
      <c r="AL26" s="76">
        <f t="shared" si="1"/>
        <v>0</v>
      </c>
      <c r="AM26" s="372"/>
      <c r="AN26" s="372"/>
    </row>
    <row r="27" spans="1:40" ht="18" customHeight="1">
      <c r="A27" s="202">
        <v>17</v>
      </c>
      <c r="B27" s="115"/>
      <c r="C27" s="209"/>
      <c r="D27" s="116"/>
      <c r="E27" s="117"/>
      <c r="F27" s="207"/>
      <c r="G27" s="207"/>
      <c r="H27" s="207"/>
      <c r="I27" s="207"/>
      <c r="J27" s="207"/>
      <c r="K27" s="207"/>
      <c r="L27" s="207"/>
      <c r="M27" s="207"/>
      <c r="N27" s="207"/>
      <c r="O27" s="207"/>
      <c r="P27" s="207"/>
      <c r="Q27" s="207"/>
      <c r="R27" s="207"/>
      <c r="S27" s="207"/>
      <c r="T27" s="207"/>
      <c r="U27" s="207"/>
      <c r="V27" s="207"/>
      <c r="W27" s="207"/>
      <c r="X27" s="207"/>
      <c r="Y27" s="207"/>
      <c r="Z27" s="207"/>
      <c r="AA27" s="207"/>
      <c r="AB27" s="207"/>
      <c r="AC27" s="207"/>
      <c r="AD27" s="207"/>
      <c r="AE27" s="207"/>
      <c r="AF27" s="207"/>
      <c r="AG27" s="207"/>
      <c r="AH27" s="207"/>
      <c r="AI27" s="207"/>
      <c r="AJ27" s="207"/>
      <c r="AK27" s="75">
        <f t="shared" si="0"/>
        <v>0</v>
      </c>
      <c r="AL27" s="76">
        <f t="shared" si="1"/>
        <v>0</v>
      </c>
      <c r="AM27" s="372"/>
      <c r="AN27" s="372"/>
    </row>
    <row r="28" spans="1:40" ht="18" customHeight="1">
      <c r="A28" s="202">
        <v>18</v>
      </c>
      <c r="B28" s="115"/>
      <c r="C28" s="209"/>
      <c r="D28" s="116"/>
      <c r="E28" s="11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75">
        <f t="shared" si="0"/>
        <v>0</v>
      </c>
      <c r="AL28" s="76">
        <f t="shared" si="1"/>
        <v>0</v>
      </c>
      <c r="AM28" s="372"/>
      <c r="AN28" s="372"/>
    </row>
    <row r="29" spans="1:40" ht="18" customHeight="1">
      <c r="A29" s="202">
        <v>19</v>
      </c>
      <c r="B29" s="115"/>
      <c r="C29" s="209"/>
      <c r="D29" s="116"/>
      <c r="E29" s="117"/>
      <c r="F29" s="207"/>
      <c r="G29" s="207"/>
      <c r="H29" s="207"/>
      <c r="I29" s="207"/>
      <c r="J29" s="207"/>
      <c r="K29" s="207"/>
      <c r="L29" s="207"/>
      <c r="M29" s="207"/>
      <c r="N29" s="207"/>
      <c r="O29" s="207"/>
      <c r="P29" s="207"/>
      <c r="Q29" s="207"/>
      <c r="R29" s="207"/>
      <c r="S29" s="207"/>
      <c r="T29" s="207"/>
      <c r="U29" s="207"/>
      <c r="V29" s="207"/>
      <c r="W29" s="207"/>
      <c r="X29" s="207"/>
      <c r="Y29" s="207"/>
      <c r="Z29" s="207"/>
      <c r="AA29" s="207"/>
      <c r="AB29" s="207"/>
      <c r="AC29" s="207"/>
      <c r="AD29" s="207"/>
      <c r="AE29" s="207"/>
      <c r="AF29" s="207"/>
      <c r="AG29" s="207"/>
      <c r="AH29" s="207"/>
      <c r="AI29" s="207"/>
      <c r="AJ29" s="207"/>
      <c r="AK29" s="75">
        <f t="shared" si="0"/>
        <v>0</v>
      </c>
      <c r="AL29" s="76">
        <f t="shared" si="1"/>
        <v>0</v>
      </c>
      <c r="AM29" s="372"/>
      <c r="AN29" s="372"/>
    </row>
    <row r="30" spans="1:40" ht="18" customHeight="1">
      <c r="A30" s="202">
        <v>20</v>
      </c>
      <c r="B30" s="115"/>
      <c r="C30" s="209"/>
      <c r="D30" s="116"/>
      <c r="E30" s="117"/>
      <c r="F30" s="207"/>
      <c r="G30" s="207"/>
      <c r="H30" s="207"/>
      <c r="I30" s="207"/>
      <c r="J30" s="207"/>
      <c r="K30" s="207"/>
      <c r="L30" s="207"/>
      <c r="M30" s="207"/>
      <c r="N30" s="207"/>
      <c r="O30" s="207"/>
      <c r="P30" s="207"/>
      <c r="Q30" s="207"/>
      <c r="R30" s="207"/>
      <c r="S30" s="207"/>
      <c r="T30" s="207"/>
      <c r="U30" s="207"/>
      <c r="V30" s="207"/>
      <c r="W30" s="207"/>
      <c r="X30" s="207"/>
      <c r="Y30" s="207"/>
      <c r="Z30" s="207"/>
      <c r="AA30" s="207"/>
      <c r="AB30" s="207"/>
      <c r="AC30" s="207"/>
      <c r="AD30" s="207"/>
      <c r="AE30" s="207"/>
      <c r="AF30" s="207"/>
      <c r="AG30" s="207"/>
      <c r="AH30" s="207"/>
      <c r="AI30" s="207"/>
      <c r="AJ30" s="207"/>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206"/>
      <c r="B33" s="206"/>
      <c r="C33" s="206"/>
      <c r="D33" s="206"/>
      <c r="E33" s="206"/>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206"/>
      <c r="AL33" s="206"/>
      <c r="AM33" s="71"/>
    </row>
    <row r="34" spans="1:43" s="72" customFormat="1" ht="15" customHeight="1">
      <c r="A34" s="206"/>
      <c r="B34" s="206"/>
      <c r="C34" s="206"/>
      <c r="D34" s="206"/>
      <c r="E34" s="206"/>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206"/>
      <c r="AL34" s="206"/>
      <c r="AM34" s="71"/>
    </row>
    <row r="35" spans="1:43" s="72" customFormat="1" ht="15" customHeight="1">
      <c r="A35" s="206"/>
      <c r="B35" s="206"/>
      <c r="C35" s="206"/>
      <c r="D35" s="206"/>
      <c r="E35" s="206"/>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206"/>
      <c r="AL35" s="206"/>
      <c r="AM35" s="71"/>
    </row>
    <row r="36" spans="1:43" s="72" customFormat="1" ht="21" customHeight="1" thickBot="1">
      <c r="A36" s="112" t="s">
        <v>206</v>
      </c>
      <c r="B36" s="206"/>
      <c r="C36" s="206"/>
      <c r="D36" s="206"/>
      <c r="E36" s="206"/>
      <c r="F36" s="206"/>
      <c r="G36" s="70"/>
      <c r="H36" s="70"/>
      <c r="I36" s="70"/>
      <c r="J36" s="70"/>
      <c r="K36" s="70"/>
      <c r="L36" s="70"/>
      <c r="M36" s="70"/>
      <c r="N36" s="70"/>
      <c r="O36" s="70"/>
      <c r="AM36" s="206"/>
      <c r="AN36" s="71"/>
    </row>
    <row r="37" spans="1:43" s="72" customFormat="1" ht="24.95" customHeight="1">
      <c r="A37" s="407"/>
      <c r="B37" s="407"/>
      <c r="C37" s="407"/>
      <c r="D37" s="208">
        <v>4</v>
      </c>
      <c r="E37" s="208">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380"/>
      <c r="AL37" s="211" t="s">
        <v>210</v>
      </c>
      <c r="AM37"/>
      <c r="AN37"/>
      <c r="AO37"/>
      <c r="AP37"/>
      <c r="AQ37"/>
    </row>
    <row r="38" spans="1:43" s="72" customFormat="1" ht="18" customHeight="1">
      <c r="A38" s="437" t="s">
        <v>213</v>
      </c>
      <c r="B38" s="437"/>
      <c r="C38" s="437"/>
      <c r="D38" s="207"/>
      <c r="E38" s="207"/>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c r="AI38" s="438"/>
      <c r="AJ38" s="439">
        <f>SUM(D38:AI38)</f>
        <v>0</v>
      </c>
      <c r="AK38" s="454"/>
      <c r="AL38" s="455" t="e">
        <f>ROUNDUP(AJ38/AJ39,1)</f>
        <v>#DIV/0!</v>
      </c>
      <c r="AM38"/>
      <c r="AN38"/>
      <c r="AO38"/>
      <c r="AP38"/>
      <c r="AQ38"/>
    </row>
    <row r="39" spans="1:43" s="72" customFormat="1" ht="18" customHeight="1" thickBot="1">
      <c r="A39" s="437" t="s">
        <v>207</v>
      </c>
      <c r="B39" s="437"/>
      <c r="C39" s="437"/>
      <c r="D39" s="207"/>
      <c r="E39" s="207"/>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+SUM(D39:AI39)</f>
        <v>0</v>
      </c>
      <c r="AK39" s="454"/>
      <c r="AL39" s="456"/>
      <c r="AM39"/>
      <c r="AN39"/>
      <c r="AO39"/>
      <c r="AP39"/>
      <c r="AQ39"/>
    </row>
    <row r="40" spans="1:43" s="72" customFormat="1" ht="5.0999999999999996" customHeight="1">
      <c r="A40" s="118"/>
      <c r="B40" s="118"/>
      <c r="C40" s="118"/>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9"/>
      <c r="AH40" s="119"/>
      <c r="AI40" s="119"/>
      <c r="AJ40" s="120"/>
      <c r="AK40" s="70"/>
      <c r="AL40" s="206"/>
      <c r="AM40" s="206"/>
      <c r="AN40" s="71"/>
    </row>
    <row r="41" spans="1:43" s="72" customFormat="1" ht="18" customHeight="1">
      <c r="A41" s="112" t="s">
        <v>208</v>
      </c>
      <c r="B41" s="70"/>
      <c r="D41" s="70"/>
      <c r="E41" s="70"/>
      <c r="F41" s="70"/>
      <c r="G41" s="70"/>
      <c r="H41" s="70"/>
      <c r="I41"/>
      <c r="J41"/>
      <c r="K41"/>
      <c r="L41"/>
      <c r="M41"/>
      <c r="N41"/>
      <c r="O41" s="70"/>
      <c r="P41" s="70"/>
      <c r="Q41" s="70"/>
      <c r="R41" s="70"/>
      <c r="S41" s="70"/>
      <c r="T41" s="70"/>
      <c r="U41" s="70"/>
      <c r="V41" s="70"/>
      <c r="W41" s="206"/>
      <c r="X41" s="70"/>
      <c r="Y41" s="70"/>
      <c r="Z41" s="70"/>
      <c r="AA41" s="70"/>
      <c r="AB41" s="70"/>
      <c r="AC41" s="70"/>
      <c r="AD41" s="70"/>
      <c r="AE41" s="70"/>
      <c r="AF41" s="70"/>
      <c r="AG41" s="119"/>
      <c r="AH41" s="119"/>
      <c r="AI41" s="119"/>
      <c r="AJ41" s="120"/>
      <c r="AK41" s="70"/>
      <c r="AL41" s="206"/>
      <c r="AM41" s="206"/>
      <c r="AN41" s="71"/>
    </row>
    <row r="42" spans="1:43" s="72" customFormat="1" ht="24.95" customHeight="1">
      <c r="A42" s="407" t="s">
        <v>200</v>
      </c>
      <c r="B42" s="407"/>
      <c r="C42" s="407" t="s">
        <v>113</v>
      </c>
      <c r="D42" s="407"/>
      <c r="E42" s="410" t="s">
        <v>226</v>
      </c>
      <c r="F42" s="410"/>
      <c r="G42" s="410"/>
      <c r="H42" s="410"/>
      <c r="I42"/>
      <c r="J42"/>
      <c r="K42"/>
      <c r="L42"/>
      <c r="M42"/>
      <c r="N42"/>
      <c r="O42"/>
      <c r="P42"/>
      <c r="Q42"/>
      <c r="R42"/>
      <c r="S42"/>
      <c r="T42"/>
      <c r="U42"/>
      <c r="W42" s="206"/>
      <c r="X42" s="70"/>
      <c r="Y42" s="70"/>
      <c r="Z42" s="70"/>
      <c r="AA42" s="70"/>
      <c r="AB42" s="70"/>
      <c r="AC42" s="70"/>
      <c r="AD42" s="70"/>
      <c r="AE42" s="70"/>
      <c r="AF42" s="70"/>
      <c r="AG42" s="119"/>
      <c r="AH42" s="119"/>
      <c r="AI42" s="119"/>
      <c r="AJ42" s="120"/>
      <c r="AK42" s="70"/>
      <c r="AL42" s="206"/>
      <c r="AM42" s="206"/>
      <c r="AN42" s="71"/>
    </row>
    <row r="43" spans="1:43" s="72" customFormat="1" ht="18" customHeight="1">
      <c r="A43" s="410" t="s">
        <v>211</v>
      </c>
      <c r="B43" s="410"/>
      <c r="C43" s="444" t="e">
        <f>ROUNDDOWN(IF(AL38&lt;=60,1,1+ROUNDUP((AL38-60)/40,0)),1)</f>
        <v>#DIV/0!</v>
      </c>
      <c r="D43" s="444"/>
      <c r="E43" s="444" t="e">
        <f>ROUNDDOWN(AL38/40,1)</f>
        <v>#DIV/0!</v>
      </c>
      <c r="F43" s="444"/>
      <c r="G43" s="444"/>
      <c r="H43" s="444"/>
      <c r="I43"/>
      <c r="J43"/>
      <c r="K43"/>
      <c r="L43"/>
      <c r="M43"/>
      <c r="N43"/>
      <c r="O43"/>
      <c r="P43"/>
      <c r="Q43"/>
      <c r="R43"/>
      <c r="S43"/>
      <c r="T43"/>
      <c r="U43"/>
      <c r="W43" s="206"/>
      <c r="X43" s="70"/>
      <c r="Y43" s="70"/>
      <c r="Z43" s="70"/>
      <c r="AA43" s="70"/>
      <c r="AB43" s="70"/>
      <c r="AC43" s="70"/>
      <c r="AD43" s="70"/>
      <c r="AE43" s="70"/>
      <c r="AF43" s="70"/>
      <c r="AG43" s="119"/>
      <c r="AH43" s="119"/>
      <c r="AI43" s="119"/>
      <c r="AJ43" s="120"/>
      <c r="AK43" s="70"/>
      <c r="AL43" s="206"/>
      <c r="AM43" s="206"/>
      <c r="AN43" s="71"/>
    </row>
    <row r="44" spans="1:43" s="72" customFormat="1" ht="5.0999999999999996" customHeight="1">
      <c r="A44" s="118"/>
      <c r="B44" s="118"/>
      <c r="C44" s="118"/>
      <c r="D44" s="118"/>
      <c r="E44" s="118"/>
      <c r="F44" s="118"/>
      <c r="G44" s="118"/>
      <c r="H44" s="118"/>
      <c r="I44" s="118"/>
      <c r="J44" s="119"/>
      <c r="K44" s="119"/>
      <c r="L44" s="119"/>
      <c r="M44" s="120"/>
      <c r="N44" s="70"/>
      <c r="O44" s="70"/>
      <c r="P44" s="70"/>
      <c r="Q44"/>
      <c r="W44" s="206"/>
      <c r="X44" s="70"/>
      <c r="Y44" s="70"/>
      <c r="Z44" s="70"/>
      <c r="AA44" s="70"/>
      <c r="AB44" s="70"/>
      <c r="AC44" s="70"/>
      <c r="AD44" s="70"/>
      <c r="AE44" s="70"/>
      <c r="AF44" s="70"/>
      <c r="AG44" s="119"/>
      <c r="AH44" s="119"/>
      <c r="AI44" s="119"/>
      <c r="AJ44" s="120"/>
      <c r="AK44" s="70"/>
      <c r="AL44" s="206"/>
      <c r="AM44" s="206"/>
      <c r="AN44" s="71"/>
    </row>
    <row r="45" spans="1:43" ht="21" customHeight="1">
      <c r="A45" s="73" t="s">
        <v>212</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416" t="str">
        <f>IF(VLOOKUP($AK$1,[1]選択肢!$A$1:$J$31,C48,FALSE)=0,"-",VLOOKUP($AK$1,[1]選択肢!$A$1:$J$31,C48,FALSE))</f>
        <v>管理者</v>
      </c>
      <c r="D46" s="417"/>
      <c r="E46" s="423" t="str">
        <f>IF(VLOOKUP($AK$1,[1]選択肢!$A$1:$J$31,E48,FALSE)=0,"-",VLOOKUP($AK$1,[1]選択肢!$A$1:$J$31,E48,FALSE))</f>
        <v>サービス管理責任者</v>
      </c>
      <c r="F46" s="423"/>
      <c r="G46" s="423"/>
      <c r="H46" s="423"/>
      <c r="I46" s="416" t="str">
        <f>IF(VLOOKUP($AK$1,[1]選択肢!$A$1:$J$31,I48,FALSE)=0,"-",VLOOKUP($AK$1,[1]選択肢!$A$1:$J$31,I48,FALSE))</f>
        <v>就労定着支援員</v>
      </c>
      <c r="J46" s="417"/>
      <c r="K46" s="417"/>
      <c r="L46" s="417"/>
      <c r="M46" s="417"/>
      <c r="N46" s="424"/>
      <c r="O46" s="416" t="str">
        <f>IF(VLOOKUP($AK$1,[1]選択肢!$A$1:$J$31,O48,FALSE)=0,"-",VLOOKUP($AK$1,[1]選択肢!$A$1:$J$31,O48,FALSE))</f>
        <v>その他職員</v>
      </c>
      <c r="P46" s="417"/>
      <c r="Q46" s="417"/>
      <c r="R46" s="417"/>
      <c r="S46" s="417"/>
      <c r="T46" s="424"/>
      <c r="U46" s="416" t="str">
        <f>IF(VLOOKUP($AK$1,[1]選択肢!$A$1:$J$31,U48,FALSE)=0,"-",VLOOKUP($AK$1,[1]選択肢!$A$1:$J$31,U48,FALSE))</f>
        <v>-</v>
      </c>
      <c r="V46" s="417"/>
      <c r="W46" s="417"/>
      <c r="X46" s="417"/>
      <c r="Y46" s="417"/>
      <c r="Z46" s="424"/>
      <c r="AA46" s="416" t="str">
        <f>IF(VLOOKUP($AK$1,[1]選択肢!$A$1:$J$31,AA48,FALSE)=0,"-",VLOOKUP($AK$1,[1]選択肢!$A$1:$J$31,AA48,FALSE))</f>
        <v>-</v>
      </c>
      <c r="AB46" s="417"/>
      <c r="AC46" s="417"/>
      <c r="AD46" s="417"/>
      <c r="AE46" s="417"/>
      <c r="AF46" s="424"/>
      <c r="AG46" s="423" t="str">
        <f>IF(VLOOKUP($AK$1,[1]選択肢!$A$1:$J$31,AG48,FALSE)=0,"-",VLOOKUP($AK$1,[1]選択肢!$A$1:$J$31,AG48,FALSE))</f>
        <v>-</v>
      </c>
      <c r="AH46" s="423"/>
      <c r="AI46" s="423"/>
      <c r="AJ46" s="423"/>
      <c r="AK46" s="423"/>
      <c r="AL46" s="423" t="str">
        <f>IF(VLOOKUP($AK$1,[1]選択肢!$A$1:$J$31,AL48,FALSE)=0,"-",VLOOKUP($AK$1,[1]選択肢!$A$1:$J$31,AL48,FALSE))</f>
        <v>-</v>
      </c>
      <c r="AM46" s="423"/>
      <c r="AN46" s="62"/>
    </row>
    <row r="47" spans="1:43" ht="24.95" customHeight="1">
      <c r="A47" s="62"/>
      <c r="B47" s="200" t="s">
        <v>199</v>
      </c>
      <c r="C47" s="416" t="e">
        <f>IF($AK$3="４週",SUMIFS($AK$11:$AK$30,$B$11:$B$30,C46)/4/$AH$5,IF($AK$3="歴月",SUMIFS($AK$11:$AK$30,$B$11:$B$30,C46)/$AL$5,"記載する期間を選択してください"))</f>
        <v>#DIV/0!</v>
      </c>
      <c r="D47" s="424"/>
      <c r="E47" s="416" t="e">
        <f>IF($AK$3="４週",SUMIFS($AK$11:$AK$30,$B$11:$B$30,E46)/4/$AH$5,IF($AK$3="歴月",SUMIFS($AK$11:$AK$30,$B$11:$B$30,E46)/$AL$5,"記載する期間を選択してください"))</f>
        <v>#DIV/0!</v>
      </c>
      <c r="F47" s="417"/>
      <c r="G47" s="417"/>
      <c r="H47" s="424"/>
      <c r="I47" s="416" t="e">
        <f>IF($AK$3="４週",SUMIFS($AK$11:$AK$30,$B$11:$B$30,I46)/4/$AH$5,IF($AK$3="歴月",SUMIFS($AK$11:$AK$30,$B$11:$B$30,I46)/$AL$5,"記載する期間を選択してください"))</f>
        <v>#DIV/0!</v>
      </c>
      <c r="J47" s="417"/>
      <c r="K47" s="417"/>
      <c r="L47" s="417"/>
      <c r="M47" s="417"/>
      <c r="N47" s="424"/>
      <c r="O47" s="416" t="e">
        <f>IF($AK$3="４週",SUMIFS($AK$11:$AK$30,$B$11:$B$30,O46)/4/$AH$5,IF($AK$3="歴月",SUMIFS($AK$11:$AK$30,$B$11:$B$30,O46)/$AL$5,"記載する期間を選択してください"))</f>
        <v>#DIV/0!</v>
      </c>
      <c r="P47" s="417"/>
      <c r="Q47" s="417"/>
      <c r="R47" s="417"/>
      <c r="S47" s="417"/>
      <c r="T47" s="424"/>
      <c r="U47" s="416" t="e">
        <f>IF($AK$3="４週",SUMIFS($AK$11:$AK$30,$B$11:$B$30,U46)/4/$AH$5,IF($AK$3="歴月",SUMIFS($AK$11:$AK$30,$B$11:$B$30,U46)/$AL$5,"記載する期間を選択してください"))</f>
        <v>#DIV/0!</v>
      </c>
      <c r="V47" s="417"/>
      <c r="W47" s="417"/>
      <c r="X47" s="417"/>
      <c r="Y47" s="417"/>
      <c r="Z47" s="424"/>
      <c r="AA47" s="416" t="e">
        <f>IF($AK$3="４週",SUMIFS($AK$11:$AK$30,$B$11:$B$30,AA46)/4/$AH$5,IF($AK$3="歴月",SUMIFS($AK$11:$AK$30,$B$11:$B$30,AA46)/$AL$5,"記載する期間を選択してください"))</f>
        <v>#DIV/0!</v>
      </c>
      <c r="AB47" s="417"/>
      <c r="AC47" s="417"/>
      <c r="AD47" s="417"/>
      <c r="AE47" s="417"/>
      <c r="AF47" s="424"/>
      <c r="AG47" s="416" t="e">
        <f>IF($AK$3="４週",SUMIFS($AK$11:$AK$30,$B$11:$B$30,AG46)/4/$AH$5,IF($AK$3="歴月",SUMIFS($AK$11:$AK$30,$B$11:$B$30,AG46)/$AL$5,"記載する期間を選択してください"))</f>
        <v>#DIV/0!</v>
      </c>
      <c r="AH47" s="417"/>
      <c r="AI47" s="417"/>
      <c r="AJ47" s="417"/>
      <c r="AK47" s="424"/>
      <c r="AL47" s="416" t="e">
        <f>IF($AK$3="４週",SUMIFS($AK$11:$AK$30,$B$11:$B$30,AL46)/4/$AH$5,IF($AK$3="歴月",SUMIFS($AK$11:$AK$30,$B$11:$B$30,AL46)/$AL$5,"記載する期間を選択してください"))</f>
        <v>#DIV/0!</v>
      </c>
      <c r="AM47" s="424"/>
      <c r="AN47" s="62"/>
    </row>
    <row r="48" spans="1:43" ht="6" customHeight="1">
      <c r="A48" s="62"/>
      <c r="B48" s="59"/>
      <c r="C48" s="85">
        <v>2</v>
      </c>
      <c r="D48" s="85"/>
      <c r="E48" s="85">
        <v>3</v>
      </c>
      <c r="F48" s="85"/>
      <c r="G48" s="85"/>
      <c r="H48" s="85"/>
      <c r="I48" s="85">
        <v>4</v>
      </c>
      <c r="J48" s="85"/>
      <c r="K48" s="85"/>
      <c r="L48" s="85"/>
      <c r="M48" s="85"/>
      <c r="N48" s="85"/>
      <c r="O48" s="85">
        <v>5</v>
      </c>
      <c r="P48" s="85"/>
      <c r="Q48" s="85"/>
      <c r="R48" s="85"/>
      <c r="S48" s="85"/>
      <c r="T48" s="85"/>
      <c r="U48" s="85">
        <v>6</v>
      </c>
      <c r="V48" s="85"/>
      <c r="W48" s="85"/>
      <c r="X48" s="85"/>
      <c r="Y48" s="85"/>
      <c r="Z48" s="85"/>
      <c r="AA48" s="85">
        <v>7</v>
      </c>
      <c r="AB48" s="85"/>
      <c r="AC48" s="85"/>
      <c r="AD48" s="85"/>
      <c r="AE48" s="85"/>
      <c r="AF48" s="85"/>
      <c r="AG48" s="85">
        <v>8</v>
      </c>
      <c r="AH48" s="85"/>
      <c r="AI48" s="85"/>
      <c r="AJ48" s="85"/>
      <c r="AK48" s="85"/>
      <c r="AL48" s="85">
        <v>9</v>
      </c>
      <c r="AM48" s="111"/>
      <c r="AN48" s="62"/>
    </row>
    <row r="49" spans="1:39" ht="15" customHeight="1">
      <c r="A49" s="94" t="s">
        <v>164</v>
      </c>
      <c r="B49" s="100"/>
      <c r="C49" s="101"/>
      <c r="D49" s="101"/>
      <c r="E49" s="101"/>
      <c r="F49" s="102"/>
      <c r="G49" s="101"/>
      <c r="H49" s="85"/>
      <c r="I49" s="85"/>
      <c r="J49" s="85"/>
      <c r="K49" s="85"/>
      <c r="L49" s="85"/>
      <c r="M49" s="85"/>
      <c r="N49" s="85"/>
      <c r="O49" s="85"/>
      <c r="P49" s="85"/>
      <c r="Q49" s="85"/>
      <c r="R49" s="85">
        <v>6</v>
      </c>
      <c r="S49" s="85"/>
      <c r="T49" s="85"/>
      <c r="U49" s="85"/>
      <c r="V49" s="85"/>
      <c r="W49" s="85"/>
      <c r="X49" s="85">
        <v>7</v>
      </c>
      <c r="Y49" s="85"/>
      <c r="Z49" s="85"/>
      <c r="AA49" s="85"/>
      <c r="AB49" s="85"/>
      <c r="AC49" s="85"/>
      <c r="AD49" s="85">
        <v>8</v>
      </c>
      <c r="AE49" s="85"/>
      <c r="AF49" s="85"/>
      <c r="AG49" s="86"/>
      <c r="AH49" s="86"/>
      <c r="AI49" s="86"/>
      <c r="AJ49" s="86">
        <v>9</v>
      </c>
      <c r="AK49" s="84"/>
      <c r="AL49" s="84"/>
      <c r="AM49" s="62"/>
    </row>
    <row r="50" spans="1:39" s="60" customFormat="1" ht="15" customHeight="1">
      <c r="A50" s="94" t="s">
        <v>165</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c r="A51" s="94" t="s">
        <v>214</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s="60" customFormat="1" ht="15" customHeight="1">
      <c r="A52" s="94" t="s">
        <v>166</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39"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39" ht="15" customHeight="1">
      <c r="A54" s="60" t="s">
        <v>168</v>
      </c>
      <c r="B54" s="103"/>
      <c r="C54" s="60"/>
      <c r="D54" s="60"/>
      <c r="E54" s="60"/>
      <c r="F54" s="60"/>
      <c r="G54" s="60"/>
    </row>
    <row r="55" spans="1:39" ht="15" customHeight="1">
      <c r="A55" s="60" t="s">
        <v>169</v>
      </c>
      <c r="B55" s="103"/>
      <c r="C55" s="60"/>
      <c r="D55" s="60"/>
      <c r="E55" s="60"/>
      <c r="F55" s="60"/>
      <c r="G55" s="60"/>
    </row>
    <row r="56" spans="1:39" ht="15" customHeight="1">
      <c r="A56" s="60"/>
      <c r="B56" s="201" t="s">
        <v>170</v>
      </c>
      <c r="C56" s="365" t="s">
        <v>171</v>
      </c>
      <c r="D56" s="365"/>
      <c r="E56" s="365"/>
      <c r="F56" s="60"/>
      <c r="G56" s="60"/>
    </row>
    <row r="57" spans="1:39" ht="15" customHeight="1">
      <c r="A57" s="60"/>
      <c r="B57" s="107" t="s">
        <v>188</v>
      </c>
      <c r="C57" s="375" t="s">
        <v>172</v>
      </c>
      <c r="D57" s="375"/>
      <c r="E57" s="375"/>
      <c r="F57" s="60"/>
      <c r="G57" s="60"/>
    </row>
    <row r="58" spans="1:39" ht="15" customHeight="1">
      <c r="A58" s="60"/>
      <c r="B58" s="107" t="s">
        <v>189</v>
      </c>
      <c r="C58" s="375" t="s">
        <v>173</v>
      </c>
      <c r="D58" s="375"/>
      <c r="E58" s="375"/>
      <c r="F58" s="60"/>
      <c r="G58" s="60"/>
    </row>
    <row r="59" spans="1:39" ht="15" customHeight="1">
      <c r="A59" s="60"/>
      <c r="B59" s="107" t="s">
        <v>190</v>
      </c>
      <c r="C59" s="375" t="s">
        <v>174</v>
      </c>
      <c r="D59" s="375"/>
      <c r="E59" s="375"/>
      <c r="F59" s="60"/>
      <c r="G59" s="60"/>
    </row>
    <row r="60" spans="1:39" ht="15" customHeight="1">
      <c r="A60" s="60"/>
      <c r="B60" s="107" t="s">
        <v>191</v>
      </c>
      <c r="C60" s="375" t="s">
        <v>175</v>
      </c>
      <c r="D60" s="375"/>
      <c r="E60" s="375"/>
      <c r="F60" s="60"/>
      <c r="G60" s="60"/>
    </row>
    <row r="61" spans="1:39" ht="15" customHeight="1">
      <c r="A61" s="60"/>
      <c r="B61" s="94" t="s">
        <v>176</v>
      </c>
      <c r="C61" s="60"/>
      <c r="D61" s="60"/>
      <c r="E61" s="60"/>
      <c r="F61" s="60"/>
      <c r="G61" s="60"/>
    </row>
    <row r="62" spans="1:39" ht="15" customHeight="1">
      <c r="A62" s="60"/>
      <c r="B62" s="94" t="s">
        <v>193</v>
      </c>
      <c r="C62" s="60"/>
      <c r="D62" s="60"/>
      <c r="E62" s="60"/>
      <c r="F62" s="60"/>
      <c r="G62" s="60"/>
    </row>
    <row r="63" spans="1:39" ht="15" customHeight="1">
      <c r="A63" s="60"/>
      <c r="B63" s="94" t="s">
        <v>177</v>
      </c>
      <c r="C63" s="60"/>
      <c r="D63" s="60"/>
      <c r="E63" s="60"/>
      <c r="F63" s="60"/>
      <c r="G63" s="60"/>
    </row>
    <row r="64" spans="1:39" ht="15" customHeight="1">
      <c r="A64" s="60" t="s">
        <v>178</v>
      </c>
      <c r="B64" s="103"/>
      <c r="C64" s="60"/>
      <c r="D64" s="60"/>
      <c r="E64" s="60"/>
      <c r="F64" s="60"/>
      <c r="G64" s="60"/>
    </row>
    <row r="65" spans="1:7" ht="15" customHeight="1">
      <c r="A65" s="60" t="s">
        <v>179</v>
      </c>
      <c r="B65" s="103"/>
      <c r="C65" s="60"/>
      <c r="D65" s="60"/>
      <c r="E65" s="60"/>
      <c r="F65" s="60"/>
      <c r="G65" s="60"/>
    </row>
    <row r="66" spans="1:7" ht="15" customHeight="1">
      <c r="A66" s="60" t="s">
        <v>194</v>
      </c>
      <c r="B66" s="103"/>
      <c r="C66" s="60"/>
      <c r="D66" s="60"/>
      <c r="E66" s="60"/>
      <c r="F66" s="60"/>
      <c r="G66" s="60"/>
    </row>
    <row r="67" spans="1:7" ht="15" customHeight="1">
      <c r="A67" s="60" t="s">
        <v>180</v>
      </c>
      <c r="B67" s="103"/>
      <c r="C67" s="60"/>
      <c r="D67" s="60"/>
      <c r="E67" s="60"/>
      <c r="F67" s="60"/>
      <c r="G67" s="60"/>
    </row>
    <row r="68" spans="1:7" ht="15" customHeight="1">
      <c r="A68" s="60" t="s">
        <v>279</v>
      </c>
      <c r="B68" s="103"/>
      <c r="C68" s="60"/>
      <c r="D68" s="60"/>
      <c r="E68" s="60"/>
      <c r="F68" s="60"/>
      <c r="G68" s="60"/>
    </row>
    <row r="69" spans="1:7" ht="15" customHeight="1">
      <c r="A69" s="60" t="s">
        <v>181</v>
      </c>
      <c r="B69" s="103"/>
      <c r="C69" s="60"/>
      <c r="D69" s="60"/>
      <c r="E69" s="60"/>
      <c r="F69" s="60"/>
      <c r="G69" s="60"/>
    </row>
    <row r="70" spans="1:7" ht="15" customHeight="1">
      <c r="A70" s="60" t="s">
        <v>182</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192</v>
      </c>
      <c r="B76" s="103"/>
      <c r="C76" s="60"/>
      <c r="D76" s="60"/>
      <c r="E76" s="60"/>
      <c r="F76" s="60"/>
      <c r="G76" s="60"/>
    </row>
  </sheetData>
  <mergeCells count="110">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U39:W39"/>
    <mergeCell ref="X39:Z39"/>
    <mergeCell ref="AA39:AC39"/>
    <mergeCell ref="AD39:AF39"/>
    <mergeCell ref="AG39:AI39"/>
    <mergeCell ref="AJ39:AK39"/>
    <mergeCell ref="AD38:AF38"/>
    <mergeCell ref="AG38:AI38"/>
    <mergeCell ref="AJ38:AK38"/>
    <mergeCell ref="C46:D46"/>
    <mergeCell ref="E46:H46"/>
    <mergeCell ref="I46:N46"/>
    <mergeCell ref="O46:T46"/>
    <mergeCell ref="U46:Z46"/>
    <mergeCell ref="AA46:AF46"/>
    <mergeCell ref="A42:B42"/>
    <mergeCell ref="C42:D42"/>
    <mergeCell ref="E42:H42"/>
    <mergeCell ref="A43:B43"/>
    <mergeCell ref="C43:D43"/>
    <mergeCell ref="E43:H43"/>
    <mergeCell ref="AG46:AK46"/>
    <mergeCell ref="AL46:AM46"/>
    <mergeCell ref="C59:E59"/>
    <mergeCell ref="C60:E60"/>
    <mergeCell ref="AA47:AF47"/>
    <mergeCell ref="AG47:AK47"/>
    <mergeCell ref="AL47:AM47"/>
    <mergeCell ref="C56:E56"/>
    <mergeCell ref="C57:E57"/>
    <mergeCell ref="C58:E58"/>
    <mergeCell ref="C47:D47"/>
    <mergeCell ref="E47:H47"/>
    <mergeCell ref="I47:N47"/>
    <mergeCell ref="O47:T47"/>
    <mergeCell ref="U47:Z47"/>
  </mergeCells>
  <phoneticPr fontId="32"/>
  <dataValidations count="6">
    <dataValidation type="list" allowBlank="1" showInputMessage="1" showErrorMessage="1" sqref="B11:B30" xr:uid="{00000000-0002-0000-1300-000000000000}">
      <formula1>INDIRECT($AK$1)</formula1>
    </dataValidation>
    <dataValidation type="list" allowBlank="1" showInputMessage="1" showErrorMessage="1" sqref="AK3:AN3" xr:uid="{00000000-0002-0000-1300-000001000000}">
      <formula1>"４週,歴月"</formula1>
    </dataValidation>
    <dataValidation type="list" allowBlank="1" showInputMessage="1" showErrorMessage="1" sqref="AK4:AN4" xr:uid="{00000000-0002-0000-1300-000002000000}">
      <formula1>"予定,実績"</formula1>
    </dataValidation>
    <dataValidation type="list" allowBlank="1" showInputMessage="1" showErrorMessage="1" sqref="C11:C30" xr:uid="{00000000-0002-0000-1300-000003000000}">
      <formula1>"A,B,C,D"</formula1>
    </dataValidation>
    <dataValidation operator="greaterThanOrEqual" allowBlank="1" showInputMessage="1" showErrorMessage="1" sqref="I44 AJ38:AJ39 AL38 L40 L44 I40" xr:uid="{00000000-0002-0000-1300-000004000000}"/>
    <dataValidation type="whole" operator="greaterThanOrEqual" allowBlank="1" showInputMessage="1" showErrorMessage="1" sqref="I38:I39 D38:F39 AG38:AG39 AD38:AD39 AA38:AA39 X38:X39 U38:U39 R38:R39 O38:O39 L38:L39" xr:uid="{00000000-0002-0000-13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0"/>
  <dimension ref="A1:AQ69"/>
  <sheetViews>
    <sheetView showGridLines="0" view="pageBreakPreview" zoomScaleNormal="100" zoomScaleSheetLayoutView="100" workbookViewId="0">
      <selection activeCell="S17" sqref="S17"/>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96</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72"/>
      <c r="AN11" s="372"/>
    </row>
    <row r="12" spans="1:40" ht="18" customHeight="1">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72"/>
      <c r="AN12" s="372"/>
    </row>
    <row r="13" spans="1:40" ht="18" customHeight="1">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72"/>
      <c r="AN13" s="372"/>
    </row>
    <row r="14" spans="1:40" ht="18" customHeight="1">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72"/>
      <c r="AN14" s="372"/>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72"/>
      <c r="AN15" s="372"/>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2" t="s">
        <v>206</v>
      </c>
      <c r="B36" s="69"/>
      <c r="C36" s="69"/>
      <c r="D36" s="69"/>
      <c r="E36" s="69"/>
      <c r="F36" s="69"/>
      <c r="G36" s="70"/>
      <c r="H36" s="70"/>
      <c r="I36" s="70"/>
      <c r="J36" s="70"/>
      <c r="K36" s="70"/>
      <c r="L36" s="70"/>
      <c r="M36" s="70"/>
      <c r="N36" s="70"/>
      <c r="O36" s="70"/>
      <c r="AM36" s="69"/>
      <c r="AN36" s="71"/>
    </row>
    <row r="37" spans="1:43" s="72" customFormat="1" ht="24.95" customHeight="1">
      <c r="A37" s="407"/>
      <c r="B37" s="407"/>
      <c r="C37" s="407"/>
      <c r="D37" s="108">
        <v>4</v>
      </c>
      <c r="E37" s="108">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407"/>
      <c r="AL37" s="121" t="s">
        <v>210</v>
      </c>
      <c r="AM37"/>
      <c r="AN37"/>
      <c r="AO37"/>
      <c r="AP37"/>
      <c r="AQ37"/>
    </row>
    <row r="38" spans="1:43" s="72" customFormat="1" ht="18" customHeight="1">
      <c r="A38" s="437" t="s">
        <v>213</v>
      </c>
      <c r="B38" s="437"/>
      <c r="C38" s="437"/>
      <c r="D38" s="109">
        <v>1400</v>
      </c>
      <c r="E38" s="109">
        <v>1310</v>
      </c>
      <c r="F38" s="438">
        <v>1400</v>
      </c>
      <c r="G38" s="438"/>
      <c r="H38" s="438"/>
      <c r="I38" s="438">
        <v>1200</v>
      </c>
      <c r="J38" s="438"/>
      <c r="K38" s="438"/>
      <c r="L38" s="438">
        <v>1200</v>
      </c>
      <c r="M38" s="438"/>
      <c r="N38" s="438"/>
      <c r="O38" s="438">
        <v>3000</v>
      </c>
      <c r="P38" s="438"/>
      <c r="Q38" s="438"/>
      <c r="R38" s="438">
        <v>3000</v>
      </c>
      <c r="S38" s="438"/>
      <c r="T38" s="438"/>
      <c r="U38" s="438">
        <v>3000</v>
      </c>
      <c r="V38" s="438"/>
      <c r="W38" s="438"/>
      <c r="X38" s="438">
        <v>3000</v>
      </c>
      <c r="Y38" s="438"/>
      <c r="Z38" s="438"/>
      <c r="AA38" s="438">
        <v>3000</v>
      </c>
      <c r="AB38" s="438"/>
      <c r="AC38" s="438"/>
      <c r="AD38" s="438">
        <v>3000</v>
      </c>
      <c r="AE38" s="438"/>
      <c r="AF38" s="438"/>
      <c r="AG38" s="438">
        <v>3000</v>
      </c>
      <c r="AH38" s="438"/>
      <c r="AI38" s="438"/>
      <c r="AJ38" s="439">
        <f>SUM(D38:AI38)</f>
        <v>27510</v>
      </c>
      <c r="AK38" s="439"/>
      <c r="AL38" s="440">
        <f>ROUNDUP(AJ38/AJ39,1)</f>
        <v>116.1</v>
      </c>
      <c r="AM38"/>
      <c r="AN38"/>
      <c r="AO38"/>
      <c r="AP38"/>
      <c r="AQ38"/>
    </row>
    <row r="39" spans="1:43" s="72" customFormat="1" ht="18" customHeight="1">
      <c r="A39" s="437" t="s">
        <v>207</v>
      </c>
      <c r="B39" s="437"/>
      <c r="C39" s="437"/>
      <c r="D39" s="109">
        <v>20</v>
      </c>
      <c r="E39" s="109">
        <v>19</v>
      </c>
      <c r="F39" s="438">
        <v>20</v>
      </c>
      <c r="G39" s="438"/>
      <c r="H39" s="438"/>
      <c r="I39" s="438">
        <v>21</v>
      </c>
      <c r="J39" s="438"/>
      <c r="K39" s="438"/>
      <c r="L39" s="438">
        <v>21</v>
      </c>
      <c r="M39" s="438"/>
      <c r="N39" s="438"/>
      <c r="O39" s="438">
        <v>19</v>
      </c>
      <c r="P39" s="438"/>
      <c r="Q39" s="438"/>
      <c r="R39" s="438">
        <v>20</v>
      </c>
      <c r="S39" s="438"/>
      <c r="T39" s="438"/>
      <c r="U39" s="438">
        <v>20</v>
      </c>
      <c r="V39" s="438"/>
      <c r="W39" s="438"/>
      <c r="X39" s="438">
        <v>19</v>
      </c>
      <c r="Y39" s="438"/>
      <c r="Z39" s="438"/>
      <c r="AA39" s="438">
        <v>19</v>
      </c>
      <c r="AB39" s="438"/>
      <c r="AC39" s="438"/>
      <c r="AD39" s="438">
        <v>19</v>
      </c>
      <c r="AE39" s="438"/>
      <c r="AF39" s="438"/>
      <c r="AG39" s="438">
        <v>20</v>
      </c>
      <c r="AH39" s="438"/>
      <c r="AI39" s="438"/>
      <c r="AJ39" s="439">
        <f>+SUM(D39:AI39)</f>
        <v>237</v>
      </c>
      <c r="AK39" s="439"/>
      <c r="AL39" s="441"/>
      <c r="AM39"/>
      <c r="AN39"/>
      <c r="AO39"/>
      <c r="AP39"/>
      <c r="AQ39"/>
    </row>
    <row r="40" spans="1:43" s="72" customFormat="1" ht="5.0999999999999996" customHeight="1">
      <c r="A40" s="118"/>
      <c r="B40" s="118"/>
      <c r="C40" s="118"/>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9"/>
      <c r="AH40" s="119"/>
      <c r="AI40" s="119"/>
      <c r="AJ40" s="120"/>
      <c r="AK40" s="70"/>
      <c r="AL40" s="69"/>
      <c r="AM40" s="69"/>
      <c r="AN40" s="71"/>
    </row>
    <row r="41" spans="1:43" ht="5.0999999999999996" customHeight="1">
      <c r="A41" s="62"/>
      <c r="B41" s="59"/>
      <c r="C41" s="85">
        <v>2</v>
      </c>
      <c r="D41" s="85"/>
      <c r="E41" s="85">
        <v>3</v>
      </c>
      <c r="F41" s="85"/>
      <c r="G41" s="85"/>
      <c r="H41" s="85"/>
      <c r="I41" s="85">
        <v>4</v>
      </c>
      <c r="J41" s="85"/>
      <c r="K41" s="85"/>
      <c r="L41" s="85"/>
      <c r="M41" s="85"/>
      <c r="N41" s="85"/>
      <c r="O41" s="85">
        <v>5</v>
      </c>
      <c r="P41" s="85"/>
      <c r="Q41" s="85"/>
      <c r="R41" s="85"/>
      <c r="S41" s="85"/>
      <c r="T41" s="85"/>
      <c r="U41" s="85">
        <v>6</v>
      </c>
      <c r="V41" s="85"/>
      <c r="W41" s="85"/>
      <c r="X41" s="85"/>
      <c r="Y41" s="85"/>
      <c r="Z41" s="85"/>
      <c r="AA41" s="85">
        <v>7</v>
      </c>
      <c r="AB41" s="85"/>
      <c r="AC41" s="85"/>
      <c r="AD41" s="85"/>
      <c r="AE41" s="85"/>
      <c r="AF41" s="85"/>
      <c r="AG41" s="85">
        <v>8</v>
      </c>
      <c r="AH41" s="85"/>
      <c r="AI41" s="85"/>
      <c r="AJ41" s="85"/>
      <c r="AK41" s="85"/>
      <c r="AL41" s="85">
        <v>9</v>
      </c>
      <c r="AM41" s="111"/>
      <c r="AN41" s="62"/>
    </row>
    <row r="42" spans="1:43" ht="15" customHeight="1">
      <c r="A42" s="94" t="s">
        <v>164</v>
      </c>
      <c r="B42" s="100"/>
      <c r="C42" s="101"/>
      <c r="D42" s="101"/>
      <c r="E42" s="101"/>
      <c r="F42" s="102"/>
      <c r="G42" s="101"/>
      <c r="H42" s="85"/>
      <c r="I42" s="85"/>
      <c r="J42" s="85"/>
      <c r="K42" s="85"/>
      <c r="L42" s="85"/>
      <c r="M42" s="85"/>
      <c r="N42" s="85"/>
      <c r="O42" s="85"/>
      <c r="P42" s="85"/>
      <c r="Q42" s="85"/>
      <c r="R42" s="85">
        <v>6</v>
      </c>
      <c r="S42" s="85"/>
      <c r="T42" s="85"/>
      <c r="U42" s="85"/>
      <c r="V42" s="85"/>
      <c r="W42" s="85"/>
      <c r="X42" s="85">
        <v>7</v>
      </c>
      <c r="Y42" s="85"/>
      <c r="Z42" s="85"/>
      <c r="AA42" s="85"/>
      <c r="AB42" s="85"/>
      <c r="AC42" s="85"/>
      <c r="AD42" s="85">
        <v>8</v>
      </c>
      <c r="AE42" s="85"/>
      <c r="AF42" s="85"/>
      <c r="AG42" s="86"/>
      <c r="AH42" s="86"/>
      <c r="AI42" s="86"/>
      <c r="AJ42" s="86">
        <v>9</v>
      </c>
      <c r="AK42" s="84"/>
      <c r="AL42" s="84"/>
      <c r="AM42" s="62"/>
    </row>
    <row r="43" spans="1:43" s="60" customFormat="1" ht="15" customHeight="1">
      <c r="A43" s="94" t="s">
        <v>165</v>
      </c>
      <c r="B43" s="93"/>
      <c r="C43" s="93"/>
      <c r="D43" s="93"/>
      <c r="E43" s="93"/>
      <c r="F43" s="93"/>
      <c r="G43" s="93"/>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row>
    <row r="44" spans="1:43" s="60" customFormat="1" ht="15" customHeight="1">
      <c r="A44" s="94" t="s">
        <v>214</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3" s="60" customFormat="1" ht="15" customHeight="1">
      <c r="A45" s="94" t="s">
        <v>166</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3" s="60" customFormat="1" ht="15" customHeight="1">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3" ht="15" customHeight="1">
      <c r="A47" s="60" t="s">
        <v>168</v>
      </c>
      <c r="B47" s="103"/>
      <c r="C47" s="60"/>
      <c r="D47" s="60"/>
      <c r="E47" s="60"/>
      <c r="F47" s="60"/>
      <c r="G47" s="60"/>
    </row>
    <row r="48" spans="1:43" ht="15" customHeight="1">
      <c r="A48" s="60" t="s">
        <v>169</v>
      </c>
      <c r="B48" s="103"/>
      <c r="C48" s="60"/>
      <c r="D48" s="60"/>
      <c r="E48" s="60"/>
      <c r="F48" s="60"/>
      <c r="G48" s="60"/>
    </row>
    <row r="49" spans="1:7" ht="15" customHeight="1">
      <c r="A49" s="60"/>
      <c r="B49" s="81" t="s">
        <v>170</v>
      </c>
      <c r="C49" s="365" t="s">
        <v>171</v>
      </c>
      <c r="D49" s="365"/>
      <c r="E49" s="365"/>
      <c r="F49" s="60"/>
      <c r="G49" s="60"/>
    </row>
    <row r="50" spans="1:7" ht="15" customHeight="1">
      <c r="A50" s="60"/>
      <c r="B50" s="107" t="s">
        <v>188</v>
      </c>
      <c r="C50" s="375" t="s">
        <v>172</v>
      </c>
      <c r="D50" s="375"/>
      <c r="E50" s="375"/>
      <c r="F50" s="60"/>
      <c r="G50" s="60"/>
    </row>
    <row r="51" spans="1:7" ht="15" customHeight="1">
      <c r="A51" s="60"/>
      <c r="B51" s="107" t="s">
        <v>189</v>
      </c>
      <c r="C51" s="375" t="s">
        <v>173</v>
      </c>
      <c r="D51" s="375"/>
      <c r="E51" s="375"/>
      <c r="F51" s="60"/>
      <c r="G51" s="60"/>
    </row>
    <row r="52" spans="1:7" ht="15" customHeight="1">
      <c r="A52" s="60"/>
      <c r="B52" s="107" t="s">
        <v>190</v>
      </c>
      <c r="C52" s="375" t="s">
        <v>174</v>
      </c>
      <c r="D52" s="375"/>
      <c r="E52" s="375"/>
      <c r="F52" s="60"/>
      <c r="G52" s="60"/>
    </row>
    <row r="53" spans="1:7" ht="15" customHeight="1">
      <c r="A53" s="60"/>
      <c r="B53" s="107" t="s">
        <v>191</v>
      </c>
      <c r="C53" s="375" t="s">
        <v>175</v>
      </c>
      <c r="D53" s="375"/>
      <c r="E53" s="375"/>
      <c r="F53" s="60"/>
      <c r="G53" s="60"/>
    </row>
    <row r="54" spans="1:7" ht="15" customHeight="1">
      <c r="A54" s="60"/>
      <c r="B54" s="94" t="s">
        <v>176</v>
      </c>
      <c r="C54" s="60"/>
      <c r="D54" s="60"/>
      <c r="E54" s="60"/>
      <c r="F54" s="60"/>
      <c r="G54" s="60"/>
    </row>
    <row r="55" spans="1:7" ht="15" customHeight="1">
      <c r="A55" s="60"/>
      <c r="B55" s="94" t="s">
        <v>193</v>
      </c>
      <c r="C55" s="60"/>
      <c r="D55" s="60"/>
      <c r="E55" s="60"/>
      <c r="F55" s="60"/>
      <c r="G55" s="60"/>
    </row>
    <row r="56" spans="1:7" ht="15" customHeight="1">
      <c r="A56" s="60"/>
      <c r="B56" s="94" t="s">
        <v>177</v>
      </c>
      <c r="C56" s="60"/>
      <c r="D56" s="60"/>
      <c r="E56" s="60"/>
      <c r="F56" s="60"/>
      <c r="G56" s="60"/>
    </row>
    <row r="57" spans="1:7" ht="15" customHeight="1">
      <c r="A57" s="60" t="s">
        <v>178</v>
      </c>
      <c r="B57" s="103"/>
      <c r="C57" s="60"/>
      <c r="D57" s="60"/>
      <c r="E57" s="60"/>
      <c r="F57" s="60"/>
      <c r="G57" s="60"/>
    </row>
    <row r="58" spans="1:7" ht="15" customHeight="1">
      <c r="A58" s="60" t="s">
        <v>179</v>
      </c>
      <c r="B58" s="103"/>
      <c r="C58" s="60"/>
      <c r="D58" s="60"/>
      <c r="E58" s="60"/>
      <c r="F58" s="60"/>
      <c r="G58" s="60"/>
    </row>
    <row r="59" spans="1:7" ht="15" customHeight="1">
      <c r="A59" s="60" t="s">
        <v>194</v>
      </c>
      <c r="B59" s="103"/>
      <c r="C59" s="60"/>
      <c r="D59" s="60"/>
      <c r="E59" s="60"/>
      <c r="F59" s="60"/>
      <c r="G59" s="60"/>
    </row>
    <row r="60" spans="1:7" ht="15" customHeight="1">
      <c r="A60" s="60" t="s">
        <v>180</v>
      </c>
      <c r="B60" s="103"/>
      <c r="C60" s="60"/>
      <c r="D60" s="60"/>
      <c r="E60" s="60"/>
      <c r="F60" s="60"/>
      <c r="G60" s="60"/>
    </row>
    <row r="61" spans="1:7" ht="15" customHeight="1">
      <c r="A61" s="60" t="s">
        <v>279</v>
      </c>
      <c r="B61" s="103"/>
      <c r="C61" s="60"/>
      <c r="D61" s="60"/>
      <c r="E61" s="60"/>
      <c r="F61" s="60"/>
      <c r="G61" s="60"/>
    </row>
    <row r="62" spans="1:7" ht="15" customHeight="1">
      <c r="A62" s="60" t="s">
        <v>181</v>
      </c>
      <c r="B62" s="103"/>
      <c r="C62" s="60"/>
      <c r="D62" s="60"/>
      <c r="E62" s="60"/>
      <c r="F62" s="60"/>
      <c r="G62" s="60"/>
    </row>
    <row r="63" spans="1:7" ht="15" customHeight="1">
      <c r="A63" s="60" t="s">
        <v>182</v>
      </c>
      <c r="B63" s="103"/>
      <c r="C63" s="60"/>
      <c r="D63" s="60"/>
      <c r="E63" s="60"/>
      <c r="F63" s="60"/>
      <c r="G63" s="60"/>
    </row>
    <row r="64" spans="1:7" ht="15" customHeight="1">
      <c r="A64" s="60" t="s">
        <v>183</v>
      </c>
      <c r="B64" s="103"/>
      <c r="C64" s="60"/>
      <c r="D64" s="60"/>
      <c r="E64" s="60"/>
      <c r="F64" s="60"/>
      <c r="G64" s="60"/>
    </row>
    <row r="65" spans="1:7" ht="15" customHeight="1">
      <c r="A65" s="60" t="s">
        <v>184</v>
      </c>
      <c r="B65" s="103"/>
      <c r="C65" s="60"/>
      <c r="D65" s="60"/>
      <c r="E65" s="60"/>
      <c r="F65" s="60"/>
      <c r="G65" s="60"/>
    </row>
    <row r="66" spans="1:7" ht="15" customHeight="1">
      <c r="A66" s="60" t="s">
        <v>185</v>
      </c>
      <c r="B66" s="103"/>
      <c r="C66" s="60"/>
      <c r="D66" s="60"/>
      <c r="E66" s="60"/>
      <c r="F66" s="60"/>
      <c r="G66" s="60"/>
    </row>
    <row r="67" spans="1:7" ht="15" customHeight="1">
      <c r="A67" s="60" t="s">
        <v>186</v>
      </c>
      <c r="B67" s="103"/>
      <c r="C67" s="60"/>
      <c r="D67" s="60"/>
      <c r="E67" s="60"/>
      <c r="F67" s="60"/>
      <c r="G67" s="60"/>
    </row>
    <row r="68" spans="1:7" ht="15" customHeight="1">
      <c r="A68" s="60" t="s">
        <v>187</v>
      </c>
      <c r="B68" s="103"/>
      <c r="C68" s="60"/>
      <c r="D68" s="60"/>
      <c r="E68" s="60"/>
      <c r="F68" s="60"/>
      <c r="G68" s="60"/>
    </row>
    <row r="69" spans="1:7" ht="15" customHeight="1">
      <c r="A69" s="60" t="s">
        <v>192</v>
      </c>
      <c r="B69" s="103"/>
      <c r="C69" s="60"/>
      <c r="D69" s="60"/>
      <c r="E69" s="60"/>
      <c r="F69" s="60"/>
      <c r="G69" s="60"/>
    </row>
  </sheetData>
  <mergeCells count="88">
    <mergeCell ref="AK3:AN3"/>
    <mergeCell ref="AK4:AN4"/>
    <mergeCell ref="AH5:AJ5"/>
    <mergeCell ref="AM24:AN24"/>
    <mergeCell ref="AM25:AN25"/>
    <mergeCell ref="F7:AJ7"/>
    <mergeCell ref="AK7:AK10"/>
    <mergeCell ref="AM19:AN19"/>
    <mergeCell ref="AM20:AN20"/>
    <mergeCell ref="AM21:AN21"/>
    <mergeCell ref="AM22:AN22"/>
    <mergeCell ref="AM23:AN23"/>
    <mergeCell ref="F8:L8"/>
    <mergeCell ref="M8:S8"/>
    <mergeCell ref="T8:Z8"/>
    <mergeCell ref="AA8:AG8"/>
    <mergeCell ref="AK1:AN1"/>
    <mergeCell ref="M2:P2"/>
    <mergeCell ref="Q2:R2"/>
    <mergeCell ref="S2:T2"/>
    <mergeCell ref="U2:V2"/>
    <mergeCell ref="AK2:AN2"/>
    <mergeCell ref="A7:A10"/>
    <mergeCell ref="B7:B10"/>
    <mergeCell ref="C7:C10"/>
    <mergeCell ref="D7:D10"/>
    <mergeCell ref="E7:E10"/>
    <mergeCell ref="AM28:AN28"/>
    <mergeCell ref="AM26:AN26"/>
    <mergeCell ref="AM27:AN27"/>
    <mergeCell ref="AL7:AL10"/>
    <mergeCell ref="AM7:AN10"/>
    <mergeCell ref="AM15:AN15"/>
    <mergeCell ref="AM16:AN16"/>
    <mergeCell ref="AM17:AN17"/>
    <mergeCell ref="AM18:AN18"/>
    <mergeCell ref="AH8:AJ8"/>
    <mergeCell ref="AM11:AN11"/>
    <mergeCell ref="AM12:AN12"/>
    <mergeCell ref="AM13:AN13"/>
    <mergeCell ref="AM14:AN14"/>
    <mergeCell ref="A37:C37"/>
    <mergeCell ref="F37:H37"/>
    <mergeCell ref="I37:K37"/>
    <mergeCell ref="L37:N37"/>
    <mergeCell ref="O37:Q37"/>
    <mergeCell ref="AM29:AN29"/>
    <mergeCell ref="AM30:AN30"/>
    <mergeCell ref="A31:E31"/>
    <mergeCell ref="AM31:AN32"/>
    <mergeCell ref="A32:E32"/>
    <mergeCell ref="AL38:AL39"/>
    <mergeCell ref="R37:T37"/>
    <mergeCell ref="U37:W37"/>
    <mergeCell ref="X37:Z37"/>
    <mergeCell ref="AD39:AF39"/>
    <mergeCell ref="AG39:AI39"/>
    <mergeCell ref="R39:T39"/>
    <mergeCell ref="U39:W39"/>
    <mergeCell ref="X39:Z39"/>
    <mergeCell ref="AA39:AC39"/>
    <mergeCell ref="R38:T38"/>
    <mergeCell ref="AA37:AC37"/>
    <mergeCell ref="AD37:AF37"/>
    <mergeCell ref="AG37:AI37"/>
    <mergeCell ref="I39:K39"/>
    <mergeCell ref="L39:N39"/>
    <mergeCell ref="O39:Q39"/>
    <mergeCell ref="AJ39:AK39"/>
    <mergeCell ref="AD38:AF38"/>
    <mergeCell ref="AG38:AI38"/>
    <mergeCell ref="AJ38:AK38"/>
    <mergeCell ref="C53:E53"/>
    <mergeCell ref="C49:E49"/>
    <mergeCell ref="C50:E50"/>
    <mergeCell ref="C51:E51"/>
    <mergeCell ref="AJ37:AK37"/>
    <mergeCell ref="U38:W38"/>
    <mergeCell ref="X38:Z38"/>
    <mergeCell ref="AA38:AC38"/>
    <mergeCell ref="C52:E52"/>
    <mergeCell ref="A38:C38"/>
    <mergeCell ref="F38:H38"/>
    <mergeCell ref="I38:K38"/>
    <mergeCell ref="L38:N38"/>
    <mergeCell ref="O38:Q38"/>
    <mergeCell ref="A39:C39"/>
    <mergeCell ref="F39:H39"/>
  </mergeCells>
  <phoneticPr fontId="3"/>
  <dataValidations count="6">
    <dataValidation type="list" allowBlank="1" showInputMessage="1" showErrorMessage="1" sqref="C11:C30" xr:uid="{00000000-0002-0000-1400-000000000000}">
      <formula1>"A,B,C,D"</formula1>
    </dataValidation>
    <dataValidation operator="greaterThanOrEqual" allowBlank="1" showInputMessage="1" showErrorMessage="1" sqref="AJ38:AJ39 AL38 L40 I40" xr:uid="{00000000-0002-0000-1400-000001000000}"/>
    <dataValidation type="whole" operator="greaterThanOrEqual" allowBlank="1" showInputMessage="1" showErrorMessage="1" sqref="I38:I39 D38:F39 AG38:AG39 O38:O39 AD38:AD39 AA38:AA39 X38:X39 U38:U39 R38:R39 L38:L39" xr:uid="{00000000-0002-0000-1400-000002000000}">
      <formula1>0</formula1>
    </dataValidation>
    <dataValidation type="list" allowBlank="1" showInputMessage="1" showErrorMessage="1" sqref="AK4:AN4" xr:uid="{00000000-0002-0000-1400-000003000000}">
      <formula1>"予定,実績"</formula1>
    </dataValidation>
    <dataValidation type="list" allowBlank="1" showInputMessage="1" showErrorMessage="1" sqref="AK3:AN3" xr:uid="{00000000-0002-0000-1400-000004000000}">
      <formula1>"４週,歴月"</formula1>
    </dataValidation>
    <dataValidation type="list" allowBlank="1" showInputMessage="1" showErrorMessage="1" sqref="B11:B30" xr:uid="{00000000-0002-0000-14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1"/>
  <dimension ref="A1:AQ77"/>
  <sheetViews>
    <sheetView showGridLines="0" view="pageBreakPreview" zoomScaleNormal="100" zoomScaleSheetLayoutView="100" workbookViewId="0">
      <selection activeCell="B13" sqref="B1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240</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72"/>
      <c r="AN11" s="372"/>
    </row>
    <row r="12" spans="1:40" ht="18" customHeight="1">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72"/>
      <c r="AN12" s="372"/>
    </row>
    <row r="13" spans="1:40" ht="18" customHeight="1">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72"/>
      <c r="AN13" s="372"/>
    </row>
    <row r="14" spans="1:40" ht="18" customHeight="1">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72"/>
      <c r="AN14" s="372"/>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72"/>
      <c r="AN15" s="372"/>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21" customHeight="1">
      <c r="A35" s="112" t="s">
        <v>206</v>
      </c>
      <c r="B35" s="69"/>
      <c r="C35" s="69"/>
      <c r="D35" s="69"/>
      <c r="E35" s="69"/>
      <c r="F35" s="69"/>
      <c r="G35" s="70"/>
      <c r="H35" s="70"/>
      <c r="I35" s="70"/>
      <c r="J35" s="70"/>
      <c r="K35" s="70"/>
      <c r="L35" s="70"/>
      <c r="M35" s="70"/>
      <c r="N35" s="70"/>
      <c r="O35" s="70"/>
      <c r="AM35" s="69"/>
      <c r="AN35" s="71"/>
    </row>
    <row r="36" spans="1:43" s="72" customFormat="1" ht="24.95" customHeight="1">
      <c r="A36" s="407"/>
      <c r="B36" s="407"/>
      <c r="C36" s="407"/>
      <c r="D36" s="158">
        <v>4</v>
      </c>
      <c r="E36" s="158">
        <v>5</v>
      </c>
      <c r="F36" s="442">
        <v>6</v>
      </c>
      <c r="G36" s="442"/>
      <c r="H36" s="442"/>
      <c r="I36" s="442">
        <v>7</v>
      </c>
      <c r="J36" s="442"/>
      <c r="K36" s="442"/>
      <c r="L36" s="442">
        <v>8</v>
      </c>
      <c r="M36" s="442"/>
      <c r="N36" s="442"/>
      <c r="O36" s="442">
        <v>9</v>
      </c>
      <c r="P36" s="442"/>
      <c r="Q36" s="442"/>
      <c r="R36" s="442">
        <v>10</v>
      </c>
      <c r="S36" s="442"/>
      <c r="T36" s="442"/>
      <c r="U36" s="442">
        <v>11</v>
      </c>
      <c r="V36" s="442"/>
      <c r="W36" s="442"/>
      <c r="X36" s="442">
        <v>12</v>
      </c>
      <c r="Y36" s="442"/>
      <c r="Z36" s="442"/>
      <c r="AA36" s="442">
        <v>1</v>
      </c>
      <c r="AB36" s="442"/>
      <c r="AC36" s="442"/>
      <c r="AD36" s="442">
        <v>2</v>
      </c>
      <c r="AE36" s="442"/>
      <c r="AF36" s="442"/>
      <c r="AG36" s="442">
        <v>3</v>
      </c>
      <c r="AH36" s="442"/>
      <c r="AI36" s="442"/>
      <c r="AJ36" s="407" t="s">
        <v>152</v>
      </c>
      <c r="AK36" s="407"/>
      <c r="AL36" s="150" t="s">
        <v>210</v>
      </c>
      <c r="AM36" s="469" t="s">
        <v>274</v>
      </c>
      <c r="AN36" s="470"/>
      <c r="AO36"/>
      <c r="AP36"/>
      <c r="AQ36"/>
    </row>
    <row r="37" spans="1:43" s="72" customFormat="1" ht="21.95" customHeight="1">
      <c r="A37" s="437" t="s">
        <v>215</v>
      </c>
      <c r="B37" s="437"/>
      <c r="C37" s="437"/>
      <c r="D37" s="157">
        <f>SUM(D38,D39,D40,D41,D43,D45)</f>
        <v>0</v>
      </c>
      <c r="E37" s="157">
        <f>SUM(E38,E39,E40,E41,E43,E45)</f>
        <v>0</v>
      </c>
      <c r="F37" s="454">
        <f>SUM(F38,F39,F40,F41,F43,F45)</f>
        <v>0</v>
      </c>
      <c r="G37" s="467"/>
      <c r="H37" s="468"/>
      <c r="I37" s="454">
        <f>SUM(I38,I39,I40,I41,I43,I45)</f>
        <v>0</v>
      </c>
      <c r="J37" s="467">
        <f t="shared" ref="J37:AI37" si="3">SUM(J38,J39,J40,J41,J43,J45)</f>
        <v>0</v>
      </c>
      <c r="K37" s="468">
        <f t="shared" si="3"/>
        <v>0</v>
      </c>
      <c r="L37" s="454">
        <f>SUM(L38,L39,L40,L41,L43,L45)</f>
        <v>0</v>
      </c>
      <c r="M37" s="467"/>
      <c r="N37" s="468"/>
      <c r="O37" s="454">
        <f>SUM(O38,O39,O40,O41,O43,O45)</f>
        <v>0</v>
      </c>
      <c r="P37" s="467"/>
      <c r="Q37" s="468"/>
      <c r="R37" s="454">
        <f>SUM(R38,R39,R40,R41,R43,R45)</f>
        <v>0</v>
      </c>
      <c r="S37" s="467"/>
      <c r="T37" s="468"/>
      <c r="U37" s="454">
        <f>SUM(U38,U39,U40,U41,U43,U45)</f>
        <v>0</v>
      </c>
      <c r="V37" s="467">
        <f t="shared" si="3"/>
        <v>0</v>
      </c>
      <c r="W37" s="468">
        <f t="shared" si="3"/>
        <v>0</v>
      </c>
      <c r="X37" s="454">
        <f>SUM(X38,X39,X40,X41,X43,X45)</f>
        <v>0</v>
      </c>
      <c r="Y37" s="467">
        <f t="shared" si="3"/>
        <v>0</v>
      </c>
      <c r="Z37" s="468">
        <f t="shared" si="3"/>
        <v>0</v>
      </c>
      <c r="AA37" s="454">
        <f>SUM(AA38,AA39,AA40,AA41,AA43,AA45)</f>
        <v>0</v>
      </c>
      <c r="AB37" s="467">
        <f t="shared" si="3"/>
        <v>0</v>
      </c>
      <c r="AC37" s="468">
        <f t="shared" si="3"/>
        <v>0</v>
      </c>
      <c r="AD37" s="454">
        <f>SUM(AD38,AD39,AD40,AD41,AD43,AD45)</f>
        <v>0</v>
      </c>
      <c r="AE37" s="467">
        <f t="shared" si="3"/>
        <v>0</v>
      </c>
      <c r="AF37" s="468">
        <f t="shared" si="3"/>
        <v>0</v>
      </c>
      <c r="AG37" s="454">
        <f>SUM(AG38,AG39,AG40,AG41,AG43,AG45)</f>
        <v>0</v>
      </c>
      <c r="AH37" s="467">
        <f t="shared" si="3"/>
        <v>0</v>
      </c>
      <c r="AI37" s="468">
        <f t="shared" si="3"/>
        <v>0</v>
      </c>
      <c r="AJ37" s="439">
        <f>SUM(D37:AI37)</f>
        <v>0</v>
      </c>
      <c r="AK37" s="439"/>
      <c r="AL37" s="159" t="e">
        <f>ROUNDUP(AJ37/AJ47,1)</f>
        <v>#DIV/0!</v>
      </c>
      <c r="AM37" s="471"/>
      <c r="AN37" s="472"/>
      <c r="AO37"/>
      <c r="AP37"/>
      <c r="AQ37"/>
    </row>
    <row r="38" spans="1:43" ht="21.95" customHeight="1">
      <c r="A38" s="461" t="s">
        <v>263</v>
      </c>
      <c r="B38" s="462"/>
      <c r="C38" s="463"/>
      <c r="D38" s="156"/>
      <c r="E38" s="156"/>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c r="AI38" s="438"/>
      <c r="AJ38" s="375">
        <f>SUM(D38:AI38)</f>
        <v>0</v>
      </c>
      <c r="AK38" s="375"/>
      <c r="AL38" s="161" t="e">
        <f t="shared" ref="AL38:AL46" si="4">ROUNDUP(AJ38/$AJ$47,1)</f>
        <v>#DIV/0!</v>
      </c>
      <c r="AM38" s="471"/>
      <c r="AN38" s="472"/>
      <c r="AO38"/>
      <c r="AP38"/>
      <c r="AQ38"/>
    </row>
    <row r="39" spans="1:43" ht="21.95" customHeight="1">
      <c r="A39" s="461" t="s">
        <v>216</v>
      </c>
      <c r="B39" s="462"/>
      <c r="C39" s="463"/>
      <c r="D39" s="156"/>
      <c r="E39" s="156"/>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375">
        <f>SUM(D39:AI39)</f>
        <v>0</v>
      </c>
      <c r="AK39" s="375"/>
      <c r="AL39" s="161" t="e">
        <f t="shared" si="4"/>
        <v>#DIV/0!</v>
      </c>
      <c r="AM39" s="471"/>
      <c r="AN39" s="472"/>
      <c r="AO39"/>
      <c r="AP39"/>
      <c r="AQ39"/>
    </row>
    <row r="40" spans="1:43" s="72" customFormat="1" ht="21.95" customHeight="1">
      <c r="A40" s="389" t="s">
        <v>217</v>
      </c>
      <c r="B40" s="390"/>
      <c r="C40" s="391"/>
      <c r="D40" s="156"/>
      <c r="E40" s="156"/>
      <c r="F40" s="438"/>
      <c r="G40" s="438"/>
      <c r="H40" s="438"/>
      <c r="I40" s="438"/>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8"/>
      <c r="AI40" s="438"/>
      <c r="AJ40" s="439">
        <f>SUM(D40:AI40)</f>
        <v>0</v>
      </c>
      <c r="AK40" s="439"/>
      <c r="AL40" s="159" t="e">
        <f t="shared" si="4"/>
        <v>#DIV/0!</v>
      </c>
      <c r="AM40" s="471"/>
      <c r="AN40" s="472"/>
      <c r="AO40"/>
      <c r="AP40"/>
      <c r="AQ40"/>
    </row>
    <row r="41" spans="1:43" s="72" customFormat="1" ht="21.95" customHeight="1">
      <c r="A41" s="464" t="s">
        <v>218</v>
      </c>
      <c r="B41" s="390"/>
      <c r="C41" s="391"/>
      <c r="D41" s="156"/>
      <c r="E41" s="156"/>
      <c r="F41" s="438"/>
      <c r="G41" s="438"/>
      <c r="H41" s="438"/>
      <c r="I41" s="438"/>
      <c r="J41" s="438"/>
      <c r="K41" s="438"/>
      <c r="L41" s="438"/>
      <c r="M41" s="438"/>
      <c r="N41" s="438"/>
      <c r="O41" s="438"/>
      <c r="P41" s="438"/>
      <c r="Q41" s="438"/>
      <c r="R41" s="438"/>
      <c r="S41" s="438"/>
      <c r="T41" s="438"/>
      <c r="U41" s="438"/>
      <c r="V41" s="438"/>
      <c r="W41" s="438"/>
      <c r="X41" s="438"/>
      <c r="Y41" s="438"/>
      <c r="Z41" s="438"/>
      <c r="AA41" s="438"/>
      <c r="AB41" s="438"/>
      <c r="AC41" s="438"/>
      <c r="AD41" s="438"/>
      <c r="AE41" s="438"/>
      <c r="AF41" s="438"/>
      <c r="AG41" s="438"/>
      <c r="AH41" s="438"/>
      <c r="AI41" s="438"/>
      <c r="AJ41" s="439">
        <f t="shared" ref="AJ41:AJ45" si="5">SUM(D41:AI41)</f>
        <v>0</v>
      </c>
      <c r="AK41" s="439"/>
      <c r="AL41" s="159" t="e">
        <f t="shared" si="4"/>
        <v>#DIV/0!</v>
      </c>
      <c r="AM41" s="471"/>
      <c r="AN41" s="472"/>
      <c r="AO41"/>
      <c r="AP41"/>
      <c r="AQ41"/>
    </row>
    <row r="42" spans="1:43" s="139" customFormat="1" ht="21.95" customHeight="1">
      <c r="A42" s="162"/>
      <c r="B42" s="465" t="s">
        <v>264</v>
      </c>
      <c r="C42" s="466"/>
      <c r="D42" s="156"/>
      <c r="E42" s="156"/>
      <c r="F42" s="438"/>
      <c r="G42" s="438"/>
      <c r="H42" s="438"/>
      <c r="I42" s="438"/>
      <c r="J42" s="438"/>
      <c r="K42" s="438"/>
      <c r="L42" s="438"/>
      <c r="M42" s="438"/>
      <c r="N42" s="438"/>
      <c r="O42" s="438"/>
      <c r="P42" s="438"/>
      <c r="Q42" s="438"/>
      <c r="R42" s="438"/>
      <c r="S42" s="438"/>
      <c r="T42" s="438"/>
      <c r="U42" s="438"/>
      <c r="V42" s="438"/>
      <c r="W42" s="438"/>
      <c r="X42" s="438"/>
      <c r="Y42" s="438"/>
      <c r="Z42" s="438"/>
      <c r="AA42" s="438"/>
      <c r="AB42" s="438"/>
      <c r="AC42" s="438"/>
      <c r="AD42" s="438"/>
      <c r="AE42" s="438"/>
      <c r="AF42" s="438"/>
      <c r="AG42" s="438"/>
      <c r="AH42" s="438"/>
      <c r="AI42" s="438"/>
      <c r="AJ42" s="439">
        <f>SUM(D42:AI42)</f>
        <v>0</v>
      </c>
      <c r="AK42" s="439"/>
      <c r="AL42" s="159" t="e">
        <f t="shared" si="4"/>
        <v>#DIV/0!</v>
      </c>
      <c r="AM42" s="473" t="e">
        <f>ROUNDUP($AJ$42/$AJ$47,1)</f>
        <v>#DIV/0!</v>
      </c>
      <c r="AN42" s="474"/>
      <c r="AO42" s="137"/>
      <c r="AP42" s="137"/>
      <c r="AQ42" s="137"/>
    </row>
    <row r="43" spans="1:43" s="72" customFormat="1" ht="21.95" customHeight="1">
      <c r="A43" s="464" t="s">
        <v>219</v>
      </c>
      <c r="B43" s="390"/>
      <c r="C43" s="391"/>
      <c r="D43" s="156"/>
      <c r="E43" s="156"/>
      <c r="F43" s="438"/>
      <c r="G43" s="438"/>
      <c r="H43" s="438"/>
      <c r="I43" s="438"/>
      <c r="J43" s="438"/>
      <c r="K43" s="438"/>
      <c r="L43" s="438"/>
      <c r="M43" s="438"/>
      <c r="N43" s="438"/>
      <c r="O43" s="438"/>
      <c r="P43" s="438"/>
      <c r="Q43" s="438"/>
      <c r="R43" s="438"/>
      <c r="S43" s="438"/>
      <c r="T43" s="438"/>
      <c r="U43" s="438"/>
      <c r="V43" s="438"/>
      <c r="W43" s="438"/>
      <c r="X43" s="438"/>
      <c r="Y43" s="438"/>
      <c r="Z43" s="438"/>
      <c r="AA43" s="438"/>
      <c r="AB43" s="438"/>
      <c r="AC43" s="438"/>
      <c r="AD43" s="438"/>
      <c r="AE43" s="438"/>
      <c r="AF43" s="438"/>
      <c r="AG43" s="438"/>
      <c r="AH43" s="438"/>
      <c r="AI43" s="438"/>
      <c r="AJ43" s="439">
        <f t="shared" si="5"/>
        <v>0</v>
      </c>
      <c r="AK43" s="439"/>
      <c r="AL43" s="159" t="e">
        <f t="shared" si="4"/>
        <v>#DIV/0!</v>
      </c>
      <c r="AM43" s="471"/>
      <c r="AN43" s="472"/>
      <c r="AO43"/>
      <c r="AP43"/>
      <c r="AQ43"/>
    </row>
    <row r="44" spans="1:43" s="139" customFormat="1" ht="21.95" customHeight="1">
      <c r="A44" s="163"/>
      <c r="B44" s="465" t="s">
        <v>265</v>
      </c>
      <c r="C44" s="466"/>
      <c r="D44" s="156"/>
      <c r="E44" s="156"/>
      <c r="F44" s="438"/>
      <c r="G44" s="438"/>
      <c r="H44" s="438"/>
      <c r="I44" s="438"/>
      <c r="J44" s="438"/>
      <c r="K44" s="438"/>
      <c r="L44" s="438"/>
      <c r="M44" s="438"/>
      <c r="N44" s="438"/>
      <c r="O44" s="438"/>
      <c r="P44" s="438"/>
      <c r="Q44" s="438"/>
      <c r="R44" s="438"/>
      <c r="S44" s="438"/>
      <c r="T44" s="438"/>
      <c r="U44" s="438"/>
      <c r="V44" s="438"/>
      <c r="W44" s="438"/>
      <c r="X44" s="438"/>
      <c r="Y44" s="438"/>
      <c r="Z44" s="438"/>
      <c r="AA44" s="438"/>
      <c r="AB44" s="438"/>
      <c r="AC44" s="438"/>
      <c r="AD44" s="438"/>
      <c r="AE44" s="438"/>
      <c r="AF44" s="438"/>
      <c r="AG44" s="438"/>
      <c r="AH44" s="438"/>
      <c r="AI44" s="438"/>
      <c r="AJ44" s="439">
        <f>SUM(D44:AI44)</f>
        <v>0</v>
      </c>
      <c r="AK44" s="439"/>
      <c r="AL44" s="159" t="e">
        <f t="shared" si="4"/>
        <v>#DIV/0!</v>
      </c>
      <c r="AM44" s="473" t="e">
        <f>ROUNDUP($AJ$44/$AJ$47,1)</f>
        <v>#DIV/0!</v>
      </c>
      <c r="AN44" s="474"/>
      <c r="AO44" s="137"/>
      <c r="AP44" s="137"/>
      <c r="AQ44" s="137"/>
    </row>
    <row r="45" spans="1:43" s="72" customFormat="1" ht="21.95" customHeight="1">
      <c r="A45" s="464" t="s">
        <v>220</v>
      </c>
      <c r="B45" s="390"/>
      <c r="C45" s="391"/>
      <c r="D45" s="156"/>
      <c r="E45" s="156"/>
      <c r="F45" s="438"/>
      <c r="G45" s="438"/>
      <c r="H45" s="438"/>
      <c r="I45" s="438"/>
      <c r="J45" s="438"/>
      <c r="K45" s="438"/>
      <c r="L45" s="438"/>
      <c r="M45" s="438"/>
      <c r="N45" s="438"/>
      <c r="O45" s="438"/>
      <c r="P45" s="438"/>
      <c r="Q45" s="438"/>
      <c r="R45" s="438"/>
      <c r="S45" s="438"/>
      <c r="T45" s="438"/>
      <c r="U45" s="438"/>
      <c r="V45" s="438"/>
      <c r="W45" s="438"/>
      <c r="X45" s="438"/>
      <c r="Y45" s="438"/>
      <c r="Z45" s="438"/>
      <c r="AA45" s="438"/>
      <c r="AB45" s="438"/>
      <c r="AC45" s="438"/>
      <c r="AD45" s="438"/>
      <c r="AE45" s="438"/>
      <c r="AF45" s="438"/>
      <c r="AG45" s="438"/>
      <c r="AH45" s="438"/>
      <c r="AI45" s="438"/>
      <c r="AJ45" s="439">
        <f t="shared" si="5"/>
        <v>0</v>
      </c>
      <c r="AK45" s="439"/>
      <c r="AL45" s="159" t="e">
        <f t="shared" si="4"/>
        <v>#DIV/0!</v>
      </c>
      <c r="AM45" s="471"/>
      <c r="AN45" s="472"/>
      <c r="AO45"/>
      <c r="AP45"/>
      <c r="AQ45"/>
    </row>
    <row r="46" spans="1:43" s="139" customFormat="1" ht="21.95" customHeight="1">
      <c r="A46" s="162"/>
      <c r="B46" s="465" t="s">
        <v>264</v>
      </c>
      <c r="C46" s="466"/>
      <c r="D46" s="156"/>
      <c r="E46" s="156"/>
      <c r="F46" s="438"/>
      <c r="G46" s="438"/>
      <c r="H46" s="438"/>
      <c r="I46" s="438"/>
      <c r="J46" s="438"/>
      <c r="K46" s="438"/>
      <c r="L46" s="438"/>
      <c r="M46" s="438"/>
      <c r="N46" s="438"/>
      <c r="O46" s="438"/>
      <c r="P46" s="438"/>
      <c r="Q46" s="438"/>
      <c r="R46" s="438"/>
      <c r="S46" s="438"/>
      <c r="T46" s="438"/>
      <c r="U46" s="438"/>
      <c r="V46" s="438"/>
      <c r="W46" s="438"/>
      <c r="X46" s="438"/>
      <c r="Y46" s="438"/>
      <c r="Z46" s="438"/>
      <c r="AA46" s="438"/>
      <c r="AB46" s="438"/>
      <c r="AC46" s="438"/>
      <c r="AD46" s="438"/>
      <c r="AE46" s="438"/>
      <c r="AF46" s="438"/>
      <c r="AG46" s="438"/>
      <c r="AH46" s="438"/>
      <c r="AI46" s="438"/>
      <c r="AJ46" s="439">
        <f>SUM(D46:AI46)</f>
        <v>0</v>
      </c>
      <c r="AK46" s="439"/>
      <c r="AL46" s="159" t="e">
        <f t="shared" si="4"/>
        <v>#DIV/0!</v>
      </c>
      <c r="AM46" s="473" t="e">
        <f>ROUNDUP($AJ$46/$AJ$47,1)</f>
        <v>#DIV/0!</v>
      </c>
      <c r="AN46" s="474"/>
      <c r="AO46" s="137"/>
      <c r="AP46" s="137"/>
      <c r="AQ46" s="137"/>
    </row>
    <row r="47" spans="1:43" s="72" customFormat="1" ht="21.95" customHeight="1">
      <c r="A47" s="437" t="s">
        <v>207</v>
      </c>
      <c r="B47" s="437"/>
      <c r="C47" s="437"/>
      <c r="D47" s="156"/>
      <c r="E47" s="156"/>
      <c r="F47" s="438"/>
      <c r="G47" s="438"/>
      <c r="H47" s="438"/>
      <c r="I47" s="438"/>
      <c r="J47" s="438"/>
      <c r="K47" s="438"/>
      <c r="L47" s="438"/>
      <c r="M47" s="438"/>
      <c r="N47" s="438"/>
      <c r="O47" s="438"/>
      <c r="P47" s="438"/>
      <c r="Q47" s="438"/>
      <c r="R47" s="438"/>
      <c r="S47" s="438"/>
      <c r="T47" s="438"/>
      <c r="U47" s="438"/>
      <c r="V47" s="438"/>
      <c r="W47" s="438"/>
      <c r="X47" s="438"/>
      <c r="Y47" s="438"/>
      <c r="Z47" s="438"/>
      <c r="AA47" s="438"/>
      <c r="AB47" s="438"/>
      <c r="AC47" s="438"/>
      <c r="AD47" s="438"/>
      <c r="AE47" s="438"/>
      <c r="AF47" s="438"/>
      <c r="AG47" s="438"/>
      <c r="AH47" s="438"/>
      <c r="AI47" s="438"/>
      <c r="AJ47" s="439">
        <f>+SUM(D47:AI47)</f>
        <v>0</v>
      </c>
      <c r="AK47" s="439"/>
      <c r="AL47" s="123"/>
      <c r="AM47" s="471"/>
      <c r="AN47" s="472"/>
      <c r="AO47"/>
      <c r="AP47"/>
      <c r="AQ47"/>
    </row>
    <row r="48" spans="1:43" s="72" customFormat="1" ht="5.0999999999999996" customHeight="1">
      <c r="A48" s="118"/>
      <c r="B48" s="118"/>
      <c r="C48" s="118"/>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19"/>
      <c r="AH48" s="119"/>
      <c r="AI48" s="119"/>
      <c r="AJ48" s="120"/>
      <c r="AK48" s="70"/>
      <c r="AL48" s="69"/>
      <c r="AM48" s="69"/>
      <c r="AN48" s="71"/>
    </row>
    <row r="49" spans="1:40" ht="5.0999999999999996" customHeight="1">
      <c r="A49" s="62"/>
      <c r="B49" s="59"/>
      <c r="C49" s="85">
        <v>2</v>
      </c>
      <c r="D49" s="85"/>
      <c r="E49" s="85">
        <v>3</v>
      </c>
      <c r="F49" s="85"/>
      <c r="G49" s="85"/>
      <c r="H49" s="85"/>
      <c r="I49" s="85">
        <v>4</v>
      </c>
      <c r="J49" s="85"/>
      <c r="K49" s="85"/>
      <c r="L49" s="85"/>
      <c r="M49" s="85"/>
      <c r="N49" s="85"/>
      <c r="O49" s="85">
        <v>5</v>
      </c>
      <c r="P49" s="85"/>
      <c r="Q49" s="85"/>
      <c r="R49" s="85"/>
      <c r="S49" s="85"/>
      <c r="T49" s="85"/>
      <c r="U49" s="85">
        <v>6</v>
      </c>
      <c r="V49" s="85"/>
      <c r="W49" s="85"/>
      <c r="X49" s="85"/>
      <c r="Y49" s="85"/>
      <c r="Z49" s="85"/>
      <c r="AA49" s="85">
        <v>7</v>
      </c>
      <c r="AB49" s="85"/>
      <c r="AC49" s="85"/>
      <c r="AD49" s="85"/>
      <c r="AE49" s="85"/>
      <c r="AF49" s="85"/>
      <c r="AG49" s="85">
        <v>8</v>
      </c>
      <c r="AH49" s="85"/>
      <c r="AI49" s="85"/>
      <c r="AJ49" s="85"/>
      <c r="AK49" s="85"/>
      <c r="AL49" s="85">
        <v>9</v>
      </c>
      <c r="AM49" s="111"/>
      <c r="AN49" s="62"/>
    </row>
    <row r="50" spans="1:40" ht="15" customHeight="1">
      <c r="A50" s="94" t="s">
        <v>164</v>
      </c>
      <c r="B50" s="100"/>
      <c r="C50" s="101"/>
      <c r="D50" s="101"/>
      <c r="E50" s="101"/>
      <c r="F50" s="102"/>
      <c r="G50" s="101"/>
      <c r="H50" s="85"/>
      <c r="I50" s="85"/>
      <c r="J50" s="85"/>
      <c r="K50" s="85"/>
      <c r="L50" s="85"/>
      <c r="M50" s="85"/>
      <c r="N50" s="85"/>
      <c r="O50" s="85"/>
      <c r="P50" s="85"/>
      <c r="Q50" s="85"/>
      <c r="R50" s="85">
        <v>6</v>
      </c>
      <c r="S50" s="85"/>
      <c r="T50" s="85"/>
      <c r="U50" s="85"/>
      <c r="V50" s="85"/>
      <c r="W50" s="85"/>
      <c r="X50" s="85">
        <v>7</v>
      </c>
      <c r="Y50" s="85"/>
      <c r="Z50" s="85"/>
      <c r="AA50" s="85"/>
      <c r="AB50" s="85"/>
      <c r="AC50" s="85"/>
      <c r="AD50" s="85">
        <v>8</v>
      </c>
      <c r="AE50" s="85"/>
      <c r="AF50" s="85"/>
      <c r="AG50" s="86"/>
      <c r="AH50" s="86"/>
      <c r="AI50" s="86"/>
      <c r="AJ50" s="86">
        <v>9</v>
      </c>
      <c r="AK50" s="84"/>
      <c r="AL50" s="84"/>
      <c r="AM50" s="62"/>
    </row>
    <row r="51" spans="1:40" s="60" customFormat="1" ht="15" customHeight="1">
      <c r="A51" s="94" t="s">
        <v>165</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40" s="60" customFormat="1" ht="15" customHeight="1">
      <c r="A52" s="94" t="s">
        <v>214</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166</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ht="15" customHeight="1">
      <c r="A55" s="60" t="s">
        <v>168</v>
      </c>
      <c r="B55" s="103"/>
      <c r="C55" s="60"/>
      <c r="D55" s="60"/>
      <c r="E55" s="60"/>
      <c r="F55" s="60"/>
      <c r="G55" s="60"/>
    </row>
    <row r="56" spans="1:40" ht="15" customHeight="1">
      <c r="A56" s="60" t="s">
        <v>169</v>
      </c>
      <c r="B56" s="103"/>
      <c r="C56" s="60"/>
      <c r="D56" s="60"/>
      <c r="E56" s="60"/>
      <c r="F56" s="60"/>
      <c r="G56" s="60"/>
    </row>
    <row r="57" spans="1:40" ht="15" customHeight="1">
      <c r="A57" s="60"/>
      <c r="B57" s="81" t="s">
        <v>170</v>
      </c>
      <c r="C57" s="365" t="s">
        <v>171</v>
      </c>
      <c r="D57" s="365"/>
      <c r="E57" s="365"/>
      <c r="F57" s="60"/>
      <c r="G57" s="60"/>
    </row>
    <row r="58" spans="1:40" ht="15" customHeight="1">
      <c r="A58" s="60"/>
      <c r="B58" s="107" t="s">
        <v>188</v>
      </c>
      <c r="C58" s="375" t="s">
        <v>172</v>
      </c>
      <c r="D58" s="375"/>
      <c r="E58" s="375"/>
      <c r="F58" s="60"/>
      <c r="G58" s="60"/>
    </row>
    <row r="59" spans="1:40" ht="15" customHeight="1">
      <c r="A59" s="60"/>
      <c r="B59" s="107" t="s">
        <v>189</v>
      </c>
      <c r="C59" s="375" t="s">
        <v>173</v>
      </c>
      <c r="D59" s="375"/>
      <c r="E59" s="375"/>
      <c r="F59" s="60"/>
      <c r="G59" s="60"/>
    </row>
    <row r="60" spans="1:40" ht="15" customHeight="1">
      <c r="A60" s="60"/>
      <c r="B60" s="107" t="s">
        <v>190</v>
      </c>
      <c r="C60" s="375" t="s">
        <v>174</v>
      </c>
      <c r="D60" s="375"/>
      <c r="E60" s="375"/>
      <c r="F60" s="60"/>
      <c r="G60" s="60"/>
    </row>
    <row r="61" spans="1:40" ht="15" customHeight="1">
      <c r="A61" s="60"/>
      <c r="B61" s="107" t="s">
        <v>191</v>
      </c>
      <c r="C61" s="375" t="s">
        <v>175</v>
      </c>
      <c r="D61" s="375"/>
      <c r="E61" s="375"/>
      <c r="F61" s="60"/>
      <c r="G61" s="60"/>
    </row>
    <row r="62" spans="1:40" ht="15" customHeight="1">
      <c r="A62" s="60"/>
      <c r="B62" s="94" t="s">
        <v>176</v>
      </c>
      <c r="C62" s="60"/>
      <c r="D62" s="60"/>
      <c r="E62" s="60"/>
      <c r="F62" s="60"/>
      <c r="G62" s="60"/>
    </row>
    <row r="63" spans="1:40" ht="15" customHeight="1">
      <c r="A63" s="60"/>
      <c r="B63" s="94" t="s">
        <v>193</v>
      </c>
      <c r="C63" s="60"/>
      <c r="D63" s="60"/>
      <c r="E63" s="60"/>
      <c r="F63" s="60"/>
      <c r="G63" s="60"/>
    </row>
    <row r="64" spans="1:40" ht="15" customHeight="1">
      <c r="A64" s="60"/>
      <c r="B64" s="94" t="s">
        <v>177</v>
      </c>
      <c r="C64" s="60"/>
      <c r="D64" s="60"/>
      <c r="E64" s="60"/>
      <c r="F64" s="60"/>
      <c r="G64" s="60"/>
    </row>
    <row r="65" spans="1:7" ht="15" customHeight="1">
      <c r="A65" s="60" t="s">
        <v>178</v>
      </c>
      <c r="B65" s="103"/>
      <c r="C65" s="60"/>
      <c r="D65" s="60"/>
      <c r="E65" s="60"/>
      <c r="F65" s="60"/>
      <c r="G65" s="60"/>
    </row>
    <row r="66" spans="1:7" ht="15" customHeight="1">
      <c r="A66" s="60" t="s">
        <v>294</v>
      </c>
      <c r="B66" s="103"/>
      <c r="C66" s="60"/>
      <c r="D66" s="60"/>
      <c r="E66" s="60"/>
      <c r="F66" s="60"/>
      <c r="G66" s="60"/>
    </row>
    <row r="67" spans="1:7" ht="15" customHeight="1">
      <c r="A67" s="60" t="s">
        <v>194</v>
      </c>
      <c r="B67" s="103"/>
      <c r="C67" s="60"/>
      <c r="D67" s="60"/>
      <c r="E67" s="60"/>
      <c r="F67" s="60"/>
      <c r="G67" s="60"/>
    </row>
    <row r="68" spans="1:7" ht="15" customHeight="1">
      <c r="A68" s="60" t="s">
        <v>180</v>
      </c>
      <c r="B68" s="103"/>
      <c r="C68" s="60"/>
      <c r="D68" s="60"/>
      <c r="E68" s="60"/>
      <c r="F68" s="60"/>
      <c r="G68" s="60"/>
    </row>
    <row r="69" spans="1:7" ht="15" customHeight="1">
      <c r="A69" s="60" t="s">
        <v>279</v>
      </c>
      <c r="B69" s="103"/>
      <c r="C69" s="60"/>
      <c r="D69" s="60"/>
      <c r="E69" s="60"/>
      <c r="F69" s="60"/>
      <c r="G69" s="60"/>
    </row>
    <row r="70" spans="1:7" ht="15" customHeight="1">
      <c r="A70" s="60" t="s">
        <v>181</v>
      </c>
      <c r="B70" s="103"/>
      <c r="C70" s="60"/>
      <c r="D70" s="60"/>
      <c r="E70" s="60"/>
      <c r="F70" s="60"/>
      <c r="G70" s="60"/>
    </row>
    <row r="71" spans="1:7" ht="15" customHeight="1">
      <c r="A71" s="60" t="s">
        <v>182</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192</v>
      </c>
      <c r="B77" s="103"/>
      <c r="C77" s="60"/>
      <c r="D77" s="60"/>
      <c r="E77" s="60"/>
      <c r="F77" s="60"/>
      <c r="G77" s="60"/>
    </row>
  </sheetData>
  <mergeCells count="207">
    <mergeCell ref="AM39:AN39"/>
    <mergeCell ref="AM40:AN40"/>
    <mergeCell ref="AM41:AN41"/>
    <mergeCell ref="AM42:AN42"/>
    <mergeCell ref="AM43:AN43"/>
    <mergeCell ref="AM44:AN44"/>
    <mergeCell ref="AM45:AN45"/>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AJ38:AK38"/>
    <mergeCell ref="AG38:AI38"/>
    <mergeCell ref="X37:Z37"/>
    <mergeCell ref="AA37:AC37"/>
    <mergeCell ref="R40:T40"/>
    <mergeCell ref="U40:W40"/>
    <mergeCell ref="X40:Z40"/>
    <mergeCell ref="AA40:AC40"/>
    <mergeCell ref="X38:Z38"/>
    <mergeCell ref="AA38:AC38"/>
    <mergeCell ref="AD38:AF38"/>
    <mergeCell ref="L38:N38"/>
    <mergeCell ref="O38:Q38"/>
    <mergeCell ref="R38:T38"/>
    <mergeCell ref="L41:N41"/>
    <mergeCell ref="O41:Q41"/>
    <mergeCell ref="R41:T41"/>
    <mergeCell ref="F40:H40"/>
    <mergeCell ref="I40:K40"/>
    <mergeCell ref="L40:N40"/>
    <mergeCell ref="O40:Q40"/>
    <mergeCell ref="L39:N39"/>
    <mergeCell ref="O39:Q39"/>
    <mergeCell ref="R39:T39"/>
    <mergeCell ref="C61:E61"/>
    <mergeCell ref="C57:E57"/>
    <mergeCell ref="U39:W39"/>
    <mergeCell ref="U44:W44"/>
    <mergeCell ref="AJ47:AK47"/>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C58:E58"/>
    <mergeCell ref="C59:E59"/>
    <mergeCell ref="AJ39:AK39"/>
    <mergeCell ref="C60:E60"/>
    <mergeCell ref="X39:Z39"/>
    <mergeCell ref="AA39:AC39"/>
    <mergeCell ref="AD39:AF39"/>
    <mergeCell ref="AG39:AI39"/>
    <mergeCell ref="X44:Z44"/>
    <mergeCell ref="AA44:AC44"/>
    <mergeCell ref="AD44:AF44"/>
    <mergeCell ref="AG47:AI47"/>
    <mergeCell ref="L45:N45"/>
    <mergeCell ref="AJ41:AK41"/>
    <mergeCell ref="F43:H43"/>
    <mergeCell ref="I43:K43"/>
    <mergeCell ref="L43:N43"/>
    <mergeCell ref="O43:Q43"/>
    <mergeCell ref="R43:T43"/>
    <mergeCell ref="AJ40:AK40"/>
    <mergeCell ref="AD40:AF40"/>
    <mergeCell ref="AG40:AI40"/>
    <mergeCell ref="AJ42:AK42"/>
    <mergeCell ref="AD41:AF41"/>
    <mergeCell ref="AJ45:AK45"/>
    <mergeCell ref="AJ46:AK46"/>
    <mergeCell ref="B46:C46"/>
    <mergeCell ref="F44:H44"/>
    <mergeCell ref="I44:K44"/>
    <mergeCell ref="L44:N44"/>
    <mergeCell ref="O44:Q44"/>
    <mergeCell ref="R44:T44"/>
    <mergeCell ref="X46:Z46"/>
    <mergeCell ref="L46:N46"/>
    <mergeCell ref="O46:Q46"/>
    <mergeCell ref="R46:T46"/>
    <mergeCell ref="U46:W46"/>
    <mergeCell ref="AJ44:AK44"/>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F38:H38"/>
    <mergeCell ref="I38:K38"/>
    <mergeCell ref="AJ43:AK43"/>
    <mergeCell ref="U43:W43"/>
    <mergeCell ref="X43:Z43"/>
    <mergeCell ref="AG44:AI44"/>
    <mergeCell ref="AG41:AI41"/>
    <mergeCell ref="O45:Q45"/>
    <mergeCell ref="X41:Z41"/>
    <mergeCell ref="F42:H42"/>
    <mergeCell ref="I42:K42"/>
    <mergeCell ref="F41:H41"/>
    <mergeCell ref="I41:K41"/>
    <mergeCell ref="U41:W41"/>
    <mergeCell ref="AA41:AC41"/>
    <mergeCell ref="L42:N42"/>
    <mergeCell ref="O42:Q42"/>
    <mergeCell ref="R42:T42"/>
    <mergeCell ref="U42:W42"/>
    <mergeCell ref="X42:Z42"/>
    <mergeCell ref="AA42:AC42"/>
    <mergeCell ref="AD42:AF42"/>
    <mergeCell ref="AG42:AI42"/>
    <mergeCell ref="AA43:AC43"/>
    <mergeCell ref="AD43:AF43"/>
    <mergeCell ref="AG43:AI43"/>
  </mergeCells>
  <phoneticPr fontId="3"/>
  <dataValidations count="6">
    <dataValidation operator="greaterThanOrEqual" allowBlank="1" showInputMessage="1" showErrorMessage="1" sqref="I48 L48 AL37:AL46 AJ37:AJ47 AM36 AM42 AM44 AM46" xr:uid="{00000000-0002-0000-1500-000000000000}"/>
    <dataValidation type="list" allowBlank="1" showInputMessage="1" showErrorMessage="1" sqref="C11:C30" xr:uid="{00000000-0002-0000-1500-000001000000}">
      <formula1>"A,B,C,D"</formula1>
    </dataValidation>
    <dataValidation type="list" allowBlank="1" showInputMessage="1" showErrorMessage="1" sqref="AK4:AN4" xr:uid="{00000000-0002-0000-1500-000002000000}">
      <formula1>"予定,実績"</formula1>
    </dataValidation>
    <dataValidation type="list" allowBlank="1" showInputMessage="1" showErrorMessage="1" sqref="AK3:AN3" xr:uid="{00000000-0002-0000-1500-000003000000}">
      <formula1>"４週,歴月"</formula1>
    </dataValidation>
    <dataValidation type="list" allowBlank="1" showInputMessage="1" showErrorMessage="1" sqref="B11:B30" xr:uid="{00000000-0002-0000-1500-000004000000}">
      <formula1>INDIRECT($AK$1)</formula1>
    </dataValidation>
    <dataValidation type="whole" operator="greaterThanOrEqual" allowBlank="1" showInputMessage="1" showErrorMessage="1" sqref="L37:L47 O37:O47 R37:R47 U37:U47 X37:X47 AA37:AA47 AD37:AD47 I37:I47 AG37:AG47 D37:F47" xr:uid="{00000000-0002-0000-15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64"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dimension ref="A1:AQ74"/>
  <sheetViews>
    <sheetView showGridLines="0" view="pageBreakPreview" topLeftCell="A4" zoomScaleNormal="100" zoomScaleSheetLayoutView="100" workbookViewId="0">
      <selection activeCell="D17" sqref="D17"/>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241</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72"/>
      <c r="AN11" s="372"/>
    </row>
    <row r="12" spans="1:40" ht="18" customHeight="1">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72"/>
      <c r="AN12" s="372"/>
    </row>
    <row r="13" spans="1:40" ht="18" customHeight="1">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72"/>
      <c r="AN13" s="372"/>
    </row>
    <row r="14" spans="1:40" ht="18" customHeight="1">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72"/>
      <c r="AN14" s="372"/>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72"/>
      <c r="AN15" s="372"/>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21" customHeight="1">
      <c r="A35" s="112" t="s">
        <v>206</v>
      </c>
      <c r="B35" s="69"/>
      <c r="C35" s="69"/>
      <c r="D35" s="69"/>
      <c r="E35" s="69"/>
      <c r="F35" s="69"/>
      <c r="G35" s="70"/>
      <c r="H35" s="70"/>
      <c r="I35" s="70"/>
      <c r="J35" s="70"/>
      <c r="K35" s="70"/>
      <c r="L35" s="70"/>
      <c r="M35" s="70"/>
      <c r="N35" s="70"/>
      <c r="O35" s="70"/>
      <c r="AM35" s="69"/>
      <c r="AN35" s="71"/>
    </row>
    <row r="36" spans="1:43" s="72" customFormat="1" ht="24.95" customHeight="1">
      <c r="A36" s="407"/>
      <c r="B36" s="407"/>
      <c r="C36" s="407"/>
      <c r="D36" s="108">
        <v>4</v>
      </c>
      <c r="E36" s="108">
        <v>5</v>
      </c>
      <c r="F36" s="442">
        <v>6</v>
      </c>
      <c r="G36" s="442"/>
      <c r="H36" s="442"/>
      <c r="I36" s="442">
        <v>7</v>
      </c>
      <c r="J36" s="442"/>
      <c r="K36" s="442"/>
      <c r="L36" s="442">
        <v>8</v>
      </c>
      <c r="M36" s="442"/>
      <c r="N36" s="442"/>
      <c r="O36" s="442">
        <v>9</v>
      </c>
      <c r="P36" s="442"/>
      <c r="Q36" s="442"/>
      <c r="R36" s="442">
        <v>10</v>
      </c>
      <c r="S36" s="442"/>
      <c r="T36" s="442"/>
      <c r="U36" s="442">
        <v>11</v>
      </c>
      <c r="V36" s="442"/>
      <c r="W36" s="442"/>
      <c r="X36" s="442">
        <v>12</v>
      </c>
      <c r="Y36" s="442"/>
      <c r="Z36" s="442"/>
      <c r="AA36" s="442">
        <v>1</v>
      </c>
      <c r="AB36" s="442"/>
      <c r="AC36" s="442"/>
      <c r="AD36" s="442">
        <v>2</v>
      </c>
      <c r="AE36" s="442"/>
      <c r="AF36" s="442"/>
      <c r="AG36" s="442">
        <v>3</v>
      </c>
      <c r="AH36" s="442"/>
      <c r="AI36" s="442"/>
      <c r="AJ36" s="407" t="s">
        <v>152</v>
      </c>
      <c r="AK36" s="407"/>
      <c r="AL36" s="121" t="s">
        <v>210</v>
      </c>
      <c r="AM36"/>
      <c r="AN36"/>
      <c r="AO36"/>
      <c r="AP36"/>
      <c r="AQ36"/>
    </row>
    <row r="37" spans="1:43" s="72" customFormat="1" ht="18" customHeight="1">
      <c r="A37" s="437" t="s">
        <v>215</v>
      </c>
      <c r="B37" s="437"/>
      <c r="C37" s="437"/>
      <c r="D37" s="155">
        <f>SUM(D40:D43)</f>
        <v>0</v>
      </c>
      <c r="E37" s="155">
        <f>SUM(E40:E43)</f>
        <v>0</v>
      </c>
      <c r="F37" s="444">
        <f>SUM(F40:H43)</f>
        <v>0</v>
      </c>
      <c r="G37" s="444"/>
      <c r="H37" s="444"/>
      <c r="I37" s="444">
        <f>SUM(I40:K43)</f>
        <v>0</v>
      </c>
      <c r="J37" s="444"/>
      <c r="K37" s="444"/>
      <c r="L37" s="444">
        <f>SUM(L40:N43)</f>
        <v>0</v>
      </c>
      <c r="M37" s="444"/>
      <c r="N37" s="444"/>
      <c r="O37" s="444">
        <f>SUM(O40:Q43)</f>
        <v>0</v>
      </c>
      <c r="P37" s="444"/>
      <c r="Q37" s="444"/>
      <c r="R37" s="444">
        <f>SUM(R40:T43)</f>
        <v>0</v>
      </c>
      <c r="S37" s="444"/>
      <c r="T37" s="444"/>
      <c r="U37" s="444">
        <f>SUM(U40:W43)</f>
        <v>0</v>
      </c>
      <c r="V37" s="444"/>
      <c r="W37" s="444"/>
      <c r="X37" s="444">
        <f>SUM(X40:Z43)</f>
        <v>0</v>
      </c>
      <c r="Y37" s="444"/>
      <c r="Z37" s="444"/>
      <c r="AA37" s="444">
        <f>SUM(AA40:AC43)</f>
        <v>0</v>
      </c>
      <c r="AB37" s="444"/>
      <c r="AC37" s="444"/>
      <c r="AD37" s="444">
        <f>SUM(AD40:AF43)</f>
        <v>0</v>
      </c>
      <c r="AE37" s="444"/>
      <c r="AF37" s="444"/>
      <c r="AG37" s="444">
        <f>SUM(AG40:AI43)</f>
        <v>0</v>
      </c>
      <c r="AH37" s="444"/>
      <c r="AI37" s="444"/>
      <c r="AJ37" s="439">
        <f t="shared" ref="AJ37:AJ43" si="3">SUM(D37:AI37)</f>
        <v>0</v>
      </c>
      <c r="AK37" s="439"/>
      <c r="AL37" s="159" t="e">
        <f>ROUNDUP(AJ37/AJ44,1)</f>
        <v>#DIV/0!</v>
      </c>
      <c r="AM37"/>
      <c r="AN37"/>
      <c r="AO37"/>
      <c r="AP37"/>
      <c r="AQ37"/>
    </row>
    <row r="38" spans="1:43" ht="18" customHeight="1">
      <c r="A38" s="164" t="s">
        <v>263</v>
      </c>
      <c r="B38" s="165"/>
      <c r="C38" s="166"/>
      <c r="D38" s="156"/>
      <c r="E38" s="156"/>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c r="AI38" s="438"/>
      <c r="AJ38" s="375">
        <f>SUM(D38:AI38)</f>
        <v>0</v>
      </c>
      <c r="AK38" s="375"/>
      <c r="AL38" s="161" t="e">
        <f t="shared" ref="AL38:AL43" si="4">ROUNDUP(AJ38/$AJ$44,1)</f>
        <v>#DIV/0!</v>
      </c>
      <c r="AM38"/>
      <c r="AN38"/>
      <c r="AO38"/>
      <c r="AP38"/>
      <c r="AQ38"/>
    </row>
    <row r="39" spans="1:43" ht="18" customHeight="1">
      <c r="A39" s="164" t="s">
        <v>216</v>
      </c>
      <c r="B39" s="165"/>
      <c r="C39" s="166"/>
      <c r="D39" s="156"/>
      <c r="E39" s="156"/>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375">
        <f t="shared" si="3"/>
        <v>0</v>
      </c>
      <c r="AK39" s="375"/>
      <c r="AL39" s="161" t="e">
        <f t="shared" si="4"/>
        <v>#DIV/0!</v>
      </c>
      <c r="AM39"/>
      <c r="AN39"/>
      <c r="AO39"/>
      <c r="AP39"/>
      <c r="AQ39"/>
    </row>
    <row r="40" spans="1:43" s="72" customFormat="1" ht="18" customHeight="1">
      <c r="A40" s="151" t="s">
        <v>217</v>
      </c>
      <c r="B40" s="152"/>
      <c r="C40" s="153"/>
      <c r="D40" s="156"/>
      <c r="E40" s="156"/>
      <c r="F40" s="438"/>
      <c r="G40" s="438"/>
      <c r="H40" s="438"/>
      <c r="I40" s="438"/>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8"/>
      <c r="AI40" s="438"/>
      <c r="AJ40" s="439">
        <f t="shared" si="3"/>
        <v>0</v>
      </c>
      <c r="AK40" s="439"/>
      <c r="AL40" s="159" t="e">
        <f t="shared" si="4"/>
        <v>#DIV/0!</v>
      </c>
      <c r="AM40"/>
      <c r="AN40"/>
      <c r="AO40"/>
      <c r="AP40"/>
      <c r="AQ40"/>
    </row>
    <row r="41" spans="1:43" s="72" customFormat="1" ht="18" customHeight="1">
      <c r="A41" s="151" t="s">
        <v>218</v>
      </c>
      <c r="B41" s="152"/>
      <c r="C41" s="153"/>
      <c r="D41" s="156"/>
      <c r="E41" s="156"/>
      <c r="F41" s="438"/>
      <c r="G41" s="438"/>
      <c r="H41" s="438"/>
      <c r="I41" s="438"/>
      <c r="J41" s="438"/>
      <c r="K41" s="438"/>
      <c r="L41" s="438"/>
      <c r="M41" s="438"/>
      <c r="N41" s="438"/>
      <c r="O41" s="438"/>
      <c r="P41" s="438"/>
      <c r="Q41" s="438"/>
      <c r="R41" s="438"/>
      <c r="S41" s="438"/>
      <c r="T41" s="438"/>
      <c r="U41" s="438"/>
      <c r="V41" s="438"/>
      <c r="W41" s="438"/>
      <c r="X41" s="438"/>
      <c r="Y41" s="438"/>
      <c r="Z41" s="438"/>
      <c r="AA41" s="438"/>
      <c r="AB41" s="438"/>
      <c r="AC41" s="438"/>
      <c r="AD41" s="438"/>
      <c r="AE41" s="438"/>
      <c r="AF41" s="438"/>
      <c r="AG41" s="438"/>
      <c r="AH41" s="438"/>
      <c r="AI41" s="438"/>
      <c r="AJ41" s="439">
        <f t="shared" si="3"/>
        <v>0</v>
      </c>
      <c r="AK41" s="439"/>
      <c r="AL41" s="159" t="e">
        <f t="shared" si="4"/>
        <v>#DIV/0!</v>
      </c>
      <c r="AM41"/>
      <c r="AN41"/>
      <c r="AO41"/>
      <c r="AP41"/>
      <c r="AQ41"/>
    </row>
    <row r="42" spans="1:43" s="72" customFormat="1" ht="18" customHeight="1">
      <c r="A42" s="151" t="s">
        <v>219</v>
      </c>
      <c r="B42" s="152"/>
      <c r="C42" s="153"/>
      <c r="D42" s="156"/>
      <c r="E42" s="156"/>
      <c r="F42" s="438"/>
      <c r="G42" s="438"/>
      <c r="H42" s="438"/>
      <c r="I42" s="438"/>
      <c r="J42" s="438"/>
      <c r="K42" s="438"/>
      <c r="L42" s="438"/>
      <c r="M42" s="438"/>
      <c r="N42" s="438"/>
      <c r="O42" s="438"/>
      <c r="P42" s="438"/>
      <c r="Q42" s="438"/>
      <c r="R42" s="438"/>
      <c r="S42" s="438"/>
      <c r="T42" s="438"/>
      <c r="U42" s="438"/>
      <c r="V42" s="438"/>
      <c r="W42" s="438"/>
      <c r="X42" s="438"/>
      <c r="Y42" s="438"/>
      <c r="Z42" s="438"/>
      <c r="AA42" s="438"/>
      <c r="AB42" s="438"/>
      <c r="AC42" s="438"/>
      <c r="AD42" s="438"/>
      <c r="AE42" s="438"/>
      <c r="AF42" s="438"/>
      <c r="AG42" s="438"/>
      <c r="AH42" s="438"/>
      <c r="AI42" s="438"/>
      <c r="AJ42" s="439">
        <f t="shared" si="3"/>
        <v>0</v>
      </c>
      <c r="AK42" s="439"/>
      <c r="AL42" s="159" t="e">
        <f t="shared" si="4"/>
        <v>#DIV/0!</v>
      </c>
      <c r="AM42"/>
      <c r="AN42"/>
      <c r="AO42"/>
      <c r="AP42"/>
      <c r="AQ42"/>
    </row>
    <row r="43" spans="1:43" s="72" customFormat="1" ht="18" customHeight="1">
      <c r="A43" s="389" t="s">
        <v>220</v>
      </c>
      <c r="B43" s="390"/>
      <c r="C43" s="391"/>
      <c r="D43" s="156"/>
      <c r="E43" s="156"/>
      <c r="F43" s="438"/>
      <c r="G43" s="438"/>
      <c r="H43" s="438"/>
      <c r="I43" s="438"/>
      <c r="J43" s="438"/>
      <c r="K43" s="438"/>
      <c r="L43" s="438"/>
      <c r="M43" s="438"/>
      <c r="N43" s="438"/>
      <c r="O43" s="438"/>
      <c r="P43" s="438"/>
      <c r="Q43" s="438"/>
      <c r="R43" s="438"/>
      <c r="S43" s="438"/>
      <c r="T43" s="438"/>
      <c r="U43" s="438"/>
      <c r="V43" s="438"/>
      <c r="W43" s="438"/>
      <c r="X43" s="438"/>
      <c r="Y43" s="438"/>
      <c r="Z43" s="438"/>
      <c r="AA43" s="438"/>
      <c r="AB43" s="438"/>
      <c r="AC43" s="438"/>
      <c r="AD43" s="438"/>
      <c r="AE43" s="438"/>
      <c r="AF43" s="438"/>
      <c r="AG43" s="438"/>
      <c r="AH43" s="438"/>
      <c r="AI43" s="438"/>
      <c r="AJ43" s="439">
        <f t="shared" si="3"/>
        <v>0</v>
      </c>
      <c r="AK43" s="439"/>
      <c r="AL43" s="159" t="e">
        <f t="shared" si="4"/>
        <v>#DIV/0!</v>
      </c>
      <c r="AM43"/>
      <c r="AN43"/>
      <c r="AO43"/>
      <c r="AP43"/>
      <c r="AQ43"/>
    </row>
    <row r="44" spans="1:43" s="72" customFormat="1" ht="18" customHeight="1">
      <c r="A44" s="437" t="s">
        <v>207</v>
      </c>
      <c r="B44" s="437"/>
      <c r="C44" s="437"/>
      <c r="D44" s="156"/>
      <c r="E44" s="156"/>
      <c r="F44" s="438"/>
      <c r="G44" s="438"/>
      <c r="H44" s="438"/>
      <c r="I44" s="438"/>
      <c r="J44" s="438"/>
      <c r="K44" s="438"/>
      <c r="L44" s="438"/>
      <c r="M44" s="438"/>
      <c r="N44" s="438"/>
      <c r="O44" s="438"/>
      <c r="P44" s="438"/>
      <c r="Q44" s="438"/>
      <c r="R44" s="438"/>
      <c r="S44" s="438"/>
      <c r="T44" s="438"/>
      <c r="U44" s="438"/>
      <c r="V44" s="438"/>
      <c r="W44" s="438"/>
      <c r="X44" s="438"/>
      <c r="Y44" s="438"/>
      <c r="Z44" s="438"/>
      <c r="AA44" s="438"/>
      <c r="AB44" s="438"/>
      <c r="AC44" s="438"/>
      <c r="AD44" s="438"/>
      <c r="AE44" s="438"/>
      <c r="AF44" s="438"/>
      <c r="AG44" s="438"/>
      <c r="AH44" s="438"/>
      <c r="AI44" s="438"/>
      <c r="AJ44" s="439">
        <f>+SUM(D44:AI44)</f>
        <v>0</v>
      </c>
      <c r="AK44" s="439"/>
      <c r="AL44" s="123"/>
      <c r="AM44"/>
      <c r="AN44"/>
      <c r="AO44"/>
      <c r="AP44"/>
      <c r="AQ44"/>
    </row>
    <row r="45" spans="1:43" s="72" customFormat="1" ht="5.0999999999999996" customHeight="1">
      <c r="A45" s="118"/>
      <c r="B45" s="118"/>
      <c r="C45" s="118"/>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19"/>
      <c r="AH45" s="119"/>
      <c r="AI45" s="119"/>
      <c r="AJ45" s="120"/>
      <c r="AK45" s="70"/>
      <c r="AL45" s="69"/>
      <c r="AM45" s="69"/>
      <c r="AN45" s="71"/>
    </row>
    <row r="46" spans="1:43" ht="5.0999999999999996" customHeight="1">
      <c r="A46" s="62"/>
      <c r="B46" s="59"/>
      <c r="C46" s="85">
        <v>2</v>
      </c>
      <c r="D46" s="85"/>
      <c r="E46" s="85">
        <v>3</v>
      </c>
      <c r="F46" s="85"/>
      <c r="G46" s="85"/>
      <c r="H46" s="85"/>
      <c r="I46" s="85">
        <v>4</v>
      </c>
      <c r="J46" s="85"/>
      <c r="K46" s="85"/>
      <c r="L46" s="85"/>
      <c r="M46" s="85"/>
      <c r="N46" s="85"/>
      <c r="O46" s="85">
        <v>5</v>
      </c>
      <c r="P46" s="85"/>
      <c r="Q46" s="85"/>
      <c r="R46" s="85"/>
      <c r="S46" s="85"/>
      <c r="T46" s="85"/>
      <c r="U46" s="85">
        <v>6</v>
      </c>
      <c r="V46" s="85"/>
      <c r="W46" s="85"/>
      <c r="X46" s="85"/>
      <c r="Y46" s="85"/>
      <c r="Z46" s="85"/>
      <c r="AA46" s="85">
        <v>7</v>
      </c>
      <c r="AB46" s="85"/>
      <c r="AC46" s="85"/>
      <c r="AD46" s="85"/>
      <c r="AE46" s="85"/>
      <c r="AF46" s="85"/>
      <c r="AG46" s="85">
        <v>8</v>
      </c>
      <c r="AH46" s="85"/>
      <c r="AI46" s="85"/>
      <c r="AJ46" s="85"/>
      <c r="AK46" s="85"/>
      <c r="AL46" s="85">
        <v>9</v>
      </c>
      <c r="AM46" s="111"/>
      <c r="AN46" s="62"/>
    </row>
    <row r="47" spans="1:43" ht="15" customHeight="1">
      <c r="A47" s="94" t="s">
        <v>164</v>
      </c>
      <c r="B47" s="100"/>
      <c r="C47" s="101"/>
      <c r="D47" s="101"/>
      <c r="E47" s="101"/>
      <c r="F47" s="102"/>
      <c r="G47" s="101"/>
      <c r="H47" s="85"/>
      <c r="I47" s="85"/>
      <c r="J47" s="85"/>
      <c r="K47" s="85"/>
      <c r="L47" s="85"/>
      <c r="M47" s="85"/>
      <c r="N47" s="85"/>
      <c r="O47" s="85"/>
      <c r="P47" s="85"/>
      <c r="Q47" s="85"/>
      <c r="R47" s="85">
        <v>6</v>
      </c>
      <c r="S47" s="85"/>
      <c r="T47" s="85"/>
      <c r="U47" s="85"/>
      <c r="V47" s="85"/>
      <c r="W47" s="85"/>
      <c r="X47" s="85">
        <v>7</v>
      </c>
      <c r="Y47" s="85"/>
      <c r="Z47" s="85"/>
      <c r="AA47" s="85"/>
      <c r="AB47" s="85"/>
      <c r="AC47" s="85"/>
      <c r="AD47" s="85">
        <v>8</v>
      </c>
      <c r="AE47" s="85"/>
      <c r="AF47" s="85"/>
      <c r="AG47" s="86"/>
      <c r="AH47" s="86"/>
      <c r="AI47" s="86"/>
      <c r="AJ47" s="86">
        <v>9</v>
      </c>
      <c r="AK47" s="84"/>
      <c r="AL47" s="84"/>
      <c r="AM47" s="62"/>
    </row>
    <row r="48" spans="1:43" s="60" customFormat="1" ht="15" customHeight="1">
      <c r="A48" s="94" t="s">
        <v>165</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c r="A49" s="94" t="s">
        <v>214</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c r="A50" s="94" t="s">
        <v>166</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c r="A51" s="94" t="s">
        <v>167</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ht="15" customHeight="1">
      <c r="A52" s="60" t="s">
        <v>168</v>
      </c>
      <c r="B52" s="103"/>
      <c r="C52" s="60"/>
      <c r="D52" s="60"/>
      <c r="E52" s="60"/>
      <c r="F52" s="60"/>
      <c r="G52" s="60"/>
    </row>
    <row r="53" spans="1:39" ht="15" customHeight="1">
      <c r="A53" s="60" t="s">
        <v>169</v>
      </c>
      <c r="B53" s="103"/>
      <c r="C53" s="60"/>
      <c r="D53" s="60"/>
      <c r="E53" s="60"/>
      <c r="F53" s="60"/>
      <c r="G53" s="60"/>
    </row>
    <row r="54" spans="1:39" ht="15" customHeight="1">
      <c r="A54" s="60"/>
      <c r="B54" s="81" t="s">
        <v>170</v>
      </c>
      <c r="C54" s="365" t="s">
        <v>171</v>
      </c>
      <c r="D54" s="365"/>
      <c r="E54" s="365"/>
      <c r="F54" s="60"/>
      <c r="G54" s="60"/>
    </row>
    <row r="55" spans="1:39" ht="15" customHeight="1">
      <c r="A55" s="60"/>
      <c r="B55" s="107" t="s">
        <v>188</v>
      </c>
      <c r="C55" s="375" t="s">
        <v>172</v>
      </c>
      <c r="D55" s="375"/>
      <c r="E55" s="375"/>
      <c r="F55" s="60"/>
      <c r="G55" s="60"/>
    </row>
    <row r="56" spans="1:39" ht="15" customHeight="1">
      <c r="A56" s="60"/>
      <c r="B56" s="107" t="s">
        <v>189</v>
      </c>
      <c r="C56" s="375" t="s">
        <v>173</v>
      </c>
      <c r="D56" s="375"/>
      <c r="E56" s="375"/>
      <c r="F56" s="60"/>
      <c r="G56" s="60"/>
    </row>
    <row r="57" spans="1:39" ht="15" customHeight="1">
      <c r="A57" s="60"/>
      <c r="B57" s="107" t="s">
        <v>190</v>
      </c>
      <c r="C57" s="375" t="s">
        <v>174</v>
      </c>
      <c r="D57" s="375"/>
      <c r="E57" s="375"/>
      <c r="F57" s="60"/>
      <c r="G57" s="60"/>
    </row>
    <row r="58" spans="1:39" ht="15" customHeight="1">
      <c r="A58" s="60"/>
      <c r="B58" s="107" t="s">
        <v>191</v>
      </c>
      <c r="C58" s="375" t="s">
        <v>175</v>
      </c>
      <c r="D58" s="375"/>
      <c r="E58" s="375"/>
      <c r="F58" s="60"/>
      <c r="G58" s="60"/>
    </row>
    <row r="59" spans="1:39" ht="15" customHeight="1">
      <c r="A59" s="60"/>
      <c r="B59" s="94" t="s">
        <v>176</v>
      </c>
      <c r="C59" s="60"/>
      <c r="D59" s="60"/>
      <c r="E59" s="60"/>
      <c r="F59" s="60"/>
      <c r="G59" s="60"/>
    </row>
    <row r="60" spans="1:39" ht="15" customHeight="1">
      <c r="A60" s="60"/>
      <c r="B60" s="94" t="s">
        <v>193</v>
      </c>
      <c r="C60" s="60"/>
      <c r="D60" s="60"/>
      <c r="E60" s="60"/>
      <c r="F60" s="60"/>
      <c r="G60" s="60"/>
    </row>
    <row r="61" spans="1:39" ht="15" customHeight="1">
      <c r="A61" s="60"/>
      <c r="B61" s="94" t="s">
        <v>177</v>
      </c>
      <c r="C61" s="60"/>
      <c r="D61" s="60"/>
      <c r="E61" s="60"/>
      <c r="F61" s="60"/>
      <c r="G61" s="60"/>
    </row>
    <row r="62" spans="1:39" ht="15" customHeight="1">
      <c r="A62" s="60" t="s">
        <v>178</v>
      </c>
      <c r="B62" s="103"/>
      <c r="C62" s="60"/>
      <c r="D62" s="60"/>
      <c r="E62" s="60"/>
      <c r="F62" s="60"/>
      <c r="G62" s="60"/>
    </row>
    <row r="63" spans="1:39" ht="15" customHeight="1">
      <c r="A63" s="60" t="s">
        <v>294</v>
      </c>
      <c r="B63" s="103"/>
      <c r="C63" s="60"/>
      <c r="D63" s="60"/>
      <c r="E63" s="60"/>
      <c r="F63" s="60"/>
      <c r="G63" s="60"/>
    </row>
    <row r="64" spans="1:39" ht="15" customHeight="1">
      <c r="A64" s="60" t="s">
        <v>194</v>
      </c>
      <c r="B64" s="103"/>
      <c r="C64" s="60"/>
      <c r="D64" s="60"/>
      <c r="E64" s="60"/>
      <c r="F64" s="60"/>
      <c r="G64" s="60"/>
    </row>
    <row r="65" spans="1:7" ht="15" customHeight="1">
      <c r="A65" s="60" t="s">
        <v>180</v>
      </c>
      <c r="B65" s="103"/>
      <c r="C65" s="60"/>
      <c r="D65" s="60"/>
      <c r="E65" s="60"/>
      <c r="F65" s="60"/>
      <c r="G65" s="60"/>
    </row>
    <row r="66" spans="1:7" ht="15" customHeight="1">
      <c r="A66" s="60" t="s">
        <v>279</v>
      </c>
      <c r="B66" s="103"/>
      <c r="C66" s="60"/>
      <c r="D66" s="60"/>
      <c r="E66" s="60"/>
      <c r="F66" s="60"/>
      <c r="G66" s="60"/>
    </row>
    <row r="67" spans="1:7" ht="15" customHeight="1">
      <c r="A67" s="60" t="s">
        <v>181</v>
      </c>
      <c r="B67" s="103"/>
      <c r="C67" s="60"/>
      <c r="D67" s="60"/>
      <c r="E67" s="60"/>
      <c r="F67" s="60"/>
      <c r="G67" s="60"/>
    </row>
    <row r="68" spans="1:7" ht="15" customHeight="1">
      <c r="A68" s="60" t="s">
        <v>182</v>
      </c>
      <c r="B68" s="103"/>
      <c r="C68" s="60"/>
      <c r="D68" s="60"/>
      <c r="E68" s="60"/>
      <c r="F68" s="60"/>
      <c r="G68" s="60"/>
    </row>
    <row r="69" spans="1:7" ht="15" customHeight="1">
      <c r="A69" s="60" t="s">
        <v>183</v>
      </c>
      <c r="B69" s="103"/>
      <c r="C69" s="60"/>
      <c r="D69" s="60"/>
      <c r="E69" s="60"/>
      <c r="F69" s="60"/>
      <c r="G69" s="60"/>
    </row>
    <row r="70" spans="1:7" ht="15" customHeight="1">
      <c r="A70" s="60" t="s">
        <v>184</v>
      </c>
      <c r="B70" s="103"/>
      <c r="C70" s="60"/>
      <c r="D70" s="60"/>
      <c r="E70" s="60"/>
      <c r="F70" s="60"/>
      <c r="G70" s="60"/>
    </row>
    <row r="71" spans="1:7" ht="15" customHeight="1">
      <c r="A71" s="60" t="s">
        <v>185</v>
      </c>
      <c r="B71" s="103"/>
      <c r="C71" s="60"/>
      <c r="D71" s="60"/>
      <c r="E71" s="60"/>
      <c r="F71" s="60"/>
      <c r="G71" s="60"/>
    </row>
    <row r="72" spans="1:7" ht="15" customHeight="1">
      <c r="A72" s="60" t="s">
        <v>186</v>
      </c>
      <c r="B72" s="103"/>
      <c r="C72" s="60"/>
      <c r="D72" s="60"/>
      <c r="E72" s="60"/>
      <c r="F72" s="60"/>
      <c r="G72" s="60"/>
    </row>
    <row r="73" spans="1:7" ht="15" customHeight="1">
      <c r="A73" s="60" t="s">
        <v>187</v>
      </c>
      <c r="B73" s="103"/>
      <c r="C73" s="60"/>
      <c r="D73" s="60"/>
      <c r="E73" s="60"/>
      <c r="F73" s="60"/>
      <c r="G73" s="60"/>
    </row>
    <row r="74" spans="1:7" ht="15" customHeight="1">
      <c r="A74" s="60" t="s">
        <v>192</v>
      </c>
      <c r="B74" s="103"/>
      <c r="C74" s="60"/>
      <c r="D74" s="60"/>
      <c r="E74" s="60"/>
      <c r="F74" s="60"/>
      <c r="G74" s="60"/>
    </row>
  </sheetData>
  <mergeCells count="154">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D37:AF37"/>
    <mergeCell ref="AG37:AI37"/>
    <mergeCell ref="AJ37:AK37"/>
    <mergeCell ref="AA40:AC40"/>
    <mergeCell ref="AD40:AF40"/>
    <mergeCell ref="AG40:AI40"/>
    <mergeCell ref="AJ40:AK40"/>
    <mergeCell ref="AG38:AI38"/>
    <mergeCell ref="AJ38:AK38"/>
    <mergeCell ref="AA39:AC39"/>
    <mergeCell ref="AD39:AF39"/>
    <mergeCell ref="AG39:AI39"/>
    <mergeCell ref="AJ39:AK39"/>
    <mergeCell ref="C58:E58"/>
    <mergeCell ref="C56:E56"/>
    <mergeCell ref="C57:E57"/>
    <mergeCell ref="C54:E54"/>
    <mergeCell ref="C55:E55"/>
    <mergeCell ref="AA44:AC44"/>
    <mergeCell ref="AD44:AF44"/>
    <mergeCell ref="AG44:AI44"/>
    <mergeCell ref="AJ44:AK44"/>
    <mergeCell ref="F44:H44"/>
    <mergeCell ref="I44:K44"/>
    <mergeCell ref="L44:N44"/>
    <mergeCell ref="O44:Q44"/>
    <mergeCell ref="X44:Z44"/>
    <mergeCell ref="A43:C43"/>
    <mergeCell ref="F43:H43"/>
    <mergeCell ref="I43:K43"/>
    <mergeCell ref="L43:N43"/>
    <mergeCell ref="R44:T44"/>
    <mergeCell ref="U44:W44"/>
    <mergeCell ref="A44:C44"/>
    <mergeCell ref="O43:Q43"/>
    <mergeCell ref="R43:T43"/>
    <mergeCell ref="U43:W43"/>
    <mergeCell ref="AJ43:AK43"/>
    <mergeCell ref="X42:Z42"/>
    <mergeCell ref="X40:Z40"/>
    <mergeCell ref="AA42:AC42"/>
    <mergeCell ref="AD42:AF42"/>
    <mergeCell ref="AG42:AI42"/>
    <mergeCell ref="F42:H42"/>
    <mergeCell ref="I42:K42"/>
    <mergeCell ref="L42:N42"/>
    <mergeCell ref="O42:Q42"/>
    <mergeCell ref="R42:T42"/>
    <mergeCell ref="U42:W42"/>
    <mergeCell ref="AG41:AI41"/>
    <mergeCell ref="F41:H41"/>
    <mergeCell ref="AJ42:AK42"/>
    <mergeCell ref="AA43:AC43"/>
    <mergeCell ref="AD43:AF43"/>
    <mergeCell ref="X43:Z43"/>
    <mergeCell ref="X38:Z38"/>
    <mergeCell ref="AA38:AC38"/>
    <mergeCell ref="AD38:AF38"/>
    <mergeCell ref="F39:H39"/>
    <mergeCell ref="I39:K39"/>
    <mergeCell ref="L39:N39"/>
    <mergeCell ref="O39:Q39"/>
    <mergeCell ref="R39:T39"/>
    <mergeCell ref="U40:W40"/>
    <mergeCell ref="F38:H38"/>
    <mergeCell ref="I38:K38"/>
    <mergeCell ref="L38:N38"/>
    <mergeCell ref="O38:Q38"/>
    <mergeCell ref="R38:T38"/>
    <mergeCell ref="U38:W38"/>
    <mergeCell ref="U39:W39"/>
    <mergeCell ref="X41:Z41"/>
    <mergeCell ref="AA41:AC41"/>
    <mergeCell ref="AD41:AF41"/>
    <mergeCell ref="X39:Z39"/>
    <mergeCell ref="AG43:AI43"/>
    <mergeCell ref="L41:N41"/>
    <mergeCell ref="O41:Q41"/>
    <mergeCell ref="R41:T41"/>
    <mergeCell ref="F40:H40"/>
    <mergeCell ref="I40:K40"/>
    <mergeCell ref="L40:N40"/>
    <mergeCell ref="O40:Q40"/>
    <mergeCell ref="R40:T40"/>
    <mergeCell ref="U41:W41"/>
    <mergeCell ref="I41:K41"/>
  </mergeCells>
  <phoneticPr fontId="3"/>
  <dataValidations count="6">
    <dataValidation type="list" allowBlank="1" showInputMessage="1" showErrorMessage="1" sqref="C11:C30" xr:uid="{00000000-0002-0000-1600-000000000000}">
      <formula1>"A,B,C,D"</formula1>
    </dataValidation>
    <dataValidation operator="greaterThanOrEqual" allowBlank="1" showInputMessage="1" showErrorMessage="1" sqref="I45 L45 AL37:AL43 AJ37:AJ44" xr:uid="{00000000-0002-0000-1600-000001000000}"/>
    <dataValidation type="list" allowBlank="1" showInputMessage="1" showErrorMessage="1" sqref="AK4:AN4" xr:uid="{00000000-0002-0000-1600-000002000000}">
      <formula1>"予定,実績"</formula1>
    </dataValidation>
    <dataValidation type="list" allowBlank="1" showInputMessage="1" showErrorMessage="1" sqref="AK3:AN3" xr:uid="{00000000-0002-0000-1600-000003000000}">
      <formula1>"４週,歴月"</formula1>
    </dataValidation>
    <dataValidation type="list" allowBlank="1" showInputMessage="1" showErrorMessage="1" sqref="B11:B30" xr:uid="{00000000-0002-0000-1600-000004000000}">
      <formula1>INDIRECT($AK$1)</formula1>
    </dataValidation>
    <dataValidation type="whole" operator="greaterThanOrEqual" allowBlank="1" showInputMessage="1" showErrorMessage="1" sqref="AG37:AG44 I37:I44 AD37:AD44 AA37:AA44 X37:X44 U37:U44 R37:R44 O37:O44 L37:L44 D37:F44" xr:uid="{00000000-0002-0000-16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61"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Q77"/>
  <sheetViews>
    <sheetView showGridLines="0" view="pageBreakPreview" zoomScaleNormal="100" zoomScaleSheetLayoutView="100" workbookViewId="0">
      <selection activeCell="I16" sqref="I16"/>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242</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40</v>
      </c>
      <c r="AI5" s="406"/>
      <c r="AJ5" s="406"/>
      <c r="AK5" s="97" t="s">
        <v>155</v>
      </c>
      <c r="AL5" s="146">
        <v>160</v>
      </c>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148"/>
      <c r="D11" s="116"/>
      <c r="E11" s="117"/>
      <c r="F11" s="147">
        <v>8</v>
      </c>
      <c r="G11" s="147">
        <v>8</v>
      </c>
      <c r="H11" s="147">
        <v>8</v>
      </c>
      <c r="I11" s="147"/>
      <c r="J11" s="147"/>
      <c r="K11" s="147">
        <v>8</v>
      </c>
      <c r="L11" s="147">
        <v>8</v>
      </c>
      <c r="M11" s="169">
        <v>8</v>
      </c>
      <c r="N11" s="169">
        <v>8</v>
      </c>
      <c r="O11" s="169">
        <v>8</v>
      </c>
      <c r="P11" s="169"/>
      <c r="Q11" s="169"/>
      <c r="R11" s="169">
        <v>8</v>
      </c>
      <c r="S11" s="169">
        <v>8</v>
      </c>
      <c r="T11" s="169">
        <v>8</v>
      </c>
      <c r="U11" s="169">
        <v>8</v>
      </c>
      <c r="V11" s="169">
        <v>8</v>
      </c>
      <c r="W11" s="169"/>
      <c r="X11" s="169"/>
      <c r="Y11" s="169">
        <v>8</v>
      </c>
      <c r="Z11" s="169">
        <v>8</v>
      </c>
      <c r="AA11" s="169">
        <v>8</v>
      </c>
      <c r="AB11" s="169">
        <v>8</v>
      </c>
      <c r="AC11" s="169">
        <v>8</v>
      </c>
      <c r="AD11" s="169"/>
      <c r="AE11" s="169"/>
      <c r="AF11" s="169">
        <v>8</v>
      </c>
      <c r="AG11" s="169">
        <v>8</v>
      </c>
      <c r="AH11" s="147"/>
      <c r="AI11" s="147"/>
      <c r="AJ11" s="147"/>
      <c r="AK11" s="75">
        <f>+SUM(F11:AJ11)</f>
        <v>160</v>
      </c>
      <c r="AL11" s="76">
        <f>IF($AK$3="４週",AK11/4,AK11/(DAY(EOMONTH($F$9,0))/7))</f>
        <v>40</v>
      </c>
      <c r="AM11" s="372"/>
      <c r="AN11" s="372"/>
    </row>
    <row r="12" spans="1:40" ht="18" customHeight="1">
      <c r="A12" s="79">
        <v>2</v>
      </c>
      <c r="B12" s="115"/>
      <c r="C12" s="148"/>
      <c r="D12" s="116"/>
      <c r="E12" s="11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75">
        <f t="shared" ref="AK12:AK31" si="0">+SUM(F12:AJ12)</f>
        <v>0</v>
      </c>
      <c r="AL12" s="76">
        <f>IF($AK$3="４週",AK12/4,AK12/(DAY(EOMONTH($F$9,0))/7))</f>
        <v>0</v>
      </c>
      <c r="AM12" s="372"/>
      <c r="AN12" s="372"/>
    </row>
    <row r="13" spans="1:40" ht="18" customHeight="1">
      <c r="A13" s="79">
        <v>3</v>
      </c>
      <c r="B13" s="115"/>
      <c r="C13" s="148"/>
      <c r="D13" s="116"/>
      <c r="E13" s="11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75">
        <f t="shared" si="0"/>
        <v>0</v>
      </c>
      <c r="AL13" s="76">
        <f>IF($AK$3="４週",AK13/4,AK13/(DAY(EOMONTH($F$9,0))/7))</f>
        <v>0</v>
      </c>
      <c r="AM13" s="372"/>
      <c r="AN13" s="372"/>
    </row>
    <row r="14" spans="1:40" ht="18" customHeight="1">
      <c r="A14" s="79">
        <v>4</v>
      </c>
      <c r="B14" s="115"/>
      <c r="C14" s="148"/>
      <c r="D14" s="116"/>
      <c r="E14" s="11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75">
        <f t="shared" si="0"/>
        <v>0</v>
      </c>
      <c r="AL14" s="76">
        <f>IF($AK$3="４週",AK14/4,AK14/(DAY(EOMONTH($F$9,0))/7))</f>
        <v>0</v>
      </c>
      <c r="AM14" s="372"/>
      <c r="AN14" s="372"/>
    </row>
    <row r="15" spans="1:40" ht="18" customHeight="1">
      <c r="A15" s="79">
        <v>5</v>
      </c>
      <c r="B15" s="115"/>
      <c r="C15" s="148"/>
      <c r="D15" s="116"/>
      <c r="E15" s="11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75">
        <f t="shared" si="0"/>
        <v>0</v>
      </c>
      <c r="AL15" s="76">
        <f t="shared" ref="AL15:AL30" si="1">IF($AK$3="４週",AK15/4,AK15/(DAY(EOMONTH($F$9,0))/7))</f>
        <v>0</v>
      </c>
      <c r="AM15" s="372"/>
      <c r="AN15" s="372"/>
    </row>
    <row r="16" spans="1:40" ht="18" customHeight="1">
      <c r="A16" s="79">
        <v>6</v>
      </c>
      <c r="B16" s="115"/>
      <c r="C16" s="148"/>
      <c r="D16" s="116"/>
      <c r="E16" s="11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75">
        <f t="shared" si="0"/>
        <v>0</v>
      </c>
      <c r="AL16" s="76">
        <f t="shared" si="1"/>
        <v>0</v>
      </c>
      <c r="AM16" s="372"/>
      <c r="AN16" s="372"/>
    </row>
    <row r="17" spans="1:40" ht="18" customHeight="1">
      <c r="A17" s="79">
        <v>7</v>
      </c>
      <c r="B17" s="115"/>
      <c r="C17" s="148"/>
      <c r="D17" s="116"/>
      <c r="E17" s="11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75">
        <f t="shared" si="0"/>
        <v>0</v>
      </c>
      <c r="AL17" s="76">
        <f t="shared" si="1"/>
        <v>0</v>
      </c>
      <c r="AM17" s="372"/>
      <c r="AN17" s="372"/>
    </row>
    <row r="18" spans="1:40" ht="18" customHeight="1">
      <c r="A18" s="79">
        <v>8</v>
      </c>
      <c r="B18" s="115"/>
      <c r="C18" s="148"/>
      <c r="D18" s="116"/>
      <c r="E18" s="11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75">
        <f t="shared" si="0"/>
        <v>0</v>
      </c>
      <c r="AL18" s="76">
        <f t="shared" si="1"/>
        <v>0</v>
      </c>
      <c r="AM18" s="372"/>
      <c r="AN18" s="372"/>
    </row>
    <row r="19" spans="1:40" ht="18" customHeight="1">
      <c r="A19" s="79">
        <v>9</v>
      </c>
      <c r="B19" s="115"/>
      <c r="C19" s="148"/>
      <c r="D19" s="116"/>
      <c r="E19" s="11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75">
        <f t="shared" si="0"/>
        <v>0</v>
      </c>
      <c r="AL19" s="76">
        <f t="shared" si="1"/>
        <v>0</v>
      </c>
      <c r="AM19" s="372"/>
      <c r="AN19" s="372"/>
    </row>
    <row r="20" spans="1:40" ht="18" customHeight="1">
      <c r="A20" s="79">
        <v>10</v>
      </c>
      <c r="B20" s="115"/>
      <c r="C20" s="148"/>
      <c r="D20" s="116"/>
      <c r="E20" s="11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75">
        <f t="shared" si="0"/>
        <v>0</v>
      </c>
      <c r="AL20" s="76">
        <f t="shared" si="1"/>
        <v>0</v>
      </c>
      <c r="AM20" s="372"/>
      <c r="AN20" s="372"/>
    </row>
    <row r="21" spans="1:40" ht="18" customHeight="1">
      <c r="A21" s="79">
        <v>11</v>
      </c>
      <c r="B21" s="115"/>
      <c r="C21" s="148"/>
      <c r="D21" s="116"/>
      <c r="E21" s="11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75">
        <f t="shared" si="0"/>
        <v>0</v>
      </c>
      <c r="AL21" s="76">
        <f t="shared" si="1"/>
        <v>0</v>
      </c>
      <c r="AM21" s="372"/>
      <c r="AN21" s="372"/>
    </row>
    <row r="22" spans="1:40" ht="18" customHeight="1">
      <c r="A22" s="79">
        <v>12</v>
      </c>
      <c r="B22" s="115"/>
      <c r="C22" s="148"/>
      <c r="D22" s="116"/>
      <c r="E22" s="117"/>
      <c r="F22" s="147"/>
      <c r="G22" s="147"/>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75">
        <f t="shared" si="0"/>
        <v>0</v>
      </c>
      <c r="AL22" s="76">
        <f t="shared" si="1"/>
        <v>0</v>
      </c>
      <c r="AM22" s="372"/>
      <c r="AN22" s="372"/>
    </row>
    <row r="23" spans="1:40" ht="18" customHeight="1">
      <c r="A23" s="79">
        <v>13</v>
      </c>
      <c r="B23" s="115"/>
      <c r="C23" s="148"/>
      <c r="D23" s="116"/>
      <c r="E23" s="11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75">
        <f t="shared" si="0"/>
        <v>0</v>
      </c>
      <c r="AL23" s="76">
        <f t="shared" si="1"/>
        <v>0</v>
      </c>
      <c r="AM23" s="372"/>
      <c r="AN23" s="372"/>
    </row>
    <row r="24" spans="1:40" ht="18" customHeight="1">
      <c r="A24" s="79">
        <v>14</v>
      </c>
      <c r="B24" s="115"/>
      <c r="C24" s="148"/>
      <c r="D24" s="116"/>
      <c r="E24" s="11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75">
        <f t="shared" si="0"/>
        <v>0</v>
      </c>
      <c r="AL24" s="76">
        <f t="shared" si="1"/>
        <v>0</v>
      </c>
      <c r="AM24" s="372"/>
      <c r="AN24" s="372"/>
    </row>
    <row r="25" spans="1:40" ht="18" customHeight="1">
      <c r="A25" s="79">
        <v>15</v>
      </c>
      <c r="B25" s="115"/>
      <c r="C25" s="148"/>
      <c r="D25" s="116"/>
      <c r="E25" s="11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75">
        <f t="shared" si="0"/>
        <v>0</v>
      </c>
      <c r="AL25" s="76">
        <f t="shared" si="1"/>
        <v>0</v>
      </c>
      <c r="AM25" s="372"/>
      <c r="AN25" s="372"/>
    </row>
    <row r="26" spans="1:40" ht="18" customHeight="1">
      <c r="A26" s="79">
        <v>16</v>
      </c>
      <c r="B26" s="115"/>
      <c r="C26" s="148"/>
      <c r="D26" s="116"/>
      <c r="E26" s="11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147"/>
      <c r="AK26" s="75">
        <f t="shared" si="0"/>
        <v>0</v>
      </c>
      <c r="AL26" s="76">
        <f t="shared" si="1"/>
        <v>0</v>
      </c>
      <c r="AM26" s="372"/>
      <c r="AN26" s="372"/>
    </row>
    <row r="27" spans="1:40" ht="18" customHeight="1">
      <c r="A27" s="79">
        <v>17</v>
      </c>
      <c r="B27" s="115"/>
      <c r="C27" s="148"/>
      <c r="D27" s="116"/>
      <c r="E27" s="11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75">
        <f t="shared" si="0"/>
        <v>0</v>
      </c>
      <c r="AL27" s="76">
        <f t="shared" si="1"/>
        <v>0</v>
      </c>
      <c r="AM27" s="372"/>
      <c r="AN27" s="372"/>
    </row>
    <row r="28" spans="1:40" ht="18" customHeight="1">
      <c r="A28" s="79">
        <v>18</v>
      </c>
      <c r="B28" s="115"/>
      <c r="C28" s="148"/>
      <c r="D28" s="116"/>
      <c r="E28" s="11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75">
        <f t="shared" si="0"/>
        <v>0</v>
      </c>
      <c r="AL28" s="76">
        <f t="shared" si="1"/>
        <v>0</v>
      </c>
      <c r="AM28" s="372"/>
      <c r="AN28" s="372"/>
    </row>
    <row r="29" spans="1:40" ht="18" customHeight="1">
      <c r="A29" s="79">
        <v>19</v>
      </c>
      <c r="B29" s="115"/>
      <c r="C29" s="148"/>
      <c r="D29" s="116"/>
      <c r="E29" s="11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75">
        <f t="shared" si="0"/>
        <v>0</v>
      </c>
      <c r="AL29" s="76">
        <f t="shared" si="1"/>
        <v>0</v>
      </c>
      <c r="AM29" s="372"/>
      <c r="AN29" s="372"/>
    </row>
    <row r="30" spans="1:40" ht="18" customHeight="1">
      <c r="A30" s="79">
        <v>20</v>
      </c>
      <c r="B30" s="115"/>
      <c r="C30" s="148"/>
      <c r="D30" s="116"/>
      <c r="E30" s="11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75">
        <f t="shared" si="0"/>
        <v>0</v>
      </c>
      <c r="AL30" s="76">
        <f t="shared" si="1"/>
        <v>0</v>
      </c>
      <c r="AM30" s="372"/>
      <c r="AN30" s="372"/>
    </row>
    <row r="31" spans="1:40" ht="18" customHeight="1">
      <c r="A31" s="369" t="s">
        <v>93</v>
      </c>
      <c r="B31" s="376"/>
      <c r="C31" s="376"/>
      <c r="D31" s="376"/>
      <c r="E31" s="376"/>
      <c r="F31" s="77">
        <f>+SUM(F11:F30)</f>
        <v>8</v>
      </c>
      <c r="G31" s="77">
        <f t="shared" ref="G31:AJ31" si="2">+SUM(G11:G30)</f>
        <v>8</v>
      </c>
      <c r="H31" s="77">
        <f t="shared" si="2"/>
        <v>8</v>
      </c>
      <c r="I31" s="77">
        <f t="shared" si="2"/>
        <v>0</v>
      </c>
      <c r="J31" s="77">
        <f t="shared" si="2"/>
        <v>0</v>
      </c>
      <c r="K31" s="77">
        <f t="shared" si="2"/>
        <v>8</v>
      </c>
      <c r="L31" s="77">
        <f t="shared" si="2"/>
        <v>8</v>
      </c>
      <c r="M31" s="77">
        <f t="shared" si="2"/>
        <v>8</v>
      </c>
      <c r="N31" s="77">
        <f t="shared" si="2"/>
        <v>8</v>
      </c>
      <c r="O31" s="77">
        <f t="shared" si="2"/>
        <v>8</v>
      </c>
      <c r="P31" s="77">
        <f t="shared" si="2"/>
        <v>0</v>
      </c>
      <c r="Q31" s="77">
        <f t="shared" si="2"/>
        <v>0</v>
      </c>
      <c r="R31" s="77">
        <f t="shared" si="2"/>
        <v>8</v>
      </c>
      <c r="S31" s="77">
        <f t="shared" si="2"/>
        <v>8</v>
      </c>
      <c r="T31" s="77">
        <f t="shared" si="2"/>
        <v>8</v>
      </c>
      <c r="U31" s="77">
        <f t="shared" si="2"/>
        <v>8</v>
      </c>
      <c r="V31" s="77">
        <f t="shared" si="2"/>
        <v>8</v>
      </c>
      <c r="W31" s="77">
        <f t="shared" si="2"/>
        <v>0</v>
      </c>
      <c r="X31" s="77">
        <f t="shared" si="2"/>
        <v>0</v>
      </c>
      <c r="Y31" s="77">
        <f t="shared" si="2"/>
        <v>8</v>
      </c>
      <c r="Z31" s="77">
        <f t="shared" si="2"/>
        <v>8</v>
      </c>
      <c r="AA31" s="77">
        <f t="shared" si="2"/>
        <v>8</v>
      </c>
      <c r="AB31" s="77">
        <f t="shared" si="2"/>
        <v>8</v>
      </c>
      <c r="AC31" s="77">
        <f t="shared" si="2"/>
        <v>8</v>
      </c>
      <c r="AD31" s="77">
        <f t="shared" si="2"/>
        <v>0</v>
      </c>
      <c r="AE31" s="77">
        <f t="shared" si="2"/>
        <v>0</v>
      </c>
      <c r="AF31" s="77">
        <f t="shared" si="2"/>
        <v>8</v>
      </c>
      <c r="AG31" s="77">
        <f t="shared" si="2"/>
        <v>8</v>
      </c>
      <c r="AH31" s="77">
        <f t="shared" si="2"/>
        <v>0</v>
      </c>
      <c r="AI31" s="77">
        <f t="shared" si="2"/>
        <v>0</v>
      </c>
      <c r="AJ31" s="77">
        <f t="shared" si="2"/>
        <v>0</v>
      </c>
      <c r="AK31" s="75">
        <f t="shared" si="0"/>
        <v>160</v>
      </c>
      <c r="AL31" s="76">
        <f>IF($AK$3="４週",AK31/4,AK31/(DAY(EOMONTH($F$9,0))/7))</f>
        <v>40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21" customHeight="1">
      <c r="A35" s="112" t="s">
        <v>206</v>
      </c>
      <c r="B35" s="69"/>
      <c r="C35" s="69"/>
      <c r="D35" s="69"/>
      <c r="E35" s="69"/>
      <c r="F35" s="69"/>
      <c r="G35" s="70"/>
      <c r="H35" s="70"/>
      <c r="I35" s="70"/>
      <c r="J35" s="70"/>
      <c r="K35" s="70"/>
      <c r="L35" s="70"/>
      <c r="M35" s="70"/>
      <c r="N35" s="70"/>
      <c r="O35" s="70"/>
      <c r="AM35" s="69"/>
      <c r="AN35" s="71"/>
    </row>
    <row r="36" spans="1:43" s="72" customFormat="1" ht="32.25" customHeight="1">
      <c r="A36" s="407"/>
      <c r="B36" s="407"/>
      <c r="C36" s="407"/>
      <c r="D36" s="158">
        <v>4</v>
      </c>
      <c r="E36" s="158">
        <v>5</v>
      </c>
      <c r="F36" s="442">
        <v>6</v>
      </c>
      <c r="G36" s="442"/>
      <c r="H36" s="442"/>
      <c r="I36" s="442">
        <v>7</v>
      </c>
      <c r="J36" s="442"/>
      <c r="K36" s="442"/>
      <c r="L36" s="442">
        <v>8</v>
      </c>
      <c r="M36" s="442"/>
      <c r="N36" s="442"/>
      <c r="O36" s="442">
        <v>9</v>
      </c>
      <c r="P36" s="442"/>
      <c r="Q36" s="442"/>
      <c r="R36" s="442">
        <v>10</v>
      </c>
      <c r="S36" s="442"/>
      <c r="T36" s="442"/>
      <c r="U36" s="442">
        <v>11</v>
      </c>
      <c r="V36" s="442"/>
      <c r="W36" s="442"/>
      <c r="X36" s="442">
        <v>12</v>
      </c>
      <c r="Y36" s="442"/>
      <c r="Z36" s="442"/>
      <c r="AA36" s="442">
        <v>1</v>
      </c>
      <c r="AB36" s="442"/>
      <c r="AC36" s="442"/>
      <c r="AD36" s="442">
        <v>2</v>
      </c>
      <c r="AE36" s="442"/>
      <c r="AF36" s="442"/>
      <c r="AG36" s="442">
        <v>3</v>
      </c>
      <c r="AH36" s="442"/>
      <c r="AI36" s="442"/>
      <c r="AJ36" s="407" t="s">
        <v>152</v>
      </c>
      <c r="AK36" s="407"/>
      <c r="AL36" s="150" t="s">
        <v>210</v>
      </c>
      <c r="AM36" s="469" t="s">
        <v>274</v>
      </c>
      <c r="AN36" s="470"/>
      <c r="AO36"/>
      <c r="AP36"/>
      <c r="AQ36"/>
    </row>
    <row r="37" spans="1:43" s="72" customFormat="1" ht="20.100000000000001" customHeight="1">
      <c r="A37" s="437" t="s">
        <v>215</v>
      </c>
      <c r="B37" s="437"/>
      <c r="C37" s="437"/>
      <c r="D37" s="157">
        <f>SUM(D38,D39,D40,D41,D43,D45)</f>
        <v>0</v>
      </c>
      <c r="E37" s="157">
        <f>SUM(E38,E39,E40,E41,E43,E45)</f>
        <v>0</v>
      </c>
      <c r="F37" s="454">
        <f>SUM(F38,F39,F40,F41,F43,F45)</f>
        <v>0</v>
      </c>
      <c r="G37" s="467"/>
      <c r="H37" s="468"/>
      <c r="I37" s="454">
        <f>SUM(I38,I39,I40,I41,I43,I45)</f>
        <v>0</v>
      </c>
      <c r="J37" s="467">
        <f t="shared" ref="J37:AI37" si="3">SUM(J38,J39,J40,J41,J43,J45)</f>
        <v>0</v>
      </c>
      <c r="K37" s="468">
        <f t="shared" si="3"/>
        <v>0</v>
      </c>
      <c r="L37" s="454">
        <f>SUM(L38,L39,L40,L41,L43,L45)</f>
        <v>0</v>
      </c>
      <c r="M37" s="467"/>
      <c r="N37" s="468"/>
      <c r="O37" s="454">
        <f>SUM(O38,O39,O40,O41,O43,O45)</f>
        <v>0</v>
      </c>
      <c r="P37" s="467"/>
      <c r="Q37" s="468"/>
      <c r="R37" s="454">
        <f>SUM(R38,R39,R40,R41,R43,R45)</f>
        <v>0</v>
      </c>
      <c r="S37" s="467"/>
      <c r="T37" s="468"/>
      <c r="U37" s="454">
        <f>SUM(U38,U39,U40,U41,U43,U45)</f>
        <v>0</v>
      </c>
      <c r="V37" s="467">
        <f t="shared" si="3"/>
        <v>0</v>
      </c>
      <c r="W37" s="468">
        <f t="shared" si="3"/>
        <v>0</v>
      </c>
      <c r="X37" s="454">
        <f>SUM(X38,X39,X40,X41,X43,X45)</f>
        <v>0</v>
      </c>
      <c r="Y37" s="467">
        <f t="shared" si="3"/>
        <v>0</v>
      </c>
      <c r="Z37" s="468">
        <f t="shared" si="3"/>
        <v>0</v>
      </c>
      <c r="AA37" s="454">
        <f>SUM(AA38,AA39,AA40,AA41,AA43,AA45)</f>
        <v>0</v>
      </c>
      <c r="AB37" s="467">
        <f t="shared" si="3"/>
        <v>0</v>
      </c>
      <c r="AC37" s="468">
        <f t="shared" si="3"/>
        <v>0</v>
      </c>
      <c r="AD37" s="454">
        <f>SUM(AD38,AD39,AD40,AD41,AD43,AD45)</f>
        <v>0</v>
      </c>
      <c r="AE37" s="467">
        <f t="shared" si="3"/>
        <v>0</v>
      </c>
      <c r="AF37" s="468">
        <f t="shared" si="3"/>
        <v>0</v>
      </c>
      <c r="AG37" s="454">
        <f>SUM(AG38,AG39,AG40,AG41,AG43,AG45)</f>
        <v>0</v>
      </c>
      <c r="AH37" s="467">
        <f t="shared" si="3"/>
        <v>0</v>
      </c>
      <c r="AI37" s="468">
        <f t="shared" si="3"/>
        <v>0</v>
      </c>
      <c r="AJ37" s="439">
        <f>SUM(D37:AI37)</f>
        <v>0</v>
      </c>
      <c r="AK37" s="439"/>
      <c r="AL37" s="149" t="e">
        <f>ROUNDUP(AJ37/AJ47,1)</f>
        <v>#DIV/0!</v>
      </c>
      <c r="AM37" s="471"/>
      <c r="AN37" s="472"/>
      <c r="AO37"/>
      <c r="AP37"/>
      <c r="AQ37"/>
    </row>
    <row r="38" spans="1:43" s="138" customFormat="1" ht="20.100000000000001" customHeight="1">
      <c r="A38" s="164" t="s">
        <v>263</v>
      </c>
      <c r="B38" s="165"/>
      <c r="C38" s="166"/>
      <c r="D38" s="156"/>
      <c r="E38" s="156"/>
      <c r="F38" s="458"/>
      <c r="G38" s="459"/>
      <c r="H38" s="460"/>
      <c r="I38" s="458"/>
      <c r="J38" s="459"/>
      <c r="K38" s="460"/>
      <c r="L38" s="458"/>
      <c r="M38" s="459"/>
      <c r="N38" s="460"/>
      <c r="O38" s="458"/>
      <c r="P38" s="459"/>
      <c r="Q38" s="460"/>
      <c r="R38" s="458"/>
      <c r="S38" s="459"/>
      <c r="T38" s="460"/>
      <c r="U38" s="458"/>
      <c r="V38" s="459"/>
      <c r="W38" s="460"/>
      <c r="X38" s="458"/>
      <c r="Y38" s="459"/>
      <c r="Z38" s="460"/>
      <c r="AA38" s="458"/>
      <c r="AB38" s="459"/>
      <c r="AC38" s="460"/>
      <c r="AD38" s="458"/>
      <c r="AE38" s="459"/>
      <c r="AF38" s="460"/>
      <c r="AG38" s="458"/>
      <c r="AH38" s="459"/>
      <c r="AI38" s="460"/>
      <c r="AJ38" s="375">
        <f t="shared" ref="AJ38:AJ46" si="4">SUM(D38:AI38)</f>
        <v>0</v>
      </c>
      <c r="AK38" s="375"/>
      <c r="AL38" s="167" t="e">
        <f>ROUNDUP(AJ38/$AJ$47,1)</f>
        <v>#DIV/0!</v>
      </c>
      <c r="AM38" s="471"/>
      <c r="AN38" s="472"/>
      <c r="AO38" s="137"/>
      <c r="AP38" s="137"/>
      <c r="AQ38" s="137"/>
    </row>
    <row r="39" spans="1:43" s="138" customFormat="1" ht="20.100000000000001" customHeight="1">
      <c r="A39" s="164" t="s">
        <v>216</v>
      </c>
      <c r="B39" s="165"/>
      <c r="C39" s="166"/>
      <c r="D39" s="156"/>
      <c r="E39" s="156"/>
      <c r="F39" s="458"/>
      <c r="G39" s="459"/>
      <c r="H39" s="460"/>
      <c r="I39" s="458"/>
      <c r="J39" s="459"/>
      <c r="K39" s="460"/>
      <c r="L39" s="458"/>
      <c r="M39" s="459"/>
      <c r="N39" s="460"/>
      <c r="O39" s="458"/>
      <c r="P39" s="459"/>
      <c r="Q39" s="460"/>
      <c r="R39" s="458"/>
      <c r="S39" s="459"/>
      <c r="T39" s="460"/>
      <c r="U39" s="458"/>
      <c r="V39" s="459"/>
      <c r="W39" s="460"/>
      <c r="X39" s="458"/>
      <c r="Y39" s="459"/>
      <c r="Z39" s="460"/>
      <c r="AA39" s="458"/>
      <c r="AB39" s="459"/>
      <c r="AC39" s="460"/>
      <c r="AD39" s="458"/>
      <c r="AE39" s="459"/>
      <c r="AF39" s="460"/>
      <c r="AG39" s="458"/>
      <c r="AH39" s="459"/>
      <c r="AI39" s="460"/>
      <c r="AJ39" s="375">
        <f t="shared" si="4"/>
        <v>0</v>
      </c>
      <c r="AK39" s="375"/>
      <c r="AL39" s="167" t="e">
        <f>ROUNDUP(AJ39/$AJ$47,1)</f>
        <v>#DIV/0!</v>
      </c>
      <c r="AM39" s="471"/>
      <c r="AN39" s="472"/>
      <c r="AO39" s="137"/>
      <c r="AP39" s="137"/>
      <c r="AQ39" s="137"/>
    </row>
    <row r="40" spans="1:43" s="72" customFormat="1" ht="20.100000000000001" customHeight="1">
      <c r="A40" s="151" t="s">
        <v>217</v>
      </c>
      <c r="B40" s="152"/>
      <c r="C40" s="153"/>
      <c r="D40" s="156"/>
      <c r="E40" s="156"/>
      <c r="F40" s="458"/>
      <c r="G40" s="459"/>
      <c r="H40" s="460"/>
      <c r="I40" s="458"/>
      <c r="J40" s="459"/>
      <c r="K40" s="460"/>
      <c r="L40" s="458"/>
      <c r="M40" s="459"/>
      <c r="N40" s="460"/>
      <c r="O40" s="458"/>
      <c r="P40" s="459"/>
      <c r="Q40" s="460"/>
      <c r="R40" s="458"/>
      <c r="S40" s="459"/>
      <c r="T40" s="460"/>
      <c r="U40" s="458"/>
      <c r="V40" s="459"/>
      <c r="W40" s="460"/>
      <c r="X40" s="458"/>
      <c r="Y40" s="459"/>
      <c r="Z40" s="460"/>
      <c r="AA40" s="458"/>
      <c r="AB40" s="459"/>
      <c r="AC40" s="460"/>
      <c r="AD40" s="458"/>
      <c r="AE40" s="459"/>
      <c r="AF40" s="460"/>
      <c r="AG40" s="458"/>
      <c r="AH40" s="459"/>
      <c r="AI40" s="460"/>
      <c r="AJ40" s="439">
        <f t="shared" si="4"/>
        <v>0</v>
      </c>
      <c r="AK40" s="439"/>
      <c r="AL40" s="149" t="e">
        <f>ROUNDUP(AJ40/$AJ$47,1)</f>
        <v>#DIV/0!</v>
      </c>
      <c r="AM40" s="471"/>
      <c r="AN40" s="472"/>
      <c r="AO40"/>
      <c r="AP40"/>
      <c r="AQ40"/>
    </row>
    <row r="41" spans="1:43" s="72" customFormat="1" ht="20.100000000000001" customHeight="1">
      <c r="A41" s="464" t="s">
        <v>218</v>
      </c>
      <c r="B41" s="390"/>
      <c r="C41" s="391"/>
      <c r="D41" s="156"/>
      <c r="E41" s="156"/>
      <c r="F41" s="458"/>
      <c r="G41" s="459"/>
      <c r="H41" s="460"/>
      <c r="I41" s="458"/>
      <c r="J41" s="459"/>
      <c r="K41" s="460"/>
      <c r="L41" s="458"/>
      <c r="M41" s="459"/>
      <c r="N41" s="460"/>
      <c r="O41" s="458"/>
      <c r="P41" s="459"/>
      <c r="Q41" s="460"/>
      <c r="R41" s="458"/>
      <c r="S41" s="459"/>
      <c r="T41" s="460"/>
      <c r="U41" s="458"/>
      <c r="V41" s="459"/>
      <c r="W41" s="460"/>
      <c r="X41" s="458"/>
      <c r="Y41" s="459"/>
      <c r="Z41" s="460"/>
      <c r="AA41" s="458"/>
      <c r="AB41" s="459"/>
      <c r="AC41" s="460"/>
      <c r="AD41" s="458"/>
      <c r="AE41" s="459"/>
      <c r="AF41" s="460"/>
      <c r="AG41" s="458"/>
      <c r="AH41" s="459"/>
      <c r="AI41" s="460"/>
      <c r="AJ41" s="439">
        <f t="shared" si="4"/>
        <v>0</v>
      </c>
      <c r="AK41" s="439"/>
      <c r="AL41" s="475" t="e">
        <f>ROUNDUP(AJ41/$AJ$47,1)</f>
        <v>#DIV/0!</v>
      </c>
      <c r="AM41" s="471"/>
      <c r="AN41" s="472"/>
      <c r="AO41"/>
      <c r="AP41"/>
      <c r="AQ41"/>
    </row>
    <row r="42" spans="1:43" s="139" customFormat="1" ht="20.100000000000001" customHeight="1">
      <c r="A42" s="162"/>
      <c r="B42" s="465" t="s">
        <v>264</v>
      </c>
      <c r="C42" s="466"/>
      <c r="D42" s="156"/>
      <c r="E42" s="156"/>
      <c r="F42" s="458"/>
      <c r="G42" s="459"/>
      <c r="H42" s="460"/>
      <c r="I42" s="458"/>
      <c r="J42" s="459"/>
      <c r="K42" s="460"/>
      <c r="L42" s="458"/>
      <c r="M42" s="459"/>
      <c r="N42" s="460"/>
      <c r="O42" s="458"/>
      <c r="P42" s="459"/>
      <c r="Q42" s="460"/>
      <c r="R42" s="458"/>
      <c r="S42" s="459"/>
      <c r="T42" s="460"/>
      <c r="U42" s="458"/>
      <c r="V42" s="459"/>
      <c r="W42" s="460"/>
      <c r="X42" s="458"/>
      <c r="Y42" s="459"/>
      <c r="Z42" s="460"/>
      <c r="AA42" s="458"/>
      <c r="AB42" s="459"/>
      <c r="AC42" s="460"/>
      <c r="AD42" s="458"/>
      <c r="AE42" s="459"/>
      <c r="AF42" s="460"/>
      <c r="AG42" s="458"/>
      <c r="AH42" s="459"/>
      <c r="AI42" s="460"/>
      <c r="AJ42" s="439">
        <f t="shared" si="4"/>
        <v>0</v>
      </c>
      <c r="AK42" s="439"/>
      <c r="AL42" s="476"/>
      <c r="AM42" s="473" t="e">
        <f>ROUNDUP($AJ$42/$AJ$47,1)</f>
        <v>#DIV/0!</v>
      </c>
      <c r="AN42" s="474"/>
      <c r="AO42" s="137"/>
      <c r="AP42" s="137"/>
      <c r="AQ42" s="137"/>
    </row>
    <row r="43" spans="1:43" s="72" customFormat="1" ht="20.100000000000001" customHeight="1">
      <c r="A43" s="464" t="s">
        <v>219</v>
      </c>
      <c r="B43" s="390"/>
      <c r="C43" s="391"/>
      <c r="D43" s="156"/>
      <c r="E43" s="156"/>
      <c r="F43" s="458"/>
      <c r="G43" s="459"/>
      <c r="H43" s="460"/>
      <c r="I43" s="458"/>
      <c r="J43" s="459"/>
      <c r="K43" s="460"/>
      <c r="L43" s="458"/>
      <c r="M43" s="459"/>
      <c r="N43" s="460"/>
      <c r="O43" s="458"/>
      <c r="P43" s="459"/>
      <c r="Q43" s="460"/>
      <c r="R43" s="458"/>
      <c r="S43" s="459"/>
      <c r="T43" s="460"/>
      <c r="U43" s="458"/>
      <c r="V43" s="459"/>
      <c r="W43" s="460"/>
      <c r="X43" s="458"/>
      <c r="Y43" s="459"/>
      <c r="Z43" s="460"/>
      <c r="AA43" s="458"/>
      <c r="AB43" s="459"/>
      <c r="AC43" s="460"/>
      <c r="AD43" s="458"/>
      <c r="AE43" s="459"/>
      <c r="AF43" s="460"/>
      <c r="AG43" s="458"/>
      <c r="AH43" s="459"/>
      <c r="AI43" s="460"/>
      <c r="AJ43" s="439">
        <f t="shared" si="4"/>
        <v>0</v>
      </c>
      <c r="AK43" s="439"/>
      <c r="AL43" s="475" t="e">
        <f>ROUNDUP(AJ43/$AJ$47,1)</f>
        <v>#DIV/0!</v>
      </c>
      <c r="AM43" s="471"/>
      <c r="AN43" s="472"/>
      <c r="AO43"/>
      <c r="AP43"/>
      <c r="AQ43"/>
    </row>
    <row r="44" spans="1:43" s="139" customFormat="1" ht="20.100000000000001" customHeight="1">
      <c r="A44" s="163"/>
      <c r="B44" s="465" t="s">
        <v>264</v>
      </c>
      <c r="C44" s="466"/>
      <c r="D44" s="156"/>
      <c r="E44" s="156"/>
      <c r="F44" s="458"/>
      <c r="G44" s="459"/>
      <c r="H44" s="460"/>
      <c r="I44" s="458"/>
      <c r="J44" s="459"/>
      <c r="K44" s="460"/>
      <c r="L44" s="458"/>
      <c r="M44" s="459"/>
      <c r="N44" s="460"/>
      <c r="O44" s="458"/>
      <c r="P44" s="459"/>
      <c r="Q44" s="460"/>
      <c r="R44" s="458"/>
      <c r="S44" s="459"/>
      <c r="T44" s="460"/>
      <c r="U44" s="458"/>
      <c r="V44" s="459"/>
      <c r="W44" s="460"/>
      <c r="X44" s="458"/>
      <c r="Y44" s="459"/>
      <c r="Z44" s="460"/>
      <c r="AA44" s="458"/>
      <c r="AB44" s="459"/>
      <c r="AC44" s="460"/>
      <c r="AD44" s="458"/>
      <c r="AE44" s="459"/>
      <c r="AF44" s="460"/>
      <c r="AG44" s="458"/>
      <c r="AH44" s="459"/>
      <c r="AI44" s="460"/>
      <c r="AJ44" s="439">
        <f t="shared" si="4"/>
        <v>0</v>
      </c>
      <c r="AK44" s="439"/>
      <c r="AL44" s="476"/>
      <c r="AM44" s="473" t="e">
        <f>ROUNDUP($AJ$44/$AJ$47,1)</f>
        <v>#DIV/0!</v>
      </c>
      <c r="AN44" s="474"/>
      <c r="AO44" s="137"/>
      <c r="AP44" s="137"/>
      <c r="AQ44" s="137"/>
    </row>
    <row r="45" spans="1:43" s="72" customFormat="1" ht="20.100000000000001" customHeight="1">
      <c r="A45" s="464" t="s">
        <v>220</v>
      </c>
      <c r="B45" s="390"/>
      <c r="C45" s="391"/>
      <c r="D45" s="156"/>
      <c r="E45" s="156"/>
      <c r="F45" s="458"/>
      <c r="G45" s="459"/>
      <c r="H45" s="460"/>
      <c r="I45" s="458"/>
      <c r="J45" s="459"/>
      <c r="K45" s="460"/>
      <c r="L45" s="458"/>
      <c r="M45" s="459"/>
      <c r="N45" s="460"/>
      <c r="O45" s="458"/>
      <c r="P45" s="459"/>
      <c r="Q45" s="460"/>
      <c r="R45" s="458"/>
      <c r="S45" s="459"/>
      <c r="T45" s="460"/>
      <c r="U45" s="458"/>
      <c r="V45" s="459"/>
      <c r="W45" s="460"/>
      <c r="X45" s="458"/>
      <c r="Y45" s="459"/>
      <c r="Z45" s="460"/>
      <c r="AA45" s="458"/>
      <c r="AB45" s="459"/>
      <c r="AC45" s="460"/>
      <c r="AD45" s="458"/>
      <c r="AE45" s="459"/>
      <c r="AF45" s="460"/>
      <c r="AG45" s="458"/>
      <c r="AH45" s="459"/>
      <c r="AI45" s="460"/>
      <c r="AJ45" s="439">
        <f t="shared" si="4"/>
        <v>0</v>
      </c>
      <c r="AK45" s="439"/>
      <c r="AL45" s="475" t="e">
        <f>ROUNDUP(AJ45/$AJ$47,1)</f>
        <v>#DIV/0!</v>
      </c>
      <c r="AM45" s="471"/>
      <c r="AN45" s="472"/>
      <c r="AO45"/>
      <c r="AP45"/>
      <c r="AQ45"/>
    </row>
    <row r="46" spans="1:43" s="139" customFormat="1" ht="20.100000000000001" customHeight="1">
      <c r="A46" s="162"/>
      <c r="B46" s="465" t="s">
        <v>264</v>
      </c>
      <c r="C46" s="466"/>
      <c r="D46" s="156"/>
      <c r="E46" s="156"/>
      <c r="F46" s="458"/>
      <c r="G46" s="459"/>
      <c r="H46" s="460"/>
      <c r="I46" s="458"/>
      <c r="J46" s="459"/>
      <c r="K46" s="460"/>
      <c r="L46" s="458"/>
      <c r="M46" s="459"/>
      <c r="N46" s="460"/>
      <c r="O46" s="458"/>
      <c r="P46" s="459"/>
      <c r="Q46" s="460"/>
      <c r="R46" s="458"/>
      <c r="S46" s="459"/>
      <c r="T46" s="460"/>
      <c r="U46" s="458"/>
      <c r="V46" s="459"/>
      <c r="W46" s="460"/>
      <c r="X46" s="458"/>
      <c r="Y46" s="459"/>
      <c r="Z46" s="460"/>
      <c r="AA46" s="458"/>
      <c r="AB46" s="459"/>
      <c r="AC46" s="460"/>
      <c r="AD46" s="458"/>
      <c r="AE46" s="459"/>
      <c r="AF46" s="460"/>
      <c r="AG46" s="458"/>
      <c r="AH46" s="459"/>
      <c r="AI46" s="460"/>
      <c r="AJ46" s="439">
        <f t="shared" si="4"/>
        <v>0</v>
      </c>
      <c r="AK46" s="439"/>
      <c r="AL46" s="476"/>
      <c r="AM46" s="473" t="e">
        <f>ROUNDUP($AJ$46/$AJ$47,1)</f>
        <v>#DIV/0!</v>
      </c>
      <c r="AN46" s="474"/>
      <c r="AO46" s="137"/>
      <c r="AP46" s="137"/>
      <c r="AQ46" s="137"/>
    </row>
    <row r="47" spans="1:43" s="72" customFormat="1" ht="20.100000000000001" customHeight="1">
      <c r="A47" s="437" t="s">
        <v>207</v>
      </c>
      <c r="B47" s="437"/>
      <c r="C47" s="437"/>
      <c r="D47" s="156"/>
      <c r="E47" s="156"/>
      <c r="F47" s="438"/>
      <c r="G47" s="438"/>
      <c r="H47" s="438"/>
      <c r="I47" s="438"/>
      <c r="J47" s="438"/>
      <c r="K47" s="438"/>
      <c r="L47" s="438"/>
      <c r="M47" s="438"/>
      <c r="N47" s="438"/>
      <c r="O47" s="438"/>
      <c r="P47" s="438"/>
      <c r="Q47" s="438"/>
      <c r="R47" s="438"/>
      <c r="S47" s="438"/>
      <c r="T47" s="438"/>
      <c r="U47" s="438"/>
      <c r="V47" s="438"/>
      <c r="W47" s="438"/>
      <c r="X47" s="438"/>
      <c r="Y47" s="438"/>
      <c r="Z47" s="438"/>
      <c r="AA47" s="438"/>
      <c r="AB47" s="438"/>
      <c r="AC47" s="438"/>
      <c r="AD47" s="438"/>
      <c r="AE47" s="438"/>
      <c r="AF47" s="438"/>
      <c r="AG47" s="438"/>
      <c r="AH47" s="438"/>
      <c r="AI47" s="438"/>
      <c r="AJ47" s="439">
        <f>+SUM(D47:AI47)</f>
        <v>0</v>
      </c>
      <c r="AK47" s="439"/>
      <c r="AL47" s="123"/>
      <c r="AM47" s="471"/>
      <c r="AN47" s="472"/>
      <c r="AO47"/>
      <c r="AP47"/>
      <c r="AQ47"/>
    </row>
    <row r="48" spans="1:43" s="72" customFormat="1" ht="5.0999999999999996" customHeight="1">
      <c r="A48" s="118"/>
      <c r="B48" s="118"/>
      <c r="C48" s="118"/>
      <c r="D48" s="168"/>
      <c r="E48" s="168"/>
      <c r="F48" s="168"/>
      <c r="G48" s="168"/>
      <c r="H48" s="16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19"/>
      <c r="AH48" s="119"/>
      <c r="AI48" s="119"/>
      <c r="AJ48" s="120"/>
      <c r="AK48" s="70"/>
      <c r="AL48" s="154"/>
      <c r="AM48" s="154"/>
      <c r="AN48" s="71"/>
    </row>
    <row r="49" spans="1:40" ht="5.0999999999999996" customHeight="1">
      <c r="A49" s="62"/>
      <c r="B49" s="59"/>
      <c r="C49" s="85">
        <v>2</v>
      </c>
      <c r="D49" s="85"/>
      <c r="E49" s="85">
        <v>3</v>
      </c>
      <c r="F49" s="85"/>
      <c r="G49" s="85"/>
      <c r="H49" s="85"/>
      <c r="I49" s="85">
        <v>4</v>
      </c>
      <c r="J49" s="85"/>
      <c r="K49" s="85"/>
      <c r="L49" s="85"/>
      <c r="M49" s="85"/>
      <c r="N49" s="85"/>
      <c r="O49" s="85">
        <v>5</v>
      </c>
      <c r="P49" s="85"/>
      <c r="Q49" s="85"/>
      <c r="R49" s="85"/>
      <c r="S49" s="85"/>
      <c r="T49" s="85"/>
      <c r="U49" s="85">
        <v>6</v>
      </c>
      <c r="V49" s="85"/>
      <c r="W49" s="85"/>
      <c r="X49" s="85"/>
      <c r="Y49" s="85"/>
      <c r="Z49" s="85"/>
      <c r="AA49" s="85">
        <v>7</v>
      </c>
      <c r="AB49" s="85"/>
      <c r="AC49" s="85"/>
      <c r="AD49" s="85"/>
      <c r="AE49" s="85"/>
      <c r="AF49" s="85"/>
      <c r="AG49" s="85">
        <v>8</v>
      </c>
      <c r="AH49" s="85"/>
      <c r="AI49" s="85"/>
      <c r="AJ49" s="85"/>
      <c r="AK49" s="85"/>
      <c r="AL49" s="85">
        <v>9</v>
      </c>
      <c r="AM49" s="111"/>
      <c r="AN49" s="62"/>
    </row>
    <row r="50" spans="1:40" ht="15" customHeight="1">
      <c r="A50" s="94" t="s">
        <v>164</v>
      </c>
      <c r="B50" s="100"/>
      <c r="C50" s="101"/>
      <c r="D50" s="101"/>
      <c r="E50" s="101"/>
      <c r="F50" s="102"/>
      <c r="G50" s="101"/>
      <c r="H50" s="85"/>
      <c r="I50" s="85"/>
      <c r="J50" s="85"/>
      <c r="K50" s="85"/>
      <c r="L50" s="85"/>
      <c r="M50" s="85"/>
      <c r="N50" s="85"/>
      <c r="O50" s="85"/>
      <c r="P50" s="85"/>
      <c r="Q50" s="85"/>
      <c r="R50" s="85">
        <v>6</v>
      </c>
      <c r="S50" s="85"/>
      <c r="T50" s="85"/>
      <c r="U50" s="85"/>
      <c r="V50" s="85"/>
      <c r="W50" s="85"/>
      <c r="X50" s="85">
        <v>7</v>
      </c>
      <c r="Y50" s="85"/>
      <c r="Z50" s="85"/>
      <c r="AA50" s="85"/>
      <c r="AB50" s="85"/>
      <c r="AC50" s="85"/>
      <c r="AD50" s="85">
        <v>8</v>
      </c>
      <c r="AE50" s="85"/>
      <c r="AF50" s="85"/>
      <c r="AG50" s="86"/>
      <c r="AH50" s="86"/>
      <c r="AI50" s="86"/>
      <c r="AJ50" s="86">
        <v>9</v>
      </c>
      <c r="AK50" s="84"/>
      <c r="AL50" s="84"/>
      <c r="AM50" s="62"/>
    </row>
    <row r="51" spans="1:40" s="60" customFormat="1" ht="15" customHeight="1">
      <c r="A51" s="94" t="s">
        <v>165</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40" s="60" customFormat="1" ht="15" customHeight="1">
      <c r="A52" s="94" t="s">
        <v>214</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166</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ht="15" customHeight="1">
      <c r="A55" s="60" t="s">
        <v>168</v>
      </c>
      <c r="B55" s="103"/>
      <c r="C55" s="60"/>
      <c r="D55" s="60"/>
      <c r="E55" s="60"/>
      <c r="F55" s="60"/>
      <c r="G55" s="60"/>
    </row>
    <row r="56" spans="1:40" ht="15" customHeight="1">
      <c r="A56" s="60" t="s">
        <v>169</v>
      </c>
      <c r="B56" s="103"/>
      <c r="C56" s="60"/>
      <c r="D56" s="60"/>
      <c r="E56" s="60"/>
      <c r="F56" s="60"/>
      <c r="G56" s="60"/>
    </row>
    <row r="57" spans="1:40" ht="15" customHeight="1">
      <c r="A57" s="60"/>
      <c r="B57" s="81" t="s">
        <v>170</v>
      </c>
      <c r="C57" s="365" t="s">
        <v>171</v>
      </c>
      <c r="D57" s="365"/>
      <c r="E57" s="365"/>
      <c r="F57" s="60"/>
      <c r="G57" s="60"/>
    </row>
    <row r="58" spans="1:40" ht="15" customHeight="1">
      <c r="A58" s="60"/>
      <c r="B58" s="107" t="s">
        <v>188</v>
      </c>
      <c r="C58" s="375" t="s">
        <v>172</v>
      </c>
      <c r="D58" s="375"/>
      <c r="E58" s="375"/>
      <c r="F58" s="60"/>
      <c r="G58" s="60"/>
    </row>
    <row r="59" spans="1:40" ht="15" customHeight="1">
      <c r="A59" s="60"/>
      <c r="B59" s="107" t="s">
        <v>189</v>
      </c>
      <c r="C59" s="375" t="s">
        <v>173</v>
      </c>
      <c r="D59" s="375"/>
      <c r="E59" s="375"/>
      <c r="F59" s="60"/>
      <c r="G59" s="60"/>
    </row>
    <row r="60" spans="1:40" ht="15" customHeight="1">
      <c r="A60" s="60"/>
      <c r="B60" s="107" t="s">
        <v>190</v>
      </c>
      <c r="C60" s="375" t="s">
        <v>174</v>
      </c>
      <c r="D60" s="375"/>
      <c r="E60" s="375"/>
      <c r="F60" s="60"/>
      <c r="G60" s="60"/>
    </row>
    <row r="61" spans="1:40" ht="15" customHeight="1">
      <c r="A61" s="60"/>
      <c r="B61" s="107" t="s">
        <v>191</v>
      </c>
      <c r="C61" s="375" t="s">
        <v>175</v>
      </c>
      <c r="D61" s="375"/>
      <c r="E61" s="375"/>
      <c r="F61" s="60"/>
      <c r="G61" s="60"/>
    </row>
    <row r="62" spans="1:40" ht="15" customHeight="1">
      <c r="A62" s="60"/>
      <c r="B62" s="94" t="s">
        <v>176</v>
      </c>
      <c r="C62" s="60"/>
      <c r="D62" s="60"/>
      <c r="E62" s="60"/>
      <c r="F62" s="60"/>
      <c r="G62" s="60"/>
    </row>
    <row r="63" spans="1:40" ht="15" customHeight="1">
      <c r="A63" s="60"/>
      <c r="B63" s="94" t="s">
        <v>193</v>
      </c>
      <c r="C63" s="60"/>
      <c r="D63" s="60"/>
      <c r="E63" s="60"/>
      <c r="F63" s="60"/>
      <c r="G63" s="60"/>
    </row>
    <row r="64" spans="1:40" ht="15" customHeight="1">
      <c r="A64" s="60"/>
      <c r="B64" s="94" t="s">
        <v>177</v>
      </c>
      <c r="C64" s="60"/>
      <c r="D64" s="60"/>
      <c r="E64" s="60"/>
      <c r="F64" s="60"/>
      <c r="G64" s="60"/>
    </row>
    <row r="65" spans="1:7" ht="15" customHeight="1">
      <c r="A65" s="60" t="s">
        <v>178</v>
      </c>
      <c r="B65" s="103"/>
      <c r="C65" s="60"/>
      <c r="D65" s="60"/>
      <c r="E65" s="60"/>
      <c r="F65" s="60"/>
      <c r="G65" s="60"/>
    </row>
    <row r="66" spans="1:7" ht="15" customHeight="1">
      <c r="A66" s="60" t="s">
        <v>294</v>
      </c>
      <c r="B66" s="103"/>
      <c r="C66" s="60"/>
      <c r="D66" s="60"/>
      <c r="E66" s="60"/>
      <c r="F66" s="60"/>
      <c r="G66" s="60"/>
    </row>
    <row r="67" spans="1:7" ht="15" customHeight="1">
      <c r="A67" s="60" t="s">
        <v>194</v>
      </c>
      <c r="B67" s="103"/>
      <c r="C67" s="60"/>
      <c r="D67" s="60"/>
      <c r="E67" s="60"/>
      <c r="F67" s="60"/>
      <c r="G67" s="60"/>
    </row>
    <row r="68" spans="1:7" ht="15" customHeight="1">
      <c r="A68" s="60" t="s">
        <v>180</v>
      </c>
      <c r="B68" s="103"/>
      <c r="C68" s="60"/>
      <c r="D68" s="60"/>
      <c r="E68" s="60"/>
      <c r="F68" s="60"/>
      <c r="G68" s="60"/>
    </row>
    <row r="69" spans="1:7" ht="15" customHeight="1">
      <c r="A69" s="60" t="s">
        <v>279</v>
      </c>
      <c r="B69" s="103"/>
      <c r="C69" s="60"/>
      <c r="D69" s="60"/>
      <c r="E69" s="60"/>
      <c r="F69" s="60"/>
      <c r="G69" s="60"/>
    </row>
    <row r="70" spans="1:7" ht="15" customHeight="1">
      <c r="A70" s="60" t="s">
        <v>181</v>
      </c>
      <c r="B70" s="103"/>
      <c r="C70" s="60"/>
      <c r="D70" s="60"/>
      <c r="E70" s="60"/>
      <c r="F70" s="60"/>
      <c r="G70" s="60"/>
    </row>
    <row r="71" spans="1:7" ht="15" customHeight="1">
      <c r="A71" s="60" t="s">
        <v>182</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192</v>
      </c>
      <c r="B77" s="103"/>
      <c r="C77" s="60"/>
      <c r="D77" s="60"/>
      <c r="E77" s="60"/>
      <c r="F77" s="60"/>
      <c r="G77" s="60"/>
    </row>
  </sheetData>
  <mergeCells count="20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C61:E61"/>
    <mergeCell ref="C57:E57"/>
    <mergeCell ref="C58:E58"/>
    <mergeCell ref="C59:E59"/>
    <mergeCell ref="C60:E60"/>
    <mergeCell ref="AD47:AF47"/>
    <mergeCell ref="AG47:AI47"/>
    <mergeCell ref="AJ47:AK47"/>
    <mergeCell ref="AD46:AF46"/>
    <mergeCell ref="AG46:AI46"/>
    <mergeCell ref="AJ46:AK46"/>
    <mergeCell ref="A47:C47"/>
    <mergeCell ref="F47:H47"/>
    <mergeCell ref="I47:K47"/>
    <mergeCell ref="L47:N47"/>
    <mergeCell ref="O47:Q47"/>
    <mergeCell ref="R47:T47"/>
    <mergeCell ref="U47:W47"/>
    <mergeCell ref="X47:Z47"/>
    <mergeCell ref="AA47:AC47"/>
  </mergeCells>
  <phoneticPr fontId="3"/>
  <dataValidations count="6">
    <dataValidation type="list" allowBlank="1" showInputMessage="1" showErrorMessage="1" sqref="B11:B30"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48 L48 AL37:AL41 AJ37:AJ47 AM36 AM42 AM44 AL43 AM46 AL45" xr:uid="{00000000-0002-0000-1700-000003000000}"/>
    <dataValidation type="list" allowBlank="1" showInputMessage="1" showErrorMessage="1" sqref="C11:C30" xr:uid="{00000000-0002-0000-1700-000004000000}">
      <formula1>"A,B,C,D"</formula1>
    </dataValidation>
    <dataValidation type="whole" operator="greaterThanOrEqual" allowBlank="1" showInputMessage="1" showErrorMessage="1" sqref="AG37:AG47 L37:L47 O37:O47 R37:R47 U37:U47 X37:X47 AA37:AA47 AD37:AD47 I37:I47 D37:F47" xr:uid="{00000000-0002-0000-17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64"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dimension ref="A1:AQ82"/>
  <sheetViews>
    <sheetView showGridLines="0" view="pageBreakPreview" topLeftCell="A7" zoomScaleNormal="100" zoomScaleSheetLayoutView="100" workbookViewId="0">
      <selection activeCell="Y22" sqref="Y22"/>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126</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72"/>
      <c r="AN11" s="372"/>
    </row>
    <row r="12" spans="1:40" ht="18" customHeight="1">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72"/>
      <c r="AN12" s="372"/>
    </row>
    <row r="13" spans="1:40" ht="18" customHeight="1">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72"/>
      <c r="AN13" s="372"/>
    </row>
    <row r="14" spans="1:40" ht="18" customHeight="1">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72"/>
      <c r="AN14" s="372"/>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72"/>
      <c r="AN15" s="372"/>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2" t="s">
        <v>227</v>
      </c>
      <c r="B36" s="69"/>
      <c r="C36" s="69"/>
      <c r="D36" s="69"/>
      <c r="E36" s="69"/>
      <c r="F36" s="69"/>
      <c r="G36" s="70"/>
      <c r="H36" s="70"/>
      <c r="I36" s="70"/>
      <c r="J36" s="70"/>
      <c r="K36" s="70"/>
      <c r="L36" s="70"/>
      <c r="M36" s="70"/>
      <c r="N36" s="70"/>
      <c r="O36" s="70"/>
      <c r="AM36" s="69"/>
      <c r="AN36" s="71"/>
    </row>
    <row r="37" spans="1:43" s="72" customFormat="1" ht="24.95" customHeight="1">
      <c r="A37"/>
      <c r="B37" s="380" t="s">
        <v>234</v>
      </c>
      <c r="C37" s="381"/>
      <c r="D37" s="380" t="s">
        <v>228</v>
      </c>
      <c r="E37" s="381"/>
      <c r="F37" s="477" t="s">
        <v>233</v>
      </c>
      <c r="G37" s="478"/>
      <c r="H37" s="478"/>
      <c r="I37" s="478"/>
      <c r="J37" s="478"/>
      <c r="K37" s="479"/>
      <c r="L37" s="477" t="s">
        <v>229</v>
      </c>
      <c r="M37" s="478"/>
      <c r="N37" s="478"/>
      <c r="O37" s="478"/>
      <c r="P37" s="478"/>
      <c r="Q37" s="479"/>
      <c r="R37" s="477" t="s">
        <v>230</v>
      </c>
      <c r="S37" s="478"/>
      <c r="T37" s="478"/>
      <c r="U37" s="478"/>
      <c r="V37" s="478"/>
      <c r="W37" s="479"/>
      <c r="X37" s="477" t="s">
        <v>231</v>
      </c>
      <c r="Y37" s="478"/>
      <c r="Z37" s="478"/>
      <c r="AA37" s="478"/>
      <c r="AB37" s="478"/>
      <c r="AC37" s="479"/>
      <c r="AD37"/>
      <c r="AE37"/>
      <c r="AF37"/>
      <c r="AG37"/>
      <c r="AH37"/>
      <c r="AI37"/>
      <c r="AJ37"/>
      <c r="AK37"/>
      <c r="AL37"/>
      <c r="AM37"/>
      <c r="AN37"/>
      <c r="AO37"/>
      <c r="AP37"/>
      <c r="AQ37"/>
    </row>
    <row r="38" spans="1:43" s="72" customFormat="1" ht="18" customHeight="1">
      <c r="A38"/>
      <c r="B38" s="380" t="s">
        <v>235</v>
      </c>
      <c r="C38" s="381"/>
      <c r="D38" s="480" t="s">
        <v>266</v>
      </c>
      <c r="E38" s="481"/>
      <c r="F38" s="480" t="s">
        <v>266</v>
      </c>
      <c r="G38" s="482"/>
      <c r="H38" s="482"/>
      <c r="I38" s="482"/>
      <c r="J38" s="482"/>
      <c r="K38" s="481"/>
      <c r="L38" s="480"/>
      <c r="M38" s="482"/>
      <c r="N38" s="482"/>
      <c r="O38" s="482"/>
      <c r="P38" s="482"/>
      <c r="Q38" s="481"/>
      <c r="R38" s="480"/>
      <c r="S38" s="482"/>
      <c r="T38" s="482"/>
      <c r="U38" s="482"/>
      <c r="V38" s="482"/>
      <c r="W38" s="481"/>
      <c r="X38" s="480"/>
      <c r="Y38" s="482"/>
      <c r="Z38" s="482"/>
      <c r="AA38" s="482"/>
      <c r="AB38" s="482"/>
      <c r="AC38" s="481"/>
      <c r="AD38"/>
      <c r="AE38"/>
      <c r="AF38"/>
      <c r="AG38"/>
      <c r="AH38"/>
      <c r="AI38"/>
      <c r="AJ38"/>
      <c r="AK38"/>
      <c r="AL38"/>
      <c r="AM38"/>
      <c r="AN38"/>
      <c r="AO38"/>
      <c r="AP38"/>
      <c r="AQ38"/>
    </row>
    <row r="39" spans="1:43" s="72" customFormat="1" ht="24.95" customHeight="1">
      <c r="A39"/>
      <c r="B39" s="410" t="s">
        <v>236</v>
      </c>
      <c r="C39" s="410"/>
      <c r="D39" s="483"/>
      <c r="E39" s="483"/>
      <c r="F39" s="484">
        <v>20</v>
      </c>
      <c r="G39" s="484"/>
      <c r="H39" s="484"/>
      <c r="I39" s="484"/>
      <c r="J39" s="484"/>
      <c r="K39" s="484"/>
      <c r="L39" s="484"/>
      <c r="M39" s="484"/>
      <c r="N39" s="484"/>
      <c r="O39" s="484"/>
      <c r="P39" s="484"/>
      <c r="Q39" s="484"/>
      <c r="R39" s="484"/>
      <c r="S39" s="484"/>
      <c r="T39" s="484"/>
      <c r="U39" s="484"/>
      <c r="V39" s="484"/>
      <c r="W39" s="484"/>
      <c r="X39" s="484"/>
      <c r="Y39" s="484"/>
      <c r="Z39" s="484"/>
      <c r="AA39" s="484"/>
      <c r="AB39" s="484"/>
      <c r="AC39" s="484"/>
      <c r="AD39"/>
      <c r="AE39"/>
      <c r="AF39"/>
      <c r="AG39"/>
      <c r="AH39"/>
      <c r="AI39"/>
      <c r="AJ39"/>
      <c r="AK39"/>
      <c r="AL39"/>
      <c r="AM39"/>
      <c r="AN39"/>
      <c r="AO39"/>
      <c r="AP39"/>
      <c r="AQ39"/>
    </row>
    <row r="40" spans="1:43" s="72" customFormat="1" ht="5.0999999999999996" customHeight="1">
      <c r="A40"/>
      <c r="B40" s="118"/>
      <c r="C40" s="118"/>
      <c r="D40" s="118"/>
      <c r="E40" s="118"/>
      <c r="F40" s="125"/>
      <c r="G40" s="125"/>
      <c r="H40" s="125"/>
      <c r="I40" s="125"/>
      <c r="J40" s="125"/>
      <c r="K40" s="125"/>
      <c r="L40" s="125"/>
      <c r="M40" s="125"/>
      <c r="N40" s="125"/>
      <c r="O40" s="125"/>
      <c r="P40" s="125"/>
      <c r="Q40" s="125"/>
      <c r="R40" s="125"/>
      <c r="S40" s="125"/>
      <c r="T40" s="125"/>
      <c r="U40" s="125"/>
      <c r="V40" s="125"/>
      <c r="W40" s="125"/>
      <c r="X40"/>
      <c r="Y40"/>
      <c r="Z40"/>
      <c r="AA40"/>
      <c r="AB40"/>
      <c r="AC40"/>
      <c r="AD40"/>
      <c r="AE40"/>
      <c r="AF40"/>
      <c r="AG40"/>
      <c r="AH40"/>
      <c r="AI40"/>
      <c r="AJ40"/>
      <c r="AK40"/>
      <c r="AL40"/>
      <c r="AM40"/>
      <c r="AN40"/>
      <c r="AO40"/>
      <c r="AP40"/>
      <c r="AQ40"/>
    </row>
    <row r="41" spans="1:43" s="72" customFormat="1" ht="21" customHeight="1">
      <c r="A41" s="112" t="s">
        <v>275</v>
      </c>
      <c r="B41" s="69"/>
      <c r="C41" s="69"/>
      <c r="D41" s="69"/>
      <c r="E41" s="69"/>
      <c r="F41" s="69"/>
      <c r="G41" s="70"/>
      <c r="H41" s="70"/>
      <c r="I41" s="70"/>
      <c r="J41" s="70"/>
      <c r="K41" s="70"/>
      <c r="L41" s="70"/>
      <c r="M41" s="70"/>
      <c r="N41" s="70"/>
      <c r="O41" s="70"/>
      <c r="AM41" s="69"/>
      <c r="AN41" s="71"/>
    </row>
    <row r="42" spans="1:43" s="72" customFormat="1" ht="24.95" customHeight="1">
      <c r="A42" s="407"/>
      <c r="B42" s="407"/>
      <c r="C42" s="407"/>
      <c r="D42" s="108">
        <v>4</v>
      </c>
      <c r="E42" s="108">
        <v>5</v>
      </c>
      <c r="F42" s="442">
        <v>6</v>
      </c>
      <c r="G42" s="442"/>
      <c r="H42" s="442"/>
      <c r="I42" s="442">
        <v>7</v>
      </c>
      <c r="J42" s="442"/>
      <c r="K42" s="442"/>
      <c r="L42" s="442">
        <v>8</v>
      </c>
      <c r="M42" s="442"/>
      <c r="N42" s="442"/>
      <c r="O42" s="442">
        <v>9</v>
      </c>
      <c r="P42" s="442"/>
      <c r="Q42" s="442"/>
      <c r="R42" s="442">
        <v>10</v>
      </c>
      <c r="S42" s="442"/>
      <c r="T42" s="442"/>
      <c r="U42" s="442">
        <v>11</v>
      </c>
      <c r="V42" s="442"/>
      <c r="W42" s="442"/>
      <c r="X42" s="442">
        <v>12</v>
      </c>
      <c r="Y42" s="442"/>
      <c r="Z42" s="442"/>
      <c r="AA42" s="442">
        <v>1</v>
      </c>
      <c r="AB42" s="442"/>
      <c r="AC42" s="442"/>
      <c r="AD42" s="442">
        <v>2</v>
      </c>
      <c r="AE42" s="442"/>
      <c r="AF42" s="442"/>
      <c r="AG42" s="442">
        <v>3</v>
      </c>
      <c r="AH42" s="442"/>
      <c r="AI42" s="442"/>
      <c r="AJ42" s="407" t="s">
        <v>152</v>
      </c>
      <c r="AK42" s="407"/>
      <c r="AL42" s="121" t="s">
        <v>210</v>
      </c>
      <c r="AM42" s="121" t="s">
        <v>221</v>
      </c>
      <c r="AN42"/>
      <c r="AO42"/>
      <c r="AP42"/>
      <c r="AQ42"/>
    </row>
    <row r="43" spans="1:43" s="72" customFormat="1" ht="18" customHeight="1">
      <c r="A43" s="437" t="s">
        <v>215</v>
      </c>
      <c r="B43" s="437"/>
      <c r="C43" s="437"/>
      <c r="D43" s="122">
        <f>SUM(D44:D48)</f>
        <v>0</v>
      </c>
      <c r="E43" s="122">
        <f>SUM(E44:E48)</f>
        <v>0</v>
      </c>
      <c r="F43" s="444">
        <f>SUM(F44:H48)</f>
        <v>0</v>
      </c>
      <c r="G43" s="444"/>
      <c r="H43" s="444"/>
      <c r="I43" s="444">
        <f>SUM(I44:K48)</f>
        <v>0</v>
      </c>
      <c r="J43" s="444"/>
      <c r="K43" s="444"/>
      <c r="L43" s="444">
        <f>SUM(L44:N48)</f>
        <v>0</v>
      </c>
      <c r="M43" s="444"/>
      <c r="N43" s="444"/>
      <c r="O43" s="444">
        <f>SUM(O44:Q48)</f>
        <v>0</v>
      </c>
      <c r="P43" s="444"/>
      <c r="Q43" s="444"/>
      <c r="R43" s="444">
        <f>SUM(R44:T48)</f>
        <v>0</v>
      </c>
      <c r="S43" s="444"/>
      <c r="T43" s="444"/>
      <c r="U43" s="444">
        <f>SUM(U44:W48)</f>
        <v>0</v>
      </c>
      <c r="V43" s="444"/>
      <c r="W43" s="444"/>
      <c r="X43" s="444">
        <f>SUM(X44:Z48)</f>
        <v>0</v>
      </c>
      <c r="Y43" s="444"/>
      <c r="Z43" s="444"/>
      <c r="AA43" s="444">
        <f>SUM(AA44:AC48)</f>
        <v>0</v>
      </c>
      <c r="AB43" s="444"/>
      <c r="AC43" s="444"/>
      <c r="AD43" s="444">
        <f>SUM(AD44:AF48)</f>
        <v>0</v>
      </c>
      <c r="AE43" s="444"/>
      <c r="AF43" s="444"/>
      <c r="AG43" s="444">
        <f>SUM(AG44:AI48)</f>
        <v>0</v>
      </c>
      <c r="AH43" s="444"/>
      <c r="AI43" s="444"/>
      <c r="AJ43" s="439">
        <f t="shared" ref="AJ43:AJ48" si="3">SUM(D43:AI43)</f>
        <v>0</v>
      </c>
      <c r="AK43" s="439"/>
      <c r="AL43" s="440" t="e">
        <f>ROUNDUP(((AJ43-AJ49-AJ50)+AJ49*0.5+AJ50*0.75)/AJ51,1)</f>
        <v>#DIV/0!</v>
      </c>
      <c r="AM43" s="440" t="e">
        <f>ROUND((2*AJ44+3*AJ45+4*AJ46+5*AJ47+6*AJ48)/AJ43,1)</f>
        <v>#DIV/0!</v>
      </c>
      <c r="AN43"/>
      <c r="AO43"/>
      <c r="AP43"/>
      <c r="AQ43"/>
    </row>
    <row r="44" spans="1:43" s="72" customFormat="1" ht="18" customHeight="1">
      <c r="A44" s="389" t="s">
        <v>216</v>
      </c>
      <c r="B44" s="390"/>
      <c r="C44" s="391"/>
      <c r="D44" s="109"/>
      <c r="E44" s="109"/>
      <c r="F44" s="438"/>
      <c r="G44" s="438"/>
      <c r="H44" s="438"/>
      <c r="I44" s="438"/>
      <c r="J44" s="438"/>
      <c r="K44" s="438"/>
      <c r="L44" s="438"/>
      <c r="M44" s="438"/>
      <c r="N44" s="438"/>
      <c r="O44" s="438"/>
      <c r="P44" s="438"/>
      <c r="Q44" s="438"/>
      <c r="R44" s="438"/>
      <c r="S44" s="438"/>
      <c r="T44" s="438"/>
      <c r="U44" s="438"/>
      <c r="V44" s="438"/>
      <c r="W44" s="438"/>
      <c r="X44" s="438"/>
      <c r="Y44" s="438"/>
      <c r="Z44" s="438"/>
      <c r="AA44" s="438"/>
      <c r="AB44" s="438"/>
      <c r="AC44" s="438"/>
      <c r="AD44" s="438"/>
      <c r="AE44" s="438"/>
      <c r="AF44" s="438"/>
      <c r="AG44" s="438"/>
      <c r="AH44" s="438"/>
      <c r="AI44" s="438"/>
      <c r="AJ44" s="439">
        <f t="shared" si="3"/>
        <v>0</v>
      </c>
      <c r="AK44" s="439"/>
      <c r="AL44" s="443"/>
      <c r="AM44" s="443"/>
      <c r="AN44"/>
      <c r="AO44"/>
      <c r="AP44"/>
      <c r="AQ44"/>
    </row>
    <row r="45" spans="1:43" s="72" customFormat="1" ht="18" customHeight="1">
      <c r="A45" s="389" t="s">
        <v>217</v>
      </c>
      <c r="B45" s="390"/>
      <c r="C45" s="391"/>
      <c r="D45" s="109"/>
      <c r="E45" s="109"/>
      <c r="F45" s="438"/>
      <c r="G45" s="438"/>
      <c r="H45" s="438"/>
      <c r="I45" s="438"/>
      <c r="J45" s="438"/>
      <c r="K45" s="438"/>
      <c r="L45" s="438"/>
      <c r="M45" s="438"/>
      <c r="N45" s="438"/>
      <c r="O45" s="438"/>
      <c r="P45" s="438"/>
      <c r="Q45" s="438"/>
      <c r="R45" s="438"/>
      <c r="S45" s="438"/>
      <c r="T45" s="438"/>
      <c r="U45" s="438"/>
      <c r="V45" s="438"/>
      <c r="W45" s="438"/>
      <c r="X45" s="438"/>
      <c r="Y45" s="438"/>
      <c r="Z45" s="438"/>
      <c r="AA45" s="438"/>
      <c r="AB45" s="438"/>
      <c r="AC45" s="438"/>
      <c r="AD45" s="438"/>
      <c r="AE45" s="438"/>
      <c r="AF45" s="438"/>
      <c r="AG45" s="438"/>
      <c r="AH45" s="438"/>
      <c r="AI45" s="438"/>
      <c r="AJ45" s="439">
        <f t="shared" si="3"/>
        <v>0</v>
      </c>
      <c r="AK45" s="439"/>
      <c r="AL45" s="443"/>
      <c r="AM45" s="443"/>
      <c r="AN45"/>
      <c r="AO45"/>
      <c r="AP45"/>
      <c r="AQ45"/>
    </row>
    <row r="46" spans="1:43" s="72" customFormat="1" ht="18" customHeight="1">
      <c r="A46" s="389" t="s">
        <v>218</v>
      </c>
      <c r="B46" s="390"/>
      <c r="C46" s="391"/>
      <c r="D46" s="109"/>
      <c r="E46" s="109"/>
      <c r="F46" s="438"/>
      <c r="G46" s="438"/>
      <c r="H46" s="438"/>
      <c r="I46" s="438"/>
      <c r="J46" s="438"/>
      <c r="K46" s="438"/>
      <c r="L46" s="438"/>
      <c r="M46" s="438"/>
      <c r="N46" s="438"/>
      <c r="O46" s="438"/>
      <c r="P46" s="438"/>
      <c r="Q46" s="438"/>
      <c r="R46" s="438"/>
      <c r="S46" s="438"/>
      <c r="T46" s="438"/>
      <c r="U46" s="438"/>
      <c r="V46" s="438"/>
      <c r="W46" s="438"/>
      <c r="X46" s="438"/>
      <c r="Y46" s="438"/>
      <c r="Z46" s="438"/>
      <c r="AA46" s="438"/>
      <c r="AB46" s="438"/>
      <c r="AC46" s="438"/>
      <c r="AD46" s="438"/>
      <c r="AE46" s="438"/>
      <c r="AF46" s="438"/>
      <c r="AG46" s="438"/>
      <c r="AH46" s="438"/>
      <c r="AI46" s="438"/>
      <c r="AJ46" s="439">
        <f t="shared" si="3"/>
        <v>0</v>
      </c>
      <c r="AK46" s="439"/>
      <c r="AL46" s="443"/>
      <c r="AM46" s="443"/>
      <c r="AN46"/>
      <c r="AO46"/>
      <c r="AP46"/>
      <c r="AQ46"/>
    </row>
    <row r="47" spans="1:43" s="72" customFormat="1" ht="18" customHeight="1">
      <c r="A47" s="389" t="s">
        <v>219</v>
      </c>
      <c r="B47" s="390"/>
      <c r="C47" s="391"/>
      <c r="D47" s="109"/>
      <c r="E47" s="109"/>
      <c r="F47" s="438"/>
      <c r="G47" s="438"/>
      <c r="H47" s="438"/>
      <c r="I47" s="438"/>
      <c r="J47" s="438"/>
      <c r="K47" s="438"/>
      <c r="L47" s="438"/>
      <c r="M47" s="438"/>
      <c r="N47" s="438"/>
      <c r="O47" s="438"/>
      <c r="P47" s="438"/>
      <c r="Q47" s="438"/>
      <c r="R47" s="438"/>
      <c r="S47" s="438"/>
      <c r="T47" s="438"/>
      <c r="U47" s="438"/>
      <c r="V47" s="438"/>
      <c r="W47" s="438"/>
      <c r="X47" s="438"/>
      <c r="Y47" s="438"/>
      <c r="Z47" s="438"/>
      <c r="AA47" s="438"/>
      <c r="AB47" s="438"/>
      <c r="AC47" s="438"/>
      <c r="AD47" s="438"/>
      <c r="AE47" s="438"/>
      <c r="AF47" s="438"/>
      <c r="AG47" s="438"/>
      <c r="AH47" s="438"/>
      <c r="AI47" s="438"/>
      <c r="AJ47" s="439">
        <f t="shared" si="3"/>
        <v>0</v>
      </c>
      <c r="AK47" s="439"/>
      <c r="AL47" s="443"/>
      <c r="AM47" s="443"/>
      <c r="AN47"/>
      <c r="AO47"/>
      <c r="AP47"/>
      <c r="AQ47"/>
    </row>
    <row r="48" spans="1:43" s="72" customFormat="1" ht="18" customHeight="1">
      <c r="A48" s="389" t="s">
        <v>220</v>
      </c>
      <c r="B48" s="390"/>
      <c r="C48" s="391"/>
      <c r="D48" s="109"/>
      <c r="E48" s="109"/>
      <c r="F48" s="438"/>
      <c r="G48" s="438"/>
      <c r="H48" s="438"/>
      <c r="I48" s="438"/>
      <c r="J48" s="438"/>
      <c r="K48" s="438"/>
      <c r="L48" s="438"/>
      <c r="M48" s="438"/>
      <c r="N48" s="438"/>
      <c r="O48" s="438"/>
      <c r="P48" s="438"/>
      <c r="Q48" s="438"/>
      <c r="R48" s="438"/>
      <c r="S48" s="438"/>
      <c r="T48" s="438"/>
      <c r="U48" s="438"/>
      <c r="V48" s="438"/>
      <c r="W48" s="438"/>
      <c r="X48" s="438"/>
      <c r="Y48" s="438"/>
      <c r="Z48" s="438"/>
      <c r="AA48" s="438"/>
      <c r="AB48" s="438"/>
      <c r="AC48" s="438"/>
      <c r="AD48" s="438"/>
      <c r="AE48" s="438"/>
      <c r="AF48" s="438"/>
      <c r="AG48" s="438"/>
      <c r="AH48" s="438"/>
      <c r="AI48" s="438"/>
      <c r="AJ48" s="439">
        <f t="shared" si="3"/>
        <v>0</v>
      </c>
      <c r="AK48" s="439"/>
      <c r="AL48" s="443"/>
      <c r="AM48" s="443"/>
      <c r="AN48"/>
      <c r="AO48"/>
      <c r="AP48"/>
      <c r="AQ48"/>
    </row>
    <row r="49" spans="1:43" s="72" customFormat="1" ht="18" customHeight="1">
      <c r="A49" s="170"/>
      <c r="B49" s="237" t="s">
        <v>296</v>
      </c>
      <c r="C49" s="238"/>
      <c r="D49" s="171"/>
      <c r="E49" s="171"/>
      <c r="F49" s="438"/>
      <c r="G49" s="438"/>
      <c r="H49" s="438"/>
      <c r="I49" s="438"/>
      <c r="J49" s="438"/>
      <c r="K49" s="438"/>
      <c r="L49" s="438"/>
      <c r="M49" s="438"/>
      <c r="N49" s="438"/>
      <c r="O49" s="438"/>
      <c r="P49" s="438"/>
      <c r="Q49" s="438"/>
      <c r="R49" s="438"/>
      <c r="S49" s="438"/>
      <c r="T49" s="438"/>
      <c r="U49" s="438"/>
      <c r="V49" s="438"/>
      <c r="W49" s="438"/>
      <c r="X49" s="438"/>
      <c r="Y49" s="438"/>
      <c r="Z49" s="438"/>
      <c r="AA49" s="438"/>
      <c r="AB49" s="438"/>
      <c r="AC49" s="438"/>
      <c r="AD49" s="438"/>
      <c r="AE49" s="438"/>
      <c r="AF49" s="438"/>
      <c r="AG49" s="438"/>
      <c r="AH49" s="438"/>
      <c r="AI49" s="438"/>
      <c r="AJ49" s="439">
        <f>SUM(D49:AI49)</f>
        <v>0</v>
      </c>
      <c r="AK49" s="439"/>
      <c r="AL49" s="443"/>
      <c r="AM49" s="443"/>
      <c r="AN49"/>
      <c r="AO49"/>
      <c r="AP49"/>
      <c r="AQ49"/>
    </row>
    <row r="50" spans="1:43" s="72" customFormat="1" ht="18" customHeight="1">
      <c r="A50" s="170"/>
      <c r="B50" s="445" t="s">
        <v>297</v>
      </c>
      <c r="C50" s="446"/>
      <c r="D50" s="171"/>
      <c r="E50" s="171"/>
      <c r="F50" s="438"/>
      <c r="G50" s="438"/>
      <c r="H50" s="438"/>
      <c r="I50" s="438"/>
      <c r="J50" s="438"/>
      <c r="K50" s="438"/>
      <c r="L50" s="438"/>
      <c r="M50" s="438"/>
      <c r="N50" s="438"/>
      <c r="O50" s="438"/>
      <c r="P50" s="438"/>
      <c r="Q50" s="438"/>
      <c r="R50" s="438"/>
      <c r="S50" s="438"/>
      <c r="T50" s="438"/>
      <c r="U50" s="438"/>
      <c r="V50" s="438"/>
      <c r="W50" s="438"/>
      <c r="X50" s="438"/>
      <c r="Y50" s="438"/>
      <c r="Z50" s="438"/>
      <c r="AA50" s="438"/>
      <c r="AB50" s="438"/>
      <c r="AC50" s="438"/>
      <c r="AD50" s="438"/>
      <c r="AE50" s="438"/>
      <c r="AF50" s="438"/>
      <c r="AG50" s="438"/>
      <c r="AH50" s="438"/>
      <c r="AI50" s="438"/>
      <c r="AJ50" s="439">
        <f>SUM(D50:AI50)</f>
        <v>0</v>
      </c>
      <c r="AK50" s="439"/>
      <c r="AL50" s="443"/>
      <c r="AM50" s="443"/>
      <c r="AN50"/>
      <c r="AO50"/>
      <c r="AP50"/>
      <c r="AQ50"/>
    </row>
    <row r="51" spans="1:43" s="72" customFormat="1" ht="18" customHeight="1">
      <c r="A51" s="437" t="s">
        <v>207</v>
      </c>
      <c r="B51" s="437"/>
      <c r="C51" s="437"/>
      <c r="D51" s="109"/>
      <c r="E51" s="109"/>
      <c r="F51" s="438"/>
      <c r="G51" s="438"/>
      <c r="H51" s="438"/>
      <c r="I51" s="438"/>
      <c r="J51" s="438"/>
      <c r="K51" s="438"/>
      <c r="L51" s="438"/>
      <c r="M51" s="438"/>
      <c r="N51" s="438"/>
      <c r="O51" s="438"/>
      <c r="P51" s="438"/>
      <c r="Q51" s="438"/>
      <c r="R51" s="438"/>
      <c r="S51" s="438"/>
      <c r="T51" s="438"/>
      <c r="U51" s="438"/>
      <c r="V51" s="438"/>
      <c r="W51" s="438"/>
      <c r="X51" s="438"/>
      <c r="Y51" s="438"/>
      <c r="Z51" s="438"/>
      <c r="AA51" s="438"/>
      <c r="AB51" s="438"/>
      <c r="AC51" s="438"/>
      <c r="AD51" s="438"/>
      <c r="AE51" s="438"/>
      <c r="AF51" s="438"/>
      <c r="AG51" s="438"/>
      <c r="AH51" s="438"/>
      <c r="AI51" s="438"/>
      <c r="AJ51" s="439">
        <f>+SUM(D51:AI51)</f>
        <v>0</v>
      </c>
      <c r="AK51" s="439"/>
      <c r="AL51" s="441"/>
      <c r="AM51" s="441"/>
      <c r="AN51"/>
      <c r="AO51"/>
      <c r="AP51"/>
      <c r="AQ51"/>
    </row>
    <row r="52" spans="1:43" s="72" customFormat="1" ht="21" customHeight="1">
      <c r="A52" s="118" t="s">
        <v>277</v>
      </c>
      <c r="B52" s="118"/>
      <c r="C52" s="118"/>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19"/>
      <c r="AH52" s="119"/>
      <c r="AI52" s="119"/>
      <c r="AJ52" s="120"/>
      <c r="AK52" s="70"/>
      <c r="AL52" s="69"/>
      <c r="AM52" s="69"/>
      <c r="AN52" s="71"/>
    </row>
    <row r="53" spans="1:43" s="72" customFormat="1" ht="5.0999999999999996" customHeight="1">
      <c r="A53" s="118"/>
      <c r="B53" s="118"/>
      <c r="C53" s="118"/>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19"/>
      <c r="AH53" s="119"/>
      <c r="AI53" s="119"/>
      <c r="AJ53" s="120"/>
      <c r="AK53" s="70"/>
      <c r="AL53" s="173"/>
      <c r="AM53" s="173"/>
      <c r="AN53" s="71"/>
    </row>
    <row r="54" spans="1:43" ht="3" customHeight="1">
      <c r="A54" s="62"/>
      <c r="B54" s="59"/>
      <c r="C54" s="85">
        <v>10</v>
      </c>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111"/>
      <c r="AN54" s="62"/>
    </row>
    <row r="55" spans="1:43" ht="15" customHeight="1">
      <c r="A55" s="94" t="s">
        <v>164</v>
      </c>
      <c r="B55" s="100"/>
      <c r="C55" s="101"/>
      <c r="D55" s="101"/>
      <c r="E55" s="101"/>
      <c r="F55" s="102"/>
      <c r="G55" s="101"/>
      <c r="H55" s="85"/>
      <c r="I55" s="85"/>
      <c r="J55" s="85"/>
      <c r="K55" s="85"/>
      <c r="L55" s="85"/>
      <c r="M55" s="85"/>
      <c r="N55" s="85"/>
      <c r="O55" s="85"/>
      <c r="P55" s="85"/>
      <c r="Q55" s="85"/>
      <c r="R55" s="85">
        <v>6</v>
      </c>
      <c r="S55" s="85"/>
      <c r="T55" s="85"/>
      <c r="U55" s="85"/>
      <c r="V55" s="85"/>
      <c r="W55" s="85"/>
      <c r="X55" s="85">
        <v>7</v>
      </c>
      <c r="Y55" s="85"/>
      <c r="Z55" s="85"/>
      <c r="AA55" s="85"/>
      <c r="AB55" s="85"/>
      <c r="AC55" s="85"/>
      <c r="AD55" s="85">
        <v>8</v>
      </c>
      <c r="AE55" s="85"/>
      <c r="AF55" s="85"/>
      <c r="AG55" s="86"/>
      <c r="AH55" s="86"/>
      <c r="AI55" s="86"/>
      <c r="AJ55" s="86">
        <v>9</v>
      </c>
      <c r="AK55" s="84"/>
      <c r="AL55" s="84"/>
      <c r="AM55" s="62"/>
    </row>
    <row r="56" spans="1:43" s="60" customFormat="1" ht="15" customHeight="1">
      <c r="A56" s="94" t="s">
        <v>165</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3" s="60" customFormat="1" ht="15" customHeight="1">
      <c r="A57" s="94" t="s">
        <v>214</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3" s="60" customFormat="1" ht="15" customHeight="1">
      <c r="A58" s="94" t="s">
        <v>166</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3" s="60" customFormat="1" ht="15" customHeight="1">
      <c r="A59" s="94" t="s">
        <v>167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3" ht="15" customHeight="1">
      <c r="A60" s="60" t="s">
        <v>168</v>
      </c>
      <c r="B60" s="103"/>
      <c r="C60" s="60"/>
      <c r="D60" s="60"/>
      <c r="E60" s="60"/>
      <c r="F60" s="60"/>
      <c r="G60" s="60"/>
    </row>
    <row r="61" spans="1:43" ht="15" customHeight="1">
      <c r="A61" s="60" t="s">
        <v>169</v>
      </c>
      <c r="B61" s="103"/>
      <c r="C61" s="60"/>
      <c r="D61" s="60"/>
      <c r="E61" s="60"/>
      <c r="F61" s="60"/>
      <c r="G61" s="60"/>
    </row>
    <row r="62" spans="1:43" ht="15" customHeight="1">
      <c r="A62" s="60"/>
      <c r="B62" s="81" t="s">
        <v>170</v>
      </c>
      <c r="C62" s="365" t="s">
        <v>171</v>
      </c>
      <c r="D62" s="365"/>
      <c r="E62" s="365"/>
      <c r="F62" s="60"/>
      <c r="G62" s="60"/>
    </row>
    <row r="63" spans="1:43" ht="15" customHeight="1">
      <c r="A63" s="60"/>
      <c r="B63" s="107" t="s">
        <v>188</v>
      </c>
      <c r="C63" s="375" t="s">
        <v>172</v>
      </c>
      <c r="D63" s="375"/>
      <c r="E63" s="375"/>
      <c r="F63" s="60"/>
      <c r="G63" s="60"/>
    </row>
    <row r="64" spans="1:43" ht="15" customHeight="1">
      <c r="A64" s="60"/>
      <c r="B64" s="107" t="s">
        <v>189</v>
      </c>
      <c r="C64" s="375" t="s">
        <v>173</v>
      </c>
      <c r="D64" s="375"/>
      <c r="E64" s="375"/>
      <c r="F64" s="60"/>
      <c r="G64" s="60"/>
    </row>
    <row r="65" spans="1:7" ht="15" customHeight="1">
      <c r="A65" s="60"/>
      <c r="B65" s="107" t="s">
        <v>190</v>
      </c>
      <c r="C65" s="375" t="s">
        <v>174</v>
      </c>
      <c r="D65" s="375"/>
      <c r="E65" s="375"/>
      <c r="F65" s="60"/>
      <c r="G65" s="60"/>
    </row>
    <row r="66" spans="1:7" ht="15" customHeight="1">
      <c r="A66" s="60"/>
      <c r="B66" s="107" t="s">
        <v>191</v>
      </c>
      <c r="C66" s="375" t="s">
        <v>175</v>
      </c>
      <c r="D66" s="375"/>
      <c r="E66" s="375"/>
      <c r="F66" s="60"/>
      <c r="G66" s="60"/>
    </row>
    <row r="67" spans="1:7" ht="15" customHeight="1">
      <c r="A67" s="60"/>
      <c r="B67" s="94" t="s">
        <v>176</v>
      </c>
      <c r="C67" s="60"/>
      <c r="D67" s="60"/>
      <c r="E67" s="60"/>
      <c r="F67" s="60"/>
      <c r="G67" s="60"/>
    </row>
    <row r="68" spans="1:7" ht="15" customHeight="1">
      <c r="A68" s="60"/>
      <c r="B68" s="94" t="s">
        <v>193</v>
      </c>
      <c r="C68" s="60"/>
      <c r="D68" s="60"/>
      <c r="E68" s="60"/>
      <c r="F68" s="60"/>
      <c r="G68" s="60"/>
    </row>
    <row r="69" spans="1:7" ht="15" customHeight="1">
      <c r="A69" s="60"/>
      <c r="B69" s="94" t="s">
        <v>177</v>
      </c>
      <c r="C69" s="60"/>
      <c r="D69" s="60"/>
      <c r="E69" s="60"/>
      <c r="F69" s="60"/>
      <c r="G69" s="60"/>
    </row>
    <row r="70" spans="1:7" ht="15" customHeight="1">
      <c r="A70" s="60" t="s">
        <v>178</v>
      </c>
      <c r="B70" s="103"/>
      <c r="C70" s="60"/>
      <c r="D70" s="60"/>
      <c r="E70" s="60"/>
      <c r="F70" s="60"/>
      <c r="G70" s="60"/>
    </row>
    <row r="71" spans="1:7" ht="15" customHeight="1">
      <c r="A71" s="60" t="s">
        <v>294</v>
      </c>
      <c r="B71" s="103"/>
      <c r="C71" s="60"/>
      <c r="D71" s="60"/>
      <c r="E71" s="60"/>
      <c r="F71" s="60"/>
      <c r="G71" s="60"/>
    </row>
    <row r="72" spans="1:7" ht="15" customHeight="1">
      <c r="A72" s="60" t="s">
        <v>194</v>
      </c>
      <c r="B72" s="103"/>
      <c r="C72" s="60"/>
      <c r="D72" s="60"/>
      <c r="E72" s="60"/>
      <c r="F72" s="60"/>
      <c r="G72" s="60"/>
    </row>
    <row r="73" spans="1:7" ht="15" customHeight="1">
      <c r="A73" s="60" t="s">
        <v>180</v>
      </c>
      <c r="B73" s="103"/>
      <c r="C73" s="60"/>
      <c r="D73" s="60"/>
      <c r="E73" s="60"/>
      <c r="F73" s="60"/>
      <c r="G73" s="60"/>
    </row>
    <row r="74" spans="1:7" ht="15" customHeight="1">
      <c r="A74" s="60" t="s">
        <v>279</v>
      </c>
      <c r="B74" s="103"/>
      <c r="C74" s="60"/>
      <c r="D74" s="60"/>
      <c r="E74" s="60"/>
      <c r="F74" s="60"/>
      <c r="G74" s="60"/>
    </row>
    <row r="75" spans="1:7" ht="15" customHeight="1">
      <c r="A75" s="60" t="s">
        <v>181</v>
      </c>
      <c r="B75" s="103"/>
      <c r="C75" s="60"/>
      <c r="D75" s="60"/>
      <c r="E75" s="60"/>
      <c r="F75" s="60"/>
      <c r="G75" s="60"/>
    </row>
    <row r="76" spans="1:7" ht="15" customHeight="1">
      <c r="A76" s="60" t="s">
        <v>182</v>
      </c>
      <c r="B76" s="103"/>
      <c r="C76" s="60"/>
      <c r="D76" s="60"/>
      <c r="E76" s="60"/>
      <c r="F76" s="60"/>
      <c r="G76" s="60"/>
    </row>
    <row r="77" spans="1:7" ht="15" customHeight="1">
      <c r="A77" s="60" t="s">
        <v>183</v>
      </c>
      <c r="B77" s="103"/>
      <c r="C77" s="60"/>
      <c r="D77" s="60"/>
      <c r="E77" s="60"/>
      <c r="F77" s="60"/>
      <c r="G77" s="60"/>
    </row>
    <row r="78" spans="1:7" ht="15" customHeight="1">
      <c r="A78" s="60" t="s">
        <v>184</v>
      </c>
      <c r="B78" s="103"/>
      <c r="C78" s="60"/>
      <c r="D78" s="60"/>
      <c r="E78" s="60"/>
      <c r="F78" s="60"/>
      <c r="G78" s="60"/>
    </row>
    <row r="79" spans="1:7" ht="15" customHeight="1">
      <c r="A79" s="60" t="s">
        <v>185</v>
      </c>
      <c r="B79" s="103"/>
      <c r="C79" s="60"/>
      <c r="D79" s="60"/>
      <c r="E79" s="60"/>
      <c r="F79" s="60"/>
      <c r="G79" s="60"/>
    </row>
    <row r="80" spans="1:7" ht="15" customHeight="1">
      <c r="A80" s="60" t="s">
        <v>186</v>
      </c>
      <c r="B80" s="103"/>
      <c r="C80" s="60"/>
      <c r="D80" s="60"/>
      <c r="E80" s="60"/>
      <c r="F80" s="60"/>
      <c r="G80" s="60"/>
    </row>
    <row r="81" spans="1:7" ht="15" customHeight="1">
      <c r="A81" s="60" t="s">
        <v>187</v>
      </c>
      <c r="B81" s="103"/>
      <c r="C81" s="60"/>
      <c r="D81" s="60"/>
      <c r="E81" s="60"/>
      <c r="F81" s="60"/>
      <c r="G81" s="60"/>
    </row>
    <row r="82" spans="1:7" ht="15" customHeight="1">
      <c r="A82" s="60" t="s">
        <v>192</v>
      </c>
      <c r="B82" s="103"/>
      <c r="C82" s="60"/>
      <c r="D82" s="60"/>
      <c r="E82" s="60"/>
      <c r="F82" s="60"/>
      <c r="G82" s="60"/>
    </row>
  </sheetData>
  <mergeCells count="190">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R47:T47"/>
    <mergeCell ref="C66:E66"/>
    <mergeCell ref="B37:C37"/>
    <mergeCell ref="D37:E37"/>
    <mergeCell ref="F37:K37"/>
    <mergeCell ref="L37:Q37"/>
    <mergeCell ref="R37:W37"/>
    <mergeCell ref="B38:C38"/>
    <mergeCell ref="D38:E38"/>
    <mergeCell ref="F38:K38"/>
    <mergeCell ref="L38:Q38"/>
    <mergeCell ref="C65:E65"/>
    <mergeCell ref="C62:E62"/>
    <mergeCell ref="C63:E63"/>
    <mergeCell ref="C64:E64"/>
    <mergeCell ref="A51:C51"/>
    <mergeCell ref="F51:H51"/>
    <mergeCell ref="I51:K51"/>
    <mergeCell ref="U51:W51"/>
    <mergeCell ref="A47:C47"/>
    <mergeCell ref="F47:H47"/>
    <mergeCell ref="I47:K47"/>
    <mergeCell ref="L47:N47"/>
    <mergeCell ref="O47:Q47"/>
    <mergeCell ref="A48:C48"/>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X51:Z51"/>
    <mergeCell ref="AA51:AC51"/>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AD51:AF51"/>
  </mergeCells>
  <phoneticPr fontId="3"/>
  <dataValidations count="8">
    <dataValidation type="list" allowBlank="1" showInputMessage="1" showErrorMessage="1" sqref="AK3:AN3" xr:uid="{00000000-0002-0000-1800-000000000000}">
      <formula1>"４週,歴月"</formula1>
    </dataValidation>
    <dataValidation type="list" allowBlank="1" showInputMessage="1" showErrorMessage="1" sqref="AK4:AN4" xr:uid="{00000000-0002-0000-1800-000001000000}">
      <formula1>"予定,実績"</formula1>
    </dataValidation>
    <dataValidation type="whole" operator="greaterThanOrEqual" allowBlank="1" showInputMessage="1" showErrorMessage="1" sqref="AG43:AG51 I43:I51 AD43:AD51 AA43:AA51 X43:X51 U43:U51 R43:R51 O43:O51 L43:L51 D43:F51" xr:uid="{00000000-0002-0000-1800-000002000000}">
      <formula1>0</formula1>
    </dataValidation>
    <dataValidation operator="greaterThanOrEqual" allowBlank="1" showInputMessage="1" showErrorMessage="1" sqref="I52:I53 AL43:AM50 L52:L53 AJ43:AJ51" xr:uid="{00000000-0002-0000-1800-000003000000}"/>
    <dataValidation type="list" allowBlank="1" showInputMessage="1" showErrorMessage="1" sqref="C11:C30" xr:uid="{00000000-0002-0000-1800-000004000000}">
      <formula1>"A,B,C,D"</formula1>
    </dataValidation>
    <dataValidation type="list" allowBlank="1" showInputMessage="1" showErrorMessage="1" sqref="B40:E40 D38:E38" xr:uid="{00000000-0002-0000-1800-000005000000}">
      <formula1>"○"</formula1>
    </dataValidation>
    <dataValidation type="list" operator="greaterThanOrEqual" allowBlank="1" showInputMessage="1" showErrorMessage="1" sqref="F38:AC38 F40:W40" xr:uid="{00000000-0002-0000-1800-000006000000}">
      <formula1>"○"</formula1>
    </dataValidation>
    <dataValidation type="list" allowBlank="1" showInputMessage="1" showErrorMessage="1" sqref="B11:B30" xr:uid="{00000000-0002-0000-18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54"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5"/>
  <dimension ref="A1:AN64"/>
  <sheetViews>
    <sheetView showGridLines="0" view="pageBreakPreview" zoomScaleNormal="100" zoomScaleSheetLayoutView="100" workbookViewId="0">
      <selection activeCell="E13" sqref="E13"/>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295</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98</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72"/>
      <c r="AN11" s="372"/>
    </row>
    <row r="12" spans="1:40" ht="18" customHeight="1">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72"/>
      <c r="AN12" s="372"/>
    </row>
    <row r="13" spans="1:40" ht="18" customHeight="1">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72"/>
      <c r="AN13" s="372"/>
    </row>
    <row r="14" spans="1:40" ht="18" customHeight="1">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72"/>
      <c r="AN14" s="372"/>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72"/>
      <c r="AN15" s="372"/>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0"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0" ht="5.0999999999999996" customHeight="1">
      <c r="A36" s="62"/>
      <c r="B36" s="59"/>
      <c r="C36" s="85">
        <v>2</v>
      </c>
      <c r="D36" s="85"/>
      <c r="E36" s="85">
        <v>3</v>
      </c>
      <c r="F36" s="85"/>
      <c r="G36" s="85"/>
      <c r="H36" s="85"/>
      <c r="I36" s="85">
        <v>4</v>
      </c>
      <c r="J36" s="85"/>
      <c r="K36" s="85"/>
      <c r="L36" s="85"/>
      <c r="M36" s="85"/>
      <c r="N36" s="85"/>
      <c r="O36" s="85">
        <v>5</v>
      </c>
      <c r="P36" s="85"/>
      <c r="Q36" s="85"/>
      <c r="R36" s="85"/>
      <c r="S36" s="85"/>
      <c r="T36" s="85"/>
      <c r="U36" s="85">
        <v>6</v>
      </c>
      <c r="V36" s="85"/>
      <c r="W36" s="85"/>
      <c r="X36" s="85"/>
      <c r="Y36" s="85"/>
      <c r="Z36" s="85"/>
      <c r="AA36" s="85">
        <v>7</v>
      </c>
      <c r="AB36" s="85"/>
      <c r="AC36" s="85"/>
      <c r="AD36" s="85"/>
      <c r="AE36" s="85"/>
      <c r="AF36" s="85"/>
      <c r="AG36" s="85">
        <v>8</v>
      </c>
      <c r="AH36" s="85"/>
      <c r="AI36" s="85"/>
      <c r="AJ36" s="85"/>
      <c r="AK36" s="85"/>
      <c r="AL36" s="85">
        <v>9</v>
      </c>
      <c r="AM36" s="111"/>
      <c r="AN36" s="62"/>
    </row>
    <row r="37" spans="1:40" ht="15" customHeight="1">
      <c r="A37" s="94" t="s">
        <v>164</v>
      </c>
      <c r="B37" s="100"/>
      <c r="C37" s="101"/>
      <c r="D37" s="101"/>
      <c r="E37" s="101"/>
      <c r="F37" s="102"/>
      <c r="G37" s="101"/>
      <c r="H37" s="85"/>
      <c r="I37" s="85"/>
      <c r="J37" s="85"/>
      <c r="K37" s="85"/>
      <c r="L37" s="85"/>
      <c r="M37" s="85"/>
      <c r="N37" s="85"/>
      <c r="O37" s="85"/>
      <c r="P37" s="85"/>
      <c r="Q37" s="85"/>
      <c r="R37" s="85">
        <v>6</v>
      </c>
      <c r="S37" s="85"/>
      <c r="T37" s="85"/>
      <c r="U37" s="85"/>
      <c r="V37" s="85"/>
      <c r="W37" s="85"/>
      <c r="X37" s="85">
        <v>7</v>
      </c>
      <c r="Y37" s="85"/>
      <c r="Z37" s="85"/>
      <c r="AA37" s="85"/>
      <c r="AB37" s="85"/>
      <c r="AC37" s="85"/>
      <c r="AD37" s="85">
        <v>8</v>
      </c>
      <c r="AE37" s="85"/>
      <c r="AF37" s="85"/>
      <c r="AG37" s="86"/>
      <c r="AH37" s="86"/>
      <c r="AI37" s="86"/>
      <c r="AJ37" s="86">
        <v>9</v>
      </c>
      <c r="AK37" s="84"/>
      <c r="AL37" s="84"/>
      <c r="AM37" s="62"/>
    </row>
    <row r="38" spans="1:40" s="60" customFormat="1" ht="15" customHeight="1">
      <c r="A38" s="94" t="s">
        <v>165</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40" s="60" customFormat="1" ht="15" customHeight="1">
      <c r="A39" s="94" t="s">
        <v>214</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40" s="60" customFormat="1" ht="15" customHeight="1">
      <c r="A40" s="94" t="s">
        <v>166</v>
      </c>
      <c r="B40" s="93"/>
      <c r="C40" s="93"/>
      <c r="D40" s="93"/>
      <c r="E40" s="93"/>
      <c r="F40" s="93"/>
      <c r="G40" s="93"/>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row>
    <row r="41" spans="1:40" s="60" customFormat="1" ht="15" customHeight="1">
      <c r="A41" s="94" t="s">
        <v>167</v>
      </c>
      <c r="B41" s="93"/>
      <c r="C41" s="93"/>
      <c r="D41" s="93"/>
      <c r="E41" s="93"/>
      <c r="F41" s="93"/>
      <c r="G41" s="93"/>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row>
    <row r="42" spans="1:40" ht="15" customHeight="1">
      <c r="A42" s="60" t="s">
        <v>168</v>
      </c>
      <c r="B42" s="103"/>
      <c r="C42" s="60"/>
      <c r="D42" s="60"/>
      <c r="E42" s="60"/>
      <c r="F42" s="60"/>
      <c r="G42" s="60"/>
    </row>
    <row r="43" spans="1:40" ht="15" customHeight="1">
      <c r="A43" s="60" t="s">
        <v>169</v>
      </c>
      <c r="B43" s="103"/>
      <c r="C43" s="60"/>
      <c r="D43" s="60"/>
      <c r="E43" s="60"/>
      <c r="F43" s="60"/>
      <c r="G43" s="60"/>
    </row>
    <row r="44" spans="1:40" ht="15" customHeight="1">
      <c r="A44" s="60"/>
      <c r="B44" s="81" t="s">
        <v>170</v>
      </c>
      <c r="C44" s="365" t="s">
        <v>171</v>
      </c>
      <c r="D44" s="365"/>
      <c r="E44" s="365"/>
      <c r="F44" s="60"/>
      <c r="G44" s="60"/>
    </row>
    <row r="45" spans="1:40" ht="15" customHeight="1">
      <c r="A45" s="60"/>
      <c r="B45" s="107" t="s">
        <v>188</v>
      </c>
      <c r="C45" s="375" t="s">
        <v>172</v>
      </c>
      <c r="D45" s="375"/>
      <c r="E45" s="375"/>
      <c r="F45" s="60"/>
      <c r="G45" s="60"/>
    </row>
    <row r="46" spans="1:40" ht="15" customHeight="1">
      <c r="A46" s="60"/>
      <c r="B46" s="107" t="s">
        <v>189</v>
      </c>
      <c r="C46" s="375" t="s">
        <v>173</v>
      </c>
      <c r="D46" s="375"/>
      <c r="E46" s="375"/>
      <c r="F46" s="60"/>
      <c r="G46" s="60"/>
    </row>
    <row r="47" spans="1:40" ht="15" customHeight="1">
      <c r="A47" s="60"/>
      <c r="B47" s="107" t="s">
        <v>190</v>
      </c>
      <c r="C47" s="375" t="s">
        <v>174</v>
      </c>
      <c r="D47" s="375"/>
      <c r="E47" s="375"/>
      <c r="F47" s="60"/>
      <c r="G47" s="60"/>
    </row>
    <row r="48" spans="1:40" ht="15" customHeight="1">
      <c r="A48" s="60"/>
      <c r="B48" s="107" t="s">
        <v>191</v>
      </c>
      <c r="C48" s="375" t="s">
        <v>175</v>
      </c>
      <c r="D48" s="375"/>
      <c r="E48" s="375"/>
      <c r="F48" s="60"/>
      <c r="G48" s="60"/>
    </row>
    <row r="49" spans="1:7" ht="15" customHeight="1">
      <c r="A49" s="60"/>
      <c r="B49" s="94" t="s">
        <v>176</v>
      </c>
      <c r="C49" s="60"/>
      <c r="D49" s="60"/>
      <c r="E49" s="60"/>
      <c r="F49" s="60"/>
      <c r="G49" s="60"/>
    </row>
    <row r="50" spans="1:7" ht="15" customHeight="1">
      <c r="A50" s="60"/>
      <c r="B50" s="94" t="s">
        <v>193</v>
      </c>
      <c r="C50" s="60"/>
      <c r="D50" s="60"/>
      <c r="E50" s="60"/>
      <c r="F50" s="60"/>
      <c r="G50" s="60"/>
    </row>
    <row r="51" spans="1:7" ht="15" customHeight="1">
      <c r="A51" s="60"/>
      <c r="B51" s="94" t="s">
        <v>177</v>
      </c>
      <c r="C51" s="60"/>
      <c r="D51" s="60"/>
      <c r="E51" s="60"/>
      <c r="F51" s="60"/>
      <c r="G51" s="60"/>
    </row>
    <row r="52" spans="1:7" ht="15" customHeight="1">
      <c r="A52" s="60" t="s">
        <v>178</v>
      </c>
      <c r="B52" s="103"/>
      <c r="C52" s="60"/>
      <c r="D52" s="60"/>
      <c r="E52" s="60"/>
      <c r="F52" s="60"/>
      <c r="G52" s="60"/>
    </row>
    <row r="53" spans="1:7" ht="15" customHeight="1">
      <c r="A53" s="60" t="s">
        <v>179</v>
      </c>
      <c r="B53" s="103"/>
      <c r="C53" s="60"/>
      <c r="D53" s="60"/>
      <c r="E53" s="60"/>
      <c r="F53" s="60"/>
      <c r="G53" s="60"/>
    </row>
    <row r="54" spans="1:7" ht="15" customHeight="1">
      <c r="A54" s="60" t="s">
        <v>194</v>
      </c>
      <c r="B54" s="103"/>
      <c r="C54" s="60"/>
      <c r="D54" s="60"/>
      <c r="E54" s="60"/>
      <c r="F54" s="60"/>
      <c r="G54" s="60"/>
    </row>
    <row r="55" spans="1:7" ht="15" customHeight="1">
      <c r="A55" s="60" t="s">
        <v>180</v>
      </c>
      <c r="B55" s="103"/>
      <c r="C55" s="60"/>
      <c r="D55" s="60"/>
      <c r="E55" s="60"/>
      <c r="F55" s="60"/>
      <c r="G55" s="60"/>
    </row>
    <row r="56" spans="1:7" ht="15" customHeight="1">
      <c r="A56" s="60" t="s">
        <v>279</v>
      </c>
      <c r="B56" s="103"/>
      <c r="C56" s="60"/>
      <c r="D56" s="60"/>
      <c r="E56" s="60"/>
      <c r="F56" s="60"/>
      <c r="G56" s="60"/>
    </row>
    <row r="57" spans="1:7" ht="15" customHeight="1">
      <c r="A57" s="60" t="s">
        <v>181</v>
      </c>
      <c r="B57" s="103"/>
      <c r="C57" s="60"/>
      <c r="D57" s="60"/>
      <c r="E57" s="60"/>
      <c r="F57" s="60"/>
      <c r="G57" s="60"/>
    </row>
    <row r="58" spans="1:7" ht="15" customHeight="1">
      <c r="A58" s="60" t="s">
        <v>182</v>
      </c>
      <c r="B58" s="103"/>
      <c r="C58" s="60"/>
      <c r="D58" s="60"/>
      <c r="E58" s="60"/>
      <c r="F58" s="60"/>
      <c r="G58" s="60"/>
    </row>
    <row r="59" spans="1:7" ht="15" customHeight="1">
      <c r="A59" s="60" t="s">
        <v>183</v>
      </c>
      <c r="B59" s="103"/>
      <c r="C59" s="60"/>
      <c r="D59" s="60"/>
      <c r="E59" s="60"/>
      <c r="F59" s="60"/>
      <c r="G59" s="60"/>
    </row>
    <row r="60" spans="1:7" ht="15" customHeight="1">
      <c r="A60" s="60" t="s">
        <v>184</v>
      </c>
      <c r="B60" s="103"/>
      <c r="C60" s="60"/>
      <c r="D60" s="60"/>
      <c r="E60" s="60"/>
      <c r="F60" s="60"/>
      <c r="G60" s="60"/>
    </row>
    <row r="61" spans="1:7" ht="15" customHeight="1">
      <c r="A61" s="60" t="s">
        <v>185</v>
      </c>
      <c r="B61" s="103"/>
      <c r="C61" s="60"/>
      <c r="D61" s="60"/>
      <c r="E61" s="60"/>
      <c r="F61" s="60"/>
      <c r="G61" s="60"/>
    </row>
    <row r="62" spans="1:7" ht="15" customHeight="1">
      <c r="A62" s="60" t="s">
        <v>186</v>
      </c>
      <c r="B62" s="103"/>
      <c r="C62" s="60"/>
      <c r="D62" s="60"/>
      <c r="E62" s="60"/>
      <c r="F62" s="60"/>
      <c r="G62" s="60"/>
    </row>
    <row r="63" spans="1:7" ht="15" customHeight="1">
      <c r="A63" s="60" t="s">
        <v>187</v>
      </c>
      <c r="B63" s="103"/>
      <c r="C63" s="60"/>
      <c r="D63" s="60"/>
      <c r="E63" s="60"/>
      <c r="F63" s="60"/>
      <c r="G63" s="60"/>
    </row>
    <row r="64" spans="1:7" ht="15" customHeight="1">
      <c r="A64" s="60" t="s">
        <v>192</v>
      </c>
      <c r="B64" s="103"/>
      <c r="C64" s="60"/>
      <c r="D64" s="60"/>
      <c r="E64" s="60"/>
      <c r="F64" s="60"/>
      <c r="G64" s="60"/>
    </row>
  </sheetData>
  <mergeCells count="51">
    <mergeCell ref="AK1:AN1"/>
    <mergeCell ref="M2:P2"/>
    <mergeCell ref="Q2:R2"/>
    <mergeCell ref="S2:T2"/>
    <mergeCell ref="U2:V2"/>
    <mergeCell ref="AK2:AN2"/>
    <mergeCell ref="A7:A10"/>
    <mergeCell ref="B7:B10"/>
    <mergeCell ref="C7:C10"/>
    <mergeCell ref="D7:D10"/>
    <mergeCell ref="E7:E10"/>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30:AN30"/>
    <mergeCell ref="A31:E31"/>
    <mergeCell ref="AM31:AN32"/>
    <mergeCell ref="A32:E32"/>
    <mergeCell ref="AM29:AN29"/>
    <mergeCell ref="C44:E44"/>
    <mergeCell ref="C45:E45"/>
    <mergeCell ref="C47:E47"/>
    <mergeCell ref="C48:E48"/>
    <mergeCell ref="C46:E46"/>
  </mergeCells>
  <phoneticPr fontId="3"/>
  <dataValidations count="4">
    <dataValidation type="list" allowBlank="1" showInputMessage="1" showErrorMessage="1" sqref="C11:C30" xr:uid="{00000000-0002-0000-1900-000000000000}">
      <formula1>"A,B,C,D"</formula1>
    </dataValidation>
    <dataValidation type="list" allowBlank="1" showInputMessage="1" showErrorMessage="1" sqref="AK3:AN3" xr:uid="{00000000-0002-0000-1900-000001000000}">
      <formula1>"４週,歴月"</formula1>
    </dataValidation>
    <dataValidation type="list" allowBlank="1" showInputMessage="1" showErrorMessage="1" sqref="AK4:AN4" xr:uid="{00000000-0002-0000-1900-000002000000}">
      <formula1>"予定,実績"</formula1>
    </dataValidation>
    <dataValidation type="list" allowBlank="1" showInputMessage="1" showErrorMessage="1" sqref="B11:B30" xr:uid="{00000000-0002-0000-19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7"/>
  <dimension ref="A1:L32"/>
  <sheetViews>
    <sheetView topLeftCell="A16" workbookViewId="0">
      <selection activeCell="C33" sqref="C33"/>
    </sheetView>
  </sheetViews>
  <sheetFormatPr defaultRowHeight="18.75"/>
  <cols>
    <col min="1" max="1" width="42.625" customWidth="1"/>
    <col min="3" max="11" width="15.625" customWidth="1"/>
  </cols>
  <sheetData>
    <row r="1" spans="1:12">
      <c r="A1" t="s">
        <v>150</v>
      </c>
      <c r="B1" t="s">
        <v>139</v>
      </c>
      <c r="C1" t="s">
        <v>140</v>
      </c>
      <c r="D1" t="s">
        <v>141</v>
      </c>
      <c r="E1" t="s">
        <v>142</v>
      </c>
      <c r="F1" t="s">
        <v>143</v>
      </c>
      <c r="G1" t="s">
        <v>144</v>
      </c>
      <c r="H1" t="s">
        <v>145</v>
      </c>
      <c r="I1" t="s">
        <v>146</v>
      </c>
      <c r="J1" t="s">
        <v>147</v>
      </c>
      <c r="K1" t="s">
        <v>267</v>
      </c>
    </row>
    <row r="2" spans="1:12">
      <c r="A2" t="s">
        <v>273</v>
      </c>
      <c r="B2" t="s">
        <v>110</v>
      </c>
      <c r="C2" t="s">
        <v>111</v>
      </c>
      <c r="D2" t="s">
        <v>112</v>
      </c>
    </row>
    <row r="3" spans="1:12">
      <c r="A3" t="s">
        <v>269</v>
      </c>
      <c r="B3" t="s">
        <v>110</v>
      </c>
      <c r="C3" t="s">
        <v>111</v>
      </c>
      <c r="D3" t="s">
        <v>112</v>
      </c>
    </row>
    <row r="4" spans="1:12">
      <c r="A4" t="s">
        <v>270</v>
      </c>
      <c r="B4" t="s">
        <v>110</v>
      </c>
      <c r="C4" t="s">
        <v>111</v>
      </c>
      <c r="D4" t="s">
        <v>112</v>
      </c>
    </row>
    <row r="5" spans="1:12">
      <c r="A5" t="s">
        <v>271</v>
      </c>
      <c r="B5" t="s">
        <v>110</v>
      </c>
      <c r="C5" t="s">
        <v>111</v>
      </c>
      <c r="D5" t="s">
        <v>112</v>
      </c>
    </row>
    <row r="6" spans="1:12">
      <c r="A6" s="168" t="s">
        <v>101</v>
      </c>
      <c r="B6" s="168" t="s">
        <v>110</v>
      </c>
      <c r="C6" s="168" t="s">
        <v>113</v>
      </c>
      <c r="D6" s="168" t="s">
        <v>114</v>
      </c>
      <c r="E6" s="168" t="s">
        <v>115</v>
      </c>
      <c r="F6" s="168" t="s">
        <v>116</v>
      </c>
      <c r="G6" s="168"/>
      <c r="H6" s="168"/>
      <c r="I6" s="168"/>
      <c r="J6" s="168"/>
    </row>
    <row r="7" spans="1:12">
      <c r="A7" s="168" t="s">
        <v>94</v>
      </c>
      <c r="B7" s="168" t="s">
        <v>110</v>
      </c>
      <c r="C7" s="168" t="s">
        <v>113</v>
      </c>
      <c r="D7" s="168" t="s">
        <v>114</v>
      </c>
      <c r="E7" s="168" t="s">
        <v>115</v>
      </c>
      <c r="F7" s="168" t="s">
        <v>117</v>
      </c>
      <c r="G7" s="168" t="s">
        <v>118</v>
      </c>
      <c r="H7" s="168" t="s">
        <v>260</v>
      </c>
      <c r="I7" s="168" t="s">
        <v>116</v>
      </c>
      <c r="J7" s="168" t="s">
        <v>293</v>
      </c>
    </row>
    <row r="8" spans="1:12">
      <c r="A8" s="168" t="s">
        <v>237</v>
      </c>
      <c r="B8" s="168" t="s">
        <v>110</v>
      </c>
      <c r="C8" s="168" t="s">
        <v>116</v>
      </c>
      <c r="D8" s="168"/>
      <c r="E8" s="168"/>
      <c r="F8" s="168"/>
      <c r="G8" s="168"/>
      <c r="H8" s="168"/>
      <c r="I8" s="168"/>
      <c r="J8" s="168"/>
    </row>
    <row r="9" spans="1:12">
      <c r="A9" s="168" t="s">
        <v>238</v>
      </c>
      <c r="B9" s="168" t="s">
        <v>110</v>
      </c>
      <c r="C9" s="168" t="s">
        <v>116</v>
      </c>
      <c r="D9" s="168"/>
      <c r="E9" s="168"/>
      <c r="F9" s="168"/>
      <c r="G9" s="168"/>
      <c r="H9" s="168"/>
      <c r="I9" s="168"/>
      <c r="J9" s="168"/>
    </row>
    <row r="10" spans="1:12">
      <c r="A10" s="168" t="s">
        <v>239</v>
      </c>
      <c r="B10" s="168" t="s">
        <v>110</v>
      </c>
      <c r="C10" s="168" t="s">
        <v>116</v>
      </c>
      <c r="D10" s="168"/>
      <c r="E10" s="168"/>
      <c r="F10" s="168"/>
      <c r="G10" s="168"/>
      <c r="H10" s="168"/>
      <c r="I10" s="168"/>
      <c r="J10" s="168"/>
    </row>
    <row r="11" spans="1:12">
      <c r="A11" s="168" t="s">
        <v>100</v>
      </c>
      <c r="B11" s="168" t="s">
        <v>110</v>
      </c>
      <c r="C11" s="168" t="s">
        <v>111</v>
      </c>
      <c r="D11" s="168"/>
      <c r="E11" s="168"/>
      <c r="F11" s="168"/>
      <c r="G11" s="168"/>
      <c r="H11" s="168"/>
      <c r="I11" s="168"/>
      <c r="J11" s="168"/>
    </row>
    <row r="12" spans="1:12">
      <c r="A12" s="168" t="s">
        <v>240</v>
      </c>
      <c r="B12" s="168" t="s">
        <v>110</v>
      </c>
      <c r="C12" s="168" t="s">
        <v>113</v>
      </c>
      <c r="D12" s="168" t="s">
        <v>125</v>
      </c>
      <c r="E12" s="168" t="s">
        <v>116</v>
      </c>
      <c r="F12" s="168" t="s">
        <v>276</v>
      </c>
      <c r="G12" s="168" t="s">
        <v>293</v>
      </c>
      <c r="H12" s="168"/>
      <c r="I12" s="168"/>
      <c r="J12" s="168"/>
    </row>
    <row r="13" spans="1:12">
      <c r="A13" s="168" t="s">
        <v>241</v>
      </c>
      <c r="B13" s="168" t="s">
        <v>110</v>
      </c>
      <c r="C13" s="168" t="s">
        <v>113</v>
      </c>
      <c r="D13" s="168" t="s">
        <v>125</v>
      </c>
      <c r="E13" s="168" t="s">
        <v>293</v>
      </c>
      <c r="F13" s="168" t="s">
        <v>276</v>
      </c>
      <c r="G13" s="168"/>
      <c r="H13" s="168"/>
      <c r="I13" s="168"/>
      <c r="J13" s="168"/>
    </row>
    <row r="14" spans="1:12">
      <c r="A14" s="168" t="s">
        <v>242</v>
      </c>
      <c r="B14" s="168" t="s">
        <v>110</v>
      </c>
      <c r="C14" s="168" t="s">
        <v>113</v>
      </c>
      <c r="D14" s="168" t="s">
        <v>125</v>
      </c>
      <c r="E14" s="168" t="s">
        <v>116</v>
      </c>
      <c r="F14" s="168" t="s">
        <v>276</v>
      </c>
      <c r="G14" s="168" t="s">
        <v>293</v>
      </c>
      <c r="H14" s="168"/>
      <c r="I14" s="168"/>
      <c r="J14" s="168"/>
    </row>
    <row r="15" spans="1:12">
      <c r="A15" s="168" t="s">
        <v>126</v>
      </c>
      <c r="B15" s="168" t="s">
        <v>110</v>
      </c>
      <c r="C15" s="168" t="s">
        <v>113</v>
      </c>
      <c r="D15" s="168" t="s">
        <v>114</v>
      </c>
      <c r="E15" s="168" t="s">
        <v>115</v>
      </c>
      <c r="F15" s="168" t="s">
        <v>117</v>
      </c>
      <c r="G15" s="168" t="s">
        <v>118</v>
      </c>
      <c r="H15" s="168" t="s">
        <v>260</v>
      </c>
      <c r="I15" s="168" t="s">
        <v>127</v>
      </c>
      <c r="J15" s="168" t="s">
        <v>128</v>
      </c>
      <c r="K15" t="s">
        <v>116</v>
      </c>
      <c r="L15" s="168" t="s">
        <v>293</v>
      </c>
    </row>
    <row r="16" spans="1:12">
      <c r="A16" s="168" t="s">
        <v>203</v>
      </c>
      <c r="B16" s="168" t="s">
        <v>110</v>
      </c>
      <c r="C16" s="168" t="s">
        <v>113</v>
      </c>
      <c r="D16" s="168" t="s">
        <v>115</v>
      </c>
      <c r="E16" s="168" t="s">
        <v>117</v>
      </c>
      <c r="F16" s="168" t="s">
        <v>118</v>
      </c>
      <c r="G16" s="168" t="s">
        <v>260</v>
      </c>
      <c r="H16" s="168" t="s">
        <v>116</v>
      </c>
      <c r="I16" s="168" t="s">
        <v>300</v>
      </c>
      <c r="J16" s="168"/>
    </row>
    <row r="17" spans="1:11">
      <c r="A17" s="168" t="s">
        <v>204</v>
      </c>
      <c r="B17" s="168" t="s">
        <v>110</v>
      </c>
      <c r="C17" s="168" t="s">
        <v>113</v>
      </c>
      <c r="D17" s="168" t="s">
        <v>119</v>
      </c>
      <c r="E17" s="168" t="s">
        <v>116</v>
      </c>
      <c r="F17" s="168" t="s">
        <v>300</v>
      </c>
      <c r="G17" s="168" t="s">
        <v>293</v>
      </c>
      <c r="H17" s="168"/>
      <c r="I17" s="168"/>
      <c r="J17" s="168"/>
    </row>
    <row r="18" spans="1:11">
      <c r="A18" s="168" t="s">
        <v>99</v>
      </c>
      <c r="B18" s="168" t="s">
        <v>110</v>
      </c>
      <c r="C18" s="168" t="s">
        <v>113</v>
      </c>
      <c r="D18" s="168" t="s">
        <v>120</v>
      </c>
      <c r="E18" s="168" t="s">
        <v>121</v>
      </c>
      <c r="F18" s="168" t="s">
        <v>122</v>
      </c>
      <c r="G18" s="168" t="s">
        <v>306</v>
      </c>
      <c r="H18" s="168"/>
      <c r="I18" s="168"/>
      <c r="J18" s="168"/>
    </row>
    <row r="19" spans="1:11">
      <c r="A19" s="168" t="s">
        <v>262</v>
      </c>
      <c r="B19" s="168" t="s">
        <v>110</v>
      </c>
      <c r="C19" s="168" t="s">
        <v>113</v>
      </c>
      <c r="D19" s="168" t="s">
        <v>121</v>
      </c>
      <c r="E19" s="168" t="s">
        <v>122</v>
      </c>
      <c r="F19" s="168" t="s">
        <v>306</v>
      </c>
      <c r="G19" s="168"/>
      <c r="H19" s="168"/>
      <c r="I19" s="168"/>
      <c r="J19" s="168"/>
    </row>
    <row r="20" spans="1:11">
      <c r="A20" s="168" t="s">
        <v>261</v>
      </c>
      <c r="B20" s="168" t="s">
        <v>110</v>
      </c>
      <c r="C20" s="168" t="s">
        <v>113</v>
      </c>
      <c r="D20" s="168" t="s">
        <v>121</v>
      </c>
      <c r="E20" s="168" t="s">
        <v>122</v>
      </c>
      <c r="F20" s="168" t="s">
        <v>301</v>
      </c>
      <c r="G20" s="168" t="s">
        <v>302</v>
      </c>
      <c r="H20" s="168" t="s">
        <v>293</v>
      </c>
      <c r="I20" s="168"/>
      <c r="J20" s="168"/>
    </row>
    <row r="21" spans="1:11">
      <c r="A21" s="168" t="s">
        <v>98</v>
      </c>
      <c r="B21" s="168" t="s">
        <v>110</v>
      </c>
      <c r="C21" s="168" t="s">
        <v>112</v>
      </c>
      <c r="D21" s="168"/>
      <c r="E21" s="168"/>
      <c r="F21" s="168"/>
      <c r="G21" s="168"/>
      <c r="H21" s="168"/>
      <c r="I21" s="168"/>
      <c r="J21" s="168"/>
    </row>
    <row r="22" spans="1:11">
      <c r="A22" s="168" t="s">
        <v>97</v>
      </c>
      <c r="B22" s="168" t="s">
        <v>110</v>
      </c>
      <c r="C22" s="168" t="s">
        <v>113</v>
      </c>
      <c r="D22" s="168" t="s">
        <v>123</v>
      </c>
      <c r="E22" s="168" t="s">
        <v>306</v>
      </c>
      <c r="F22" s="168"/>
      <c r="G22" s="168"/>
      <c r="H22" s="168"/>
      <c r="I22" s="168"/>
      <c r="J22" s="168"/>
    </row>
    <row r="23" spans="1:11">
      <c r="A23" s="168" t="s">
        <v>96</v>
      </c>
      <c r="B23" s="168" t="s">
        <v>110</v>
      </c>
      <c r="C23" s="168" t="s">
        <v>113</v>
      </c>
      <c r="D23" s="168" t="s">
        <v>124</v>
      </c>
      <c r="E23" s="168"/>
      <c r="F23" s="168"/>
      <c r="G23" s="168"/>
      <c r="H23" s="168"/>
      <c r="I23" s="168"/>
      <c r="J23" s="168"/>
    </row>
    <row r="24" spans="1:11">
      <c r="A24" s="168" t="s">
        <v>130</v>
      </c>
      <c r="B24" s="168" t="s">
        <v>110</v>
      </c>
      <c r="C24" s="168" t="s">
        <v>129</v>
      </c>
      <c r="D24" s="168" t="s">
        <v>250</v>
      </c>
      <c r="E24" s="168" t="s">
        <v>299</v>
      </c>
      <c r="F24" s="168"/>
      <c r="G24" s="168"/>
      <c r="H24" s="168"/>
      <c r="I24" s="168"/>
      <c r="J24" s="168"/>
    </row>
    <row r="25" spans="1:11">
      <c r="A25" s="168" t="s">
        <v>205</v>
      </c>
      <c r="B25" s="168" t="s">
        <v>110</v>
      </c>
      <c r="C25" s="168" t="s">
        <v>134</v>
      </c>
      <c r="D25" s="168" t="s">
        <v>135</v>
      </c>
      <c r="E25" s="168" t="s">
        <v>136</v>
      </c>
      <c r="F25" s="168" t="s">
        <v>137</v>
      </c>
      <c r="G25" s="168" t="s">
        <v>115</v>
      </c>
      <c r="H25" s="168" t="s">
        <v>293</v>
      </c>
      <c r="I25" s="168"/>
      <c r="J25" s="168"/>
    </row>
    <row r="26" spans="1:11">
      <c r="A26" s="168" t="s">
        <v>298</v>
      </c>
      <c r="B26" s="168" t="s">
        <v>110</v>
      </c>
      <c r="C26" s="168" t="s">
        <v>134</v>
      </c>
      <c r="D26" s="168" t="s">
        <v>243</v>
      </c>
      <c r="E26" s="168" t="s">
        <v>115</v>
      </c>
      <c r="F26" s="168" t="s">
        <v>135</v>
      </c>
      <c r="G26" s="168" t="s">
        <v>136</v>
      </c>
      <c r="H26" s="168" t="s">
        <v>137</v>
      </c>
      <c r="I26" s="168" t="s">
        <v>293</v>
      </c>
      <c r="J26" s="168"/>
    </row>
    <row r="27" spans="1:11">
      <c r="A27" s="168" t="s">
        <v>246</v>
      </c>
      <c r="B27" s="168" t="s">
        <v>110</v>
      </c>
      <c r="C27" s="168" t="s">
        <v>134</v>
      </c>
      <c r="D27" s="168" t="s">
        <v>243</v>
      </c>
      <c r="E27" s="168" t="s">
        <v>135</v>
      </c>
      <c r="F27" s="168" t="s">
        <v>136</v>
      </c>
      <c r="G27" s="168" t="s">
        <v>244</v>
      </c>
      <c r="H27" s="168" t="s">
        <v>245</v>
      </c>
      <c r="I27" s="168" t="s">
        <v>137</v>
      </c>
      <c r="J27" s="168" t="s">
        <v>115</v>
      </c>
      <c r="K27" s="168" t="s">
        <v>293</v>
      </c>
    </row>
    <row r="28" spans="1:11">
      <c r="A28" s="168" t="s">
        <v>131</v>
      </c>
      <c r="B28" s="168" t="s">
        <v>110</v>
      </c>
      <c r="C28" s="168" t="s">
        <v>134</v>
      </c>
      <c r="D28" s="168" t="s">
        <v>138</v>
      </c>
      <c r="E28" s="168"/>
      <c r="F28" s="168"/>
      <c r="G28" s="168"/>
      <c r="H28" s="168"/>
      <c r="I28" s="168"/>
      <c r="J28" s="168"/>
      <c r="K28" s="168"/>
    </row>
    <row r="29" spans="1:11">
      <c r="A29" s="168" t="s">
        <v>109</v>
      </c>
      <c r="B29" s="168" t="s">
        <v>110</v>
      </c>
      <c r="C29" s="168" t="s">
        <v>134</v>
      </c>
      <c r="D29" s="168" t="s">
        <v>138</v>
      </c>
      <c r="E29" s="168"/>
      <c r="F29" s="168"/>
      <c r="G29" s="168"/>
      <c r="H29" s="168"/>
      <c r="I29" s="168"/>
      <c r="J29" s="168"/>
      <c r="K29" s="168"/>
    </row>
    <row r="30" spans="1:11">
      <c r="A30" s="168" t="s">
        <v>132</v>
      </c>
      <c r="B30" s="168" t="s">
        <v>110</v>
      </c>
      <c r="C30" s="168" t="s">
        <v>134</v>
      </c>
      <c r="D30" s="168" t="s">
        <v>114</v>
      </c>
      <c r="E30" s="168" t="s">
        <v>115</v>
      </c>
      <c r="F30" s="168" t="s">
        <v>135</v>
      </c>
      <c r="G30" s="168" t="s">
        <v>136</v>
      </c>
      <c r="H30" s="168" t="s">
        <v>244</v>
      </c>
      <c r="I30" s="168" t="s">
        <v>245</v>
      </c>
      <c r="J30" s="168" t="s">
        <v>247</v>
      </c>
      <c r="K30" s="168" t="s">
        <v>293</v>
      </c>
    </row>
    <row r="31" spans="1:11">
      <c r="A31" s="168" t="s">
        <v>133</v>
      </c>
      <c r="B31" s="168" t="s">
        <v>134</v>
      </c>
      <c r="C31" s="168" t="s">
        <v>114</v>
      </c>
      <c r="D31" s="168" t="s">
        <v>115</v>
      </c>
      <c r="E31" s="168" t="s">
        <v>135</v>
      </c>
      <c r="F31" s="168" t="s">
        <v>136</v>
      </c>
      <c r="G31" s="168" t="s">
        <v>247</v>
      </c>
      <c r="H31" s="168" t="s">
        <v>248</v>
      </c>
      <c r="I31" s="168" t="s">
        <v>249</v>
      </c>
      <c r="J31" s="168" t="s">
        <v>293</v>
      </c>
    </row>
    <row r="32" spans="1:11">
      <c r="A32" s="168" t="s">
        <v>325</v>
      </c>
      <c r="B32" s="168" t="s">
        <v>326</v>
      </c>
      <c r="C32" s="168" t="s">
        <v>327</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0"/>
  <dimension ref="A1:AN61"/>
  <sheetViews>
    <sheetView showGridLines="0" tabSelected="1" view="pageBreakPreview" zoomScaleNormal="100" zoomScaleSheetLayoutView="100" workbookViewId="0">
      <selection activeCell="L16" sqref="L16"/>
    </sheetView>
  </sheetViews>
  <sheetFormatPr defaultColWidth="8.25" defaultRowHeight="21" customHeight="1"/>
  <cols>
    <col min="1" max="1" width="2.625" style="59" customWidth="1"/>
    <col min="2" max="2" width="14.75" style="61" customWidth="1"/>
    <col min="3" max="3" width="6.375" style="59" customWidth="1"/>
    <col min="4" max="4" width="10.25" style="59" customWidth="1"/>
    <col min="5" max="5" width="13.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18"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c r="AL1" s="358"/>
      <c r="AM1" s="358"/>
      <c r="AN1" s="358"/>
    </row>
    <row r="2" spans="1:40" ht="18" customHeight="1">
      <c r="A2" s="62"/>
      <c r="B2" s="65"/>
      <c r="C2" s="65"/>
      <c r="D2" s="65"/>
      <c r="E2" s="65"/>
      <c r="F2" s="65"/>
      <c r="G2" s="65"/>
      <c r="H2" s="65"/>
      <c r="I2" s="65"/>
      <c r="J2" s="65"/>
      <c r="K2" s="105"/>
      <c r="L2" s="105"/>
      <c r="M2" s="359">
        <v>2025</v>
      </c>
      <c r="N2" s="359"/>
      <c r="O2" s="359"/>
      <c r="P2" s="359"/>
      <c r="Q2" s="360" t="s">
        <v>148</v>
      </c>
      <c r="R2" s="360"/>
      <c r="S2" s="359">
        <v>6</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363">
        <v>40</v>
      </c>
      <c r="AI5" s="363"/>
      <c r="AJ5" s="363"/>
      <c r="AK5" s="97" t="s">
        <v>155</v>
      </c>
      <c r="AL5" s="99">
        <v>160</v>
      </c>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45809</v>
      </c>
      <c r="G9" s="66">
        <f>DATE($M$2,$S$2,2)</f>
        <v>45810</v>
      </c>
      <c r="H9" s="66">
        <f>DATE($M$2,$S$2,3)</f>
        <v>45811</v>
      </c>
      <c r="I9" s="66">
        <f>DATE($M$2,$S$2,4)</f>
        <v>45812</v>
      </c>
      <c r="J9" s="66">
        <f>DATE($M$2,$S$2,5)</f>
        <v>45813</v>
      </c>
      <c r="K9" s="66">
        <f>DATE($M$2,$S$2,6)</f>
        <v>45814</v>
      </c>
      <c r="L9" s="66">
        <f>DATE($M$2,$S$2,7)</f>
        <v>45815</v>
      </c>
      <c r="M9" s="66">
        <f>DATE($M$2,$S$2,8)</f>
        <v>45816</v>
      </c>
      <c r="N9" s="66">
        <f>DATE($M$2,$S$2,9)</f>
        <v>45817</v>
      </c>
      <c r="O9" s="66">
        <f>DATE($M$2,$S$2,10)</f>
        <v>45818</v>
      </c>
      <c r="P9" s="66">
        <f>DATE($M$2,$S$2,11)</f>
        <v>45819</v>
      </c>
      <c r="Q9" s="66">
        <f>DATE($M$2,$S$2,12)</f>
        <v>45820</v>
      </c>
      <c r="R9" s="66">
        <f>DATE($M$2,$S$2,13)</f>
        <v>45821</v>
      </c>
      <c r="S9" s="66">
        <f>DATE($M$2,$S$2,14)</f>
        <v>45822</v>
      </c>
      <c r="T9" s="66">
        <f>DATE($M$2,$S$2,15)</f>
        <v>45823</v>
      </c>
      <c r="U9" s="66">
        <f>DATE($M$2,$S$2,16)</f>
        <v>45824</v>
      </c>
      <c r="V9" s="66">
        <f>DATE($M$2,$S$2,17)</f>
        <v>45825</v>
      </c>
      <c r="W9" s="66">
        <f>DATE($M$2,$S$2,18)</f>
        <v>45826</v>
      </c>
      <c r="X9" s="66">
        <f>DATE($M$2,$S$2,19)</f>
        <v>45827</v>
      </c>
      <c r="Y9" s="66">
        <f>DATE($M$2,$S$2,20)</f>
        <v>45828</v>
      </c>
      <c r="Z9" s="66">
        <f>DATE($M$2,$S$2,21)</f>
        <v>45829</v>
      </c>
      <c r="AA9" s="66">
        <f>DATE($M$2,$S$2,22)</f>
        <v>45830</v>
      </c>
      <c r="AB9" s="66">
        <f>DATE($M$2,$S$2,23)</f>
        <v>45831</v>
      </c>
      <c r="AC9" s="66">
        <f>DATE($M$2,$S$2,24)</f>
        <v>45832</v>
      </c>
      <c r="AD9" s="66">
        <f>DATE($M$2,$S$2,25)</f>
        <v>45833</v>
      </c>
      <c r="AE9" s="66">
        <f>DATE($M$2,$S$2,26)</f>
        <v>45834</v>
      </c>
      <c r="AF9" s="66">
        <f>DATE($M$2,$S$2,27)</f>
        <v>45835</v>
      </c>
      <c r="AG9" s="66">
        <f>DATE($M$2,$S$2,28)</f>
        <v>45836</v>
      </c>
      <c r="AH9" s="66">
        <f>IF(DAY(EOMONTH(F9,0))&lt;29,"",DATE($M$2,$S$2,29))</f>
        <v>45837</v>
      </c>
      <c r="AI9" s="66">
        <f>IF(DAY(EOMONTH(F9,0))&lt;30,"",DATE($M$2,$S$2,30))</f>
        <v>45838</v>
      </c>
      <c r="AJ9" s="66" t="str">
        <f>IF(DAY(EOMONTH(F9,0))&lt;31,"",DATE($M$2,$S$2,31))</f>
        <v/>
      </c>
      <c r="AK9" s="371"/>
      <c r="AL9" s="373"/>
      <c r="AM9" s="374"/>
      <c r="AN9" s="374"/>
    </row>
    <row r="10" spans="1:40" ht="15" customHeight="1">
      <c r="A10" s="364"/>
      <c r="B10" s="365"/>
      <c r="C10" s="368"/>
      <c r="D10" s="365"/>
      <c r="E10" s="369"/>
      <c r="F10" s="67">
        <f>DATE($M$2,$S$2,1)</f>
        <v>45809</v>
      </c>
      <c r="G10" s="67">
        <f>DATE($M$2,$S$2,2)</f>
        <v>45810</v>
      </c>
      <c r="H10" s="67">
        <f>DATE($M$2,$S$2,3)</f>
        <v>45811</v>
      </c>
      <c r="I10" s="67">
        <f>DATE($M$2,$S$2,4)</f>
        <v>45812</v>
      </c>
      <c r="J10" s="67">
        <f>DATE($M$2,$S$2,5)</f>
        <v>45813</v>
      </c>
      <c r="K10" s="67">
        <f>DATE($M$2,$S$2,6)</f>
        <v>45814</v>
      </c>
      <c r="L10" s="67">
        <f>DATE($M$2,$S$2,7)</f>
        <v>45815</v>
      </c>
      <c r="M10" s="67">
        <f>DATE($M$2,$S$2,8)</f>
        <v>45816</v>
      </c>
      <c r="N10" s="67">
        <f>DATE($M$2,$S$2,9)</f>
        <v>45817</v>
      </c>
      <c r="O10" s="67">
        <f>DATE($M$2,$S$2,10)</f>
        <v>45818</v>
      </c>
      <c r="P10" s="67">
        <f>DATE($M$2,$S$2,11)</f>
        <v>45819</v>
      </c>
      <c r="Q10" s="67">
        <f>DATE($M$2,$S$2,12)</f>
        <v>45820</v>
      </c>
      <c r="R10" s="67">
        <f>DATE($M$2,$S$2,13)</f>
        <v>45821</v>
      </c>
      <c r="S10" s="67">
        <f>DATE($M$2,$S$2,14)</f>
        <v>45822</v>
      </c>
      <c r="T10" s="67">
        <f>DATE($M$2,$S$2,15)</f>
        <v>45823</v>
      </c>
      <c r="U10" s="67">
        <f>DATE($M$2,$S$2,16)</f>
        <v>45824</v>
      </c>
      <c r="V10" s="67">
        <f>DATE($M$2,$S$2,17)</f>
        <v>45825</v>
      </c>
      <c r="W10" s="67">
        <f>DATE($M$2,$S$2,18)</f>
        <v>45826</v>
      </c>
      <c r="X10" s="67">
        <f>DATE($M$2,$S$2,19)</f>
        <v>45827</v>
      </c>
      <c r="Y10" s="67">
        <f>DATE($M$2,$S$2,20)</f>
        <v>45828</v>
      </c>
      <c r="Z10" s="67">
        <f>DATE($M$2,$S$2,21)</f>
        <v>45829</v>
      </c>
      <c r="AA10" s="67">
        <f>DATE($M$2,$S$2,22)</f>
        <v>45830</v>
      </c>
      <c r="AB10" s="67">
        <f>DATE($M$2,$S$2,23)</f>
        <v>45831</v>
      </c>
      <c r="AC10" s="67">
        <f>DATE($M$2,$S$2,24)</f>
        <v>45832</v>
      </c>
      <c r="AD10" s="67">
        <f>DATE($M$2,$S$2,25)</f>
        <v>45833</v>
      </c>
      <c r="AE10" s="67">
        <f>DATE($M$2,$S$2,26)</f>
        <v>45834</v>
      </c>
      <c r="AF10" s="67">
        <f>DATE($M$2,$S$2,27)</f>
        <v>45835</v>
      </c>
      <c r="AG10" s="67">
        <f>DATE($M$2,$S$2,28)</f>
        <v>45836</v>
      </c>
      <c r="AH10" s="67">
        <f>IF(DAY(EOMONTH(F10,0))&lt;29,"",DATE($M$2,$S$2,29))</f>
        <v>45837</v>
      </c>
      <c r="AI10" s="67">
        <f>IF(DAY(EOMONTH(F10,0))&lt;30,"",DATE($M$2,$S$2,30))</f>
        <v>45838</v>
      </c>
      <c r="AJ10" s="67" t="str">
        <f>IF(DAY(EOMONTH(F10,0))&lt;31,"",DATE($M$2,$S$2,31))</f>
        <v/>
      </c>
      <c r="AK10" s="371"/>
      <c r="AL10" s="373"/>
      <c r="AM10" s="374"/>
      <c r="AN10" s="374"/>
    </row>
    <row r="11" spans="1:40" ht="18" customHeight="1">
      <c r="A11" s="79">
        <v>1</v>
      </c>
      <c r="B11" s="68"/>
      <c r="C11" s="90"/>
      <c r="D11" s="91"/>
      <c r="E11" s="83"/>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5">
        <f>+SUM(F11:AJ11)</f>
        <v>0</v>
      </c>
      <c r="AL11" s="76">
        <f>IF($AK$3="４週",AK11/4,AK11/(DAY(EOMONTH($F$9,0))/7))</f>
        <v>0</v>
      </c>
      <c r="AM11" s="372"/>
      <c r="AN11" s="372"/>
    </row>
    <row r="12" spans="1:40" ht="18" customHeight="1">
      <c r="A12" s="79">
        <v>2</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 t="shared" ref="AK12:AK31" si="0">+SUM(F12:AJ12)</f>
        <v>0</v>
      </c>
      <c r="AL12" s="76">
        <f t="shared" ref="AL12:AL30" si="1">IF($AK$3="４週",AK12/4,AK12/(DAY(EOMONTH($F$9,0))/7))</f>
        <v>0</v>
      </c>
      <c r="AM12" s="372"/>
      <c r="AN12" s="372"/>
    </row>
    <row r="13" spans="1:40" ht="18" customHeight="1">
      <c r="A13" s="79">
        <v>3</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si="0"/>
        <v>0</v>
      </c>
      <c r="AL13" s="76">
        <f t="shared" si="1"/>
        <v>0</v>
      </c>
      <c r="AM13" s="372"/>
      <c r="AN13" s="372"/>
    </row>
    <row r="14" spans="1:40" ht="18" customHeight="1">
      <c r="A14" s="79">
        <v>4</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72"/>
      <c r="AN14" s="372"/>
    </row>
    <row r="15" spans="1:40" ht="18" customHeight="1">
      <c r="A15" s="79">
        <v>5</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72"/>
      <c r="AN15" s="372"/>
    </row>
    <row r="16" spans="1:40" ht="18" customHeight="1">
      <c r="A16" s="79">
        <v>6</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72"/>
      <c r="AN16" s="372"/>
    </row>
    <row r="17" spans="1:40" ht="18" customHeight="1">
      <c r="A17" s="79">
        <v>7</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72"/>
      <c r="AN17" s="372"/>
    </row>
    <row r="18" spans="1:40" ht="18" customHeight="1">
      <c r="A18" s="79">
        <v>8</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72"/>
      <c r="AN18" s="372"/>
    </row>
    <row r="19" spans="1:40" ht="18" customHeight="1">
      <c r="A19" s="79">
        <v>9</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72"/>
      <c r="AN19" s="372"/>
    </row>
    <row r="20" spans="1:40" ht="18" customHeight="1">
      <c r="A20" s="79">
        <v>10</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ref="AK20:AK29" si="2">+SUM(F20:AJ20)</f>
        <v>0</v>
      </c>
      <c r="AL20" s="76">
        <f t="shared" si="1"/>
        <v>0</v>
      </c>
      <c r="AM20" s="372"/>
      <c r="AN20" s="372"/>
    </row>
    <row r="21" spans="1:40" ht="18" customHeight="1">
      <c r="A21" s="79">
        <v>11</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si="2"/>
        <v>0</v>
      </c>
      <c r="AL21" s="76">
        <f t="shared" si="1"/>
        <v>0</v>
      </c>
      <c r="AM21" s="372"/>
      <c r="AN21" s="372"/>
    </row>
    <row r="22" spans="1:40" ht="18" customHeight="1">
      <c r="A22" s="79">
        <v>12</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72"/>
      <c r="AN22" s="372"/>
    </row>
    <row r="23" spans="1:40" ht="18" customHeight="1">
      <c r="A23" s="79">
        <v>13</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72"/>
      <c r="AN23" s="372"/>
    </row>
    <row r="24" spans="1:40" ht="18" customHeight="1">
      <c r="A24" s="79">
        <v>14</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72"/>
      <c r="AN24" s="372"/>
    </row>
    <row r="25" spans="1:40" ht="18" customHeight="1">
      <c r="A25" s="79">
        <v>15</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72"/>
      <c r="AN25" s="372"/>
    </row>
    <row r="26" spans="1:40" ht="18" customHeight="1">
      <c r="A26" s="79">
        <v>16</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72"/>
      <c r="AN26" s="372"/>
    </row>
    <row r="27" spans="1:40" ht="18" customHeight="1">
      <c r="A27" s="79">
        <v>17</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72"/>
      <c r="AN27" s="372"/>
    </row>
    <row r="28" spans="1:40" ht="18" customHeight="1">
      <c r="A28" s="79">
        <v>18</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72"/>
      <c r="AN28" s="372"/>
    </row>
    <row r="29" spans="1:40" ht="18" customHeight="1">
      <c r="A29" s="79">
        <v>19</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72"/>
      <c r="AN29" s="372"/>
    </row>
    <row r="30" spans="1:40" ht="18" customHeight="1">
      <c r="A30" s="79">
        <v>20</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0"/>
        <v>0</v>
      </c>
      <c r="AL30" s="76">
        <f t="shared" si="1"/>
        <v>0</v>
      </c>
      <c r="AM30" s="372"/>
      <c r="AN30" s="372"/>
    </row>
    <row r="31" spans="1:40" ht="18" customHeight="1">
      <c r="A31" s="369" t="s">
        <v>93</v>
      </c>
      <c r="B31" s="376"/>
      <c r="C31" s="376"/>
      <c r="D31" s="376"/>
      <c r="E31" s="376"/>
      <c r="F31" s="77">
        <f>+SUM(F11:F30)</f>
        <v>0</v>
      </c>
      <c r="G31" s="77">
        <f t="shared" ref="G31:AJ31" si="3">+SUM(G11:G30)</f>
        <v>0</v>
      </c>
      <c r="H31" s="77">
        <f t="shared" si="3"/>
        <v>0</v>
      </c>
      <c r="I31" s="77">
        <f t="shared" si="3"/>
        <v>0</v>
      </c>
      <c r="J31" s="77">
        <f t="shared" si="3"/>
        <v>0</v>
      </c>
      <c r="K31" s="77">
        <f t="shared" si="3"/>
        <v>0</v>
      </c>
      <c r="L31" s="77">
        <f t="shared" si="3"/>
        <v>0</v>
      </c>
      <c r="M31" s="77">
        <f t="shared" si="3"/>
        <v>0</v>
      </c>
      <c r="N31" s="77">
        <f t="shared" si="3"/>
        <v>0</v>
      </c>
      <c r="O31" s="77">
        <f t="shared" si="3"/>
        <v>0</v>
      </c>
      <c r="P31" s="77">
        <f t="shared" si="3"/>
        <v>0</v>
      </c>
      <c r="Q31" s="77">
        <f t="shared" si="3"/>
        <v>0</v>
      </c>
      <c r="R31" s="77">
        <f t="shared" si="3"/>
        <v>0</v>
      </c>
      <c r="S31" s="77">
        <f t="shared" si="3"/>
        <v>0</v>
      </c>
      <c r="T31" s="77">
        <f t="shared" si="3"/>
        <v>0</v>
      </c>
      <c r="U31" s="77">
        <f t="shared" si="3"/>
        <v>0</v>
      </c>
      <c r="V31" s="77">
        <f t="shared" si="3"/>
        <v>0</v>
      </c>
      <c r="W31" s="77">
        <f t="shared" si="3"/>
        <v>0</v>
      </c>
      <c r="X31" s="77">
        <f t="shared" si="3"/>
        <v>0</v>
      </c>
      <c r="Y31" s="77">
        <f t="shared" si="3"/>
        <v>0</v>
      </c>
      <c r="Z31" s="77">
        <f t="shared" si="3"/>
        <v>0</v>
      </c>
      <c r="AA31" s="77">
        <f t="shared" si="3"/>
        <v>0</v>
      </c>
      <c r="AB31" s="77">
        <f t="shared" si="3"/>
        <v>0</v>
      </c>
      <c r="AC31" s="77">
        <f t="shared" si="3"/>
        <v>0</v>
      </c>
      <c r="AD31" s="77">
        <f t="shared" si="3"/>
        <v>0</v>
      </c>
      <c r="AE31" s="77">
        <f t="shared" si="3"/>
        <v>0</v>
      </c>
      <c r="AF31" s="77">
        <f t="shared" si="3"/>
        <v>0</v>
      </c>
      <c r="AG31" s="77">
        <f t="shared" si="3"/>
        <v>0</v>
      </c>
      <c r="AH31" s="77">
        <f t="shared" si="3"/>
        <v>0</v>
      </c>
      <c r="AI31" s="77">
        <f t="shared" si="3"/>
        <v>0</v>
      </c>
      <c r="AJ31" s="77">
        <f t="shared" si="3"/>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39"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39" ht="15" customHeight="1">
      <c r="A34" s="94" t="s">
        <v>164</v>
      </c>
      <c r="B34" s="100"/>
      <c r="C34" s="101"/>
      <c r="D34" s="101"/>
      <c r="E34" s="101"/>
      <c r="F34" s="102"/>
      <c r="G34" s="101"/>
      <c r="H34" s="85"/>
      <c r="I34" s="85"/>
      <c r="J34" s="85"/>
      <c r="K34" s="85"/>
      <c r="L34" s="85"/>
      <c r="M34" s="85"/>
      <c r="N34" s="85"/>
      <c r="O34" s="85"/>
      <c r="P34" s="85"/>
      <c r="Q34" s="85"/>
      <c r="R34" s="85">
        <v>6</v>
      </c>
      <c r="S34" s="85"/>
      <c r="T34" s="85"/>
      <c r="U34" s="85"/>
      <c r="V34" s="85"/>
      <c r="W34" s="85"/>
      <c r="X34" s="85">
        <v>7</v>
      </c>
      <c r="Y34" s="85"/>
      <c r="Z34" s="85"/>
      <c r="AA34" s="85"/>
      <c r="AB34" s="85"/>
      <c r="AC34" s="85"/>
      <c r="AD34" s="85">
        <v>8</v>
      </c>
      <c r="AE34" s="85"/>
      <c r="AF34" s="85"/>
      <c r="AG34" s="86"/>
      <c r="AH34" s="86"/>
      <c r="AI34" s="86"/>
      <c r="AJ34" s="86">
        <v>9</v>
      </c>
      <c r="AK34" s="84"/>
      <c r="AL34" s="84"/>
      <c r="AM34" s="62"/>
    </row>
    <row r="35" spans="1:39" s="60" customFormat="1" ht="15" customHeight="1">
      <c r="A35" s="94" t="s">
        <v>165</v>
      </c>
      <c r="B35" s="93"/>
      <c r="C35" s="93"/>
      <c r="D35" s="93"/>
      <c r="E35" s="93"/>
      <c r="F35" s="93"/>
      <c r="G35" s="93"/>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row>
    <row r="36" spans="1:39" s="60" customFormat="1" ht="15" customHeight="1">
      <c r="A36" s="94" t="s">
        <v>214</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39" s="60" customFormat="1" ht="15" customHeight="1">
      <c r="A37" s="94" t="s">
        <v>166</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94" t="s">
        <v>167</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ht="15" customHeight="1">
      <c r="A39" s="60" t="s">
        <v>168</v>
      </c>
      <c r="B39" s="103"/>
      <c r="C39" s="60"/>
      <c r="D39" s="60"/>
      <c r="E39" s="60"/>
      <c r="F39" s="60"/>
      <c r="G39" s="60"/>
    </row>
    <row r="40" spans="1:39" ht="15" customHeight="1">
      <c r="A40" s="60" t="s">
        <v>169</v>
      </c>
      <c r="B40" s="103"/>
      <c r="C40" s="60"/>
      <c r="D40" s="60"/>
      <c r="E40" s="60"/>
      <c r="F40" s="60"/>
      <c r="G40" s="60"/>
    </row>
    <row r="41" spans="1:39" ht="15" customHeight="1">
      <c r="A41" s="60"/>
      <c r="B41" s="81" t="s">
        <v>170</v>
      </c>
      <c r="C41" s="365" t="s">
        <v>171</v>
      </c>
      <c r="D41" s="365"/>
      <c r="E41" s="365"/>
      <c r="F41" s="60"/>
      <c r="G41" s="60"/>
    </row>
    <row r="42" spans="1:39" ht="15" customHeight="1">
      <c r="A42" s="60"/>
      <c r="B42" s="107" t="s">
        <v>188</v>
      </c>
      <c r="C42" s="375" t="s">
        <v>172</v>
      </c>
      <c r="D42" s="375"/>
      <c r="E42" s="375"/>
      <c r="F42" s="60"/>
      <c r="G42" s="60"/>
    </row>
    <row r="43" spans="1:39" ht="15" customHeight="1">
      <c r="A43" s="60"/>
      <c r="B43" s="107" t="s">
        <v>189</v>
      </c>
      <c r="C43" s="375" t="s">
        <v>173</v>
      </c>
      <c r="D43" s="375"/>
      <c r="E43" s="375"/>
      <c r="F43" s="60"/>
      <c r="G43" s="60"/>
    </row>
    <row r="44" spans="1:39" ht="15" customHeight="1">
      <c r="A44" s="60"/>
      <c r="B44" s="107" t="s">
        <v>190</v>
      </c>
      <c r="C44" s="375" t="s">
        <v>174</v>
      </c>
      <c r="D44" s="375"/>
      <c r="E44" s="375"/>
      <c r="F44" s="60"/>
      <c r="G44" s="60"/>
    </row>
    <row r="45" spans="1:39" ht="15" customHeight="1">
      <c r="A45" s="60"/>
      <c r="B45" s="107" t="s">
        <v>191</v>
      </c>
      <c r="C45" s="375" t="s">
        <v>175</v>
      </c>
      <c r="D45" s="375"/>
      <c r="E45" s="375"/>
      <c r="F45" s="60"/>
      <c r="G45" s="60"/>
    </row>
    <row r="46" spans="1:39" ht="15" customHeight="1">
      <c r="A46" s="60"/>
      <c r="B46" s="94" t="s">
        <v>176</v>
      </c>
      <c r="C46" s="60"/>
      <c r="D46" s="60"/>
      <c r="E46" s="60"/>
      <c r="F46" s="60"/>
      <c r="G46" s="60"/>
    </row>
    <row r="47" spans="1:39" ht="15" customHeight="1">
      <c r="A47" s="60"/>
      <c r="B47" s="94" t="s">
        <v>193</v>
      </c>
      <c r="C47" s="60"/>
      <c r="D47" s="60"/>
      <c r="E47" s="60"/>
      <c r="F47" s="60"/>
      <c r="G47" s="60"/>
    </row>
    <row r="48" spans="1:39" ht="15" customHeight="1">
      <c r="A48" s="60"/>
      <c r="B48" s="94" t="s">
        <v>177</v>
      </c>
      <c r="C48" s="60"/>
      <c r="D48" s="60"/>
      <c r="E48" s="60"/>
      <c r="F48" s="60"/>
      <c r="G48" s="60"/>
    </row>
    <row r="49" spans="1:7" ht="15" customHeight="1">
      <c r="A49" s="60" t="s">
        <v>178</v>
      </c>
      <c r="B49" s="103"/>
      <c r="C49" s="60"/>
      <c r="D49" s="60"/>
      <c r="E49" s="60"/>
      <c r="F49" s="60"/>
      <c r="G49" s="60"/>
    </row>
    <row r="50" spans="1:7" ht="15" customHeight="1">
      <c r="A50" s="60" t="s">
        <v>179</v>
      </c>
      <c r="B50" s="103"/>
      <c r="C50" s="60"/>
      <c r="D50" s="60"/>
      <c r="E50" s="60"/>
      <c r="F50" s="60"/>
      <c r="G50" s="60"/>
    </row>
    <row r="51" spans="1:7" ht="15" customHeight="1">
      <c r="A51" s="60" t="s">
        <v>194</v>
      </c>
      <c r="B51" s="103"/>
      <c r="C51" s="60"/>
      <c r="D51" s="60"/>
      <c r="E51" s="60"/>
      <c r="F51" s="60"/>
      <c r="G51" s="60"/>
    </row>
    <row r="52" spans="1:7" ht="15" customHeight="1">
      <c r="A52" s="60" t="s">
        <v>180</v>
      </c>
      <c r="B52" s="103"/>
      <c r="C52" s="60"/>
      <c r="D52" s="60"/>
      <c r="E52" s="60"/>
      <c r="F52" s="60"/>
      <c r="G52" s="60"/>
    </row>
    <row r="53" spans="1:7" ht="15" customHeight="1">
      <c r="A53" s="60" t="s">
        <v>279</v>
      </c>
      <c r="B53" s="103"/>
      <c r="C53" s="60"/>
      <c r="D53" s="60"/>
      <c r="E53" s="60"/>
      <c r="F53" s="60"/>
      <c r="G53" s="60"/>
    </row>
    <row r="54" spans="1:7" ht="15" customHeight="1">
      <c r="A54" s="60" t="s">
        <v>181</v>
      </c>
      <c r="B54" s="103"/>
      <c r="C54" s="60"/>
      <c r="D54" s="60"/>
      <c r="E54" s="60"/>
      <c r="F54" s="60"/>
      <c r="G54" s="60"/>
    </row>
    <row r="55" spans="1:7" ht="15" customHeight="1">
      <c r="A55" s="60" t="s">
        <v>182</v>
      </c>
      <c r="B55" s="103"/>
      <c r="C55" s="60"/>
      <c r="D55" s="60"/>
      <c r="E55" s="60"/>
      <c r="F55" s="60"/>
      <c r="G55" s="60"/>
    </row>
    <row r="56" spans="1:7" ht="15" customHeight="1">
      <c r="A56" s="60" t="s">
        <v>183</v>
      </c>
      <c r="B56" s="103"/>
      <c r="C56" s="60"/>
      <c r="D56" s="60"/>
      <c r="E56" s="60"/>
      <c r="F56" s="60"/>
      <c r="G56" s="60"/>
    </row>
    <row r="57" spans="1:7" ht="15" customHeight="1">
      <c r="A57" s="60" t="s">
        <v>184</v>
      </c>
      <c r="B57" s="103"/>
      <c r="C57" s="60"/>
      <c r="D57" s="60"/>
      <c r="E57" s="60"/>
      <c r="F57" s="60"/>
      <c r="G57" s="60"/>
    </row>
    <row r="58" spans="1:7" ht="15" customHeight="1">
      <c r="A58" s="60" t="s">
        <v>185</v>
      </c>
      <c r="B58" s="103"/>
      <c r="C58" s="60"/>
      <c r="D58" s="60"/>
      <c r="E58" s="60"/>
      <c r="F58" s="60"/>
      <c r="G58" s="60"/>
    </row>
    <row r="59" spans="1:7" ht="15" customHeight="1">
      <c r="A59" s="60" t="s">
        <v>186</v>
      </c>
      <c r="B59" s="103"/>
      <c r="C59" s="60"/>
      <c r="D59" s="60"/>
      <c r="E59" s="60"/>
      <c r="F59" s="60"/>
      <c r="G59" s="60"/>
    </row>
    <row r="60" spans="1:7" ht="15" customHeight="1">
      <c r="A60" s="60" t="s">
        <v>187</v>
      </c>
      <c r="B60" s="103"/>
      <c r="C60" s="60"/>
      <c r="D60" s="60"/>
      <c r="E60" s="60"/>
      <c r="F60" s="60"/>
      <c r="G60" s="60"/>
    </row>
    <row r="61" spans="1:7" ht="15" customHeight="1">
      <c r="A61" s="60" t="s">
        <v>192</v>
      </c>
      <c r="B61" s="103"/>
      <c r="C61" s="60"/>
      <c r="D61" s="60"/>
      <c r="E61" s="60"/>
      <c r="F61" s="60"/>
      <c r="G61"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200-000000000000}">
      <formula1>"A,B,C,D"</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3"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3"/>
  <sheetViews>
    <sheetView showGridLines="0" view="pageBreakPreview" zoomScale="85" zoomScaleNormal="100" zoomScaleSheetLayoutView="85" workbookViewId="0">
      <selection activeCell="R20" sqref="Q20:R20"/>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272</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40</v>
      </c>
      <c r="AI5" s="406"/>
      <c r="AJ5" s="406"/>
      <c r="AK5" s="97" t="s">
        <v>155</v>
      </c>
      <c r="AL5" s="129">
        <v>160</v>
      </c>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76"/>
      <c r="C11" s="90"/>
      <c r="D11" s="116"/>
      <c r="E11" s="117"/>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86"/>
      <c r="AI11" s="186"/>
      <c r="AJ11" s="186"/>
      <c r="AK11" s="78"/>
      <c r="AL11" s="177"/>
      <c r="AM11" s="372"/>
      <c r="AN11" s="372"/>
    </row>
    <row r="12" spans="1:40" ht="18" customHeight="1">
      <c r="A12" s="79">
        <v>2</v>
      </c>
      <c r="B12" s="115"/>
      <c r="C12" s="90"/>
      <c r="D12" s="116"/>
      <c r="E12" s="117"/>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86"/>
      <c r="AI12" s="186"/>
      <c r="AJ12" s="186"/>
      <c r="AK12" s="75">
        <f>+SUM(F12:AJ12)</f>
        <v>0</v>
      </c>
      <c r="AL12" s="76">
        <f t="shared" ref="AL12:AL30" si="0">IF($AK$3="４週",AK12/4,AK12/(DAY(EOMONTH($F$9,0))/7))</f>
        <v>0</v>
      </c>
      <c r="AM12" s="372"/>
      <c r="AN12" s="372"/>
    </row>
    <row r="13" spans="1:40" ht="18" customHeight="1">
      <c r="A13" s="79">
        <v>3</v>
      </c>
      <c r="B13" s="115"/>
      <c r="C13" s="90"/>
      <c r="D13" s="116"/>
      <c r="E13" s="117"/>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86"/>
      <c r="AI13" s="186"/>
      <c r="AJ13" s="186"/>
      <c r="AK13" s="75">
        <f>+SUM(F13:AJ13)</f>
        <v>0</v>
      </c>
      <c r="AL13" s="76">
        <f t="shared" si="0"/>
        <v>0</v>
      </c>
      <c r="AM13" s="372"/>
      <c r="AN13" s="372"/>
    </row>
    <row r="14" spans="1:40" ht="18" customHeight="1">
      <c r="A14" s="79">
        <v>4</v>
      </c>
      <c r="B14" s="115"/>
      <c r="C14" s="90"/>
      <c r="D14" s="116"/>
      <c r="E14" s="117"/>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86"/>
      <c r="AI14" s="186"/>
      <c r="AJ14" s="186"/>
      <c r="AK14" s="75">
        <f t="shared" ref="AK14:AK30" si="1">+SUM(F14:AJ14)</f>
        <v>0</v>
      </c>
      <c r="AL14" s="76">
        <f t="shared" si="0"/>
        <v>0</v>
      </c>
      <c r="AM14" s="372"/>
      <c r="AN14" s="372"/>
    </row>
    <row r="15" spans="1:40" ht="18" customHeight="1">
      <c r="A15" s="79">
        <v>5</v>
      </c>
      <c r="B15" s="115"/>
      <c r="C15" s="90"/>
      <c r="D15" s="116"/>
      <c r="E15" s="117"/>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86"/>
      <c r="AI15" s="186"/>
      <c r="AJ15" s="186"/>
      <c r="AK15" s="75">
        <f t="shared" si="1"/>
        <v>0</v>
      </c>
      <c r="AL15" s="76">
        <f t="shared" si="0"/>
        <v>0</v>
      </c>
      <c r="AM15" s="372"/>
      <c r="AN15" s="372"/>
    </row>
    <row r="16" spans="1:40" ht="18" customHeight="1">
      <c r="A16" s="79">
        <v>6</v>
      </c>
      <c r="B16" s="115"/>
      <c r="C16" s="90"/>
      <c r="D16" s="116"/>
      <c r="E16" s="117"/>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86"/>
      <c r="AI16" s="186"/>
      <c r="AJ16" s="186"/>
      <c r="AK16" s="75">
        <f t="shared" si="1"/>
        <v>0</v>
      </c>
      <c r="AL16" s="76">
        <f t="shared" si="0"/>
        <v>0</v>
      </c>
      <c r="AM16" s="372"/>
      <c r="AN16" s="372"/>
    </row>
    <row r="17" spans="1:40" ht="18" customHeight="1">
      <c r="A17" s="79">
        <v>7</v>
      </c>
      <c r="B17" s="115"/>
      <c r="C17" s="90"/>
      <c r="D17" s="116"/>
      <c r="E17" s="117"/>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86"/>
      <c r="AI17" s="186"/>
      <c r="AJ17" s="186"/>
      <c r="AK17" s="75">
        <f t="shared" si="1"/>
        <v>0</v>
      </c>
      <c r="AL17" s="76">
        <f t="shared" si="0"/>
        <v>0</v>
      </c>
      <c r="AM17" s="372"/>
      <c r="AN17" s="372"/>
    </row>
    <row r="18" spans="1:40" ht="18" customHeight="1">
      <c r="A18" s="79">
        <v>8</v>
      </c>
      <c r="B18" s="115"/>
      <c r="C18" s="90"/>
      <c r="D18" s="116"/>
      <c r="E18" s="117"/>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86"/>
      <c r="AI18" s="186"/>
      <c r="AJ18" s="186"/>
      <c r="AK18" s="75">
        <f t="shared" si="1"/>
        <v>0</v>
      </c>
      <c r="AL18" s="76">
        <f t="shared" si="0"/>
        <v>0</v>
      </c>
      <c r="AM18" s="372"/>
      <c r="AN18" s="372"/>
    </row>
    <row r="19" spans="1:40" ht="18" customHeight="1">
      <c r="A19" s="79">
        <v>9</v>
      </c>
      <c r="B19" s="115"/>
      <c r="C19" s="90"/>
      <c r="D19" s="116"/>
      <c r="E19" s="117"/>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86"/>
      <c r="AI19" s="186"/>
      <c r="AJ19" s="186"/>
      <c r="AK19" s="75">
        <f t="shared" si="1"/>
        <v>0</v>
      </c>
      <c r="AL19" s="76">
        <f t="shared" si="0"/>
        <v>0</v>
      </c>
      <c r="AM19" s="372"/>
      <c r="AN19" s="372"/>
    </row>
    <row r="20" spans="1:40" ht="18" customHeight="1">
      <c r="A20" s="79">
        <v>10</v>
      </c>
      <c r="B20" s="115"/>
      <c r="C20" s="90"/>
      <c r="D20" s="116"/>
      <c r="E20" s="117"/>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86"/>
      <c r="AI20" s="186"/>
      <c r="AJ20" s="186"/>
      <c r="AK20" s="75">
        <f t="shared" si="1"/>
        <v>0</v>
      </c>
      <c r="AL20" s="76">
        <f t="shared" si="0"/>
        <v>0</v>
      </c>
      <c r="AM20" s="372"/>
      <c r="AN20" s="372"/>
    </row>
    <row r="21" spans="1:40" ht="18" customHeight="1">
      <c r="A21" s="79">
        <v>11</v>
      </c>
      <c r="B21" s="115"/>
      <c r="C21" s="90"/>
      <c r="D21" s="116"/>
      <c r="E21" s="117"/>
      <c r="F21" s="183"/>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6"/>
      <c r="AI21" s="186"/>
      <c r="AJ21" s="186"/>
      <c r="AK21" s="75">
        <f t="shared" si="1"/>
        <v>0</v>
      </c>
      <c r="AL21" s="76">
        <f t="shared" si="0"/>
        <v>0</v>
      </c>
      <c r="AM21" s="372"/>
      <c r="AN21" s="372"/>
    </row>
    <row r="22" spans="1:40" ht="18" customHeight="1">
      <c r="A22" s="79">
        <v>12</v>
      </c>
      <c r="B22" s="115"/>
      <c r="C22" s="90"/>
      <c r="D22" s="116"/>
      <c r="E22" s="117"/>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75">
        <f t="shared" si="1"/>
        <v>0</v>
      </c>
      <c r="AL22" s="76">
        <f t="shared" si="0"/>
        <v>0</v>
      </c>
      <c r="AM22" s="372"/>
      <c r="AN22" s="372"/>
    </row>
    <row r="23" spans="1:40" ht="18" customHeight="1">
      <c r="A23" s="79">
        <v>13</v>
      </c>
      <c r="B23" s="115"/>
      <c r="C23" s="90"/>
      <c r="D23" s="116"/>
      <c r="E23" s="117"/>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75">
        <f t="shared" si="1"/>
        <v>0</v>
      </c>
      <c r="AL23" s="76">
        <f t="shared" si="0"/>
        <v>0</v>
      </c>
      <c r="AM23" s="372"/>
      <c r="AN23" s="372"/>
    </row>
    <row r="24" spans="1:40" ht="18" customHeight="1">
      <c r="A24" s="79">
        <v>14</v>
      </c>
      <c r="B24" s="115"/>
      <c r="C24" s="90"/>
      <c r="D24" s="116"/>
      <c r="E24" s="117"/>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75">
        <f t="shared" si="1"/>
        <v>0</v>
      </c>
      <c r="AL24" s="76">
        <f t="shared" si="0"/>
        <v>0</v>
      </c>
      <c r="AM24" s="372"/>
      <c r="AN24" s="372"/>
    </row>
    <row r="25" spans="1:40" ht="18" customHeight="1">
      <c r="A25" s="79">
        <v>15</v>
      </c>
      <c r="B25" s="115"/>
      <c r="C25" s="90"/>
      <c r="D25" s="116"/>
      <c r="E25" s="117"/>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75">
        <f t="shared" si="1"/>
        <v>0</v>
      </c>
      <c r="AL25" s="76">
        <f t="shared" si="0"/>
        <v>0</v>
      </c>
      <c r="AM25" s="372"/>
      <c r="AN25" s="372"/>
    </row>
    <row r="26" spans="1:40" ht="18" customHeight="1">
      <c r="A26" s="79">
        <v>16</v>
      </c>
      <c r="B26" s="115"/>
      <c r="C26" s="90"/>
      <c r="D26" s="116"/>
      <c r="E26" s="117"/>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75">
        <f t="shared" si="1"/>
        <v>0</v>
      </c>
      <c r="AL26" s="76">
        <f t="shared" si="0"/>
        <v>0</v>
      </c>
      <c r="AM26" s="372"/>
      <c r="AN26" s="372"/>
    </row>
    <row r="27" spans="1:40" ht="18" customHeight="1">
      <c r="A27" s="79">
        <v>17</v>
      </c>
      <c r="B27" s="115"/>
      <c r="C27" s="90"/>
      <c r="D27" s="116"/>
      <c r="E27" s="117"/>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75">
        <f t="shared" si="1"/>
        <v>0</v>
      </c>
      <c r="AL27" s="76">
        <f t="shared" si="0"/>
        <v>0</v>
      </c>
      <c r="AM27" s="372"/>
      <c r="AN27" s="372"/>
    </row>
    <row r="28" spans="1:40" ht="18" customHeight="1">
      <c r="A28" s="79">
        <v>18</v>
      </c>
      <c r="B28" s="115"/>
      <c r="C28" s="90"/>
      <c r="D28" s="116"/>
      <c r="E28" s="117"/>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75">
        <f t="shared" si="1"/>
        <v>0</v>
      </c>
      <c r="AL28" s="76">
        <f t="shared" si="0"/>
        <v>0</v>
      </c>
      <c r="AM28" s="372"/>
      <c r="AN28" s="372"/>
    </row>
    <row r="29" spans="1:40" ht="18" customHeight="1">
      <c r="A29" s="79">
        <v>19</v>
      </c>
      <c r="B29" s="115"/>
      <c r="C29" s="90"/>
      <c r="D29" s="116"/>
      <c r="E29" s="117"/>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75">
        <f t="shared" si="1"/>
        <v>0</v>
      </c>
      <c r="AL29" s="76">
        <f t="shared" si="0"/>
        <v>0</v>
      </c>
      <c r="AM29" s="372"/>
      <c r="AN29" s="372"/>
    </row>
    <row r="30" spans="1:40" ht="18" customHeight="1">
      <c r="A30" s="79">
        <v>20</v>
      </c>
      <c r="B30" s="115"/>
      <c r="C30" s="90"/>
      <c r="D30" s="116"/>
      <c r="E30" s="117"/>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75">
        <f t="shared" si="1"/>
        <v>0</v>
      </c>
      <c r="AL30" s="76">
        <f t="shared" si="0"/>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77"/>
      <c r="AN31" s="377"/>
    </row>
    <row r="32" spans="1:40" ht="18" customHeight="1">
      <c r="A32" s="376" t="s">
        <v>95</v>
      </c>
      <c r="B32" s="376"/>
      <c r="C32" s="376"/>
      <c r="D32" s="376"/>
      <c r="E32" s="378"/>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77"/>
      <c r="AN32" s="377"/>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18"/>
      <c r="B34" s="118"/>
      <c r="C34" s="118"/>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19"/>
      <c r="AH34" s="119"/>
      <c r="AI34" s="119"/>
      <c r="AJ34" s="120"/>
      <c r="AK34" s="70"/>
      <c r="AL34" s="69"/>
      <c r="AM34" s="69"/>
      <c r="AN34" s="71"/>
    </row>
    <row r="35" spans="1:40" s="72" customFormat="1" ht="5.0999999999999996" customHeight="1">
      <c r="A35" s="118"/>
      <c r="B35" s="118"/>
      <c r="C35" s="118"/>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19"/>
      <c r="AH35" s="119"/>
      <c r="AI35" s="119"/>
      <c r="AJ35" s="120"/>
      <c r="AK35" s="70"/>
      <c r="AL35" s="172"/>
      <c r="AM35" s="172"/>
      <c r="AN35" s="71"/>
    </row>
    <row r="36" spans="1:40" s="72" customFormat="1" ht="5.0999999999999996" customHeight="1">
      <c r="A36" s="118"/>
      <c r="B36" s="118"/>
      <c r="C36" s="118"/>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19"/>
      <c r="AH36" s="119"/>
      <c r="AI36" s="119"/>
      <c r="AJ36" s="120"/>
      <c r="AK36" s="70"/>
      <c r="AL36" s="172"/>
      <c r="AM36" s="172"/>
      <c r="AN36" s="71"/>
    </row>
    <row r="37" spans="1:40" s="72" customFormat="1" ht="18" customHeight="1">
      <c r="A37" s="112" t="s">
        <v>208</v>
      </c>
      <c r="B37" s="70"/>
      <c r="D37" s="70"/>
      <c r="E37" s="70"/>
      <c r="F37" s="70"/>
      <c r="G37" s="70"/>
      <c r="H37" s="70"/>
      <c r="I37" s="70"/>
      <c r="J37" s="70"/>
      <c r="K37" s="70"/>
    </row>
    <row r="38" spans="1:40" s="72" customFormat="1" ht="18" customHeight="1">
      <c r="A38" s="132" t="s">
        <v>255</v>
      </c>
      <c r="B38" s="132"/>
      <c r="M38" s="112" t="s">
        <v>209</v>
      </c>
      <c r="N38" s="70"/>
      <c r="P38" s="70"/>
      <c r="Q38" s="70"/>
      <c r="R38" s="70"/>
      <c r="S38" s="70"/>
      <c r="T38" s="70"/>
      <c r="U38" s="190" t="str">
        <f>IF(COUNTIF(M40:M43,"○")&gt;1,"いずれか１つを選択してください。","")</f>
        <v/>
      </c>
      <c r="V38" s="70"/>
      <c r="W38" s="70"/>
      <c r="X38" s="70"/>
      <c r="Y38" s="70"/>
      <c r="Z38" s="70"/>
      <c r="AA38" s="70"/>
      <c r="AB38" s="70"/>
      <c r="AC38" s="70"/>
      <c r="AD38" s="70"/>
      <c r="AE38" s="70"/>
      <c r="AF38" s="70"/>
      <c r="AG38" s="70"/>
      <c r="AH38" s="119"/>
      <c r="AI38" s="119"/>
      <c r="AJ38" s="119"/>
      <c r="AK38" s="120"/>
      <c r="AL38" s="70"/>
      <c r="AM38" s="69"/>
      <c r="AN38" s="69"/>
    </row>
    <row r="39" spans="1:40" s="72" customFormat="1" ht="18.75" customHeight="1">
      <c r="A39" s="408"/>
      <c r="B39" s="408"/>
      <c r="C39" s="408"/>
      <c r="D39" s="130">
        <f>IF(S2=1,10,IF(S2=2,11,IF(S2=3,12,S2-3)))</f>
        <v>2</v>
      </c>
      <c r="E39" s="130">
        <f>IF(S2=1,11,IF(S2=2,12,S2-2))</f>
        <v>3</v>
      </c>
      <c r="F39" s="409">
        <f>IF(S2=1,12,S2-1)</f>
        <v>4</v>
      </c>
      <c r="G39" s="409"/>
      <c r="H39" s="409"/>
      <c r="I39" s="407" t="s">
        <v>251</v>
      </c>
      <c r="J39" s="407"/>
      <c r="K39" s="407"/>
      <c r="M39" s="380" t="s">
        <v>200</v>
      </c>
      <c r="N39" s="385"/>
      <c r="O39" s="385"/>
      <c r="P39" s="385"/>
      <c r="Q39" s="385"/>
      <c r="R39" s="385"/>
      <c r="S39" s="385"/>
      <c r="T39" s="385"/>
      <c r="U39" s="385"/>
      <c r="V39" s="385"/>
      <c r="W39" s="385"/>
      <c r="X39" s="385"/>
      <c r="Y39" s="385"/>
      <c r="Z39" s="385"/>
      <c r="AA39" s="385"/>
      <c r="AB39" s="385"/>
      <c r="AC39" s="385"/>
      <c r="AD39" s="385"/>
      <c r="AE39" s="385"/>
      <c r="AF39" s="385"/>
      <c r="AG39" s="385"/>
      <c r="AH39" s="412" t="s">
        <v>283</v>
      </c>
      <c r="AI39" s="413"/>
      <c r="AJ39" s="413"/>
      <c r="AK39" s="413"/>
      <c r="AL39" s="414"/>
      <c r="AM39" s="410" t="s">
        <v>211</v>
      </c>
      <c r="AN39" s="410"/>
    </row>
    <row r="40" spans="1:40" s="72" customFormat="1" ht="18" customHeight="1">
      <c r="A40" s="410" t="s">
        <v>253</v>
      </c>
      <c r="B40" s="410"/>
      <c r="C40" s="410"/>
      <c r="D40" s="131"/>
      <c r="E40" s="131"/>
      <c r="F40" s="411"/>
      <c r="G40" s="411"/>
      <c r="H40" s="411"/>
      <c r="I40" s="380">
        <f>SUM(D40:F40)</f>
        <v>0</v>
      </c>
      <c r="J40" s="385"/>
      <c r="K40" s="381"/>
      <c r="M40" s="401" t="s">
        <v>266</v>
      </c>
      <c r="N40" s="392" t="s">
        <v>284</v>
      </c>
      <c r="O40" s="393"/>
      <c r="P40" s="394"/>
      <c r="Q40" s="386" t="s">
        <v>280</v>
      </c>
      <c r="R40" s="387"/>
      <c r="S40" s="387"/>
      <c r="T40" s="387"/>
      <c r="U40" s="387"/>
      <c r="V40" s="387"/>
      <c r="W40" s="387"/>
      <c r="X40" s="387"/>
      <c r="Y40" s="387"/>
      <c r="Z40" s="387"/>
      <c r="AA40" s="387"/>
      <c r="AB40" s="387"/>
      <c r="AC40" s="387"/>
      <c r="AD40" s="387"/>
      <c r="AE40" s="387"/>
      <c r="AF40" s="387"/>
      <c r="AG40" s="388"/>
      <c r="AH40" s="383">
        <f>SUM(F32:AJ32)</f>
        <v>490</v>
      </c>
      <c r="AI40" s="384"/>
      <c r="AJ40" s="179" t="s">
        <v>201</v>
      </c>
      <c r="AK40" s="383">
        <f>ROUNDUP(AH40/450,0)</f>
        <v>2</v>
      </c>
      <c r="AL40" s="384"/>
      <c r="AM40" s="407">
        <f>MIN(AH40:AK42)</f>
        <v>0</v>
      </c>
      <c r="AN40" s="407"/>
    </row>
    <row r="41" spans="1:40" s="72" customFormat="1" ht="18" customHeight="1">
      <c r="A41" s="410" t="s">
        <v>254</v>
      </c>
      <c r="B41" s="410"/>
      <c r="C41" s="410"/>
      <c r="D41" s="131"/>
      <c r="E41" s="131"/>
      <c r="F41" s="411"/>
      <c r="G41" s="411"/>
      <c r="H41" s="411"/>
      <c r="I41" s="380">
        <f>SUM(D41:H41)*0.1</f>
        <v>0</v>
      </c>
      <c r="J41" s="385"/>
      <c r="K41" s="381"/>
      <c r="M41" s="402"/>
      <c r="N41" s="395"/>
      <c r="O41" s="396"/>
      <c r="P41" s="397"/>
      <c r="Q41" s="389" t="s">
        <v>281</v>
      </c>
      <c r="R41" s="390"/>
      <c r="S41" s="390"/>
      <c r="T41" s="390"/>
      <c r="U41" s="390"/>
      <c r="V41" s="390"/>
      <c r="W41" s="390"/>
      <c r="X41" s="390"/>
      <c r="Y41" s="390"/>
      <c r="Z41" s="390"/>
      <c r="AA41" s="390"/>
      <c r="AB41" s="390"/>
      <c r="AC41" s="390"/>
      <c r="AD41" s="390"/>
      <c r="AE41" s="390"/>
      <c r="AF41" s="390"/>
      <c r="AG41" s="391"/>
      <c r="AH41" s="380">
        <f>COUNTA(B12:B30)</f>
        <v>0</v>
      </c>
      <c r="AI41" s="385"/>
      <c r="AJ41" s="191" t="s">
        <v>202</v>
      </c>
      <c r="AK41" s="383">
        <f>ROUNDUP(AH41/10,0)</f>
        <v>0</v>
      </c>
      <c r="AL41" s="384"/>
      <c r="AM41" s="407"/>
      <c r="AN41" s="407"/>
    </row>
    <row r="42" spans="1:40" s="72" customFormat="1" ht="18" customHeight="1">
      <c r="A42" s="407" t="s">
        <v>251</v>
      </c>
      <c r="B42" s="407"/>
      <c r="C42" s="407"/>
      <c r="D42" s="127">
        <f>D40+D41*0.1</f>
        <v>0</v>
      </c>
      <c r="E42" s="127">
        <f>E40+E41*0.1</f>
        <v>0</v>
      </c>
      <c r="F42" s="380">
        <f t="shared" ref="F42" si="3">F40+F41*0.1</f>
        <v>0</v>
      </c>
      <c r="G42" s="385"/>
      <c r="H42" s="381"/>
      <c r="I42" s="380">
        <f>SUM(D42:H42)</f>
        <v>0</v>
      </c>
      <c r="J42" s="385"/>
      <c r="K42" s="381"/>
      <c r="M42" s="403"/>
      <c r="N42" s="398"/>
      <c r="O42" s="399"/>
      <c r="P42" s="400"/>
      <c r="Q42" s="389" t="s">
        <v>282</v>
      </c>
      <c r="R42" s="390"/>
      <c r="S42" s="390"/>
      <c r="T42" s="390"/>
      <c r="U42" s="390"/>
      <c r="V42" s="390"/>
      <c r="W42" s="390"/>
      <c r="X42" s="390"/>
      <c r="Y42" s="390"/>
      <c r="Z42" s="390"/>
      <c r="AA42" s="390"/>
      <c r="AB42" s="390"/>
      <c r="AC42" s="390"/>
      <c r="AD42" s="390"/>
      <c r="AE42" s="390"/>
      <c r="AF42" s="390"/>
      <c r="AG42" s="391"/>
      <c r="AH42" s="383">
        <f>ROUNDDOWN(I44,1)</f>
        <v>0</v>
      </c>
      <c r="AI42" s="384"/>
      <c r="AJ42" s="192" t="s">
        <v>202</v>
      </c>
      <c r="AK42" s="383">
        <f>ROUNDUP(IF(X44="",AH42/40,IF(X44="○",AH42/50)),0)</f>
        <v>0</v>
      </c>
      <c r="AL42" s="384"/>
      <c r="AM42" s="407"/>
      <c r="AN42" s="407"/>
    </row>
    <row r="43" spans="1:40" s="72" customFormat="1" ht="18" customHeight="1">
      <c r="A43" s="126" t="s">
        <v>256</v>
      </c>
      <c r="H43" s="70" t="s">
        <v>252</v>
      </c>
      <c r="M43" s="180"/>
      <c r="N43" s="389" t="s">
        <v>285</v>
      </c>
      <c r="O43" s="390"/>
      <c r="P43" s="390"/>
      <c r="Q43" s="390"/>
      <c r="R43" s="390"/>
      <c r="S43" s="390"/>
      <c r="T43" s="390"/>
      <c r="U43" s="390"/>
      <c r="V43" s="390"/>
      <c r="W43" s="390"/>
      <c r="X43" s="390"/>
      <c r="Y43" s="390"/>
      <c r="Z43" s="390"/>
      <c r="AA43" s="390"/>
      <c r="AB43" s="390"/>
      <c r="AC43" s="390"/>
      <c r="AD43" s="390"/>
      <c r="AE43" s="390"/>
      <c r="AF43" s="390"/>
      <c r="AG43" s="391"/>
      <c r="AH43" s="382"/>
      <c r="AI43" s="382"/>
      <c r="AJ43" s="382"/>
      <c r="AK43" s="382"/>
      <c r="AL43" s="382"/>
      <c r="AM43" s="380" cm="1">
        <f t="array" ref="AM43">ROUNDUP(_xlfn.IFS(AM40&lt;2,1,AND(AM40&lt;=2,AM40&lt;6),AM40-1,AM40&gt;=6,AM40/2*3),1)</f>
        <v>1</v>
      </c>
      <c r="AN43" s="381"/>
    </row>
    <row r="44" spans="1:40" s="72" customFormat="1" ht="18" customHeight="1">
      <c r="B44" s="126"/>
      <c r="I44" s="407">
        <f>I42/3</f>
        <v>0</v>
      </c>
      <c r="J44" s="407"/>
      <c r="K44" s="407"/>
      <c r="M44" s="134" t="s">
        <v>286</v>
      </c>
      <c r="N44" s="189"/>
      <c r="O44" s="187"/>
      <c r="P44" s="187"/>
      <c r="Q44" s="187"/>
      <c r="R44" s="187"/>
      <c r="S44" s="187"/>
      <c r="T44" s="187"/>
      <c r="U44" s="187"/>
      <c r="V44" s="187"/>
      <c r="W44" s="187"/>
      <c r="X44" s="404"/>
      <c r="Y44" s="405"/>
      <c r="Z44" s="187"/>
      <c r="AA44" s="187"/>
      <c r="AB44" s="187"/>
      <c r="AC44" s="187"/>
      <c r="AD44" s="187"/>
      <c r="AE44" s="187"/>
      <c r="AF44" s="187"/>
      <c r="AG44" s="187"/>
      <c r="AH44" s="187"/>
      <c r="AI44" s="187"/>
      <c r="AJ44" s="187"/>
      <c r="AK44" s="187"/>
      <c r="AL44" s="187"/>
      <c r="AM44" s="187"/>
      <c r="AN44" s="187"/>
    </row>
    <row r="45" spans="1:40" s="72" customFormat="1" ht="14.25" customHeight="1">
      <c r="B45" s="126"/>
      <c r="I45" s="181"/>
      <c r="J45" s="181"/>
      <c r="K45" s="181"/>
      <c r="M45" s="70" t="s">
        <v>287</v>
      </c>
      <c r="N45" s="190"/>
      <c r="O45" s="188"/>
      <c r="P45" s="188"/>
      <c r="Q45" s="188"/>
      <c r="R45" s="188"/>
      <c r="S45" s="188"/>
      <c r="T45" s="188"/>
      <c r="U45" s="188"/>
      <c r="V45" s="188"/>
      <c r="W45" s="188"/>
      <c r="X45" s="182"/>
      <c r="Y45" s="182"/>
      <c r="Z45" s="188"/>
      <c r="AA45" s="188"/>
      <c r="AB45" s="188"/>
      <c r="AC45" s="188"/>
      <c r="AD45" s="188"/>
      <c r="AE45" s="188"/>
      <c r="AF45" s="188"/>
      <c r="AG45" s="188"/>
      <c r="AH45" s="188"/>
      <c r="AI45" s="188"/>
      <c r="AJ45" s="188"/>
      <c r="AK45" s="188"/>
      <c r="AL45" s="188"/>
      <c r="AM45" s="188"/>
      <c r="AN45" s="188"/>
    </row>
    <row r="46" spans="1:40" s="72" customFormat="1" ht="13.5" customHeight="1">
      <c r="B46" s="126"/>
      <c r="I46" s="181"/>
      <c r="J46" s="181"/>
      <c r="K46" s="181"/>
      <c r="M46" s="70" t="s">
        <v>288</v>
      </c>
      <c r="N46" s="190"/>
      <c r="O46" s="188"/>
      <c r="P46" s="188"/>
      <c r="Q46" s="188"/>
      <c r="R46" s="188"/>
      <c r="S46" s="188"/>
      <c r="T46" s="188"/>
      <c r="U46" s="188"/>
      <c r="V46" s="188"/>
      <c r="W46" s="188"/>
      <c r="X46" s="182"/>
      <c r="Y46" s="182"/>
      <c r="Z46" s="188"/>
      <c r="AA46" s="188"/>
      <c r="AB46" s="188"/>
      <c r="AC46" s="188"/>
      <c r="AD46" s="188"/>
      <c r="AE46" s="188"/>
      <c r="AF46" s="188"/>
      <c r="AG46" s="188"/>
      <c r="AH46" s="188"/>
      <c r="AI46" s="188"/>
      <c r="AJ46" s="188"/>
      <c r="AK46" s="188"/>
      <c r="AL46" s="188"/>
      <c r="AM46" s="188"/>
      <c r="AN46" s="188"/>
    </row>
    <row r="47" spans="1:40" s="72" customFormat="1" ht="13.5" customHeight="1">
      <c r="A47" s="118"/>
      <c r="B47" s="118"/>
      <c r="C47" s="118"/>
      <c r="D47" s="118"/>
      <c r="E47" s="118"/>
      <c r="F47" s="118"/>
      <c r="G47" s="118"/>
      <c r="H47" s="118"/>
      <c r="I47" s="118"/>
      <c r="J47" s="119"/>
      <c r="K47" s="119"/>
      <c r="L47" s="119"/>
      <c r="M47" s="379" t="s">
        <v>289</v>
      </c>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row>
    <row r="48" spans="1:40" s="72" customFormat="1" ht="4.5" customHeight="1">
      <c r="A48" s="118"/>
      <c r="B48" s="118"/>
      <c r="C48" s="118"/>
      <c r="D48" s="118"/>
      <c r="E48" s="118"/>
      <c r="F48" s="118"/>
      <c r="G48" s="118"/>
      <c r="H48" s="118"/>
      <c r="I48" s="118"/>
      <c r="J48" s="119"/>
      <c r="K48" s="119"/>
      <c r="L48" s="119"/>
      <c r="M48" s="120"/>
      <c r="N48" s="70"/>
      <c r="W48" s="174"/>
      <c r="X48" s="70"/>
      <c r="Y48" s="70"/>
      <c r="Z48" s="70"/>
      <c r="AA48" s="70"/>
      <c r="AB48" s="70"/>
      <c r="AC48" s="70"/>
      <c r="AD48" s="70"/>
      <c r="AE48" s="70"/>
      <c r="AF48" s="70"/>
      <c r="AG48" s="119"/>
      <c r="AH48" s="119"/>
      <c r="AI48" s="119"/>
      <c r="AJ48" s="120"/>
      <c r="AK48" s="70"/>
      <c r="AL48" s="174"/>
      <c r="AM48" s="174"/>
      <c r="AN48" s="71"/>
    </row>
    <row r="49" spans="1:40" ht="21" customHeight="1">
      <c r="A49" s="73" t="s">
        <v>212</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c r="A50" s="62"/>
      <c r="B50" s="82"/>
      <c r="C50" s="416" t="str">
        <f>IF(VLOOKUP($AK$1,選択肢!$A$1:$J$31,C55,FALSE)=0,"-",VLOOKUP($AK$1,選択肢!$A$1:$J$31,C55,FALSE))</f>
        <v>管理者</v>
      </c>
      <c r="D50" s="417"/>
      <c r="E50" s="423" t="str">
        <f>IF(VLOOKUP($AK$1,選択肢!$A$1:$J$31,E55,FALSE)=0,"-",VLOOKUP($AK$1,選択肢!$A$1:$J$31,E55,FALSE))</f>
        <v>サービス提供責任者</v>
      </c>
      <c r="F50" s="423"/>
      <c r="G50" s="423"/>
      <c r="H50" s="423"/>
      <c r="I50" s="416" t="str">
        <f>IF(VLOOKUP($AK$1,選択肢!$A$1:$J$31,I55,FALSE)=0,"-",VLOOKUP($AK$1,選択肢!$A$1:$J$31,I55,FALSE))</f>
        <v>従業者</v>
      </c>
      <c r="J50" s="417"/>
      <c r="K50" s="417"/>
      <c r="L50" s="417"/>
      <c r="M50" s="417"/>
      <c r="N50" s="424"/>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418"/>
      <c r="AL50" s="418"/>
      <c r="AM50" s="418"/>
      <c r="AN50" s="62"/>
    </row>
    <row r="51" spans="1:40" ht="18" customHeight="1">
      <c r="A51" s="62"/>
      <c r="B51" s="82"/>
      <c r="C51" s="114" t="s">
        <v>55</v>
      </c>
      <c r="D51" s="114" t="s">
        <v>56</v>
      </c>
      <c r="E51" s="113" t="s">
        <v>55</v>
      </c>
      <c r="F51" s="422" t="s">
        <v>56</v>
      </c>
      <c r="G51" s="422"/>
      <c r="H51" s="422"/>
      <c r="I51" s="419" t="s">
        <v>55</v>
      </c>
      <c r="J51" s="420"/>
      <c r="K51" s="421"/>
      <c r="L51" s="419" t="s">
        <v>56</v>
      </c>
      <c r="M51" s="420"/>
      <c r="N51" s="421"/>
      <c r="O51" s="415"/>
      <c r="P51" s="415"/>
      <c r="Q51" s="415"/>
      <c r="R51" s="415"/>
      <c r="S51" s="415"/>
      <c r="T51" s="415"/>
      <c r="U51" s="415"/>
      <c r="V51" s="415"/>
      <c r="W51" s="415"/>
      <c r="X51" s="415"/>
      <c r="Y51" s="415"/>
      <c r="Z51" s="415"/>
      <c r="AA51" s="415"/>
      <c r="AB51" s="415"/>
      <c r="AC51" s="415"/>
      <c r="AD51" s="415"/>
      <c r="AE51" s="415"/>
      <c r="AF51" s="415"/>
      <c r="AG51" s="415"/>
      <c r="AH51" s="415"/>
      <c r="AI51" s="415"/>
      <c r="AJ51" s="415"/>
      <c r="AK51" s="415"/>
      <c r="AL51" s="178"/>
      <c r="AM51" s="178"/>
      <c r="AN51" s="62"/>
    </row>
    <row r="52" spans="1:40" ht="18" customHeight="1">
      <c r="A52" s="62"/>
      <c r="B52" s="81" t="s">
        <v>106</v>
      </c>
      <c r="C52" s="113">
        <f>COUNTIFS($B$11:$B$30,C$50,$C$11:$C$30,"A",$E$11:$E$30,"*")</f>
        <v>0</v>
      </c>
      <c r="D52" s="113">
        <f>COUNTIFS($B$11:$B$30,C$50,$C$11:$C$30,"B",$E$11:$E$30,"*")</f>
        <v>0</v>
      </c>
      <c r="E52" s="113">
        <f>COUNTIFS($B$11:$B$30,E$50,$C$11:$C$30,"A",$E$11:$E$30,"*")</f>
        <v>0</v>
      </c>
      <c r="F52" s="419">
        <f>COUNTIFS($B$11:$B$30,E$50,$C$11:$C$30,"B",$E$11:$E$30,"*")</f>
        <v>0</v>
      </c>
      <c r="G52" s="420"/>
      <c r="H52" s="421"/>
      <c r="I52" s="419">
        <f>COUNTIFS($B$11:$B$30,I$50,$C$11:$C$30,"A",$E$11:$E$30,"*")</f>
        <v>0</v>
      </c>
      <c r="J52" s="420"/>
      <c r="K52" s="421"/>
      <c r="L52" s="419">
        <f>COUNTIFS($B$11:$B$30,I$50,$C$11:$C$30,"B",$E$11:$E$30,"*")</f>
        <v>0</v>
      </c>
      <c r="M52" s="420"/>
      <c r="N52" s="421"/>
      <c r="O52" s="415"/>
      <c r="P52" s="415"/>
      <c r="Q52" s="415"/>
      <c r="R52" s="415"/>
      <c r="S52" s="415"/>
      <c r="T52" s="415"/>
      <c r="U52" s="415"/>
      <c r="V52" s="415"/>
      <c r="W52" s="415"/>
      <c r="X52" s="415"/>
      <c r="Y52" s="415"/>
      <c r="Z52" s="415"/>
      <c r="AA52" s="415"/>
      <c r="AB52" s="415"/>
      <c r="AC52" s="415"/>
      <c r="AD52" s="415"/>
      <c r="AE52" s="415"/>
      <c r="AF52" s="415"/>
      <c r="AG52" s="415"/>
      <c r="AH52" s="415"/>
      <c r="AI52" s="415"/>
      <c r="AJ52" s="415"/>
      <c r="AK52" s="415"/>
      <c r="AL52" s="178"/>
      <c r="AM52" s="178"/>
      <c r="AN52" s="62"/>
    </row>
    <row r="53" spans="1:40" ht="18" customHeight="1">
      <c r="A53" s="62"/>
      <c r="B53" s="89" t="s">
        <v>107</v>
      </c>
      <c r="C53" s="133"/>
      <c r="D53" s="133"/>
      <c r="E53" s="113">
        <f>COUNTIFS($B$11:$B$30,E$50,$C$11:$C$30,"C",$E$11:$E$30,"*")</f>
        <v>0</v>
      </c>
      <c r="F53" s="419">
        <f>COUNTIFS($B$11:$B$30,E$50,$C$11:$C$30,"D",$E$11:$E$30,"*")</f>
        <v>0</v>
      </c>
      <c r="G53" s="420"/>
      <c r="H53" s="421"/>
      <c r="I53" s="419">
        <f>COUNTIFS($B$11:$B$30,I$50,$C$11:$C$30,"C",$E$11:$E$30,"*")</f>
        <v>0</v>
      </c>
      <c r="J53" s="420"/>
      <c r="K53" s="421"/>
      <c r="L53" s="419">
        <f>COUNTIFS($B$11:$B$30,I$50,$C$11:$C$30,"D",$E$11:$E$30,"*")</f>
        <v>0</v>
      </c>
      <c r="M53" s="420"/>
      <c r="N53" s="421"/>
      <c r="O53" s="415"/>
      <c r="P53" s="415"/>
      <c r="Q53" s="415"/>
      <c r="R53" s="415"/>
      <c r="S53" s="415"/>
      <c r="T53" s="415"/>
      <c r="U53" s="415"/>
      <c r="V53" s="415"/>
      <c r="W53" s="415"/>
      <c r="X53" s="415"/>
      <c r="Y53" s="415"/>
      <c r="Z53" s="415"/>
      <c r="AA53" s="415"/>
      <c r="AB53" s="415"/>
      <c r="AC53" s="415"/>
      <c r="AD53" s="415"/>
      <c r="AE53" s="415"/>
      <c r="AF53" s="415"/>
      <c r="AG53" s="415"/>
      <c r="AH53" s="415"/>
      <c r="AI53" s="415"/>
      <c r="AJ53" s="415"/>
      <c r="AK53" s="415"/>
      <c r="AL53" s="178"/>
      <c r="AM53" s="178"/>
      <c r="AN53" s="62"/>
    </row>
    <row r="54" spans="1:40" ht="18" customHeight="1">
      <c r="A54" s="62"/>
      <c r="B54" s="89" t="s">
        <v>199</v>
      </c>
      <c r="C54" s="425"/>
      <c r="D54" s="426"/>
      <c r="E54" s="419">
        <f>IF($AK$3="４週",SUMIFS($AK$11:$AK$30,$B$11:$B$30,E50)/4/$AH$5,IF($AK$3="歴月",SUMIFS($AK$11:$AK$30,$B$11:$B$30,E50)/$AL$5,"記載する期間を選択してください"))</f>
        <v>0</v>
      </c>
      <c r="F54" s="420"/>
      <c r="G54" s="420"/>
      <c r="H54" s="421"/>
      <c r="I54" s="419">
        <f>IF($AK$3="４週",SUMIFS($AK$11:$AK$30,$B$11:$B$30,I50)/4/$AH$5,IF($AK$3="歴月",SUMIFS($AK$11:$AK$30,$B$11:$B$30,I50)/$AL$5,"記載する期間を選択してください"))</f>
        <v>0</v>
      </c>
      <c r="J54" s="420"/>
      <c r="K54" s="420"/>
      <c r="L54" s="420"/>
      <c r="M54" s="420"/>
      <c r="N54" s="421"/>
      <c r="O54" s="415"/>
      <c r="P54" s="415"/>
      <c r="Q54" s="415"/>
      <c r="R54" s="415"/>
      <c r="S54" s="415"/>
      <c r="T54" s="415"/>
      <c r="U54" s="415"/>
      <c r="V54" s="415"/>
      <c r="W54" s="415"/>
      <c r="X54" s="415"/>
      <c r="Y54" s="415"/>
      <c r="Z54" s="415"/>
      <c r="AA54" s="415"/>
      <c r="AB54" s="415"/>
      <c r="AC54" s="415"/>
      <c r="AD54" s="415"/>
      <c r="AE54" s="415"/>
      <c r="AF54" s="415"/>
      <c r="AG54" s="415"/>
      <c r="AH54" s="415"/>
      <c r="AI54" s="415"/>
      <c r="AJ54" s="415"/>
      <c r="AK54" s="415"/>
      <c r="AL54" s="415"/>
      <c r="AM54" s="415"/>
      <c r="AN54" s="62"/>
    </row>
    <row r="55" spans="1:40" ht="5.0999999999999996" customHeight="1">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c r="A56" s="94" t="s">
        <v>164</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c r="A57" s="94" t="s">
        <v>165</v>
      </c>
      <c r="B57" s="93"/>
      <c r="C57" s="93"/>
      <c r="D57" s="93"/>
      <c r="E57" s="93"/>
      <c r="F57" s="93"/>
      <c r="G57" s="93"/>
      <c r="H57" s="80"/>
      <c r="I57" s="80"/>
      <c r="J57" s="80"/>
      <c r="K57" s="80"/>
      <c r="L57" s="80"/>
      <c r="M57" s="80"/>
    </row>
    <row r="58" spans="1:40" s="60" customFormat="1" ht="15" customHeight="1">
      <c r="A58" s="94" t="s">
        <v>214</v>
      </c>
      <c r="B58" s="93"/>
      <c r="C58" s="93"/>
      <c r="D58" s="93"/>
      <c r="E58" s="93"/>
      <c r="F58" s="93"/>
      <c r="G58" s="93"/>
      <c r="H58" s="80"/>
      <c r="I58" s="80"/>
      <c r="J58" s="80"/>
      <c r="K58" s="80"/>
      <c r="L58" s="80"/>
      <c r="M58" s="80"/>
    </row>
    <row r="59" spans="1:40" s="60" customFormat="1" ht="15" customHeight="1">
      <c r="A59" s="94" t="s">
        <v>166</v>
      </c>
      <c r="B59" s="93"/>
      <c r="C59" s="93"/>
      <c r="D59" s="93"/>
      <c r="E59" s="93"/>
      <c r="F59" s="93"/>
      <c r="G59" s="93"/>
      <c r="H59" s="80"/>
      <c r="I59" s="80"/>
      <c r="J59" s="80"/>
      <c r="K59" s="80"/>
      <c r="L59" s="80"/>
      <c r="M59" s="80"/>
    </row>
    <row r="60" spans="1:40" s="60" customFormat="1" ht="15" customHeight="1">
      <c r="A60" s="94" t="s">
        <v>167</v>
      </c>
      <c r="B60" s="93"/>
      <c r="C60" s="93"/>
      <c r="D60" s="93"/>
      <c r="E60" s="93"/>
      <c r="F60" s="93"/>
      <c r="G60" s="93"/>
      <c r="H60" s="80"/>
      <c r="I60" s="80"/>
      <c r="J60" s="80"/>
      <c r="K60" s="80"/>
      <c r="L60" s="80"/>
      <c r="M60" s="80"/>
    </row>
    <row r="61" spans="1:40" ht="15" customHeight="1">
      <c r="A61" s="60" t="s">
        <v>168</v>
      </c>
      <c r="B61" s="103"/>
      <c r="C61" s="60"/>
      <c r="D61" s="60"/>
      <c r="E61" s="60"/>
      <c r="F61" s="60"/>
      <c r="G61" s="60"/>
    </row>
    <row r="62" spans="1:40" ht="15" customHeight="1">
      <c r="A62" s="60" t="s">
        <v>169</v>
      </c>
      <c r="B62" s="103"/>
      <c r="C62" s="60"/>
      <c r="D62" s="60"/>
      <c r="E62" s="60"/>
      <c r="F62" s="60"/>
      <c r="G62" s="60"/>
    </row>
    <row r="63" spans="1:40" ht="15" customHeight="1">
      <c r="A63" s="60"/>
      <c r="B63" s="81" t="s">
        <v>170</v>
      </c>
      <c r="C63" s="365" t="s">
        <v>171</v>
      </c>
      <c r="D63" s="365"/>
      <c r="E63" s="365"/>
      <c r="F63" s="60"/>
      <c r="G63" s="60"/>
    </row>
    <row r="64" spans="1:40" ht="15" customHeight="1">
      <c r="A64" s="60"/>
      <c r="B64" s="107" t="s">
        <v>188</v>
      </c>
      <c r="C64" s="375" t="s">
        <v>172</v>
      </c>
      <c r="D64" s="375"/>
      <c r="E64" s="375"/>
      <c r="F64" s="60"/>
      <c r="G64" s="60"/>
    </row>
    <row r="65" spans="1:7" ht="15" customHeight="1">
      <c r="A65" s="60"/>
      <c r="B65" s="107" t="s">
        <v>189</v>
      </c>
      <c r="C65" s="375" t="s">
        <v>173</v>
      </c>
      <c r="D65" s="375"/>
      <c r="E65" s="375"/>
      <c r="F65" s="60"/>
      <c r="G65" s="60"/>
    </row>
    <row r="66" spans="1:7" ht="15" customHeight="1">
      <c r="A66" s="60"/>
      <c r="B66" s="107" t="s">
        <v>190</v>
      </c>
      <c r="C66" s="375" t="s">
        <v>174</v>
      </c>
      <c r="D66" s="375"/>
      <c r="E66" s="375"/>
      <c r="F66" s="60"/>
      <c r="G66" s="60"/>
    </row>
    <row r="67" spans="1:7" ht="15" customHeight="1">
      <c r="A67" s="60"/>
      <c r="B67" s="107" t="s">
        <v>191</v>
      </c>
      <c r="C67" s="375" t="s">
        <v>175</v>
      </c>
      <c r="D67" s="375"/>
      <c r="E67" s="375"/>
      <c r="F67" s="60"/>
      <c r="G67" s="60"/>
    </row>
    <row r="68" spans="1:7" ht="15" customHeight="1">
      <c r="A68" s="60"/>
      <c r="B68" s="94" t="s">
        <v>176</v>
      </c>
      <c r="C68" s="60"/>
      <c r="D68" s="60"/>
      <c r="E68" s="60"/>
      <c r="F68" s="60"/>
      <c r="G68" s="60"/>
    </row>
    <row r="69" spans="1:7" ht="15" customHeight="1">
      <c r="A69" s="60"/>
      <c r="B69" s="94" t="s">
        <v>193</v>
      </c>
      <c r="C69" s="60"/>
      <c r="D69" s="60"/>
      <c r="E69" s="60"/>
      <c r="F69" s="60"/>
      <c r="G69" s="60"/>
    </row>
    <row r="70" spans="1:7" ht="15" customHeight="1">
      <c r="A70" s="60"/>
      <c r="B70" s="94" t="s">
        <v>177</v>
      </c>
      <c r="C70" s="60"/>
      <c r="D70" s="60"/>
      <c r="E70" s="60"/>
      <c r="F70" s="60"/>
      <c r="G70" s="60"/>
    </row>
    <row r="71" spans="1:7" ht="15" customHeight="1">
      <c r="A71" s="60" t="s">
        <v>178</v>
      </c>
      <c r="B71" s="103"/>
      <c r="C71" s="60"/>
      <c r="D71" s="60"/>
      <c r="E71" s="60"/>
      <c r="F71" s="60"/>
      <c r="G71" s="60"/>
    </row>
    <row r="72" spans="1:7" ht="15" customHeight="1">
      <c r="A72" s="60" t="s">
        <v>179</v>
      </c>
      <c r="B72" s="103"/>
      <c r="C72" s="60"/>
      <c r="D72" s="60"/>
      <c r="E72" s="60"/>
      <c r="F72" s="60"/>
      <c r="G72" s="60"/>
    </row>
    <row r="73" spans="1:7" ht="15" customHeight="1">
      <c r="A73" s="60" t="s">
        <v>194</v>
      </c>
      <c r="B73" s="103"/>
      <c r="C73" s="60"/>
      <c r="D73" s="60"/>
      <c r="E73" s="60"/>
      <c r="F73" s="60"/>
      <c r="G73" s="60"/>
    </row>
    <row r="74" spans="1:7" ht="15" customHeight="1">
      <c r="A74" s="60" t="s">
        <v>180</v>
      </c>
      <c r="B74" s="103"/>
      <c r="C74" s="60"/>
      <c r="D74" s="60"/>
      <c r="E74" s="60"/>
      <c r="F74" s="60"/>
      <c r="G74" s="60"/>
    </row>
    <row r="75" spans="1:7" ht="15" customHeight="1">
      <c r="A75" s="60" t="s">
        <v>278</v>
      </c>
      <c r="B75" s="103"/>
      <c r="C75" s="60"/>
      <c r="D75" s="60"/>
      <c r="E75" s="60"/>
      <c r="F75" s="60"/>
      <c r="G75" s="60"/>
    </row>
    <row r="76" spans="1:7" ht="15" customHeight="1">
      <c r="A76" s="60" t="s">
        <v>181</v>
      </c>
      <c r="B76" s="103"/>
      <c r="C76" s="60"/>
      <c r="D76" s="60"/>
      <c r="E76" s="60"/>
      <c r="F76" s="60"/>
      <c r="G76" s="60"/>
    </row>
    <row r="77" spans="1:7" ht="15" customHeight="1">
      <c r="A77" s="60" t="s">
        <v>182</v>
      </c>
      <c r="B77" s="103"/>
      <c r="C77" s="60"/>
      <c r="D77" s="60"/>
      <c r="E77" s="60"/>
      <c r="F77" s="60"/>
      <c r="G77" s="60"/>
    </row>
    <row r="78" spans="1:7" ht="15" customHeight="1">
      <c r="A78" s="60" t="s">
        <v>183</v>
      </c>
      <c r="B78" s="103"/>
      <c r="C78" s="60"/>
      <c r="D78" s="60"/>
      <c r="E78" s="60"/>
      <c r="F78" s="60"/>
      <c r="G78" s="60"/>
    </row>
    <row r="79" spans="1:7" ht="15" customHeight="1">
      <c r="A79" s="60" t="s">
        <v>184</v>
      </c>
      <c r="B79" s="103"/>
      <c r="C79" s="60"/>
      <c r="D79" s="60"/>
      <c r="E79" s="60"/>
      <c r="F79" s="60"/>
      <c r="G79" s="60"/>
    </row>
    <row r="80" spans="1:7" ht="15" customHeight="1">
      <c r="A80" s="60" t="s">
        <v>185</v>
      </c>
      <c r="B80" s="103"/>
      <c r="C80" s="60"/>
      <c r="D80" s="60"/>
      <c r="E80" s="60"/>
      <c r="F80" s="60"/>
      <c r="G80" s="60"/>
    </row>
    <row r="81" spans="1:7" ht="15" customHeight="1">
      <c r="A81" s="60" t="s">
        <v>186</v>
      </c>
      <c r="B81" s="103"/>
      <c r="C81" s="60"/>
      <c r="D81" s="60"/>
      <c r="E81" s="60"/>
      <c r="F81" s="60"/>
      <c r="G81" s="60"/>
    </row>
    <row r="82" spans="1:7" ht="15" customHeight="1">
      <c r="A82" s="60" t="s">
        <v>187</v>
      </c>
      <c r="B82" s="103"/>
      <c r="C82" s="60"/>
      <c r="D82" s="60"/>
      <c r="E82" s="60"/>
      <c r="F82" s="60"/>
      <c r="G82" s="60"/>
    </row>
    <row r="83" spans="1:7" ht="15" customHeight="1">
      <c r="A83" s="60" t="s">
        <v>192</v>
      </c>
      <c r="B83" s="103"/>
      <c r="C83" s="60"/>
      <c r="D83" s="60"/>
      <c r="E83" s="60"/>
      <c r="F83" s="60"/>
      <c r="G83" s="60"/>
    </row>
  </sheetData>
  <mergeCells count="133">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7">
    <dataValidation type="list" allowBlank="1" showInputMessage="1" showErrorMessage="1" sqref="B12:B30" xr:uid="{00000000-0002-0000-0300-000000000000}">
      <formula1>INDIRECT($AK$1)</formula1>
    </dataValidation>
    <dataValidation type="list" allowBlank="1" showInputMessage="1" showErrorMessage="1" sqref="AK3:AN3" xr:uid="{00000000-0002-0000-0300-000001000000}">
      <formula1>"４週,歴月"</formula1>
    </dataValidation>
    <dataValidation type="list" allowBlank="1" showInputMessage="1" showErrorMessage="1" sqref="AK4:AN4" xr:uid="{00000000-0002-0000-0300-000002000000}">
      <formula1>"予定,実績"</formula1>
    </dataValidation>
    <dataValidation type="whole" operator="greaterThanOrEqual" allowBlank="1" showInputMessage="1" showErrorMessage="1" sqref="D40:F41" xr:uid="{00000000-0002-0000-0300-000003000000}">
      <formula1>0</formula1>
    </dataValidation>
    <dataValidation operator="greaterThanOrEqual" allowBlank="1" showInputMessage="1" showErrorMessage="1" sqref="X38 I47:I48 U38 I34:I37 L34:L36 L47:L48" xr:uid="{00000000-0002-0000-0300-000004000000}"/>
    <dataValidation type="list" allowBlank="1" showInputMessage="1" showErrorMessage="1" sqref="C11:C30" xr:uid="{00000000-0002-0000-0300-000005000000}">
      <formula1>"A,B,C,D"</formula1>
    </dataValidation>
    <dataValidation type="list" allowBlank="1" showInputMessage="1" showErrorMessage="1" sqref="M40:M43 X44:Y44" xr:uid="{00000000-0002-0000-03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80"/>
  <sheetViews>
    <sheetView showGridLines="0" view="pageBreakPreview" zoomScaleNormal="100" zoomScaleSheetLayoutView="100" workbookViewId="0">
      <selection activeCell="B11" sqref="B11"/>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269</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40</v>
      </c>
      <c r="AI5" s="406"/>
      <c r="AJ5" s="406"/>
      <c r="AK5" s="97" t="s">
        <v>155</v>
      </c>
      <c r="AL5" s="129"/>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76"/>
      <c r="C11" s="90"/>
      <c r="D11" s="116"/>
      <c r="E11" s="117"/>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78"/>
      <c r="AL11" s="177"/>
      <c r="AM11" s="372"/>
      <c r="AN11" s="372"/>
    </row>
    <row r="12" spans="1:40" ht="18" customHeight="1">
      <c r="A12" s="79">
        <v>2</v>
      </c>
      <c r="B12" s="115"/>
      <c r="C12" s="90"/>
      <c r="D12" s="116"/>
      <c r="E12" s="117"/>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75">
        <f>+SUM(F12:AJ12)</f>
        <v>0</v>
      </c>
      <c r="AL12" s="76">
        <f t="shared" ref="AL12:AL30" si="0">IF($AK$3="４週",AK12/4,AK12/(DAY(EOMONTH($F$9,0))/7))</f>
        <v>0</v>
      </c>
      <c r="AM12" s="372"/>
      <c r="AN12" s="372"/>
    </row>
    <row r="13" spans="1:40" ht="18" customHeight="1">
      <c r="A13" s="79">
        <v>3</v>
      </c>
      <c r="B13" s="115"/>
      <c r="C13" s="90"/>
      <c r="D13" s="116"/>
      <c r="E13" s="117"/>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75">
        <f>+SUM(F13:AJ13)</f>
        <v>0</v>
      </c>
      <c r="AL13" s="76">
        <f t="shared" si="0"/>
        <v>0</v>
      </c>
      <c r="AM13" s="372"/>
      <c r="AN13" s="372"/>
    </row>
    <row r="14" spans="1:40" ht="18" customHeight="1">
      <c r="A14" s="79">
        <v>4</v>
      </c>
      <c r="B14" s="115"/>
      <c r="C14" s="90"/>
      <c r="D14" s="116"/>
      <c r="E14" s="117"/>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75">
        <f t="shared" ref="AK14:AK30" si="1">+SUM(F14:AJ14)</f>
        <v>0</v>
      </c>
      <c r="AL14" s="76">
        <f t="shared" si="0"/>
        <v>0</v>
      </c>
      <c r="AM14" s="372"/>
      <c r="AN14" s="372"/>
    </row>
    <row r="15" spans="1:40" ht="18" customHeight="1">
      <c r="A15" s="79">
        <v>5</v>
      </c>
      <c r="B15" s="115"/>
      <c r="C15" s="90"/>
      <c r="D15" s="116"/>
      <c r="E15" s="117"/>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75">
        <f t="shared" si="1"/>
        <v>0</v>
      </c>
      <c r="AL15" s="76">
        <f t="shared" si="0"/>
        <v>0</v>
      </c>
      <c r="AM15" s="372"/>
      <c r="AN15" s="372"/>
    </row>
    <row r="16" spans="1:40" ht="18" customHeight="1">
      <c r="A16" s="79">
        <v>6</v>
      </c>
      <c r="B16" s="115"/>
      <c r="C16" s="90"/>
      <c r="D16" s="116"/>
      <c r="E16" s="117"/>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75">
        <f t="shared" si="1"/>
        <v>0</v>
      </c>
      <c r="AL16" s="76">
        <f t="shared" si="0"/>
        <v>0</v>
      </c>
      <c r="AM16" s="372"/>
      <c r="AN16" s="372"/>
    </row>
    <row r="17" spans="1:40" ht="18" customHeight="1">
      <c r="A17" s="79">
        <v>7</v>
      </c>
      <c r="B17" s="115"/>
      <c r="C17" s="90"/>
      <c r="D17" s="116"/>
      <c r="E17" s="117"/>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75">
        <f t="shared" si="1"/>
        <v>0</v>
      </c>
      <c r="AL17" s="76">
        <f t="shared" si="0"/>
        <v>0</v>
      </c>
      <c r="AM17" s="372"/>
      <c r="AN17" s="372"/>
    </row>
    <row r="18" spans="1:40" ht="18" customHeight="1">
      <c r="A18" s="79">
        <v>8</v>
      </c>
      <c r="B18" s="115"/>
      <c r="C18" s="90"/>
      <c r="D18" s="116"/>
      <c r="E18" s="117"/>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75">
        <f t="shared" si="1"/>
        <v>0</v>
      </c>
      <c r="AL18" s="76">
        <f t="shared" si="0"/>
        <v>0</v>
      </c>
      <c r="AM18" s="372"/>
      <c r="AN18" s="372"/>
    </row>
    <row r="19" spans="1:40" ht="18" customHeight="1">
      <c r="A19" s="79">
        <v>9</v>
      </c>
      <c r="B19" s="115"/>
      <c r="C19" s="90"/>
      <c r="D19" s="116"/>
      <c r="E19" s="117"/>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75">
        <f t="shared" si="1"/>
        <v>0</v>
      </c>
      <c r="AL19" s="76">
        <f t="shared" si="0"/>
        <v>0</v>
      </c>
      <c r="AM19" s="372"/>
      <c r="AN19" s="372"/>
    </row>
    <row r="20" spans="1:40" ht="18" customHeight="1">
      <c r="A20" s="79">
        <v>10</v>
      </c>
      <c r="B20" s="115"/>
      <c r="C20" s="90"/>
      <c r="D20" s="116"/>
      <c r="E20" s="117"/>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75">
        <f t="shared" si="1"/>
        <v>0</v>
      </c>
      <c r="AL20" s="76">
        <f t="shared" si="0"/>
        <v>0</v>
      </c>
      <c r="AM20" s="372"/>
      <c r="AN20" s="372"/>
    </row>
    <row r="21" spans="1:40" ht="18" customHeight="1">
      <c r="A21" s="79">
        <v>11</v>
      </c>
      <c r="B21" s="115"/>
      <c r="C21" s="90"/>
      <c r="D21" s="116"/>
      <c r="E21" s="117"/>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75">
        <f t="shared" si="1"/>
        <v>0</v>
      </c>
      <c r="AL21" s="76">
        <f t="shared" si="0"/>
        <v>0</v>
      </c>
      <c r="AM21" s="372"/>
      <c r="AN21" s="372"/>
    </row>
    <row r="22" spans="1:40" ht="18" customHeight="1">
      <c r="A22" s="79">
        <v>12</v>
      </c>
      <c r="B22" s="115"/>
      <c r="C22" s="90"/>
      <c r="D22" s="116"/>
      <c r="E22" s="117"/>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75">
        <f t="shared" si="1"/>
        <v>0</v>
      </c>
      <c r="AL22" s="76">
        <f t="shared" si="0"/>
        <v>0</v>
      </c>
      <c r="AM22" s="372"/>
      <c r="AN22" s="372"/>
    </row>
    <row r="23" spans="1:40" ht="18" customHeight="1">
      <c r="A23" s="79">
        <v>13</v>
      </c>
      <c r="B23" s="115"/>
      <c r="C23" s="90"/>
      <c r="D23" s="116"/>
      <c r="E23" s="117"/>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75">
        <f t="shared" si="1"/>
        <v>0</v>
      </c>
      <c r="AL23" s="76">
        <f t="shared" si="0"/>
        <v>0</v>
      </c>
      <c r="AM23" s="372"/>
      <c r="AN23" s="372"/>
    </row>
    <row r="24" spans="1:40" ht="18" customHeight="1">
      <c r="A24" s="79">
        <v>14</v>
      </c>
      <c r="B24" s="115"/>
      <c r="C24" s="90"/>
      <c r="D24" s="116"/>
      <c r="E24" s="117"/>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75">
        <f t="shared" si="1"/>
        <v>0</v>
      </c>
      <c r="AL24" s="76">
        <f t="shared" si="0"/>
        <v>0</v>
      </c>
      <c r="AM24" s="372"/>
      <c r="AN24" s="372"/>
    </row>
    <row r="25" spans="1:40" ht="18" customHeight="1">
      <c r="A25" s="79">
        <v>15</v>
      </c>
      <c r="B25" s="115"/>
      <c r="C25" s="90"/>
      <c r="D25" s="116"/>
      <c r="E25" s="117"/>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75">
        <f t="shared" si="1"/>
        <v>0</v>
      </c>
      <c r="AL25" s="76">
        <f t="shared" si="0"/>
        <v>0</v>
      </c>
      <c r="AM25" s="372"/>
      <c r="AN25" s="372"/>
    </row>
    <row r="26" spans="1:40" ht="18" customHeight="1">
      <c r="A26" s="79">
        <v>16</v>
      </c>
      <c r="B26" s="115"/>
      <c r="C26" s="90"/>
      <c r="D26" s="116"/>
      <c r="E26" s="117"/>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75">
        <f t="shared" si="1"/>
        <v>0</v>
      </c>
      <c r="AL26" s="76">
        <f t="shared" si="0"/>
        <v>0</v>
      </c>
      <c r="AM26" s="372"/>
      <c r="AN26" s="372"/>
    </row>
    <row r="27" spans="1:40" ht="18" customHeight="1">
      <c r="A27" s="79">
        <v>17</v>
      </c>
      <c r="B27" s="115"/>
      <c r="C27" s="90"/>
      <c r="D27" s="116"/>
      <c r="E27" s="117"/>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75">
        <f t="shared" si="1"/>
        <v>0</v>
      </c>
      <c r="AL27" s="76">
        <f t="shared" si="0"/>
        <v>0</v>
      </c>
      <c r="AM27" s="372"/>
      <c r="AN27" s="372"/>
    </row>
    <row r="28" spans="1:40" ht="18" customHeight="1">
      <c r="A28" s="79">
        <v>18</v>
      </c>
      <c r="B28" s="115"/>
      <c r="C28" s="90"/>
      <c r="D28" s="116"/>
      <c r="E28" s="117"/>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75">
        <f t="shared" si="1"/>
        <v>0</v>
      </c>
      <c r="AL28" s="76">
        <f t="shared" si="0"/>
        <v>0</v>
      </c>
      <c r="AM28" s="372"/>
      <c r="AN28" s="372"/>
    </row>
    <row r="29" spans="1:40" ht="18" customHeight="1">
      <c r="A29" s="79">
        <v>19</v>
      </c>
      <c r="B29" s="115"/>
      <c r="C29" s="90"/>
      <c r="D29" s="116"/>
      <c r="E29" s="117"/>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75">
        <f t="shared" si="1"/>
        <v>0</v>
      </c>
      <c r="AL29" s="76">
        <f t="shared" si="0"/>
        <v>0</v>
      </c>
      <c r="AM29" s="372"/>
      <c r="AN29" s="372"/>
    </row>
    <row r="30" spans="1:40" ht="18" customHeight="1">
      <c r="A30" s="79">
        <v>20</v>
      </c>
      <c r="B30" s="115"/>
      <c r="C30" s="90"/>
      <c r="D30" s="116"/>
      <c r="E30" s="117"/>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75">
        <f t="shared" si="1"/>
        <v>0</v>
      </c>
      <c r="AL30" s="76">
        <f t="shared" si="0"/>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77"/>
      <c r="AN31" s="377"/>
    </row>
    <row r="32" spans="1:40" ht="18" customHeight="1">
      <c r="A32" s="376" t="s">
        <v>95</v>
      </c>
      <c r="B32" s="376"/>
      <c r="C32" s="376"/>
      <c r="D32" s="376"/>
      <c r="E32" s="378"/>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77"/>
      <c r="AN32" s="377"/>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18"/>
      <c r="B34" s="118"/>
      <c r="C34" s="118"/>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19"/>
      <c r="AH34" s="119"/>
      <c r="AI34" s="119"/>
      <c r="AJ34" s="120"/>
      <c r="AK34" s="70"/>
      <c r="AL34" s="69"/>
      <c r="AM34" s="69"/>
      <c r="AN34" s="71"/>
    </row>
    <row r="35" spans="1:40" s="72" customFormat="1" ht="5.0999999999999996" customHeight="1">
      <c r="A35" s="118"/>
      <c r="B35" s="118"/>
      <c r="C35" s="118"/>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19"/>
      <c r="AH35" s="119"/>
      <c r="AI35" s="119"/>
      <c r="AJ35" s="120"/>
      <c r="AK35" s="70"/>
      <c r="AL35" s="172"/>
      <c r="AM35" s="172"/>
      <c r="AN35" s="71"/>
    </row>
    <row r="36" spans="1:40" s="72" customFormat="1" ht="5.0999999999999996" customHeight="1">
      <c r="A36" s="118"/>
      <c r="B36" s="118"/>
      <c r="C36" s="118"/>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19"/>
      <c r="AH36" s="119"/>
      <c r="AI36" s="119"/>
      <c r="AJ36" s="120"/>
      <c r="AK36" s="70"/>
      <c r="AL36" s="172"/>
      <c r="AM36" s="172"/>
      <c r="AN36" s="71"/>
    </row>
    <row r="37" spans="1:40" s="72" customFormat="1" ht="18" customHeight="1">
      <c r="A37" s="112" t="s">
        <v>208</v>
      </c>
      <c r="B37" s="70"/>
      <c r="D37" s="70"/>
      <c r="E37" s="70"/>
      <c r="F37" s="70"/>
      <c r="G37" s="70"/>
      <c r="H37" s="70"/>
      <c r="I37" s="70"/>
      <c r="J37" s="70"/>
      <c r="K37" s="70"/>
    </row>
    <row r="38" spans="1:40" s="72" customFormat="1" ht="18" customHeight="1">
      <c r="A38" s="132" t="s">
        <v>255</v>
      </c>
      <c r="B38" s="132"/>
      <c r="M38" s="112" t="s">
        <v>209</v>
      </c>
      <c r="N38" s="70"/>
      <c r="P38" s="70"/>
      <c r="Q38" s="70"/>
      <c r="R38" s="70"/>
      <c r="S38" s="70"/>
      <c r="T38" s="70"/>
      <c r="U38" s="190" t="str">
        <f>IF(COUNTIF(M40:M43,"○")&gt;1,"いずれか１つを選択してください。","")</f>
        <v/>
      </c>
      <c r="V38" s="70"/>
      <c r="W38" s="70"/>
      <c r="X38" s="70"/>
      <c r="Y38" s="70"/>
      <c r="Z38" s="70"/>
      <c r="AA38" s="70"/>
      <c r="AB38" s="70"/>
      <c r="AC38" s="70"/>
      <c r="AD38" s="70"/>
      <c r="AE38" s="70"/>
      <c r="AF38" s="70"/>
      <c r="AG38" s="70"/>
      <c r="AH38" s="119"/>
      <c r="AI38" s="119"/>
      <c r="AJ38" s="119"/>
      <c r="AK38" s="120"/>
      <c r="AL38" s="70"/>
      <c r="AM38" s="69"/>
      <c r="AN38" s="69"/>
    </row>
    <row r="39" spans="1:40" s="72" customFormat="1" ht="18.75" customHeight="1">
      <c r="A39" s="408"/>
      <c r="B39" s="408"/>
      <c r="C39" s="408"/>
      <c r="D39" s="130">
        <f>IF(S2=1,10,IF(S2=2,11,IF(S2=3,12,S2-3)))</f>
        <v>2</v>
      </c>
      <c r="E39" s="130">
        <f>IF(S2=1,11,IF(S2=2,12,S2-2))</f>
        <v>3</v>
      </c>
      <c r="F39" s="409">
        <f>IF(S2=1,12,S2-1)</f>
        <v>4</v>
      </c>
      <c r="G39" s="409"/>
      <c r="H39" s="409"/>
      <c r="I39" s="407" t="s">
        <v>251</v>
      </c>
      <c r="J39" s="407"/>
      <c r="K39" s="407"/>
      <c r="M39" s="380" t="s">
        <v>200</v>
      </c>
      <c r="N39" s="385"/>
      <c r="O39" s="385"/>
      <c r="P39" s="385"/>
      <c r="Q39" s="385"/>
      <c r="R39" s="385"/>
      <c r="S39" s="385"/>
      <c r="T39" s="385"/>
      <c r="U39" s="385"/>
      <c r="V39" s="385"/>
      <c r="W39" s="385"/>
      <c r="X39" s="385"/>
      <c r="Y39" s="385"/>
      <c r="Z39" s="385"/>
      <c r="AA39" s="385"/>
      <c r="AB39" s="385"/>
      <c r="AC39" s="385"/>
      <c r="AD39" s="385"/>
      <c r="AE39" s="385"/>
      <c r="AF39" s="385"/>
      <c r="AG39" s="385"/>
      <c r="AH39" s="412" t="s">
        <v>283</v>
      </c>
      <c r="AI39" s="413"/>
      <c r="AJ39" s="413"/>
      <c r="AK39" s="413"/>
      <c r="AL39" s="414"/>
      <c r="AM39" s="410" t="s">
        <v>211</v>
      </c>
      <c r="AN39" s="410"/>
    </row>
    <row r="40" spans="1:40" s="72" customFormat="1" ht="18" customHeight="1">
      <c r="A40" s="410" t="s">
        <v>259</v>
      </c>
      <c r="B40" s="410"/>
      <c r="C40" s="410"/>
      <c r="D40" s="131"/>
      <c r="E40" s="131"/>
      <c r="F40" s="411"/>
      <c r="G40" s="411"/>
      <c r="H40" s="411"/>
      <c r="I40" s="407">
        <f>SUM(D40:F40)</f>
        <v>0</v>
      </c>
      <c r="J40" s="407"/>
      <c r="K40" s="407"/>
      <c r="M40" s="401" t="s">
        <v>266</v>
      </c>
      <c r="N40" s="392" t="s">
        <v>284</v>
      </c>
      <c r="O40" s="393"/>
      <c r="P40" s="394"/>
      <c r="Q40" s="386" t="s">
        <v>290</v>
      </c>
      <c r="R40" s="387"/>
      <c r="S40" s="387"/>
      <c r="T40" s="387"/>
      <c r="U40" s="387"/>
      <c r="V40" s="387"/>
      <c r="W40" s="387"/>
      <c r="X40" s="387"/>
      <c r="Y40" s="387"/>
      <c r="Z40" s="387"/>
      <c r="AA40" s="387"/>
      <c r="AB40" s="387"/>
      <c r="AC40" s="387"/>
      <c r="AD40" s="387"/>
      <c r="AE40" s="387"/>
      <c r="AF40" s="387"/>
      <c r="AG40" s="388"/>
      <c r="AH40" s="383">
        <f>SUM(F32:AJ32)</f>
        <v>500</v>
      </c>
      <c r="AI40" s="384"/>
      <c r="AJ40" s="185" t="s">
        <v>201</v>
      </c>
      <c r="AK40" s="383">
        <f>ROUNDUP(AH40/1000,0)</f>
        <v>1</v>
      </c>
      <c r="AL40" s="384"/>
      <c r="AM40" s="431">
        <f>MIN(AH40:AK42)</f>
        <v>0</v>
      </c>
      <c r="AN40" s="432"/>
    </row>
    <row r="41" spans="1:40" s="72" customFormat="1" ht="18" customHeight="1">
      <c r="A41" s="427"/>
      <c r="B41" s="427"/>
      <c r="C41" s="427"/>
      <c r="D41" s="69"/>
      <c r="E41" s="69"/>
      <c r="F41" s="135"/>
      <c r="G41" s="135"/>
      <c r="H41" s="134" t="s">
        <v>258</v>
      </c>
      <c r="I41" s="135"/>
      <c r="J41" s="135"/>
      <c r="K41" s="135"/>
      <c r="L41" s="136"/>
      <c r="M41" s="402"/>
      <c r="N41" s="395"/>
      <c r="O41" s="396"/>
      <c r="P41" s="397"/>
      <c r="Q41" s="389" t="s">
        <v>291</v>
      </c>
      <c r="R41" s="390"/>
      <c r="S41" s="390"/>
      <c r="T41" s="390"/>
      <c r="U41" s="390"/>
      <c r="V41" s="390"/>
      <c r="W41" s="390"/>
      <c r="X41" s="390"/>
      <c r="Y41" s="390"/>
      <c r="Z41" s="390"/>
      <c r="AA41" s="390"/>
      <c r="AB41" s="390"/>
      <c r="AC41" s="390"/>
      <c r="AD41" s="390"/>
      <c r="AE41" s="390"/>
      <c r="AF41" s="390"/>
      <c r="AG41" s="391"/>
      <c r="AH41" s="380">
        <f>COUNTA(B12:B30)</f>
        <v>0</v>
      </c>
      <c r="AI41" s="381"/>
      <c r="AJ41" s="191" t="s">
        <v>202</v>
      </c>
      <c r="AK41" s="383">
        <f>ROUNDUP(AH41/20,0)</f>
        <v>0</v>
      </c>
      <c r="AL41" s="384"/>
      <c r="AM41" s="433"/>
      <c r="AN41" s="434"/>
    </row>
    <row r="42" spans="1:40" s="72" customFormat="1" ht="18" customHeight="1">
      <c r="I42" s="407">
        <f>I40/3</f>
        <v>0</v>
      </c>
      <c r="J42" s="407"/>
      <c r="K42" s="407"/>
      <c r="M42" s="403"/>
      <c r="N42" s="398"/>
      <c r="O42" s="399"/>
      <c r="P42" s="400"/>
      <c r="Q42" s="389" t="s">
        <v>292</v>
      </c>
      <c r="R42" s="390"/>
      <c r="S42" s="390"/>
      <c r="T42" s="390"/>
      <c r="U42" s="390"/>
      <c r="V42" s="390"/>
      <c r="W42" s="390"/>
      <c r="X42" s="390"/>
      <c r="Y42" s="390"/>
      <c r="Z42" s="390"/>
      <c r="AA42" s="390"/>
      <c r="AB42" s="390"/>
      <c r="AC42" s="390"/>
      <c r="AD42" s="390"/>
      <c r="AE42" s="390"/>
      <c r="AF42" s="390"/>
      <c r="AG42" s="391"/>
      <c r="AH42" s="383">
        <f>ROUNDDOWN(I42,1)</f>
        <v>0</v>
      </c>
      <c r="AI42" s="384"/>
      <c r="AJ42" s="192" t="s">
        <v>202</v>
      </c>
      <c r="AK42" s="383">
        <f>ROUNDUP(AH42/10,0)</f>
        <v>0</v>
      </c>
      <c r="AL42" s="384"/>
      <c r="AM42" s="435"/>
      <c r="AN42" s="436"/>
    </row>
    <row r="43" spans="1:40" s="72" customFormat="1" ht="18" customHeight="1">
      <c r="I43" s="175"/>
      <c r="J43" s="175"/>
      <c r="K43" s="175"/>
      <c r="M43" s="184"/>
      <c r="N43" s="389" t="s">
        <v>285</v>
      </c>
      <c r="O43" s="390"/>
      <c r="P43" s="390"/>
      <c r="Q43" s="390"/>
      <c r="R43" s="390"/>
      <c r="S43" s="390"/>
      <c r="T43" s="390"/>
      <c r="U43" s="390"/>
      <c r="V43" s="390"/>
      <c r="W43" s="390"/>
      <c r="X43" s="390"/>
      <c r="Y43" s="390"/>
      <c r="Z43" s="390"/>
      <c r="AA43" s="390"/>
      <c r="AB43" s="390"/>
      <c r="AC43" s="390"/>
      <c r="AD43" s="390"/>
      <c r="AE43" s="390"/>
      <c r="AF43" s="390"/>
      <c r="AG43" s="391"/>
      <c r="AH43" s="428"/>
      <c r="AI43" s="429"/>
      <c r="AJ43" s="429"/>
      <c r="AK43" s="429"/>
      <c r="AL43" s="430"/>
      <c r="AM43" s="380" cm="1">
        <f t="array" ref="AM43">ROUNDUP(_xlfn.IFS(AM40&lt;2,1,AND(AM40&lt;=2,AM40&lt;6),AM40-1,AM40&gt;=6,AM40/2*3),1)</f>
        <v>1</v>
      </c>
      <c r="AN43" s="381"/>
    </row>
    <row r="44" spans="1:40" s="72" customFormat="1" ht="18" customHeight="1">
      <c r="A44" s="126"/>
      <c r="H44" s="70"/>
      <c r="M44" s="160" t="s">
        <v>257</v>
      </c>
      <c r="W44" s="154"/>
      <c r="X44" s="70"/>
      <c r="Y44" s="70"/>
      <c r="Z44" s="70"/>
      <c r="AA44" s="70"/>
      <c r="AB44" s="70"/>
      <c r="AC44" s="70"/>
      <c r="AD44" s="70"/>
      <c r="AE44" s="70"/>
      <c r="AF44" s="70"/>
      <c r="AG44" s="119"/>
      <c r="AH44" s="119"/>
      <c r="AI44" s="119"/>
      <c r="AJ44" s="120"/>
      <c r="AK44" s="70"/>
      <c r="AL44" s="69"/>
      <c r="AM44" s="69"/>
      <c r="AN44" s="71"/>
    </row>
    <row r="45" spans="1:40" s="72" customFormat="1" ht="5.0999999999999996" customHeight="1">
      <c r="A45" s="118"/>
      <c r="B45" s="118"/>
      <c r="C45" s="118"/>
      <c r="D45" s="118"/>
      <c r="E45" s="118"/>
      <c r="F45" s="118"/>
      <c r="G45" s="118"/>
      <c r="H45" s="118"/>
      <c r="I45" s="118"/>
      <c r="J45" s="119"/>
      <c r="K45" s="119"/>
      <c r="L45" s="119"/>
      <c r="M45" s="120"/>
      <c r="N45" s="70"/>
      <c r="W45" s="69"/>
      <c r="X45" s="70"/>
      <c r="Y45" s="70"/>
      <c r="Z45" s="70"/>
      <c r="AA45" s="70"/>
      <c r="AB45" s="70"/>
      <c r="AC45" s="70"/>
      <c r="AD45" s="70"/>
      <c r="AE45" s="70"/>
      <c r="AF45" s="70"/>
      <c r="AG45" s="119"/>
      <c r="AH45" s="119"/>
      <c r="AI45" s="119"/>
      <c r="AJ45" s="120"/>
      <c r="AK45" s="70"/>
      <c r="AL45" s="69"/>
      <c r="AM45" s="69"/>
      <c r="AN45" s="71"/>
    </row>
    <row r="46" spans="1:40" ht="21" customHeight="1">
      <c r="A46" s="73" t="s">
        <v>212</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c r="A47" s="62"/>
      <c r="B47" s="82"/>
      <c r="C47" s="416" t="str">
        <f>IF(VLOOKUP($AK$1,選択肢!$A$1:$J$31,C52,FALSE)=0,"-",VLOOKUP($AK$1,選択肢!$A$1:$J$31,C52,FALSE))</f>
        <v>管理者</v>
      </c>
      <c r="D47" s="417"/>
      <c r="E47" s="423" t="str">
        <f>IF(VLOOKUP($AK$1,選択肢!$A$1:$J$31,E52,FALSE)=0,"-",VLOOKUP($AK$1,選択肢!$A$1:$J$31,E52,FALSE))</f>
        <v>サービス提供責任者</v>
      </c>
      <c r="F47" s="423"/>
      <c r="G47" s="423"/>
      <c r="H47" s="423"/>
      <c r="I47" s="416" t="str">
        <f>IF(VLOOKUP($AK$1,選択肢!$A$1:$J$31,I52,FALSE)=0,"-",VLOOKUP($AK$1,選択肢!$A$1:$J$31,I52,FALSE))</f>
        <v>従業者</v>
      </c>
      <c r="J47" s="417"/>
      <c r="K47" s="417"/>
      <c r="L47" s="417"/>
      <c r="M47" s="417"/>
      <c r="N47" s="424"/>
      <c r="O47" s="418"/>
      <c r="P47" s="418"/>
      <c r="Q47" s="418"/>
      <c r="R47" s="418"/>
      <c r="S47" s="418"/>
      <c r="T47" s="418"/>
      <c r="U47" s="418"/>
      <c r="V47" s="418"/>
      <c r="W47" s="418"/>
      <c r="X47" s="418"/>
      <c r="Y47" s="418"/>
      <c r="Z47" s="418"/>
      <c r="AA47" s="418"/>
      <c r="AB47" s="418"/>
      <c r="AC47" s="418"/>
      <c r="AD47" s="418"/>
      <c r="AE47" s="418"/>
      <c r="AF47" s="418"/>
      <c r="AG47" s="418"/>
      <c r="AH47" s="418"/>
      <c r="AI47" s="418"/>
      <c r="AJ47" s="418"/>
      <c r="AK47" s="418"/>
      <c r="AL47" s="418"/>
      <c r="AM47" s="418"/>
      <c r="AN47" s="62"/>
    </row>
    <row r="48" spans="1:40" ht="18" customHeight="1">
      <c r="A48" s="62"/>
      <c r="B48" s="82"/>
      <c r="C48" s="114" t="s">
        <v>55</v>
      </c>
      <c r="D48" s="114" t="s">
        <v>56</v>
      </c>
      <c r="E48" s="113" t="s">
        <v>55</v>
      </c>
      <c r="F48" s="422" t="s">
        <v>56</v>
      </c>
      <c r="G48" s="422"/>
      <c r="H48" s="422"/>
      <c r="I48" s="419" t="s">
        <v>55</v>
      </c>
      <c r="J48" s="420"/>
      <c r="K48" s="421"/>
      <c r="L48" s="419" t="s">
        <v>56</v>
      </c>
      <c r="M48" s="420"/>
      <c r="N48" s="421"/>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c r="AL48" s="178"/>
      <c r="AM48" s="178"/>
      <c r="AN48" s="62"/>
    </row>
    <row r="49" spans="1:40" ht="18" customHeight="1">
      <c r="A49" s="62"/>
      <c r="B49" s="81" t="s">
        <v>106</v>
      </c>
      <c r="C49" s="113">
        <f>COUNTIFS($B$11:$B$30,C$47,$C$11:$C$30,"A",$E$11:$E$30,"*")</f>
        <v>0</v>
      </c>
      <c r="D49" s="113">
        <f>COUNTIFS($B$11:$B$30,C$47,$C$11:$C$30,"B",$E$11:$E$30,"*")</f>
        <v>0</v>
      </c>
      <c r="E49" s="113">
        <f>COUNTIFS($B$11:$B$30,E$47,$C$11:$C$30,"A",$E$11:$E$30,"*")</f>
        <v>0</v>
      </c>
      <c r="F49" s="419">
        <f>COUNTIFS($B$11:$B$30,E$47,$C$11:$C$30,"B",$E$11:$E$30,"*")</f>
        <v>0</v>
      </c>
      <c r="G49" s="420"/>
      <c r="H49" s="421"/>
      <c r="I49" s="419">
        <f>COUNTIFS($B$11:$B$30,I$47,$C$11:$C$30,"A",$E$11:$E$30,"*")</f>
        <v>0</v>
      </c>
      <c r="J49" s="420"/>
      <c r="K49" s="421"/>
      <c r="L49" s="419">
        <f>COUNTIFS($B$11:$B$30,I$47,$C$11:$C$30,"B",$E$11:$E$30,"*")</f>
        <v>0</v>
      </c>
      <c r="M49" s="420"/>
      <c r="N49" s="421"/>
      <c r="O49" s="415"/>
      <c r="P49" s="415"/>
      <c r="Q49" s="415"/>
      <c r="R49" s="415"/>
      <c r="S49" s="415"/>
      <c r="T49" s="415"/>
      <c r="U49" s="415"/>
      <c r="V49" s="415"/>
      <c r="W49" s="415"/>
      <c r="X49" s="415"/>
      <c r="Y49" s="415"/>
      <c r="Z49" s="415"/>
      <c r="AA49" s="415"/>
      <c r="AB49" s="415"/>
      <c r="AC49" s="415"/>
      <c r="AD49" s="415"/>
      <c r="AE49" s="415"/>
      <c r="AF49" s="415"/>
      <c r="AG49" s="415"/>
      <c r="AH49" s="415"/>
      <c r="AI49" s="415"/>
      <c r="AJ49" s="415"/>
      <c r="AK49" s="415"/>
      <c r="AL49" s="178"/>
      <c r="AM49" s="178"/>
      <c r="AN49" s="62"/>
    </row>
    <row r="50" spans="1:40" ht="18" customHeight="1">
      <c r="A50" s="62"/>
      <c r="B50" s="89" t="s">
        <v>107</v>
      </c>
      <c r="C50" s="133"/>
      <c r="D50" s="133"/>
      <c r="E50" s="113">
        <f>COUNTIFS($B$11:$B$30,E$47,$C$11:$C$30,"C",$E$11:$E$30,"*")</f>
        <v>0</v>
      </c>
      <c r="F50" s="419">
        <f>COUNTIFS($B$11:$B$30,E$47,$C$11:$C$30,"D",$E$11:$E$30,"*")</f>
        <v>0</v>
      </c>
      <c r="G50" s="420"/>
      <c r="H50" s="421"/>
      <c r="I50" s="419">
        <f>COUNTIFS($B$11:$B$30,I$47,$C$11:$C$30,"C",$E$11:$E$30,"*")</f>
        <v>0</v>
      </c>
      <c r="J50" s="420"/>
      <c r="K50" s="421"/>
      <c r="L50" s="419">
        <f>COUNTIFS($B$11:$B$30,I$47,$C$11:$C$30,"D",$E$11:$E$30,"*")</f>
        <v>0</v>
      </c>
      <c r="M50" s="420"/>
      <c r="N50" s="421"/>
      <c r="O50" s="415"/>
      <c r="P50" s="415"/>
      <c r="Q50" s="415"/>
      <c r="R50" s="415"/>
      <c r="S50" s="415"/>
      <c r="T50" s="415"/>
      <c r="U50" s="415"/>
      <c r="V50" s="415"/>
      <c r="W50" s="415"/>
      <c r="X50" s="415"/>
      <c r="Y50" s="415"/>
      <c r="Z50" s="415"/>
      <c r="AA50" s="415"/>
      <c r="AB50" s="415"/>
      <c r="AC50" s="415"/>
      <c r="AD50" s="415"/>
      <c r="AE50" s="415"/>
      <c r="AF50" s="415"/>
      <c r="AG50" s="415"/>
      <c r="AH50" s="415"/>
      <c r="AI50" s="415"/>
      <c r="AJ50" s="415"/>
      <c r="AK50" s="415"/>
      <c r="AL50" s="178"/>
      <c r="AM50" s="178"/>
      <c r="AN50" s="62"/>
    </row>
    <row r="51" spans="1:40" ht="18" customHeight="1">
      <c r="A51" s="62"/>
      <c r="B51" s="89" t="s">
        <v>199</v>
      </c>
      <c r="C51" s="425"/>
      <c r="D51" s="426"/>
      <c r="E51" s="419">
        <f>IF($AK$3="４週",SUMIFS($AK$11:$AK$30,$B$11:$B$30,E47)/4/$AH$5,IF($AK$3="歴月",SUMIFS($AK$11:$AK$30,$B$11:$B$30,E47)/$AL$5,"記載する期間を選択してください"))</f>
        <v>0</v>
      </c>
      <c r="F51" s="420"/>
      <c r="G51" s="420"/>
      <c r="H51" s="421"/>
      <c r="I51" s="419">
        <f>IF($AK$3="４週",SUMIFS($AK$11:$AK$30,$B$11:$B$30,I47)/4/$AH$5,IF($AK$3="歴月",SUMIFS($AK$11:$AK$30,$B$11:$B$30,I47)/$AL$5,"記載する期間を選択してください"))</f>
        <v>0</v>
      </c>
      <c r="J51" s="420"/>
      <c r="K51" s="420"/>
      <c r="L51" s="420"/>
      <c r="M51" s="420"/>
      <c r="N51" s="421"/>
      <c r="O51" s="415"/>
      <c r="P51" s="415"/>
      <c r="Q51" s="415"/>
      <c r="R51" s="415"/>
      <c r="S51" s="415"/>
      <c r="T51" s="415"/>
      <c r="U51" s="415"/>
      <c r="V51" s="415"/>
      <c r="W51" s="415"/>
      <c r="X51" s="415"/>
      <c r="Y51" s="415"/>
      <c r="Z51" s="415"/>
      <c r="AA51" s="415"/>
      <c r="AB51" s="415"/>
      <c r="AC51" s="415"/>
      <c r="AD51" s="415"/>
      <c r="AE51" s="415"/>
      <c r="AF51" s="415"/>
      <c r="AG51" s="415"/>
      <c r="AH51" s="415"/>
      <c r="AI51" s="415"/>
      <c r="AJ51" s="415"/>
      <c r="AK51" s="415"/>
      <c r="AL51" s="415"/>
      <c r="AM51" s="415"/>
      <c r="AN51" s="62"/>
    </row>
    <row r="52" spans="1:40" ht="5.0999999999999996" customHeight="1">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c r="A53" s="94" t="s">
        <v>164</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c r="A54" s="94" t="s">
        <v>165</v>
      </c>
      <c r="B54" s="93"/>
      <c r="C54" s="93"/>
      <c r="D54" s="93"/>
      <c r="E54" s="93"/>
      <c r="F54" s="93"/>
      <c r="G54" s="93"/>
      <c r="H54" s="80"/>
      <c r="I54" s="80"/>
      <c r="J54" s="80"/>
      <c r="K54" s="80"/>
      <c r="L54" s="80"/>
      <c r="M54" s="80"/>
    </row>
    <row r="55" spans="1:40" s="60" customFormat="1" ht="15" customHeight="1">
      <c r="A55" s="94" t="s">
        <v>214</v>
      </c>
      <c r="B55" s="93"/>
      <c r="C55" s="93"/>
      <c r="D55" s="93"/>
      <c r="E55" s="93"/>
      <c r="F55" s="93"/>
      <c r="G55" s="93"/>
      <c r="H55" s="80"/>
      <c r="I55" s="80"/>
      <c r="J55" s="80"/>
      <c r="K55" s="80"/>
      <c r="L55" s="80"/>
      <c r="M55" s="80"/>
    </row>
    <row r="56" spans="1:40" s="60" customFormat="1" ht="15" customHeight="1">
      <c r="A56" s="94" t="s">
        <v>166</v>
      </c>
      <c r="B56" s="93"/>
      <c r="C56" s="93"/>
      <c r="D56" s="93"/>
      <c r="E56" s="93"/>
      <c r="F56" s="93"/>
      <c r="G56" s="93"/>
      <c r="H56" s="80"/>
      <c r="I56" s="80"/>
      <c r="J56" s="80"/>
      <c r="K56" s="80"/>
      <c r="L56" s="80"/>
      <c r="M56" s="80"/>
    </row>
    <row r="57" spans="1:40" s="60" customFormat="1" ht="15" customHeight="1">
      <c r="A57" s="94" t="s">
        <v>167</v>
      </c>
      <c r="B57" s="93"/>
      <c r="C57" s="93"/>
      <c r="D57" s="93"/>
      <c r="E57" s="93"/>
      <c r="F57" s="93"/>
      <c r="G57" s="93"/>
      <c r="H57" s="80"/>
      <c r="I57" s="80"/>
      <c r="J57" s="80"/>
      <c r="K57" s="80"/>
      <c r="L57" s="80"/>
      <c r="M57" s="80"/>
    </row>
    <row r="58" spans="1:40" ht="15" customHeight="1">
      <c r="A58" s="60" t="s">
        <v>168</v>
      </c>
      <c r="B58" s="103"/>
      <c r="C58" s="60"/>
      <c r="D58" s="60"/>
      <c r="E58" s="60"/>
      <c r="F58" s="60"/>
      <c r="G58" s="60"/>
    </row>
    <row r="59" spans="1:40" ht="15" customHeight="1">
      <c r="A59" s="60" t="s">
        <v>169</v>
      </c>
      <c r="B59" s="103"/>
      <c r="C59" s="60"/>
      <c r="D59" s="60"/>
      <c r="E59" s="60"/>
      <c r="F59" s="60"/>
      <c r="G59" s="60"/>
    </row>
    <row r="60" spans="1:40" ht="15" customHeight="1">
      <c r="A60" s="60"/>
      <c r="B60" s="81" t="s">
        <v>170</v>
      </c>
      <c r="C60" s="365" t="s">
        <v>171</v>
      </c>
      <c r="D60" s="365"/>
      <c r="E60" s="365"/>
      <c r="F60" s="60"/>
      <c r="G60" s="60"/>
    </row>
    <row r="61" spans="1:40" ht="15" customHeight="1">
      <c r="A61" s="60"/>
      <c r="B61" s="107" t="s">
        <v>188</v>
      </c>
      <c r="C61" s="375" t="s">
        <v>172</v>
      </c>
      <c r="D61" s="375"/>
      <c r="E61" s="375"/>
      <c r="F61" s="60"/>
      <c r="G61" s="60"/>
    </row>
    <row r="62" spans="1:40" ht="15" customHeight="1">
      <c r="A62" s="60"/>
      <c r="B62" s="107" t="s">
        <v>189</v>
      </c>
      <c r="C62" s="375" t="s">
        <v>173</v>
      </c>
      <c r="D62" s="375"/>
      <c r="E62" s="375"/>
      <c r="F62" s="60"/>
      <c r="G62" s="60"/>
    </row>
    <row r="63" spans="1:40" ht="15" customHeight="1">
      <c r="A63" s="60"/>
      <c r="B63" s="107" t="s">
        <v>190</v>
      </c>
      <c r="C63" s="375" t="s">
        <v>174</v>
      </c>
      <c r="D63" s="375"/>
      <c r="E63" s="375"/>
      <c r="F63" s="60"/>
      <c r="G63" s="60"/>
    </row>
    <row r="64" spans="1:40" ht="15" customHeight="1">
      <c r="A64" s="60"/>
      <c r="B64" s="107" t="s">
        <v>191</v>
      </c>
      <c r="C64" s="375" t="s">
        <v>175</v>
      </c>
      <c r="D64" s="375"/>
      <c r="E64" s="375"/>
      <c r="F64" s="60"/>
      <c r="G64" s="60"/>
    </row>
    <row r="65" spans="1:7" ht="15" customHeight="1">
      <c r="A65" s="60"/>
      <c r="B65" s="94" t="s">
        <v>176</v>
      </c>
      <c r="C65" s="60"/>
      <c r="D65" s="60"/>
      <c r="E65" s="60"/>
      <c r="F65" s="60"/>
      <c r="G65" s="60"/>
    </row>
    <row r="66" spans="1:7" ht="15" customHeight="1">
      <c r="A66" s="60"/>
      <c r="B66" s="94" t="s">
        <v>193</v>
      </c>
      <c r="C66" s="60"/>
      <c r="D66" s="60"/>
      <c r="E66" s="60"/>
      <c r="F66" s="60"/>
      <c r="G66" s="60"/>
    </row>
    <row r="67" spans="1:7" ht="15" customHeight="1">
      <c r="A67" s="60"/>
      <c r="B67" s="94" t="s">
        <v>177</v>
      </c>
      <c r="C67" s="60"/>
      <c r="D67" s="60"/>
      <c r="E67" s="60"/>
      <c r="F67" s="60"/>
      <c r="G67" s="60"/>
    </row>
    <row r="68" spans="1:7" ht="15" customHeight="1">
      <c r="A68" s="60" t="s">
        <v>178</v>
      </c>
      <c r="B68" s="103"/>
      <c r="C68" s="60"/>
      <c r="D68" s="60"/>
      <c r="E68" s="60"/>
      <c r="F68" s="60"/>
      <c r="G68" s="60"/>
    </row>
    <row r="69" spans="1:7" ht="15" customHeight="1">
      <c r="A69" s="60" t="s">
        <v>179</v>
      </c>
      <c r="B69" s="103"/>
      <c r="C69" s="60"/>
      <c r="D69" s="60"/>
      <c r="E69" s="60"/>
      <c r="F69" s="60"/>
      <c r="G69" s="60"/>
    </row>
    <row r="70" spans="1:7" ht="15" customHeight="1">
      <c r="A70" s="60" t="s">
        <v>194</v>
      </c>
      <c r="B70" s="103"/>
      <c r="C70" s="60"/>
      <c r="D70" s="60"/>
      <c r="E70" s="60"/>
      <c r="F70" s="60"/>
      <c r="G70" s="60"/>
    </row>
    <row r="71" spans="1:7" ht="15" customHeight="1">
      <c r="A71" s="60" t="s">
        <v>180</v>
      </c>
      <c r="B71" s="103"/>
      <c r="C71" s="60"/>
      <c r="D71" s="60"/>
      <c r="E71" s="60"/>
      <c r="F71" s="60"/>
      <c r="G71" s="60"/>
    </row>
    <row r="72" spans="1:7" ht="15" customHeight="1">
      <c r="A72" s="60" t="s">
        <v>279</v>
      </c>
      <c r="B72" s="103"/>
      <c r="C72" s="60"/>
      <c r="D72" s="60"/>
      <c r="E72" s="60"/>
      <c r="F72" s="60"/>
      <c r="G72" s="60"/>
    </row>
    <row r="73" spans="1:7" ht="15" customHeight="1">
      <c r="A73" s="60" t="s">
        <v>181</v>
      </c>
      <c r="B73" s="103"/>
      <c r="C73" s="60"/>
      <c r="D73" s="60"/>
      <c r="E73" s="60"/>
      <c r="F73" s="60"/>
      <c r="G73" s="60"/>
    </row>
    <row r="74" spans="1:7" ht="15" customHeight="1">
      <c r="A74" s="60" t="s">
        <v>182</v>
      </c>
      <c r="B74" s="103"/>
      <c r="C74" s="60"/>
      <c r="D74" s="60"/>
      <c r="E74" s="60"/>
      <c r="F74" s="60"/>
      <c r="G74" s="60"/>
    </row>
    <row r="75" spans="1:7" ht="15" customHeight="1">
      <c r="A75" s="60" t="s">
        <v>183</v>
      </c>
      <c r="B75" s="103"/>
      <c r="C75" s="60"/>
      <c r="D75" s="60"/>
      <c r="E75" s="60"/>
      <c r="F75" s="60"/>
      <c r="G75" s="60"/>
    </row>
    <row r="76" spans="1:7" ht="15" customHeight="1">
      <c r="A76" s="60" t="s">
        <v>184</v>
      </c>
      <c r="B76" s="103"/>
      <c r="C76" s="60"/>
      <c r="D76" s="60"/>
      <c r="E76" s="60"/>
      <c r="F76" s="60"/>
      <c r="G76" s="60"/>
    </row>
    <row r="77" spans="1:7" ht="15" customHeight="1">
      <c r="A77" s="60" t="s">
        <v>185</v>
      </c>
      <c r="B77" s="103"/>
      <c r="C77" s="60"/>
      <c r="D77" s="60"/>
      <c r="E77" s="60"/>
      <c r="F77" s="60"/>
      <c r="G77" s="60"/>
    </row>
    <row r="78" spans="1:7" ht="15" customHeight="1">
      <c r="A78" s="60" t="s">
        <v>186</v>
      </c>
      <c r="B78" s="103"/>
      <c r="C78" s="60"/>
      <c r="D78" s="60"/>
      <c r="E78" s="60"/>
      <c r="F78" s="60"/>
      <c r="G78" s="60"/>
    </row>
    <row r="79" spans="1:7" ht="15" customHeight="1">
      <c r="A79" s="60" t="s">
        <v>187</v>
      </c>
      <c r="B79" s="103"/>
      <c r="C79" s="60"/>
      <c r="D79" s="60"/>
      <c r="E79" s="60"/>
      <c r="F79" s="60"/>
      <c r="G79" s="60"/>
    </row>
    <row r="80" spans="1:7" ht="15" customHeight="1">
      <c r="A80" s="60" t="s">
        <v>192</v>
      </c>
      <c r="B80" s="103"/>
      <c r="C80" s="60"/>
      <c r="D80" s="60"/>
      <c r="E80" s="60"/>
      <c r="F80" s="60"/>
      <c r="G80" s="60"/>
    </row>
  </sheetData>
  <mergeCells count="126">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5 U38 I34:I37 L34:L36 L45" xr:uid="{00000000-0002-0000-0400-000001000000}"/>
    <dataValidation type="whole" operator="greaterThanOrEqual" allowBlank="1" showInputMessage="1" showErrorMessage="1" sqref="D40:E41 F40"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00000000-0002-0000-04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zoomScaleNormal="100" zoomScaleSheetLayoutView="100" workbookViewId="0">
      <selection activeCell="R16" sqref="R16"/>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270</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40</v>
      </c>
      <c r="AI5" s="406"/>
      <c r="AJ5" s="406"/>
      <c r="AK5" s="97" t="s">
        <v>155</v>
      </c>
      <c r="AL5" s="14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76"/>
      <c r="C11" s="143"/>
      <c r="D11" s="116"/>
      <c r="E11" s="117"/>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78"/>
      <c r="AL11" s="177"/>
      <c r="AM11" s="372"/>
      <c r="AN11" s="372"/>
    </row>
    <row r="12" spans="1:40" ht="18" customHeight="1">
      <c r="A12" s="79">
        <v>2</v>
      </c>
      <c r="B12" s="115"/>
      <c r="C12" s="143"/>
      <c r="D12" s="116"/>
      <c r="E12" s="117"/>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75">
        <f>+SUM(F12:AJ12)</f>
        <v>0</v>
      </c>
      <c r="AL12" s="76">
        <f t="shared" ref="AL12:AL30" si="0">IF($AK$3="４週",AK12/4,AK12/(DAY(EOMONTH($F$9,0))/7))</f>
        <v>0</v>
      </c>
      <c r="AM12" s="372"/>
      <c r="AN12" s="372"/>
    </row>
    <row r="13" spans="1:40" ht="18" customHeight="1">
      <c r="A13" s="79">
        <v>3</v>
      </c>
      <c r="B13" s="115"/>
      <c r="C13" s="143"/>
      <c r="D13" s="116"/>
      <c r="E13" s="117"/>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AJ13" s="142"/>
      <c r="AK13" s="75">
        <f>+SUM(F13:AJ13)</f>
        <v>0</v>
      </c>
      <c r="AL13" s="76">
        <f t="shared" si="0"/>
        <v>0</v>
      </c>
      <c r="AM13" s="372"/>
      <c r="AN13" s="372"/>
    </row>
    <row r="14" spans="1:40" ht="18" customHeight="1">
      <c r="A14" s="79">
        <v>4</v>
      </c>
      <c r="B14" s="115"/>
      <c r="C14" s="143"/>
      <c r="D14" s="116"/>
      <c r="E14" s="117"/>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75">
        <f t="shared" ref="AK14:AK30" si="1">+SUM(F14:AJ14)</f>
        <v>0</v>
      </c>
      <c r="AL14" s="76">
        <f t="shared" si="0"/>
        <v>0</v>
      </c>
      <c r="AM14" s="372"/>
      <c r="AN14" s="372"/>
    </row>
    <row r="15" spans="1:40" ht="18" customHeight="1">
      <c r="A15" s="79">
        <v>5</v>
      </c>
      <c r="B15" s="115"/>
      <c r="C15" s="143"/>
      <c r="D15" s="116"/>
      <c r="E15" s="117"/>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75">
        <f t="shared" si="1"/>
        <v>0</v>
      </c>
      <c r="AL15" s="76">
        <f t="shared" si="0"/>
        <v>0</v>
      </c>
      <c r="AM15" s="372"/>
      <c r="AN15" s="372"/>
    </row>
    <row r="16" spans="1:40" ht="18" customHeight="1">
      <c r="A16" s="79">
        <v>6</v>
      </c>
      <c r="B16" s="115"/>
      <c r="C16" s="143"/>
      <c r="D16" s="116"/>
      <c r="E16" s="117"/>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75">
        <f t="shared" si="1"/>
        <v>0</v>
      </c>
      <c r="AL16" s="76">
        <f t="shared" si="0"/>
        <v>0</v>
      </c>
      <c r="AM16" s="372"/>
      <c r="AN16" s="372"/>
    </row>
    <row r="17" spans="1:40" ht="18" customHeight="1">
      <c r="A17" s="79">
        <v>7</v>
      </c>
      <c r="B17" s="115"/>
      <c r="C17" s="143"/>
      <c r="D17" s="116"/>
      <c r="E17" s="117"/>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75">
        <f t="shared" si="1"/>
        <v>0</v>
      </c>
      <c r="AL17" s="76">
        <f t="shared" si="0"/>
        <v>0</v>
      </c>
      <c r="AM17" s="372"/>
      <c r="AN17" s="372"/>
    </row>
    <row r="18" spans="1:40" ht="18" customHeight="1">
      <c r="A18" s="79">
        <v>8</v>
      </c>
      <c r="B18" s="115"/>
      <c r="C18" s="143"/>
      <c r="D18" s="116"/>
      <c r="E18" s="117"/>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75">
        <f t="shared" si="1"/>
        <v>0</v>
      </c>
      <c r="AL18" s="76">
        <f t="shared" si="0"/>
        <v>0</v>
      </c>
      <c r="AM18" s="372"/>
      <c r="AN18" s="372"/>
    </row>
    <row r="19" spans="1:40" ht="18" customHeight="1">
      <c r="A19" s="79">
        <v>9</v>
      </c>
      <c r="B19" s="115"/>
      <c r="C19" s="143"/>
      <c r="D19" s="116"/>
      <c r="E19" s="117"/>
      <c r="F19" s="142"/>
      <c r="G19" s="142"/>
      <c r="H19" s="142"/>
      <c r="I19" s="142"/>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75">
        <f t="shared" si="1"/>
        <v>0</v>
      </c>
      <c r="AL19" s="76">
        <f t="shared" si="0"/>
        <v>0</v>
      </c>
      <c r="AM19" s="372"/>
      <c r="AN19" s="372"/>
    </row>
    <row r="20" spans="1:40" ht="18" customHeight="1">
      <c r="A20" s="79">
        <v>10</v>
      </c>
      <c r="B20" s="115"/>
      <c r="C20" s="143"/>
      <c r="D20" s="116"/>
      <c r="E20" s="117"/>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75">
        <f t="shared" si="1"/>
        <v>0</v>
      </c>
      <c r="AL20" s="76">
        <f t="shared" si="0"/>
        <v>0</v>
      </c>
      <c r="AM20" s="372"/>
      <c r="AN20" s="372"/>
    </row>
    <row r="21" spans="1:40" ht="18" customHeight="1">
      <c r="A21" s="79">
        <v>11</v>
      </c>
      <c r="B21" s="115"/>
      <c r="C21" s="143"/>
      <c r="D21" s="116"/>
      <c r="E21" s="117"/>
      <c r="F21" s="142"/>
      <c r="G21" s="142"/>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75">
        <f t="shared" si="1"/>
        <v>0</v>
      </c>
      <c r="AL21" s="76">
        <f t="shared" si="0"/>
        <v>0</v>
      </c>
      <c r="AM21" s="372"/>
      <c r="AN21" s="372"/>
    </row>
    <row r="22" spans="1:40" ht="18" customHeight="1">
      <c r="A22" s="79">
        <v>12</v>
      </c>
      <c r="B22" s="115"/>
      <c r="C22" s="143"/>
      <c r="D22" s="116"/>
      <c r="E22" s="117"/>
      <c r="F22" s="142"/>
      <c r="G22" s="142"/>
      <c r="H22" s="142"/>
      <c r="I22" s="142"/>
      <c r="J22" s="142"/>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75">
        <f t="shared" si="1"/>
        <v>0</v>
      </c>
      <c r="AL22" s="76">
        <f t="shared" si="0"/>
        <v>0</v>
      </c>
      <c r="AM22" s="372"/>
      <c r="AN22" s="372"/>
    </row>
    <row r="23" spans="1:40" ht="18" customHeight="1">
      <c r="A23" s="79">
        <v>13</v>
      </c>
      <c r="B23" s="115"/>
      <c r="C23" s="143"/>
      <c r="D23" s="116"/>
      <c r="E23" s="117"/>
      <c r="F23" s="142"/>
      <c r="G23" s="142"/>
      <c r="H23" s="142"/>
      <c r="I23" s="142"/>
      <c r="J23" s="142"/>
      <c r="K23" s="142"/>
      <c r="L23" s="142"/>
      <c r="M23" s="142"/>
      <c r="N23" s="142"/>
      <c r="O23" s="142"/>
      <c r="P23" s="142"/>
      <c r="Q23" s="142"/>
      <c r="R23" s="142"/>
      <c r="S23" s="142"/>
      <c r="T23" s="142"/>
      <c r="U23" s="142"/>
      <c r="V23" s="142"/>
      <c r="W23" s="142"/>
      <c r="X23" s="142"/>
      <c r="Y23" s="142"/>
      <c r="Z23" s="142"/>
      <c r="AA23" s="142"/>
      <c r="AB23" s="142"/>
      <c r="AC23" s="142"/>
      <c r="AD23" s="142"/>
      <c r="AE23" s="142"/>
      <c r="AF23" s="142"/>
      <c r="AG23" s="142"/>
      <c r="AH23" s="142"/>
      <c r="AI23" s="142"/>
      <c r="AJ23" s="142"/>
      <c r="AK23" s="75">
        <f t="shared" si="1"/>
        <v>0</v>
      </c>
      <c r="AL23" s="76">
        <f t="shared" si="0"/>
        <v>0</v>
      </c>
      <c r="AM23" s="372"/>
      <c r="AN23" s="372"/>
    </row>
    <row r="24" spans="1:40" ht="18" customHeight="1">
      <c r="A24" s="79">
        <v>14</v>
      </c>
      <c r="B24" s="115"/>
      <c r="C24" s="143"/>
      <c r="D24" s="116"/>
      <c r="E24" s="117"/>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75">
        <f t="shared" si="1"/>
        <v>0</v>
      </c>
      <c r="AL24" s="76">
        <f t="shared" si="0"/>
        <v>0</v>
      </c>
      <c r="AM24" s="372"/>
      <c r="AN24" s="372"/>
    </row>
    <row r="25" spans="1:40" ht="18" customHeight="1">
      <c r="A25" s="79">
        <v>15</v>
      </c>
      <c r="B25" s="115"/>
      <c r="C25" s="143"/>
      <c r="D25" s="116"/>
      <c r="E25" s="117"/>
      <c r="F25" s="142"/>
      <c r="G25" s="142"/>
      <c r="H25" s="142"/>
      <c r="I25" s="142"/>
      <c r="J25" s="142"/>
      <c r="K25" s="142"/>
      <c r="L25" s="142"/>
      <c r="M25" s="142"/>
      <c r="N25" s="142"/>
      <c r="O25" s="142"/>
      <c r="P25" s="142"/>
      <c r="Q25" s="142"/>
      <c r="R25" s="142"/>
      <c r="S25" s="142"/>
      <c r="T25" s="142"/>
      <c r="U25" s="142"/>
      <c r="V25" s="142"/>
      <c r="W25" s="142"/>
      <c r="X25" s="142"/>
      <c r="Y25" s="142"/>
      <c r="Z25" s="142"/>
      <c r="AA25" s="142"/>
      <c r="AB25" s="142"/>
      <c r="AC25" s="142"/>
      <c r="AD25" s="142"/>
      <c r="AE25" s="142"/>
      <c r="AF25" s="142"/>
      <c r="AG25" s="142"/>
      <c r="AH25" s="142"/>
      <c r="AI25" s="142"/>
      <c r="AJ25" s="142"/>
      <c r="AK25" s="75">
        <f t="shared" si="1"/>
        <v>0</v>
      </c>
      <c r="AL25" s="76">
        <f t="shared" si="0"/>
        <v>0</v>
      </c>
      <c r="AM25" s="372"/>
      <c r="AN25" s="372"/>
    </row>
    <row r="26" spans="1:40" ht="18" customHeight="1">
      <c r="A26" s="79">
        <v>16</v>
      </c>
      <c r="B26" s="115"/>
      <c r="C26" s="143"/>
      <c r="D26" s="116"/>
      <c r="E26" s="117"/>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75">
        <f t="shared" si="1"/>
        <v>0</v>
      </c>
      <c r="AL26" s="76">
        <f t="shared" si="0"/>
        <v>0</v>
      </c>
      <c r="AM26" s="372"/>
      <c r="AN26" s="372"/>
    </row>
    <row r="27" spans="1:40" ht="18" customHeight="1">
      <c r="A27" s="79">
        <v>17</v>
      </c>
      <c r="B27" s="115"/>
      <c r="C27" s="143"/>
      <c r="D27" s="116"/>
      <c r="E27" s="117"/>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75">
        <f t="shared" si="1"/>
        <v>0</v>
      </c>
      <c r="AL27" s="76">
        <f t="shared" si="0"/>
        <v>0</v>
      </c>
      <c r="AM27" s="372"/>
      <c r="AN27" s="372"/>
    </row>
    <row r="28" spans="1:40" ht="18" customHeight="1">
      <c r="A28" s="79">
        <v>18</v>
      </c>
      <c r="B28" s="115"/>
      <c r="C28" s="143"/>
      <c r="D28" s="116"/>
      <c r="E28" s="117"/>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75">
        <f t="shared" si="1"/>
        <v>0</v>
      </c>
      <c r="AL28" s="76">
        <f t="shared" si="0"/>
        <v>0</v>
      </c>
      <c r="AM28" s="372"/>
      <c r="AN28" s="372"/>
    </row>
    <row r="29" spans="1:40" ht="18" customHeight="1">
      <c r="A29" s="79">
        <v>19</v>
      </c>
      <c r="B29" s="115"/>
      <c r="C29" s="143"/>
      <c r="D29" s="116"/>
      <c r="E29" s="117"/>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75">
        <f t="shared" si="1"/>
        <v>0</v>
      </c>
      <c r="AL29" s="76">
        <f t="shared" si="0"/>
        <v>0</v>
      </c>
      <c r="AM29" s="372"/>
      <c r="AN29" s="372"/>
    </row>
    <row r="30" spans="1:40" ht="18" customHeight="1">
      <c r="A30" s="79">
        <v>20</v>
      </c>
      <c r="B30" s="115"/>
      <c r="C30" s="143"/>
      <c r="D30" s="116"/>
      <c r="E30" s="117"/>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75">
        <f t="shared" si="1"/>
        <v>0</v>
      </c>
      <c r="AL30" s="76">
        <f t="shared" si="0"/>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77"/>
      <c r="AN31" s="377"/>
    </row>
    <row r="32" spans="1:40" ht="18" customHeight="1">
      <c r="A32" s="376" t="s">
        <v>95</v>
      </c>
      <c r="B32" s="376"/>
      <c r="C32" s="376"/>
      <c r="D32" s="376"/>
      <c r="E32" s="378"/>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77"/>
      <c r="AN32" s="377"/>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18"/>
      <c r="B34" s="118"/>
      <c r="C34" s="118"/>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19"/>
      <c r="AH34" s="119"/>
      <c r="AI34" s="119"/>
      <c r="AJ34" s="120"/>
      <c r="AK34" s="70"/>
      <c r="AL34" s="69"/>
      <c r="AM34" s="69"/>
      <c r="AN34" s="71"/>
    </row>
    <row r="35" spans="1:40" s="72" customFormat="1" ht="5.0999999999999996" customHeight="1">
      <c r="A35" s="118"/>
      <c r="B35" s="118"/>
      <c r="C35" s="118"/>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19"/>
      <c r="AH35" s="119"/>
      <c r="AI35" s="119"/>
      <c r="AJ35" s="120"/>
      <c r="AK35" s="70"/>
      <c r="AL35" s="172"/>
      <c r="AM35" s="172"/>
      <c r="AN35" s="71"/>
    </row>
    <row r="36" spans="1:40" s="72" customFormat="1" ht="5.0999999999999996" customHeight="1">
      <c r="A36" s="118"/>
      <c r="B36" s="118"/>
      <c r="C36" s="118"/>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19"/>
      <c r="AH36" s="119"/>
      <c r="AI36" s="119"/>
      <c r="AJ36" s="120"/>
      <c r="AK36" s="70"/>
      <c r="AL36" s="172"/>
      <c r="AM36" s="172"/>
      <c r="AN36" s="71"/>
    </row>
    <row r="37" spans="1:40" s="72" customFormat="1" ht="18" customHeight="1">
      <c r="A37" s="112" t="s">
        <v>208</v>
      </c>
      <c r="B37" s="70"/>
      <c r="D37" s="70"/>
      <c r="E37" s="70"/>
      <c r="F37" s="70"/>
      <c r="G37" s="70"/>
      <c r="H37" s="70"/>
      <c r="I37" s="70"/>
      <c r="J37" s="70"/>
      <c r="K37" s="70"/>
    </row>
    <row r="38" spans="1:40" s="72" customFormat="1" ht="18" customHeight="1">
      <c r="A38" s="132" t="s">
        <v>255</v>
      </c>
      <c r="B38" s="132"/>
      <c r="M38" s="112" t="s">
        <v>209</v>
      </c>
      <c r="N38" s="70"/>
      <c r="P38" s="70"/>
      <c r="Q38" s="70"/>
      <c r="R38" s="70"/>
      <c r="S38" s="70"/>
      <c r="T38" s="70"/>
      <c r="U38" s="190" t="str">
        <f>IF(COUNTIF(M40:M43,"○")&gt;1,"いずれか１つを選択してください。","")</f>
        <v/>
      </c>
      <c r="V38" s="70"/>
      <c r="W38" s="70"/>
      <c r="X38" s="70"/>
      <c r="Y38" s="70"/>
      <c r="Z38" s="70"/>
      <c r="AA38" s="70"/>
      <c r="AB38" s="70"/>
      <c r="AC38" s="70"/>
      <c r="AD38" s="70"/>
      <c r="AE38" s="70"/>
      <c r="AF38" s="70"/>
      <c r="AG38" s="70"/>
      <c r="AH38" s="119"/>
      <c r="AI38" s="119"/>
      <c r="AJ38" s="119"/>
      <c r="AK38" s="120"/>
      <c r="AL38" s="70"/>
      <c r="AM38" s="69"/>
      <c r="AN38" s="69"/>
    </row>
    <row r="39" spans="1:40" s="72" customFormat="1" ht="18.75" customHeight="1">
      <c r="A39" s="408"/>
      <c r="B39" s="408"/>
      <c r="C39" s="408"/>
      <c r="D39" s="130">
        <f>IF(S2=1,10,IF(S2=2,11,IF(S2=3,12,S2-3)))</f>
        <v>2</v>
      </c>
      <c r="E39" s="130">
        <f>IF(S2=1,11,IF(S2=2,12,S2-2))</f>
        <v>3</v>
      </c>
      <c r="F39" s="409">
        <f>IF(S2=1,12,S2-1)</f>
        <v>4</v>
      </c>
      <c r="G39" s="409"/>
      <c r="H39" s="409"/>
      <c r="I39" s="407" t="s">
        <v>251</v>
      </c>
      <c r="J39" s="407"/>
      <c r="K39" s="407"/>
      <c r="M39" s="380" t="s">
        <v>200</v>
      </c>
      <c r="N39" s="385"/>
      <c r="O39" s="385"/>
      <c r="P39" s="385"/>
      <c r="Q39" s="385"/>
      <c r="R39" s="385"/>
      <c r="S39" s="385"/>
      <c r="T39" s="385"/>
      <c r="U39" s="385"/>
      <c r="V39" s="385"/>
      <c r="W39" s="385"/>
      <c r="X39" s="385"/>
      <c r="Y39" s="385"/>
      <c r="Z39" s="385"/>
      <c r="AA39" s="385"/>
      <c r="AB39" s="385"/>
      <c r="AC39" s="385"/>
      <c r="AD39" s="385"/>
      <c r="AE39" s="385"/>
      <c r="AF39" s="385"/>
      <c r="AG39" s="385"/>
      <c r="AH39" s="412" t="s">
        <v>283</v>
      </c>
      <c r="AI39" s="413"/>
      <c r="AJ39" s="413"/>
      <c r="AK39" s="413"/>
      <c r="AL39" s="414"/>
      <c r="AM39" s="410" t="s">
        <v>211</v>
      </c>
      <c r="AN39" s="410"/>
    </row>
    <row r="40" spans="1:40" s="72" customFormat="1" ht="18" customHeight="1">
      <c r="A40" s="410" t="s">
        <v>259</v>
      </c>
      <c r="B40" s="410"/>
      <c r="C40" s="410"/>
      <c r="D40" s="141">
        <v>80</v>
      </c>
      <c r="E40" s="141">
        <v>80</v>
      </c>
      <c r="F40" s="411">
        <v>81</v>
      </c>
      <c r="G40" s="411"/>
      <c r="H40" s="411"/>
      <c r="I40" s="407">
        <f>SUM(D40:F40)</f>
        <v>241</v>
      </c>
      <c r="J40" s="407"/>
      <c r="K40" s="407"/>
      <c r="M40" s="401" t="s">
        <v>266</v>
      </c>
      <c r="N40" s="392" t="s">
        <v>284</v>
      </c>
      <c r="O40" s="393"/>
      <c r="P40" s="394"/>
      <c r="Q40" s="386" t="s">
        <v>280</v>
      </c>
      <c r="R40" s="387"/>
      <c r="S40" s="387"/>
      <c r="T40" s="387"/>
      <c r="U40" s="387"/>
      <c r="V40" s="387"/>
      <c r="W40" s="387"/>
      <c r="X40" s="387"/>
      <c r="Y40" s="387"/>
      <c r="Z40" s="387"/>
      <c r="AA40" s="387"/>
      <c r="AB40" s="387"/>
      <c r="AC40" s="387"/>
      <c r="AD40" s="387"/>
      <c r="AE40" s="387"/>
      <c r="AF40" s="387"/>
      <c r="AG40" s="388"/>
      <c r="AH40" s="383">
        <f>SUM(F32:AJ32)</f>
        <v>490</v>
      </c>
      <c r="AI40" s="384"/>
      <c r="AJ40" s="185" t="s">
        <v>201</v>
      </c>
      <c r="AK40" s="383">
        <f>ROUNDUP(AH40/450,0)</f>
        <v>2</v>
      </c>
      <c r="AL40" s="384"/>
      <c r="AM40" s="407">
        <f>MIN(AH40:AK42)</f>
        <v>0</v>
      </c>
      <c r="AN40" s="407"/>
    </row>
    <row r="41" spans="1:40" s="72" customFormat="1" ht="18" customHeight="1">
      <c r="A41" s="396"/>
      <c r="B41" s="396"/>
      <c r="C41" s="396"/>
      <c r="D41" s="69"/>
      <c r="E41" s="69"/>
      <c r="F41" s="69"/>
      <c r="G41" s="69"/>
      <c r="H41" s="69"/>
      <c r="I41" s="69" t="s">
        <v>268</v>
      </c>
      <c r="J41" s="69"/>
      <c r="K41" s="69"/>
      <c r="M41" s="402"/>
      <c r="N41" s="395"/>
      <c r="O41" s="396"/>
      <c r="P41" s="397"/>
      <c r="Q41" s="389" t="s">
        <v>281</v>
      </c>
      <c r="R41" s="390"/>
      <c r="S41" s="390"/>
      <c r="T41" s="390"/>
      <c r="U41" s="390"/>
      <c r="V41" s="390"/>
      <c r="W41" s="390"/>
      <c r="X41" s="390"/>
      <c r="Y41" s="390"/>
      <c r="Z41" s="390"/>
      <c r="AA41" s="390"/>
      <c r="AB41" s="390"/>
      <c r="AC41" s="390"/>
      <c r="AD41" s="390"/>
      <c r="AE41" s="390"/>
      <c r="AF41" s="390"/>
      <c r="AG41" s="391"/>
      <c r="AH41" s="380">
        <f>COUNTA(B12:B30)</f>
        <v>0</v>
      </c>
      <c r="AI41" s="385"/>
      <c r="AJ41" s="191" t="s">
        <v>202</v>
      </c>
      <c r="AK41" s="383">
        <f>ROUNDUP(AH41/10,0)</f>
        <v>0</v>
      </c>
      <c r="AL41" s="384"/>
      <c r="AM41" s="407"/>
      <c r="AN41" s="407"/>
    </row>
    <row r="42" spans="1:40" s="72" customFormat="1" ht="18" customHeight="1">
      <c r="A42" s="427"/>
      <c r="B42" s="427"/>
      <c r="C42" s="427"/>
      <c r="D42" s="69"/>
      <c r="E42" s="69"/>
      <c r="F42" s="427"/>
      <c r="G42" s="427"/>
      <c r="H42" s="427"/>
      <c r="I42" s="407">
        <f>I40/3</f>
        <v>80.333333333333329</v>
      </c>
      <c r="J42" s="407"/>
      <c r="K42" s="407"/>
      <c r="M42" s="403"/>
      <c r="N42" s="398"/>
      <c r="O42" s="399"/>
      <c r="P42" s="400"/>
      <c r="Q42" s="389" t="s">
        <v>282</v>
      </c>
      <c r="R42" s="390"/>
      <c r="S42" s="390"/>
      <c r="T42" s="390"/>
      <c r="U42" s="390"/>
      <c r="V42" s="390"/>
      <c r="W42" s="390"/>
      <c r="X42" s="390"/>
      <c r="Y42" s="390"/>
      <c r="Z42" s="390"/>
      <c r="AA42" s="390"/>
      <c r="AB42" s="390"/>
      <c r="AC42" s="390"/>
      <c r="AD42" s="390"/>
      <c r="AE42" s="390"/>
      <c r="AF42" s="390"/>
      <c r="AG42" s="391"/>
      <c r="AH42" s="383">
        <f>ROUNDDOWN(I42,1)</f>
        <v>80.3</v>
      </c>
      <c r="AI42" s="384"/>
      <c r="AJ42" s="192" t="s">
        <v>202</v>
      </c>
      <c r="AK42" s="383">
        <f>ROUNDUP(AH42/40,0)</f>
        <v>3</v>
      </c>
      <c r="AL42" s="384"/>
      <c r="AM42" s="407"/>
      <c r="AN42" s="407"/>
    </row>
    <row r="43" spans="1:40" s="72" customFormat="1" ht="18" customHeight="1">
      <c r="B43" s="126"/>
      <c r="M43" s="184"/>
      <c r="N43" s="389" t="s">
        <v>285</v>
      </c>
      <c r="O43" s="390"/>
      <c r="P43" s="390"/>
      <c r="Q43" s="390"/>
      <c r="R43" s="390"/>
      <c r="S43" s="390"/>
      <c r="T43" s="390"/>
      <c r="U43" s="390"/>
      <c r="V43" s="390"/>
      <c r="W43" s="390"/>
      <c r="X43" s="390"/>
      <c r="Y43" s="390"/>
      <c r="Z43" s="390"/>
      <c r="AA43" s="390"/>
      <c r="AB43" s="390"/>
      <c r="AC43" s="390"/>
      <c r="AD43" s="390"/>
      <c r="AE43" s="390"/>
      <c r="AF43" s="390"/>
      <c r="AG43" s="391"/>
      <c r="AH43" s="382"/>
      <c r="AI43" s="382"/>
      <c r="AJ43" s="382"/>
      <c r="AK43" s="382"/>
      <c r="AL43" s="382"/>
      <c r="AM43" s="380" cm="1">
        <f t="array" ref="AM43">ROUNDUP(_xlfn.IFS(AM40&lt;2,1,AND(AM40&lt;=2,AM40&lt;6),AM40-1,AM40&gt;=6,AM40/2*3),1)</f>
        <v>1</v>
      </c>
      <c r="AN43" s="381"/>
    </row>
    <row r="44" spans="1:40" s="72" customFormat="1" ht="5.0999999999999996" customHeight="1">
      <c r="A44" s="118"/>
      <c r="B44" s="118"/>
      <c r="C44" s="118"/>
      <c r="D44" s="118"/>
      <c r="E44" s="118"/>
      <c r="F44" s="118"/>
      <c r="G44" s="118"/>
      <c r="H44" s="118"/>
      <c r="I44" s="118"/>
      <c r="J44" s="119"/>
      <c r="K44" s="119"/>
      <c r="L44" s="119"/>
      <c r="M44" s="120"/>
      <c r="N44" s="70"/>
      <c r="W44" s="69"/>
      <c r="X44" s="70"/>
      <c r="Y44" s="70"/>
      <c r="Z44" s="70"/>
      <c r="AA44" s="70"/>
      <c r="AB44" s="70"/>
      <c r="AC44" s="70"/>
      <c r="AD44" s="70"/>
      <c r="AE44" s="70"/>
      <c r="AF44" s="70"/>
      <c r="AG44" s="119"/>
      <c r="AH44" s="119"/>
      <c r="AI44" s="119"/>
      <c r="AJ44" s="120"/>
      <c r="AK44" s="70"/>
      <c r="AL44" s="69"/>
      <c r="AM44" s="69"/>
      <c r="AN44" s="71"/>
    </row>
    <row r="45" spans="1:40" ht="21" customHeight="1">
      <c r="A45" s="73" t="s">
        <v>212</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c r="A46" s="62"/>
      <c r="B46" s="82"/>
      <c r="C46" s="416" t="str">
        <f>IF(VLOOKUP($AK$1,選択肢!$A$1:$J$31,C51,FALSE)=0,"-",VLOOKUP($AK$1,選択肢!$A$1:$J$31,C51,FALSE))</f>
        <v>管理者</v>
      </c>
      <c r="D46" s="417"/>
      <c r="E46" s="423" t="str">
        <f>IF(VLOOKUP($AK$1,選択肢!$A$1:$J$31,E51,FALSE)=0,"-",VLOOKUP($AK$1,選択肢!$A$1:$J$31,E51,FALSE))</f>
        <v>サービス提供責任者</v>
      </c>
      <c r="F46" s="423"/>
      <c r="G46" s="423"/>
      <c r="H46" s="423"/>
      <c r="I46" s="416" t="str">
        <f>IF(VLOOKUP($AK$1,選択肢!$A$1:$J$31,I51,FALSE)=0,"-",VLOOKUP($AK$1,選択肢!$A$1:$J$31,I51,FALSE))</f>
        <v>従業者</v>
      </c>
      <c r="J46" s="417"/>
      <c r="K46" s="417"/>
      <c r="L46" s="417"/>
      <c r="M46" s="417"/>
      <c r="N46" s="424"/>
      <c r="O46" s="418"/>
      <c r="P46" s="418"/>
      <c r="Q46" s="418"/>
      <c r="R46" s="418"/>
      <c r="S46" s="418"/>
      <c r="T46" s="418"/>
      <c r="U46" s="418"/>
      <c r="V46" s="418"/>
      <c r="W46" s="418"/>
      <c r="X46" s="418"/>
      <c r="Y46" s="418"/>
      <c r="Z46" s="418"/>
      <c r="AA46" s="418"/>
      <c r="AB46" s="418"/>
      <c r="AC46" s="418"/>
      <c r="AD46" s="418"/>
      <c r="AE46" s="418"/>
      <c r="AF46" s="418"/>
      <c r="AG46" s="418"/>
      <c r="AH46" s="418"/>
      <c r="AI46" s="418"/>
      <c r="AJ46" s="418"/>
      <c r="AK46" s="418"/>
      <c r="AL46" s="418"/>
      <c r="AM46" s="418"/>
      <c r="AN46" s="62"/>
    </row>
    <row r="47" spans="1:40" ht="18" customHeight="1">
      <c r="A47" s="62"/>
      <c r="B47" s="82"/>
      <c r="C47" s="114" t="s">
        <v>55</v>
      </c>
      <c r="D47" s="114" t="s">
        <v>56</v>
      </c>
      <c r="E47" s="113" t="s">
        <v>55</v>
      </c>
      <c r="F47" s="422" t="s">
        <v>56</v>
      </c>
      <c r="G47" s="422"/>
      <c r="H47" s="422"/>
      <c r="I47" s="419" t="s">
        <v>55</v>
      </c>
      <c r="J47" s="420"/>
      <c r="K47" s="421"/>
      <c r="L47" s="419" t="s">
        <v>56</v>
      </c>
      <c r="M47" s="420"/>
      <c r="N47" s="421"/>
      <c r="O47" s="415"/>
      <c r="P47" s="415"/>
      <c r="Q47" s="415"/>
      <c r="R47" s="415"/>
      <c r="S47" s="415"/>
      <c r="T47" s="415"/>
      <c r="U47" s="415"/>
      <c r="V47" s="415"/>
      <c r="W47" s="415"/>
      <c r="X47" s="415"/>
      <c r="Y47" s="415"/>
      <c r="Z47" s="415"/>
      <c r="AA47" s="415"/>
      <c r="AB47" s="415"/>
      <c r="AC47" s="415"/>
      <c r="AD47" s="415"/>
      <c r="AE47" s="415"/>
      <c r="AF47" s="415"/>
      <c r="AG47" s="415"/>
      <c r="AH47" s="415"/>
      <c r="AI47" s="415"/>
      <c r="AJ47" s="415"/>
      <c r="AK47" s="415"/>
      <c r="AL47" s="178"/>
      <c r="AM47" s="178"/>
      <c r="AN47" s="62"/>
    </row>
    <row r="48" spans="1:40" ht="18" customHeight="1">
      <c r="A48" s="62"/>
      <c r="B48" s="81" t="s">
        <v>106</v>
      </c>
      <c r="C48" s="113">
        <f>COUNTIFS($B$11:$B$30,C$46,$C$11:$C$30,"A",$E$11:$E$30,"*")</f>
        <v>0</v>
      </c>
      <c r="D48" s="113">
        <f>COUNTIFS($B$11:$B$30,C$46,$C$11:$C$30,"B",$E$11:$E$30,"*")</f>
        <v>0</v>
      </c>
      <c r="E48" s="113">
        <f>COUNTIFS($B$11:$B$30,E$46,$C$11:$C$30,"A",$E$11:$E$30,"*")</f>
        <v>0</v>
      </c>
      <c r="F48" s="419">
        <f>COUNTIFS($B$11:$B$30,E$46,$C$11:$C$30,"B",$E$11:$E$30,"*")</f>
        <v>0</v>
      </c>
      <c r="G48" s="420"/>
      <c r="H48" s="421"/>
      <c r="I48" s="419">
        <f>COUNTIFS($B$11:$B$30,I$46,$C$11:$C$30,"A",$E$11:$E$30,"*")</f>
        <v>0</v>
      </c>
      <c r="J48" s="420"/>
      <c r="K48" s="421"/>
      <c r="L48" s="419">
        <f>COUNTIFS($B$11:$B$30,I$46,$C$11:$C$30,"B",$E$11:$E$30,"*")</f>
        <v>0</v>
      </c>
      <c r="M48" s="420"/>
      <c r="N48" s="421"/>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c r="AL48" s="178"/>
      <c r="AM48" s="178"/>
      <c r="AN48" s="62"/>
    </row>
    <row r="49" spans="1:40" ht="18" customHeight="1">
      <c r="A49" s="62"/>
      <c r="B49" s="89" t="s">
        <v>107</v>
      </c>
      <c r="C49" s="133"/>
      <c r="D49" s="133"/>
      <c r="E49" s="113">
        <f>COUNTIFS($B$11:$B$30,E$46,$C$11:$C$30,"C",$E$11:$E$30,"*")</f>
        <v>0</v>
      </c>
      <c r="F49" s="419">
        <f>COUNTIFS($B$11:$B$30,E$46,$C$11:$C$30,"D",$E$11:$E$30,"*")</f>
        <v>0</v>
      </c>
      <c r="G49" s="420"/>
      <c r="H49" s="421"/>
      <c r="I49" s="419">
        <f>COUNTIFS($B$11:$B$30,I$46,$C$11:$C$30,"C",$E$11:$E$30,"*")</f>
        <v>0</v>
      </c>
      <c r="J49" s="420"/>
      <c r="K49" s="421"/>
      <c r="L49" s="419">
        <f>COUNTIFS($B$11:$B$30,I$46,$C$11:$C$30,"D",$E$11:$E$30,"*")</f>
        <v>0</v>
      </c>
      <c r="M49" s="420"/>
      <c r="N49" s="421"/>
      <c r="O49" s="415"/>
      <c r="P49" s="415"/>
      <c r="Q49" s="415"/>
      <c r="R49" s="415"/>
      <c r="S49" s="415"/>
      <c r="T49" s="415"/>
      <c r="U49" s="415"/>
      <c r="V49" s="415"/>
      <c r="W49" s="415"/>
      <c r="X49" s="415"/>
      <c r="Y49" s="415"/>
      <c r="Z49" s="415"/>
      <c r="AA49" s="415"/>
      <c r="AB49" s="415"/>
      <c r="AC49" s="415"/>
      <c r="AD49" s="415"/>
      <c r="AE49" s="415"/>
      <c r="AF49" s="415"/>
      <c r="AG49" s="415"/>
      <c r="AH49" s="415"/>
      <c r="AI49" s="415"/>
      <c r="AJ49" s="415"/>
      <c r="AK49" s="415"/>
      <c r="AL49" s="178"/>
      <c r="AM49" s="178"/>
      <c r="AN49" s="62"/>
    </row>
    <row r="50" spans="1:40" ht="18" customHeight="1">
      <c r="A50" s="62"/>
      <c r="B50" s="89" t="s">
        <v>199</v>
      </c>
      <c r="C50" s="425"/>
      <c r="D50" s="426"/>
      <c r="E50" s="419">
        <f>IF($AK$3="４週",SUMIFS($AK$11:$AK$30,$B$11:$B$30,E46)/4/$AH$5,IF($AK$3="歴月",SUMIFS($AK$11:$AK$30,$B$11:$B$30,E46)/$AL$5,"記載する期間を選択してください"))</f>
        <v>0</v>
      </c>
      <c r="F50" s="420"/>
      <c r="G50" s="420"/>
      <c r="H50" s="421"/>
      <c r="I50" s="419">
        <f>IF($AK$3="４週",SUMIFS($AK$11:$AK$30,$B$11:$B$30,I46)/4/$AH$5,IF($AK$3="歴月",SUMIFS($AK$11:$AK$30,$B$11:$B$30,I46)/$AL$5,"記載する期間を選択してください"))</f>
        <v>0</v>
      </c>
      <c r="J50" s="420"/>
      <c r="K50" s="420"/>
      <c r="L50" s="420"/>
      <c r="M50" s="420"/>
      <c r="N50" s="421"/>
      <c r="O50" s="415"/>
      <c r="P50" s="415"/>
      <c r="Q50" s="415"/>
      <c r="R50" s="415"/>
      <c r="S50" s="415"/>
      <c r="T50" s="415"/>
      <c r="U50" s="415"/>
      <c r="V50" s="415"/>
      <c r="W50" s="415"/>
      <c r="X50" s="415"/>
      <c r="Y50" s="415"/>
      <c r="Z50" s="415"/>
      <c r="AA50" s="415"/>
      <c r="AB50" s="415"/>
      <c r="AC50" s="415"/>
      <c r="AD50" s="415"/>
      <c r="AE50" s="415"/>
      <c r="AF50" s="415"/>
      <c r="AG50" s="415"/>
      <c r="AH50" s="415"/>
      <c r="AI50" s="415"/>
      <c r="AJ50" s="415"/>
      <c r="AK50" s="415"/>
      <c r="AL50" s="415"/>
      <c r="AM50" s="415"/>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164</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165</v>
      </c>
      <c r="B53" s="93"/>
      <c r="C53" s="93"/>
      <c r="D53" s="93"/>
      <c r="E53" s="93"/>
      <c r="F53" s="93"/>
      <c r="G53" s="93"/>
      <c r="H53" s="80"/>
      <c r="I53" s="80"/>
      <c r="J53" s="80"/>
      <c r="K53" s="80"/>
      <c r="L53" s="80"/>
      <c r="M53" s="80"/>
    </row>
    <row r="54" spans="1:40" s="60" customFormat="1" ht="15" customHeight="1">
      <c r="A54" s="94" t="s">
        <v>214</v>
      </c>
      <c r="B54" s="93"/>
      <c r="C54" s="93"/>
      <c r="D54" s="93"/>
      <c r="E54" s="93"/>
      <c r="F54" s="93"/>
      <c r="G54" s="93"/>
      <c r="H54" s="80"/>
      <c r="I54" s="80"/>
      <c r="J54" s="80"/>
      <c r="K54" s="80"/>
      <c r="L54" s="80"/>
      <c r="M54" s="80"/>
    </row>
    <row r="55" spans="1:40" s="60" customFormat="1" ht="15" customHeight="1">
      <c r="A55" s="94" t="s">
        <v>166</v>
      </c>
      <c r="B55" s="93"/>
      <c r="C55" s="93"/>
      <c r="D55" s="93"/>
      <c r="E55" s="93"/>
      <c r="F55" s="93"/>
      <c r="G55" s="93"/>
      <c r="H55" s="80"/>
      <c r="I55" s="80"/>
      <c r="J55" s="80"/>
      <c r="K55" s="80"/>
      <c r="L55" s="80"/>
      <c r="M55" s="80"/>
    </row>
    <row r="56" spans="1:40" s="60" customFormat="1" ht="15" customHeight="1">
      <c r="A56" s="94" t="s">
        <v>167</v>
      </c>
      <c r="B56" s="93"/>
      <c r="C56" s="93"/>
      <c r="D56" s="93"/>
      <c r="E56" s="93"/>
      <c r="F56" s="93"/>
      <c r="G56" s="93"/>
      <c r="H56" s="80"/>
      <c r="I56" s="80"/>
      <c r="J56" s="80"/>
      <c r="K56" s="80"/>
      <c r="L56" s="80"/>
      <c r="M56" s="80"/>
    </row>
    <row r="57" spans="1:40" ht="15" customHeight="1">
      <c r="A57" s="60" t="s">
        <v>168</v>
      </c>
      <c r="B57" s="103"/>
      <c r="C57" s="60"/>
      <c r="D57" s="60"/>
      <c r="E57" s="60"/>
      <c r="F57" s="60"/>
      <c r="G57" s="60"/>
    </row>
    <row r="58" spans="1:40" ht="15" customHeight="1">
      <c r="A58" s="60" t="s">
        <v>169</v>
      </c>
      <c r="B58" s="103"/>
      <c r="C58" s="60"/>
      <c r="D58" s="60"/>
      <c r="E58" s="60"/>
      <c r="F58" s="60"/>
      <c r="G58" s="60"/>
    </row>
    <row r="59" spans="1:40" ht="15" customHeight="1">
      <c r="A59" s="60"/>
      <c r="B59" s="81" t="s">
        <v>170</v>
      </c>
      <c r="C59" s="365" t="s">
        <v>171</v>
      </c>
      <c r="D59" s="365"/>
      <c r="E59" s="365"/>
      <c r="F59" s="60"/>
      <c r="G59" s="60"/>
    </row>
    <row r="60" spans="1:40" ht="15" customHeight="1">
      <c r="A60" s="60"/>
      <c r="B60" s="107" t="s">
        <v>188</v>
      </c>
      <c r="C60" s="375" t="s">
        <v>172</v>
      </c>
      <c r="D60" s="375"/>
      <c r="E60" s="375"/>
      <c r="F60" s="60"/>
      <c r="G60" s="60"/>
    </row>
    <row r="61" spans="1:40" ht="15" customHeight="1">
      <c r="A61" s="60"/>
      <c r="B61" s="107" t="s">
        <v>189</v>
      </c>
      <c r="C61" s="375" t="s">
        <v>173</v>
      </c>
      <c r="D61" s="375"/>
      <c r="E61" s="375"/>
      <c r="F61" s="60"/>
      <c r="G61" s="60"/>
    </row>
    <row r="62" spans="1:40" ht="15" customHeight="1">
      <c r="A62" s="60"/>
      <c r="B62" s="107" t="s">
        <v>190</v>
      </c>
      <c r="C62" s="375" t="s">
        <v>174</v>
      </c>
      <c r="D62" s="375"/>
      <c r="E62" s="375"/>
      <c r="F62" s="60"/>
      <c r="G62" s="60"/>
    </row>
    <row r="63" spans="1:40" ht="15" customHeight="1">
      <c r="A63" s="60"/>
      <c r="B63" s="107" t="s">
        <v>191</v>
      </c>
      <c r="C63" s="375" t="s">
        <v>175</v>
      </c>
      <c r="D63" s="375"/>
      <c r="E63" s="375"/>
      <c r="F63" s="60"/>
      <c r="G63" s="60"/>
    </row>
    <row r="64" spans="1:40" ht="15" customHeight="1">
      <c r="A64" s="60"/>
      <c r="B64" s="94" t="s">
        <v>176</v>
      </c>
      <c r="C64" s="60"/>
      <c r="D64" s="60"/>
      <c r="E64" s="60"/>
      <c r="F64" s="60"/>
      <c r="G64" s="60"/>
    </row>
    <row r="65" spans="1:7" ht="15" customHeight="1">
      <c r="A65" s="60"/>
      <c r="B65" s="94" t="s">
        <v>193</v>
      </c>
      <c r="C65" s="60"/>
      <c r="D65" s="60"/>
      <c r="E65" s="60"/>
      <c r="F65" s="60"/>
      <c r="G65" s="60"/>
    </row>
    <row r="66" spans="1:7" ht="15" customHeight="1">
      <c r="A66" s="60"/>
      <c r="B66" s="94" t="s">
        <v>177</v>
      </c>
      <c r="C66" s="60"/>
      <c r="D66" s="60"/>
      <c r="E66" s="60"/>
      <c r="F66" s="60"/>
      <c r="G66" s="60"/>
    </row>
    <row r="67" spans="1:7" ht="15" customHeight="1">
      <c r="A67" s="60" t="s">
        <v>178</v>
      </c>
      <c r="B67" s="103"/>
      <c r="C67" s="60"/>
      <c r="D67" s="60"/>
      <c r="E67" s="60"/>
      <c r="F67" s="60"/>
      <c r="G67" s="60"/>
    </row>
    <row r="68" spans="1:7" ht="15" customHeight="1">
      <c r="A68" s="60" t="s">
        <v>179</v>
      </c>
      <c r="B68" s="103"/>
      <c r="C68" s="60"/>
      <c r="D68" s="60"/>
      <c r="E68" s="60"/>
      <c r="F68" s="60"/>
      <c r="G68" s="60"/>
    </row>
    <row r="69" spans="1:7" ht="15" customHeight="1">
      <c r="A69" s="60" t="s">
        <v>194</v>
      </c>
      <c r="B69" s="103"/>
      <c r="C69" s="60"/>
      <c r="D69" s="60"/>
      <c r="E69" s="60"/>
      <c r="F69" s="60"/>
      <c r="G69" s="60"/>
    </row>
    <row r="70" spans="1:7" ht="15" customHeight="1">
      <c r="A70" s="60" t="s">
        <v>180</v>
      </c>
      <c r="B70" s="103"/>
      <c r="C70" s="60"/>
      <c r="D70" s="60"/>
      <c r="E70" s="60"/>
      <c r="F70" s="60"/>
      <c r="G70" s="60"/>
    </row>
    <row r="71" spans="1:7" ht="15" customHeight="1">
      <c r="A71" s="60" t="s">
        <v>279</v>
      </c>
      <c r="B71" s="103"/>
      <c r="C71" s="60"/>
      <c r="D71" s="60"/>
      <c r="E71" s="60"/>
      <c r="F71" s="60"/>
      <c r="G71" s="60"/>
    </row>
    <row r="72" spans="1:7" ht="15" customHeight="1">
      <c r="A72" s="60" t="s">
        <v>181</v>
      </c>
      <c r="B72" s="103"/>
      <c r="C72" s="60"/>
      <c r="D72" s="60"/>
      <c r="E72" s="60"/>
      <c r="F72" s="60"/>
      <c r="G72" s="60"/>
    </row>
    <row r="73" spans="1:7" ht="15" customHeight="1">
      <c r="A73" s="60" t="s">
        <v>182</v>
      </c>
      <c r="B73" s="103"/>
      <c r="C73" s="60"/>
      <c r="D73" s="60"/>
      <c r="E73" s="60"/>
      <c r="F73" s="60"/>
      <c r="G73" s="60"/>
    </row>
    <row r="74" spans="1:7" ht="15" customHeight="1">
      <c r="A74" s="60" t="s">
        <v>183</v>
      </c>
      <c r="B74" s="103"/>
      <c r="C74" s="60"/>
      <c r="D74" s="60"/>
      <c r="E74" s="60"/>
      <c r="F74" s="60"/>
      <c r="G74" s="60"/>
    </row>
    <row r="75" spans="1:7" ht="15" customHeight="1">
      <c r="A75" s="60" t="s">
        <v>184</v>
      </c>
      <c r="B75" s="103"/>
      <c r="C75" s="60"/>
      <c r="D75" s="60"/>
      <c r="E75" s="60"/>
      <c r="F75" s="60"/>
      <c r="G75" s="60"/>
    </row>
    <row r="76" spans="1:7" ht="15" customHeight="1">
      <c r="A76" s="60" t="s">
        <v>185</v>
      </c>
      <c r="B76" s="103"/>
      <c r="C76" s="60"/>
      <c r="D76" s="60"/>
      <c r="E76" s="60"/>
      <c r="F76" s="60"/>
      <c r="G76" s="60"/>
    </row>
    <row r="77" spans="1:7" ht="15" customHeight="1">
      <c r="A77" s="60" t="s">
        <v>186</v>
      </c>
      <c r="B77" s="103"/>
      <c r="C77" s="60"/>
      <c r="D77" s="60"/>
      <c r="E77" s="60"/>
      <c r="F77" s="60"/>
      <c r="G77" s="60"/>
    </row>
    <row r="78" spans="1:7" ht="15" customHeight="1">
      <c r="A78" s="60" t="s">
        <v>187</v>
      </c>
      <c r="B78" s="103"/>
      <c r="C78" s="60"/>
      <c r="D78" s="60"/>
      <c r="E78" s="60"/>
      <c r="F78" s="60"/>
      <c r="G78" s="60"/>
    </row>
    <row r="79" spans="1:7" ht="15" customHeight="1">
      <c r="A79" s="60" t="s">
        <v>192</v>
      </c>
      <c r="B79" s="103"/>
      <c r="C79" s="60"/>
      <c r="D79" s="60"/>
      <c r="E79" s="60"/>
      <c r="F79" s="60"/>
      <c r="G79" s="60"/>
    </row>
  </sheetData>
  <mergeCells count="12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C63:E63"/>
    <mergeCell ref="AG50:AK50"/>
    <mergeCell ref="C61:E61"/>
    <mergeCell ref="C62:E62"/>
    <mergeCell ref="X49:Z49"/>
    <mergeCell ref="AA49:AC49"/>
    <mergeCell ref="AD49:AF49"/>
    <mergeCell ref="AG49:AI49"/>
    <mergeCell ref="AJ49:AK49"/>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0000000-0002-0000-05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79"/>
  <sheetViews>
    <sheetView showGridLines="0" view="pageBreakPreview" zoomScaleNormal="100" zoomScaleSheetLayoutView="100" workbookViewId="0">
      <selection activeCell="E16" sqref="E16"/>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271</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40</v>
      </c>
      <c r="AI5" s="406"/>
      <c r="AJ5" s="406"/>
      <c r="AK5" s="97" t="s">
        <v>155</v>
      </c>
      <c r="AL5" s="14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76"/>
      <c r="C11" s="143"/>
      <c r="D11" s="116"/>
      <c r="E11" s="117"/>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78"/>
      <c r="AL11" s="177"/>
      <c r="AM11" s="372"/>
      <c r="AN11" s="372"/>
    </row>
    <row r="12" spans="1:40" ht="18" customHeight="1">
      <c r="A12" s="79">
        <v>2</v>
      </c>
      <c r="B12" s="115"/>
      <c r="C12" s="143"/>
      <c r="D12" s="116"/>
      <c r="E12" s="117"/>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75">
        <f>+SUM(F12:AJ12)</f>
        <v>0</v>
      </c>
      <c r="AL12" s="76">
        <f t="shared" ref="AL12:AL30" si="0">IF($AK$3="４週",AK12/4,AK12/(DAY(EOMONTH($F$9,0))/7))</f>
        <v>0</v>
      </c>
      <c r="AM12" s="372"/>
      <c r="AN12" s="372"/>
    </row>
    <row r="13" spans="1:40" ht="18" customHeight="1">
      <c r="A13" s="79">
        <v>3</v>
      </c>
      <c r="B13" s="115"/>
      <c r="C13" s="143"/>
      <c r="D13" s="116"/>
      <c r="E13" s="117"/>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AJ13" s="142"/>
      <c r="AK13" s="75">
        <f>+SUM(F13:AJ13)</f>
        <v>0</v>
      </c>
      <c r="AL13" s="76">
        <f t="shared" si="0"/>
        <v>0</v>
      </c>
      <c r="AM13" s="372"/>
      <c r="AN13" s="372"/>
    </row>
    <row r="14" spans="1:40" ht="18" customHeight="1">
      <c r="A14" s="79">
        <v>4</v>
      </c>
      <c r="B14" s="115"/>
      <c r="C14" s="143"/>
      <c r="D14" s="116"/>
      <c r="E14" s="117"/>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75">
        <f t="shared" ref="AK14:AK30" si="1">+SUM(F14:AJ14)</f>
        <v>0</v>
      </c>
      <c r="AL14" s="76">
        <f t="shared" si="0"/>
        <v>0</v>
      </c>
      <c r="AM14" s="372"/>
      <c r="AN14" s="372"/>
    </row>
    <row r="15" spans="1:40" ht="18" customHeight="1">
      <c r="A15" s="79">
        <v>5</v>
      </c>
      <c r="B15" s="115"/>
      <c r="C15" s="143"/>
      <c r="D15" s="116"/>
      <c r="E15" s="117"/>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75">
        <f t="shared" si="1"/>
        <v>0</v>
      </c>
      <c r="AL15" s="76">
        <f t="shared" si="0"/>
        <v>0</v>
      </c>
      <c r="AM15" s="372"/>
      <c r="AN15" s="372"/>
    </row>
    <row r="16" spans="1:40" ht="18" customHeight="1">
      <c r="A16" s="79">
        <v>6</v>
      </c>
      <c r="B16" s="115"/>
      <c r="C16" s="143"/>
      <c r="D16" s="116"/>
      <c r="E16" s="117"/>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75">
        <f t="shared" si="1"/>
        <v>0</v>
      </c>
      <c r="AL16" s="76">
        <f t="shared" si="0"/>
        <v>0</v>
      </c>
      <c r="AM16" s="372"/>
      <c r="AN16" s="372"/>
    </row>
    <row r="17" spans="1:40" ht="18" customHeight="1">
      <c r="A17" s="79">
        <v>7</v>
      </c>
      <c r="B17" s="115"/>
      <c r="C17" s="143"/>
      <c r="D17" s="116"/>
      <c r="E17" s="117"/>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75">
        <f t="shared" si="1"/>
        <v>0</v>
      </c>
      <c r="AL17" s="76">
        <f t="shared" si="0"/>
        <v>0</v>
      </c>
      <c r="AM17" s="372"/>
      <c r="AN17" s="372"/>
    </row>
    <row r="18" spans="1:40" ht="18" customHeight="1">
      <c r="A18" s="79">
        <v>8</v>
      </c>
      <c r="B18" s="115"/>
      <c r="C18" s="143"/>
      <c r="D18" s="116"/>
      <c r="E18" s="117"/>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75">
        <f t="shared" si="1"/>
        <v>0</v>
      </c>
      <c r="AL18" s="76">
        <f t="shared" si="0"/>
        <v>0</v>
      </c>
      <c r="AM18" s="372"/>
      <c r="AN18" s="372"/>
    </row>
    <row r="19" spans="1:40" ht="18" customHeight="1">
      <c r="A19" s="79">
        <v>9</v>
      </c>
      <c r="B19" s="115"/>
      <c r="C19" s="143"/>
      <c r="D19" s="116"/>
      <c r="E19" s="117"/>
      <c r="F19" s="142"/>
      <c r="G19" s="142"/>
      <c r="H19" s="142"/>
      <c r="I19" s="142"/>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75">
        <f t="shared" si="1"/>
        <v>0</v>
      </c>
      <c r="AL19" s="76">
        <f t="shared" si="0"/>
        <v>0</v>
      </c>
      <c r="AM19" s="372"/>
      <c r="AN19" s="372"/>
    </row>
    <row r="20" spans="1:40" ht="18" customHeight="1">
      <c r="A20" s="79">
        <v>10</v>
      </c>
      <c r="B20" s="115"/>
      <c r="C20" s="143"/>
      <c r="D20" s="116"/>
      <c r="E20" s="117"/>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75">
        <f t="shared" si="1"/>
        <v>0</v>
      </c>
      <c r="AL20" s="76">
        <f t="shared" si="0"/>
        <v>0</v>
      </c>
      <c r="AM20" s="372"/>
      <c r="AN20" s="372"/>
    </row>
    <row r="21" spans="1:40" ht="18" customHeight="1">
      <c r="A21" s="79">
        <v>11</v>
      </c>
      <c r="B21" s="115"/>
      <c r="C21" s="143"/>
      <c r="D21" s="116"/>
      <c r="E21" s="117"/>
      <c r="F21" s="142"/>
      <c r="G21" s="142"/>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75">
        <f t="shared" si="1"/>
        <v>0</v>
      </c>
      <c r="AL21" s="76">
        <f t="shared" si="0"/>
        <v>0</v>
      </c>
      <c r="AM21" s="372"/>
      <c r="AN21" s="372"/>
    </row>
    <row r="22" spans="1:40" ht="18" customHeight="1">
      <c r="A22" s="79">
        <v>12</v>
      </c>
      <c r="B22" s="115"/>
      <c r="C22" s="143"/>
      <c r="D22" s="116"/>
      <c r="E22" s="117"/>
      <c r="F22" s="142"/>
      <c r="G22" s="142"/>
      <c r="H22" s="142"/>
      <c r="I22" s="142"/>
      <c r="J22" s="142"/>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75">
        <f t="shared" si="1"/>
        <v>0</v>
      </c>
      <c r="AL22" s="76">
        <f t="shared" si="0"/>
        <v>0</v>
      </c>
      <c r="AM22" s="372"/>
      <c r="AN22" s="372"/>
    </row>
    <row r="23" spans="1:40" ht="18" customHeight="1">
      <c r="A23" s="79">
        <v>13</v>
      </c>
      <c r="B23" s="115"/>
      <c r="C23" s="143"/>
      <c r="D23" s="116"/>
      <c r="E23" s="117"/>
      <c r="F23" s="142"/>
      <c r="G23" s="142"/>
      <c r="H23" s="142"/>
      <c r="I23" s="142"/>
      <c r="J23" s="142"/>
      <c r="K23" s="142"/>
      <c r="L23" s="142"/>
      <c r="M23" s="142"/>
      <c r="N23" s="142"/>
      <c r="O23" s="142"/>
      <c r="P23" s="142"/>
      <c r="Q23" s="142"/>
      <c r="R23" s="142"/>
      <c r="S23" s="142"/>
      <c r="T23" s="142"/>
      <c r="U23" s="142"/>
      <c r="V23" s="142"/>
      <c r="W23" s="142"/>
      <c r="X23" s="142"/>
      <c r="Y23" s="142"/>
      <c r="Z23" s="142"/>
      <c r="AA23" s="142"/>
      <c r="AB23" s="142"/>
      <c r="AC23" s="142"/>
      <c r="AD23" s="142"/>
      <c r="AE23" s="142"/>
      <c r="AF23" s="142"/>
      <c r="AG23" s="142"/>
      <c r="AH23" s="142"/>
      <c r="AI23" s="142"/>
      <c r="AJ23" s="142"/>
      <c r="AK23" s="75">
        <f t="shared" si="1"/>
        <v>0</v>
      </c>
      <c r="AL23" s="76">
        <f t="shared" si="0"/>
        <v>0</v>
      </c>
      <c r="AM23" s="372"/>
      <c r="AN23" s="372"/>
    </row>
    <row r="24" spans="1:40" ht="18" customHeight="1">
      <c r="A24" s="79">
        <v>14</v>
      </c>
      <c r="B24" s="115"/>
      <c r="C24" s="143"/>
      <c r="D24" s="116"/>
      <c r="E24" s="117"/>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75">
        <f t="shared" si="1"/>
        <v>0</v>
      </c>
      <c r="AL24" s="76">
        <f t="shared" si="0"/>
        <v>0</v>
      </c>
      <c r="AM24" s="372"/>
      <c r="AN24" s="372"/>
    </row>
    <row r="25" spans="1:40" ht="18" customHeight="1">
      <c r="A25" s="79">
        <v>15</v>
      </c>
      <c r="B25" s="115"/>
      <c r="C25" s="143"/>
      <c r="D25" s="116"/>
      <c r="E25" s="117"/>
      <c r="F25" s="142"/>
      <c r="G25" s="142"/>
      <c r="H25" s="142"/>
      <c r="I25" s="142"/>
      <c r="J25" s="142"/>
      <c r="K25" s="142"/>
      <c r="L25" s="142"/>
      <c r="M25" s="142"/>
      <c r="N25" s="142"/>
      <c r="O25" s="142"/>
      <c r="P25" s="142"/>
      <c r="Q25" s="142"/>
      <c r="R25" s="142"/>
      <c r="S25" s="142"/>
      <c r="T25" s="142"/>
      <c r="U25" s="142"/>
      <c r="V25" s="142"/>
      <c r="W25" s="142"/>
      <c r="X25" s="142"/>
      <c r="Y25" s="142"/>
      <c r="Z25" s="142"/>
      <c r="AA25" s="142"/>
      <c r="AB25" s="142"/>
      <c r="AC25" s="142"/>
      <c r="AD25" s="142"/>
      <c r="AE25" s="142"/>
      <c r="AF25" s="142"/>
      <c r="AG25" s="142"/>
      <c r="AH25" s="142"/>
      <c r="AI25" s="142"/>
      <c r="AJ25" s="142"/>
      <c r="AK25" s="75">
        <f t="shared" si="1"/>
        <v>0</v>
      </c>
      <c r="AL25" s="76">
        <f t="shared" si="0"/>
        <v>0</v>
      </c>
      <c r="AM25" s="372"/>
      <c r="AN25" s="372"/>
    </row>
    <row r="26" spans="1:40" ht="18" customHeight="1">
      <c r="A26" s="79">
        <v>16</v>
      </c>
      <c r="B26" s="115"/>
      <c r="C26" s="143"/>
      <c r="D26" s="116"/>
      <c r="E26" s="117"/>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75">
        <f t="shared" si="1"/>
        <v>0</v>
      </c>
      <c r="AL26" s="76">
        <f t="shared" si="0"/>
        <v>0</v>
      </c>
      <c r="AM26" s="372"/>
      <c r="AN26" s="372"/>
    </row>
    <row r="27" spans="1:40" ht="18" customHeight="1">
      <c r="A27" s="79">
        <v>17</v>
      </c>
      <c r="B27" s="115"/>
      <c r="C27" s="143"/>
      <c r="D27" s="116"/>
      <c r="E27" s="117"/>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75">
        <f t="shared" si="1"/>
        <v>0</v>
      </c>
      <c r="AL27" s="76">
        <f t="shared" si="0"/>
        <v>0</v>
      </c>
      <c r="AM27" s="372"/>
      <c r="AN27" s="372"/>
    </row>
    <row r="28" spans="1:40" ht="18" customHeight="1">
      <c r="A28" s="79">
        <v>18</v>
      </c>
      <c r="B28" s="115"/>
      <c r="C28" s="143"/>
      <c r="D28" s="116"/>
      <c r="E28" s="117"/>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75">
        <f t="shared" si="1"/>
        <v>0</v>
      </c>
      <c r="AL28" s="76">
        <f t="shared" si="0"/>
        <v>0</v>
      </c>
      <c r="AM28" s="372"/>
      <c r="AN28" s="372"/>
    </row>
    <row r="29" spans="1:40" ht="18" customHeight="1">
      <c r="A29" s="79">
        <v>19</v>
      </c>
      <c r="B29" s="115"/>
      <c r="C29" s="143"/>
      <c r="D29" s="116"/>
      <c r="E29" s="117"/>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75">
        <f t="shared" si="1"/>
        <v>0</v>
      </c>
      <c r="AL29" s="76">
        <f t="shared" si="0"/>
        <v>0</v>
      </c>
      <c r="AM29" s="372"/>
      <c r="AN29" s="372"/>
    </row>
    <row r="30" spans="1:40" ht="18" customHeight="1">
      <c r="A30" s="79">
        <v>20</v>
      </c>
      <c r="B30" s="115"/>
      <c r="C30" s="143"/>
      <c r="D30" s="116"/>
      <c r="E30" s="117"/>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75">
        <f t="shared" si="1"/>
        <v>0</v>
      </c>
      <c r="AL30" s="76">
        <f t="shared" si="0"/>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+SUM(F31:AJ31)</f>
        <v>0</v>
      </c>
      <c r="AL31" s="76">
        <f>IF($AK$3="４週",AK31/4,AK31/(DAY(EOMONTH($F$9,0))/7))</f>
        <v>0</v>
      </c>
      <c r="AM31" s="377"/>
      <c r="AN31" s="377"/>
    </row>
    <row r="32" spans="1:40" ht="18" customHeight="1">
      <c r="A32" s="376" t="s">
        <v>95</v>
      </c>
      <c r="B32" s="376"/>
      <c r="C32" s="376"/>
      <c r="D32" s="376"/>
      <c r="E32" s="378"/>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77"/>
      <c r="AN32" s="377"/>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18"/>
      <c r="B34" s="118"/>
      <c r="C34" s="118"/>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19"/>
      <c r="AH34" s="119"/>
      <c r="AI34" s="119"/>
      <c r="AJ34" s="120"/>
      <c r="AK34" s="70"/>
      <c r="AL34" s="69"/>
      <c r="AM34" s="69"/>
      <c r="AN34" s="71"/>
    </row>
    <row r="35" spans="1:40" s="72" customFormat="1" ht="5.0999999999999996" customHeight="1">
      <c r="A35" s="118"/>
      <c r="B35" s="118"/>
      <c r="C35" s="118"/>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19"/>
      <c r="AH35" s="119"/>
      <c r="AI35" s="119"/>
      <c r="AJ35" s="120"/>
      <c r="AK35" s="70"/>
      <c r="AL35" s="172"/>
      <c r="AM35" s="172"/>
      <c r="AN35" s="71"/>
    </row>
    <row r="36" spans="1:40" s="72" customFormat="1" ht="5.0999999999999996" customHeight="1">
      <c r="A36" s="118"/>
      <c r="B36" s="118"/>
      <c r="C36" s="118"/>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19"/>
      <c r="AH36" s="119"/>
      <c r="AI36" s="119"/>
      <c r="AJ36" s="120"/>
      <c r="AK36" s="70"/>
      <c r="AL36" s="172"/>
      <c r="AM36" s="172"/>
      <c r="AN36" s="71"/>
    </row>
    <row r="37" spans="1:40" s="72" customFormat="1" ht="18" customHeight="1">
      <c r="A37" s="112" t="s">
        <v>208</v>
      </c>
      <c r="B37" s="70"/>
      <c r="D37" s="70"/>
      <c r="E37" s="70"/>
      <c r="F37" s="70"/>
      <c r="G37" s="70"/>
      <c r="H37" s="70"/>
      <c r="I37" s="70"/>
      <c r="J37" s="70"/>
      <c r="K37" s="70"/>
    </row>
    <row r="38" spans="1:40" s="72" customFormat="1" ht="18" customHeight="1">
      <c r="A38" s="132" t="s">
        <v>255</v>
      </c>
      <c r="B38" s="132"/>
      <c r="M38" s="112" t="s">
        <v>209</v>
      </c>
      <c r="N38" s="70"/>
      <c r="P38" s="70"/>
      <c r="Q38" s="70"/>
      <c r="R38" s="70"/>
      <c r="S38" s="70"/>
      <c r="T38" s="70"/>
      <c r="U38" s="190" t="str">
        <f>IF(COUNTIF(M40:M43,"○")&gt;1,"いずれか１つを選択してください。","")</f>
        <v/>
      </c>
      <c r="V38" s="70"/>
      <c r="W38" s="70"/>
      <c r="X38" s="70"/>
      <c r="Y38" s="70"/>
      <c r="Z38" s="70"/>
      <c r="AA38" s="70"/>
      <c r="AB38" s="70"/>
      <c r="AC38" s="70"/>
      <c r="AD38" s="70"/>
      <c r="AE38" s="70"/>
      <c r="AF38" s="70"/>
      <c r="AG38" s="70"/>
      <c r="AH38" s="119"/>
      <c r="AI38" s="119"/>
      <c r="AJ38" s="119"/>
      <c r="AK38" s="120"/>
      <c r="AL38" s="70"/>
      <c r="AM38" s="69"/>
      <c r="AN38" s="69"/>
    </row>
    <row r="39" spans="1:40" s="72" customFormat="1" ht="18.75" customHeight="1">
      <c r="A39" s="408"/>
      <c r="B39" s="408"/>
      <c r="C39" s="408"/>
      <c r="D39" s="130">
        <f>IF(S2=1,10,IF(S2=2,11,IF(S2=3,12,S2-3)))</f>
        <v>2</v>
      </c>
      <c r="E39" s="130">
        <f>IF(S2=1,11,IF(S2=2,12,S2-2))</f>
        <v>3</v>
      </c>
      <c r="F39" s="409">
        <f>IF(S2=1,12,S2-1)</f>
        <v>4</v>
      </c>
      <c r="G39" s="409"/>
      <c r="H39" s="409"/>
      <c r="I39" s="407" t="s">
        <v>251</v>
      </c>
      <c r="J39" s="407"/>
      <c r="K39" s="407"/>
      <c r="M39" s="380" t="s">
        <v>200</v>
      </c>
      <c r="N39" s="385"/>
      <c r="O39" s="385"/>
      <c r="P39" s="385"/>
      <c r="Q39" s="385"/>
      <c r="R39" s="385"/>
      <c r="S39" s="385"/>
      <c r="T39" s="385"/>
      <c r="U39" s="385"/>
      <c r="V39" s="385"/>
      <c r="W39" s="385"/>
      <c r="X39" s="385"/>
      <c r="Y39" s="385"/>
      <c r="Z39" s="385"/>
      <c r="AA39" s="385"/>
      <c r="AB39" s="385"/>
      <c r="AC39" s="385"/>
      <c r="AD39" s="385"/>
      <c r="AE39" s="385"/>
      <c r="AF39" s="385"/>
      <c r="AG39" s="385"/>
      <c r="AH39" s="412" t="s">
        <v>283</v>
      </c>
      <c r="AI39" s="413"/>
      <c r="AJ39" s="413"/>
      <c r="AK39" s="413"/>
      <c r="AL39" s="414"/>
      <c r="AM39" s="410" t="s">
        <v>211</v>
      </c>
      <c r="AN39" s="410"/>
    </row>
    <row r="40" spans="1:40" s="72" customFormat="1" ht="18" customHeight="1">
      <c r="A40" s="410" t="s">
        <v>259</v>
      </c>
      <c r="B40" s="410"/>
      <c r="C40" s="410"/>
      <c r="D40" s="144">
        <v>80</v>
      </c>
      <c r="E40" s="144">
        <v>80</v>
      </c>
      <c r="F40" s="411">
        <v>81</v>
      </c>
      <c r="G40" s="411"/>
      <c r="H40" s="411"/>
      <c r="I40" s="407">
        <f>SUM(D40:F40)</f>
        <v>241</v>
      </c>
      <c r="J40" s="407"/>
      <c r="K40" s="407"/>
      <c r="M40" s="401" t="s">
        <v>266</v>
      </c>
      <c r="N40" s="392" t="s">
        <v>284</v>
      </c>
      <c r="O40" s="393"/>
      <c r="P40" s="394"/>
      <c r="Q40" s="386" t="s">
        <v>280</v>
      </c>
      <c r="R40" s="387"/>
      <c r="S40" s="387"/>
      <c r="T40" s="387"/>
      <c r="U40" s="387"/>
      <c r="V40" s="387"/>
      <c r="W40" s="387"/>
      <c r="X40" s="387"/>
      <c r="Y40" s="387"/>
      <c r="Z40" s="387"/>
      <c r="AA40" s="387"/>
      <c r="AB40" s="387"/>
      <c r="AC40" s="387"/>
      <c r="AD40" s="387"/>
      <c r="AE40" s="387"/>
      <c r="AF40" s="387"/>
      <c r="AG40" s="388"/>
      <c r="AH40" s="383">
        <f>SUM(F32:AJ32)</f>
        <v>490</v>
      </c>
      <c r="AI40" s="384"/>
      <c r="AJ40" s="185" t="s">
        <v>201</v>
      </c>
      <c r="AK40" s="383">
        <f>ROUNDUP(AH40/450,0)</f>
        <v>2</v>
      </c>
      <c r="AL40" s="384"/>
      <c r="AM40" s="407">
        <f>MIN(AH40:AK42)</f>
        <v>0</v>
      </c>
      <c r="AN40" s="407"/>
    </row>
    <row r="41" spans="1:40" s="72" customFormat="1" ht="18" customHeight="1">
      <c r="A41" s="396"/>
      <c r="B41" s="396"/>
      <c r="C41" s="396"/>
      <c r="D41" s="69"/>
      <c r="E41" s="69"/>
      <c r="F41" s="69"/>
      <c r="G41" s="69"/>
      <c r="H41" s="69"/>
      <c r="I41" s="69" t="s">
        <v>268</v>
      </c>
      <c r="J41" s="69"/>
      <c r="K41" s="69"/>
      <c r="M41" s="402"/>
      <c r="N41" s="395"/>
      <c r="O41" s="396"/>
      <c r="P41" s="397"/>
      <c r="Q41" s="389" t="s">
        <v>281</v>
      </c>
      <c r="R41" s="390"/>
      <c r="S41" s="390"/>
      <c r="T41" s="390"/>
      <c r="U41" s="390"/>
      <c r="V41" s="390"/>
      <c r="W41" s="390"/>
      <c r="X41" s="390"/>
      <c r="Y41" s="390"/>
      <c r="Z41" s="390"/>
      <c r="AA41" s="390"/>
      <c r="AB41" s="390"/>
      <c r="AC41" s="390"/>
      <c r="AD41" s="390"/>
      <c r="AE41" s="390"/>
      <c r="AF41" s="390"/>
      <c r="AG41" s="391"/>
      <c r="AH41" s="380">
        <f>COUNTA(B12:B30)</f>
        <v>0</v>
      </c>
      <c r="AI41" s="385"/>
      <c r="AJ41" s="191" t="s">
        <v>202</v>
      </c>
      <c r="AK41" s="383">
        <f>ROUNDUP(AH41/10,0)</f>
        <v>0</v>
      </c>
      <c r="AL41" s="384"/>
      <c r="AM41" s="407"/>
      <c r="AN41" s="407"/>
    </row>
    <row r="42" spans="1:40" s="72" customFormat="1" ht="18" customHeight="1">
      <c r="A42" s="427"/>
      <c r="B42" s="427"/>
      <c r="C42" s="427"/>
      <c r="D42" s="69"/>
      <c r="E42" s="69"/>
      <c r="F42" s="427"/>
      <c r="G42" s="427"/>
      <c r="H42" s="427"/>
      <c r="I42" s="407">
        <f>I40/3</f>
        <v>80.333333333333329</v>
      </c>
      <c r="J42" s="407"/>
      <c r="K42" s="407"/>
      <c r="M42" s="403"/>
      <c r="N42" s="398"/>
      <c r="O42" s="399"/>
      <c r="P42" s="400"/>
      <c r="Q42" s="389" t="s">
        <v>282</v>
      </c>
      <c r="R42" s="390"/>
      <c r="S42" s="390"/>
      <c r="T42" s="390"/>
      <c r="U42" s="390"/>
      <c r="V42" s="390"/>
      <c r="W42" s="390"/>
      <c r="X42" s="390"/>
      <c r="Y42" s="390"/>
      <c r="Z42" s="390"/>
      <c r="AA42" s="390"/>
      <c r="AB42" s="390"/>
      <c r="AC42" s="390"/>
      <c r="AD42" s="390"/>
      <c r="AE42" s="390"/>
      <c r="AF42" s="390"/>
      <c r="AG42" s="391"/>
      <c r="AH42" s="383">
        <f>ROUNDDOWN(I42,1)</f>
        <v>80.3</v>
      </c>
      <c r="AI42" s="384"/>
      <c r="AJ42" s="192" t="s">
        <v>202</v>
      </c>
      <c r="AK42" s="383">
        <f>ROUNDUP(AH42/40,0)</f>
        <v>3</v>
      </c>
      <c r="AL42" s="384"/>
      <c r="AM42" s="407"/>
      <c r="AN42" s="407"/>
    </row>
    <row r="43" spans="1:40" s="72" customFormat="1" ht="18" customHeight="1">
      <c r="B43" s="126"/>
      <c r="I43" s="427"/>
      <c r="J43" s="427"/>
      <c r="K43" s="427"/>
      <c r="M43" s="184"/>
      <c r="N43" s="389" t="s">
        <v>285</v>
      </c>
      <c r="O43" s="390"/>
      <c r="P43" s="390"/>
      <c r="Q43" s="390"/>
      <c r="R43" s="390"/>
      <c r="S43" s="390"/>
      <c r="T43" s="390"/>
      <c r="U43" s="390"/>
      <c r="V43" s="390"/>
      <c r="W43" s="390"/>
      <c r="X43" s="390"/>
      <c r="Y43" s="390"/>
      <c r="Z43" s="390"/>
      <c r="AA43" s="390"/>
      <c r="AB43" s="390"/>
      <c r="AC43" s="390"/>
      <c r="AD43" s="390"/>
      <c r="AE43" s="390"/>
      <c r="AF43" s="390"/>
      <c r="AG43" s="391"/>
      <c r="AH43" s="382"/>
      <c r="AI43" s="382"/>
      <c r="AJ43" s="382"/>
      <c r="AK43" s="382"/>
      <c r="AL43" s="382"/>
      <c r="AM43" s="380" cm="1">
        <f t="array" ref="AM43">ROUNDUP(_xlfn.IFS(AM40&lt;2,1,AND(AM40&lt;=2,AM40&lt;6),AM40-1,AM40&gt;=6,AM40/2*3),1)</f>
        <v>1</v>
      </c>
      <c r="AN43" s="381"/>
    </row>
    <row r="44" spans="1:40" s="72" customFormat="1" ht="5.0999999999999996" customHeight="1">
      <c r="A44" s="118"/>
      <c r="B44" s="118"/>
      <c r="C44" s="118"/>
      <c r="D44" s="118"/>
      <c r="E44" s="118"/>
      <c r="F44" s="118"/>
      <c r="G44" s="118"/>
      <c r="H44" s="118"/>
      <c r="I44" s="118"/>
      <c r="J44" s="119"/>
      <c r="K44" s="119"/>
      <c r="L44" s="119"/>
      <c r="M44" s="120"/>
      <c r="N44" s="70"/>
      <c r="W44" s="69"/>
      <c r="X44" s="70"/>
      <c r="Y44" s="70"/>
      <c r="Z44" s="70"/>
      <c r="AA44" s="70"/>
      <c r="AB44" s="70"/>
      <c r="AC44" s="70"/>
      <c r="AD44" s="70"/>
      <c r="AE44" s="70"/>
      <c r="AF44" s="70"/>
      <c r="AG44" s="119"/>
      <c r="AH44" s="119"/>
      <c r="AI44" s="119"/>
      <c r="AJ44" s="120"/>
      <c r="AK44" s="70"/>
      <c r="AL44" s="69"/>
      <c r="AM44" s="69"/>
      <c r="AN44" s="71"/>
    </row>
    <row r="45" spans="1:40" ht="21" customHeight="1">
      <c r="A45" s="73" t="s">
        <v>212</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c r="A46" s="62"/>
      <c r="B46" s="82"/>
      <c r="C46" s="416" t="str">
        <f>IF(VLOOKUP($AK$1,選択肢!$A$1:$J$31,C51,FALSE)=0,"-",VLOOKUP($AK$1,選択肢!$A$1:$J$31,C51,FALSE))</f>
        <v>管理者</v>
      </c>
      <c r="D46" s="417"/>
      <c r="E46" s="423" t="str">
        <f>IF(VLOOKUP($AK$1,選択肢!$A$1:$J$31,E51,FALSE)=0,"-",VLOOKUP($AK$1,選択肢!$A$1:$J$31,E51,FALSE))</f>
        <v>サービス提供責任者</v>
      </c>
      <c r="F46" s="423"/>
      <c r="G46" s="423"/>
      <c r="H46" s="423"/>
      <c r="I46" s="416" t="str">
        <f>IF(VLOOKUP($AK$1,選択肢!$A$1:$J$31,I51,FALSE)=0,"-",VLOOKUP($AK$1,選択肢!$A$1:$J$31,I51,FALSE))</f>
        <v>従業者</v>
      </c>
      <c r="J46" s="417"/>
      <c r="K46" s="417"/>
      <c r="L46" s="417"/>
      <c r="M46" s="417"/>
      <c r="N46" s="424"/>
      <c r="O46" s="418"/>
      <c r="P46" s="418"/>
      <c r="Q46" s="418"/>
      <c r="R46" s="418"/>
      <c r="S46" s="418"/>
      <c r="T46" s="418"/>
      <c r="U46" s="418"/>
      <c r="V46" s="418"/>
      <c r="W46" s="418"/>
      <c r="X46" s="418"/>
      <c r="Y46" s="418"/>
      <c r="Z46" s="418"/>
      <c r="AA46" s="418"/>
      <c r="AB46" s="418"/>
      <c r="AC46" s="418"/>
      <c r="AD46" s="418"/>
      <c r="AE46" s="418"/>
      <c r="AF46" s="418"/>
      <c r="AG46" s="418"/>
      <c r="AH46" s="418"/>
      <c r="AI46" s="418"/>
      <c r="AJ46" s="418"/>
      <c r="AK46" s="418"/>
      <c r="AL46" s="418"/>
      <c r="AM46" s="418"/>
      <c r="AN46" s="62"/>
    </row>
    <row r="47" spans="1:40" ht="18" customHeight="1">
      <c r="A47" s="62"/>
      <c r="B47" s="82"/>
      <c r="C47" s="114" t="s">
        <v>55</v>
      </c>
      <c r="D47" s="114" t="s">
        <v>56</v>
      </c>
      <c r="E47" s="113" t="s">
        <v>55</v>
      </c>
      <c r="F47" s="422" t="s">
        <v>56</v>
      </c>
      <c r="G47" s="422"/>
      <c r="H47" s="422"/>
      <c r="I47" s="419" t="s">
        <v>55</v>
      </c>
      <c r="J47" s="420"/>
      <c r="K47" s="421"/>
      <c r="L47" s="419" t="s">
        <v>56</v>
      </c>
      <c r="M47" s="420"/>
      <c r="N47" s="421"/>
      <c r="O47" s="415"/>
      <c r="P47" s="415"/>
      <c r="Q47" s="415"/>
      <c r="R47" s="415"/>
      <c r="S47" s="415"/>
      <c r="T47" s="415"/>
      <c r="U47" s="415"/>
      <c r="V47" s="415"/>
      <c r="W47" s="415"/>
      <c r="X47" s="415"/>
      <c r="Y47" s="415"/>
      <c r="Z47" s="415"/>
      <c r="AA47" s="415"/>
      <c r="AB47" s="415"/>
      <c r="AC47" s="415"/>
      <c r="AD47" s="415"/>
      <c r="AE47" s="415"/>
      <c r="AF47" s="415"/>
      <c r="AG47" s="415"/>
      <c r="AH47" s="415"/>
      <c r="AI47" s="415"/>
      <c r="AJ47" s="415"/>
      <c r="AK47" s="415"/>
      <c r="AL47" s="178"/>
      <c r="AM47" s="178"/>
      <c r="AN47" s="62"/>
    </row>
    <row r="48" spans="1:40" ht="18" customHeight="1">
      <c r="A48" s="62"/>
      <c r="B48" s="81" t="s">
        <v>106</v>
      </c>
      <c r="C48" s="113">
        <f>COUNTIFS($B$11:$B$30,C$46,$C$11:$C$30,"A",$E$11:$E$30,"*")</f>
        <v>0</v>
      </c>
      <c r="D48" s="113">
        <f>COUNTIFS($B$11:$B$30,C$46,$C$11:$C$30,"B",$E$11:$E$30,"*")</f>
        <v>0</v>
      </c>
      <c r="E48" s="113">
        <f>COUNTIFS($B$11:$B$30,E$46,$C$11:$C$30,"A",$E$11:$E$30,"*")</f>
        <v>0</v>
      </c>
      <c r="F48" s="419">
        <f>COUNTIFS($B$11:$B$30,E$46,$C$11:$C$30,"B",$E$11:$E$30,"*")</f>
        <v>0</v>
      </c>
      <c r="G48" s="420"/>
      <c r="H48" s="421"/>
      <c r="I48" s="419">
        <f>COUNTIFS($B$11:$B$30,I$46,$C$11:$C$30,"A",$E$11:$E$30,"*")</f>
        <v>0</v>
      </c>
      <c r="J48" s="420"/>
      <c r="K48" s="421"/>
      <c r="L48" s="419">
        <f>COUNTIFS($B$11:$B$30,I$46,$C$11:$C$30,"B",$E$11:$E$30,"*")</f>
        <v>0</v>
      </c>
      <c r="M48" s="420"/>
      <c r="N48" s="421"/>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c r="AL48" s="178"/>
      <c r="AM48" s="178"/>
      <c r="AN48" s="62"/>
    </row>
    <row r="49" spans="1:40" ht="18" customHeight="1">
      <c r="A49" s="62"/>
      <c r="B49" s="89" t="s">
        <v>107</v>
      </c>
      <c r="C49" s="133"/>
      <c r="D49" s="133"/>
      <c r="E49" s="113">
        <f>COUNTIFS($B$11:$B$30,E$46,$C$11:$C$30,"C",$E$11:$E$30,"*")</f>
        <v>0</v>
      </c>
      <c r="F49" s="419">
        <f>COUNTIFS($B$11:$B$30,E$46,$C$11:$C$30,"D",$E$11:$E$30,"*")</f>
        <v>0</v>
      </c>
      <c r="G49" s="420"/>
      <c r="H49" s="421"/>
      <c r="I49" s="419">
        <f>COUNTIFS($B$11:$B$30,I$46,$C$11:$C$30,"C",$E$11:$E$30,"*")</f>
        <v>0</v>
      </c>
      <c r="J49" s="420"/>
      <c r="K49" s="421"/>
      <c r="L49" s="419">
        <f>COUNTIFS($B$11:$B$30,I$46,$C$11:$C$30,"D",$E$11:$E$30,"*")</f>
        <v>0</v>
      </c>
      <c r="M49" s="420"/>
      <c r="N49" s="421"/>
      <c r="O49" s="415"/>
      <c r="P49" s="415"/>
      <c r="Q49" s="415"/>
      <c r="R49" s="415"/>
      <c r="S49" s="415"/>
      <c r="T49" s="415"/>
      <c r="U49" s="415"/>
      <c r="V49" s="415"/>
      <c r="W49" s="415"/>
      <c r="X49" s="415"/>
      <c r="Y49" s="415"/>
      <c r="Z49" s="415"/>
      <c r="AA49" s="415"/>
      <c r="AB49" s="415"/>
      <c r="AC49" s="415"/>
      <c r="AD49" s="415"/>
      <c r="AE49" s="415"/>
      <c r="AF49" s="415"/>
      <c r="AG49" s="415"/>
      <c r="AH49" s="415"/>
      <c r="AI49" s="415"/>
      <c r="AJ49" s="415"/>
      <c r="AK49" s="415"/>
      <c r="AL49" s="178"/>
      <c r="AM49" s="178"/>
      <c r="AN49" s="62"/>
    </row>
    <row r="50" spans="1:40" ht="18" customHeight="1">
      <c r="A50" s="62"/>
      <c r="B50" s="89" t="s">
        <v>199</v>
      </c>
      <c r="C50" s="425"/>
      <c r="D50" s="426"/>
      <c r="E50" s="419">
        <f>IF($AK$3="４週",SUMIFS($AK$11:$AK$30,$B$11:$B$30,E46)/4/$AH$5,IF($AK$3="歴月",SUMIFS($AK$11:$AK$30,$B$11:$B$30,E46)/$AL$5,"記載する期間を選択してください"))</f>
        <v>0</v>
      </c>
      <c r="F50" s="420"/>
      <c r="G50" s="420"/>
      <c r="H50" s="421"/>
      <c r="I50" s="419">
        <f>IF($AK$3="４週",SUMIFS($AK$11:$AK$30,$B$11:$B$30,I46)/4/$AH$5,IF($AK$3="歴月",SUMIFS($AK$11:$AK$30,$B$11:$B$30,I46)/$AL$5,"記載する期間を選択してください"))</f>
        <v>0</v>
      </c>
      <c r="J50" s="420"/>
      <c r="K50" s="420"/>
      <c r="L50" s="420"/>
      <c r="M50" s="420"/>
      <c r="N50" s="421"/>
      <c r="O50" s="415"/>
      <c r="P50" s="415"/>
      <c r="Q50" s="415"/>
      <c r="R50" s="415"/>
      <c r="S50" s="415"/>
      <c r="T50" s="415"/>
      <c r="U50" s="415"/>
      <c r="V50" s="415"/>
      <c r="W50" s="415"/>
      <c r="X50" s="415"/>
      <c r="Y50" s="415"/>
      <c r="Z50" s="415"/>
      <c r="AA50" s="415"/>
      <c r="AB50" s="415"/>
      <c r="AC50" s="415"/>
      <c r="AD50" s="415"/>
      <c r="AE50" s="415"/>
      <c r="AF50" s="415"/>
      <c r="AG50" s="415"/>
      <c r="AH50" s="415"/>
      <c r="AI50" s="415"/>
      <c r="AJ50" s="415"/>
      <c r="AK50" s="415"/>
      <c r="AL50" s="415"/>
      <c r="AM50" s="415"/>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164</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165</v>
      </c>
      <c r="B53" s="93"/>
      <c r="C53" s="93"/>
      <c r="D53" s="93"/>
      <c r="E53" s="93"/>
      <c r="F53" s="93"/>
      <c r="G53" s="93"/>
      <c r="H53" s="80"/>
      <c r="I53" s="80"/>
      <c r="J53" s="80"/>
      <c r="K53" s="80"/>
      <c r="L53" s="80"/>
      <c r="M53" s="80"/>
    </row>
    <row r="54" spans="1:40" s="60" customFormat="1" ht="15" customHeight="1">
      <c r="A54" s="94" t="s">
        <v>214</v>
      </c>
      <c r="B54" s="93"/>
      <c r="C54" s="93"/>
      <c r="D54" s="93"/>
      <c r="E54" s="93"/>
      <c r="F54" s="93"/>
      <c r="G54" s="93"/>
      <c r="H54" s="80"/>
      <c r="I54" s="80"/>
      <c r="J54" s="80"/>
      <c r="K54" s="80"/>
      <c r="L54" s="80"/>
      <c r="M54" s="80"/>
    </row>
    <row r="55" spans="1:40" s="60" customFormat="1" ht="15" customHeight="1">
      <c r="A55" s="94" t="s">
        <v>166</v>
      </c>
      <c r="B55" s="93"/>
      <c r="C55" s="93"/>
      <c r="D55" s="93"/>
      <c r="E55" s="93"/>
      <c r="F55" s="93"/>
      <c r="G55" s="93"/>
      <c r="H55" s="80"/>
      <c r="I55" s="80"/>
      <c r="J55" s="80"/>
      <c r="K55" s="80"/>
      <c r="L55" s="80"/>
      <c r="M55" s="80"/>
    </row>
    <row r="56" spans="1:40" s="60" customFormat="1" ht="15" customHeight="1">
      <c r="A56" s="94" t="s">
        <v>167</v>
      </c>
      <c r="B56" s="93"/>
      <c r="C56" s="93"/>
      <c r="D56" s="93"/>
      <c r="E56" s="93"/>
      <c r="F56" s="93"/>
      <c r="G56" s="93"/>
      <c r="H56" s="80"/>
      <c r="I56" s="80"/>
      <c r="J56" s="80"/>
      <c r="K56" s="80"/>
      <c r="L56" s="80"/>
      <c r="M56" s="80"/>
    </row>
    <row r="57" spans="1:40" ht="15" customHeight="1">
      <c r="A57" s="60" t="s">
        <v>168</v>
      </c>
      <c r="B57" s="103"/>
      <c r="C57" s="60"/>
      <c r="D57" s="60"/>
      <c r="E57" s="60"/>
      <c r="F57" s="60"/>
      <c r="G57" s="60"/>
    </row>
    <row r="58" spans="1:40" ht="15" customHeight="1">
      <c r="A58" s="60" t="s">
        <v>169</v>
      </c>
      <c r="B58" s="103"/>
      <c r="C58" s="60"/>
      <c r="D58" s="60"/>
      <c r="E58" s="60"/>
      <c r="F58" s="60"/>
      <c r="G58" s="60"/>
    </row>
    <row r="59" spans="1:40" ht="15" customHeight="1">
      <c r="A59" s="60"/>
      <c r="B59" s="81" t="s">
        <v>170</v>
      </c>
      <c r="C59" s="365" t="s">
        <v>171</v>
      </c>
      <c r="D59" s="365"/>
      <c r="E59" s="365"/>
      <c r="F59" s="60"/>
      <c r="G59" s="60"/>
    </row>
    <row r="60" spans="1:40" ht="15" customHeight="1">
      <c r="A60" s="60"/>
      <c r="B60" s="107" t="s">
        <v>188</v>
      </c>
      <c r="C60" s="375" t="s">
        <v>172</v>
      </c>
      <c r="D60" s="375"/>
      <c r="E60" s="375"/>
      <c r="F60" s="60"/>
      <c r="G60" s="60"/>
    </row>
    <row r="61" spans="1:40" ht="15" customHeight="1">
      <c r="A61" s="60"/>
      <c r="B61" s="107" t="s">
        <v>189</v>
      </c>
      <c r="C61" s="375" t="s">
        <v>173</v>
      </c>
      <c r="D61" s="375"/>
      <c r="E61" s="375"/>
      <c r="F61" s="60"/>
      <c r="G61" s="60"/>
    </row>
    <row r="62" spans="1:40" ht="15" customHeight="1">
      <c r="A62" s="60"/>
      <c r="B62" s="107" t="s">
        <v>190</v>
      </c>
      <c r="C62" s="375" t="s">
        <v>174</v>
      </c>
      <c r="D62" s="375"/>
      <c r="E62" s="375"/>
      <c r="F62" s="60"/>
      <c r="G62" s="60"/>
    </row>
    <row r="63" spans="1:40" ht="15" customHeight="1">
      <c r="A63" s="60"/>
      <c r="B63" s="107" t="s">
        <v>191</v>
      </c>
      <c r="C63" s="375" t="s">
        <v>175</v>
      </c>
      <c r="D63" s="375"/>
      <c r="E63" s="375"/>
      <c r="F63" s="60"/>
      <c r="G63" s="60"/>
    </row>
    <row r="64" spans="1:40" ht="15" customHeight="1">
      <c r="A64" s="60"/>
      <c r="B64" s="94" t="s">
        <v>176</v>
      </c>
      <c r="C64" s="60"/>
      <c r="D64" s="60"/>
      <c r="E64" s="60"/>
      <c r="F64" s="60"/>
      <c r="G64" s="60"/>
    </row>
    <row r="65" spans="1:7" ht="15" customHeight="1">
      <c r="A65" s="60"/>
      <c r="B65" s="94" t="s">
        <v>193</v>
      </c>
      <c r="C65" s="60"/>
      <c r="D65" s="60"/>
      <c r="E65" s="60"/>
      <c r="F65" s="60"/>
      <c r="G65" s="60"/>
    </row>
    <row r="66" spans="1:7" ht="15" customHeight="1">
      <c r="A66" s="60"/>
      <c r="B66" s="94" t="s">
        <v>177</v>
      </c>
      <c r="C66" s="60"/>
      <c r="D66" s="60"/>
      <c r="E66" s="60"/>
      <c r="F66" s="60"/>
      <c r="G66" s="60"/>
    </row>
    <row r="67" spans="1:7" ht="15" customHeight="1">
      <c r="A67" s="60" t="s">
        <v>178</v>
      </c>
      <c r="B67" s="103"/>
      <c r="C67" s="60"/>
      <c r="D67" s="60"/>
      <c r="E67" s="60"/>
      <c r="F67" s="60"/>
      <c r="G67" s="60"/>
    </row>
    <row r="68" spans="1:7" ht="15" customHeight="1">
      <c r="A68" s="60" t="s">
        <v>179</v>
      </c>
      <c r="B68" s="103"/>
      <c r="C68" s="60"/>
      <c r="D68" s="60"/>
      <c r="E68" s="60"/>
      <c r="F68" s="60"/>
      <c r="G68" s="60"/>
    </row>
    <row r="69" spans="1:7" ht="15" customHeight="1">
      <c r="A69" s="60" t="s">
        <v>194</v>
      </c>
      <c r="B69" s="103"/>
      <c r="C69" s="60"/>
      <c r="D69" s="60"/>
      <c r="E69" s="60"/>
      <c r="F69" s="60"/>
      <c r="G69" s="60"/>
    </row>
    <row r="70" spans="1:7" ht="15" customHeight="1">
      <c r="A70" s="60" t="s">
        <v>180</v>
      </c>
      <c r="B70" s="103"/>
      <c r="C70" s="60"/>
      <c r="D70" s="60"/>
      <c r="E70" s="60"/>
      <c r="F70" s="60"/>
      <c r="G70" s="60"/>
    </row>
    <row r="71" spans="1:7" ht="15" customHeight="1">
      <c r="A71" s="60" t="s">
        <v>279</v>
      </c>
      <c r="B71" s="103"/>
      <c r="C71" s="60"/>
      <c r="D71" s="60"/>
      <c r="E71" s="60"/>
      <c r="F71" s="60"/>
      <c r="G71" s="60"/>
    </row>
    <row r="72" spans="1:7" ht="15" customHeight="1">
      <c r="A72" s="60" t="s">
        <v>181</v>
      </c>
      <c r="B72" s="103"/>
      <c r="C72" s="60"/>
      <c r="D72" s="60"/>
      <c r="E72" s="60"/>
      <c r="F72" s="60"/>
      <c r="G72" s="60"/>
    </row>
    <row r="73" spans="1:7" ht="15" customHeight="1">
      <c r="A73" s="60" t="s">
        <v>182</v>
      </c>
      <c r="B73" s="103"/>
      <c r="C73" s="60"/>
      <c r="D73" s="60"/>
      <c r="E73" s="60"/>
      <c r="F73" s="60"/>
      <c r="G73" s="60"/>
    </row>
    <row r="74" spans="1:7" ht="15" customHeight="1">
      <c r="A74" s="60" t="s">
        <v>183</v>
      </c>
      <c r="B74" s="103"/>
      <c r="C74" s="60"/>
      <c r="D74" s="60"/>
      <c r="E74" s="60"/>
      <c r="F74" s="60"/>
      <c r="G74" s="60"/>
    </row>
    <row r="75" spans="1:7" ht="15" customHeight="1">
      <c r="A75" s="60" t="s">
        <v>184</v>
      </c>
      <c r="B75" s="103"/>
      <c r="C75" s="60"/>
      <c r="D75" s="60"/>
      <c r="E75" s="60"/>
      <c r="F75" s="60"/>
      <c r="G75" s="60"/>
    </row>
    <row r="76" spans="1:7" ht="15" customHeight="1">
      <c r="A76" s="60" t="s">
        <v>185</v>
      </c>
      <c r="B76" s="103"/>
      <c r="C76" s="60"/>
      <c r="D76" s="60"/>
      <c r="E76" s="60"/>
      <c r="F76" s="60"/>
      <c r="G76" s="60"/>
    </row>
    <row r="77" spans="1:7" ht="15" customHeight="1">
      <c r="A77" s="60" t="s">
        <v>186</v>
      </c>
      <c r="B77" s="103"/>
      <c r="C77" s="60"/>
      <c r="D77" s="60"/>
      <c r="E77" s="60"/>
      <c r="F77" s="60"/>
      <c r="G77" s="60"/>
    </row>
    <row r="78" spans="1:7" ht="15" customHeight="1">
      <c r="A78" s="60" t="s">
        <v>187</v>
      </c>
      <c r="B78" s="103"/>
      <c r="C78" s="60"/>
      <c r="D78" s="60"/>
      <c r="E78" s="60"/>
      <c r="F78" s="60"/>
      <c r="G78" s="60"/>
    </row>
    <row r="79" spans="1:7" ht="15" customHeight="1">
      <c r="A79" s="60" t="s">
        <v>192</v>
      </c>
      <c r="B79" s="103"/>
      <c r="C79" s="60"/>
      <c r="D79" s="60"/>
      <c r="E79" s="60"/>
      <c r="F79" s="60"/>
      <c r="G79" s="60"/>
    </row>
  </sheetData>
  <mergeCells count="1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I43:K43"/>
    <mergeCell ref="AH43:AL43"/>
    <mergeCell ref="AM43:AN43"/>
    <mergeCell ref="N43:AG43"/>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F47:H47"/>
    <mergeCell ref="I47:K47"/>
    <mergeCell ref="L47:N47"/>
    <mergeCell ref="O47:Q47"/>
    <mergeCell ref="R47:T47"/>
    <mergeCell ref="U47:W47"/>
    <mergeCell ref="X47:Z47"/>
    <mergeCell ref="AA47:AC47"/>
    <mergeCell ref="AD47:AF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7:AI47"/>
    <mergeCell ref="AJ47:AK47"/>
    <mergeCell ref="AJ48:AK48"/>
    <mergeCell ref="I48:K48"/>
    <mergeCell ref="L48:N48"/>
    <mergeCell ref="O48:Q48"/>
    <mergeCell ref="R48:T48"/>
    <mergeCell ref="U48:W48"/>
    <mergeCell ref="AG49:AI49"/>
    <mergeCell ref="AJ49:AK49"/>
    <mergeCell ref="X48:Z48"/>
    <mergeCell ref="AA48:AC48"/>
    <mergeCell ref="F49:H49"/>
    <mergeCell ref="I49:K49"/>
    <mergeCell ref="L49:N49"/>
    <mergeCell ref="O49:Q49"/>
    <mergeCell ref="R49:T49"/>
    <mergeCell ref="U49:W49"/>
    <mergeCell ref="AD48:AF48"/>
    <mergeCell ref="AG48:AI48"/>
    <mergeCell ref="X49:Z49"/>
    <mergeCell ref="AA49:AC49"/>
    <mergeCell ref="AD49:AF49"/>
    <mergeCell ref="F48:H48"/>
  </mergeCells>
  <phoneticPr fontId="3"/>
  <dataValidations count="7">
    <dataValidation type="list" allowBlank="1" showInputMessage="1" showErrorMessage="1" sqref="C11:C30" xr:uid="{00000000-0002-0000-0600-000000000000}">
      <formula1>"A,B,C,D"</formula1>
    </dataValidation>
    <dataValidation operator="greaterThanOrEqual" allowBlank="1" showInputMessage="1" showErrorMessage="1" sqref="X38 I44 U38 I34:I37 L34:L36 L44" xr:uid="{00000000-0002-0000-0600-000001000000}"/>
    <dataValidation type="whole" operator="greaterThanOrEqual" allowBlank="1" showInputMessage="1" showErrorMessage="1" sqref="D40:F41" xr:uid="{00000000-0002-0000-0600-000002000000}">
      <formula1>0</formula1>
    </dataValidation>
    <dataValidation type="list" allowBlank="1" showInputMessage="1" showErrorMessage="1" sqref="AK4:AN4" xr:uid="{00000000-0002-0000-0600-000003000000}">
      <formula1>"予定,実績"</formula1>
    </dataValidation>
    <dataValidation type="list" allowBlank="1" showInputMessage="1" showErrorMessage="1" sqref="AK3:AN3" xr:uid="{00000000-0002-0000-0600-000004000000}">
      <formula1>"４週,歴月"</formula1>
    </dataValidation>
    <dataValidation type="list" allowBlank="1" showInputMessage="1" showErrorMessage="1" sqref="B12:B30" xr:uid="{00000000-0002-0000-0600-000005000000}">
      <formula1>INDIRECT($AK$1)</formula1>
    </dataValidation>
    <dataValidation type="list" allowBlank="1" showInputMessage="1" showErrorMessage="1" sqref="M40:M43" xr:uid="{00000000-0002-0000-06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AQ69"/>
  <sheetViews>
    <sheetView showGridLines="0" view="pageBreakPreview" zoomScaleNormal="100" zoomScaleSheetLayoutView="100" workbookViewId="0">
      <selection activeCell="AJ12" sqref="AJ12"/>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101</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40</v>
      </c>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09"/>
      <c r="AI11" s="109"/>
      <c r="AJ11" s="109"/>
      <c r="AK11" s="75">
        <f>+SUM(F11:AJ11)</f>
        <v>0</v>
      </c>
      <c r="AL11" s="76">
        <f>IF($AK$3="４週",AK11/4,AK11/(DAY(EOMONTH($F$9,0))/7))</f>
        <v>0</v>
      </c>
      <c r="AM11" s="372"/>
      <c r="AN11" s="372"/>
    </row>
    <row r="12" spans="1:40" ht="18" customHeight="1">
      <c r="A12" s="79">
        <v>2</v>
      </c>
      <c r="B12" s="115"/>
      <c r="C12" s="90"/>
      <c r="D12" s="116"/>
      <c r="E12" s="117"/>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09"/>
      <c r="AI12" s="109"/>
      <c r="AJ12" s="109"/>
      <c r="AK12" s="75">
        <f t="shared" ref="AK12:AK31" si="0">+SUM(F12:AJ12)</f>
        <v>0</v>
      </c>
      <c r="AL12" s="76">
        <f t="shared" ref="AL12:AL30" si="1">IF($AK$3="４週",AK12/4,AK12/(DAY(EOMONTH($F$9,0))/7))</f>
        <v>0</v>
      </c>
      <c r="AM12" s="372"/>
      <c r="AN12" s="372"/>
    </row>
    <row r="13" spans="1:40" ht="18" customHeight="1">
      <c r="A13" s="79">
        <v>3</v>
      </c>
      <c r="B13" s="115"/>
      <c r="C13" s="90"/>
      <c r="D13" s="116"/>
      <c r="E13" s="117"/>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09"/>
      <c r="AI13" s="109"/>
      <c r="AJ13" s="109"/>
      <c r="AK13" s="75">
        <f t="shared" si="0"/>
        <v>0</v>
      </c>
      <c r="AL13" s="76">
        <f t="shared" si="1"/>
        <v>0</v>
      </c>
      <c r="AM13" s="372"/>
      <c r="AN13" s="372"/>
    </row>
    <row r="14" spans="1:40" ht="18" customHeight="1">
      <c r="A14" s="79">
        <v>4</v>
      </c>
      <c r="B14" s="115"/>
      <c r="C14" s="90"/>
      <c r="D14" s="116"/>
      <c r="E14" s="117"/>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09"/>
      <c r="AI14" s="109"/>
      <c r="AJ14" s="109"/>
      <c r="AK14" s="75">
        <f t="shared" si="0"/>
        <v>0</v>
      </c>
      <c r="AL14" s="76">
        <f t="shared" si="1"/>
        <v>0</v>
      </c>
      <c r="AM14" s="372"/>
      <c r="AN14" s="372"/>
    </row>
    <row r="15" spans="1:40" ht="18" customHeight="1">
      <c r="A15" s="79">
        <v>5</v>
      </c>
      <c r="B15" s="115"/>
      <c r="C15" s="90"/>
      <c r="D15" s="116"/>
      <c r="E15" s="117"/>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09"/>
      <c r="AI15" s="109"/>
      <c r="AJ15" s="109"/>
      <c r="AK15" s="75">
        <f t="shared" si="0"/>
        <v>0</v>
      </c>
      <c r="AL15" s="76">
        <f t="shared" si="1"/>
        <v>0</v>
      </c>
      <c r="AM15" s="372"/>
      <c r="AN15" s="372"/>
    </row>
    <row r="16" spans="1:40" ht="18" customHeight="1">
      <c r="A16" s="79">
        <v>6</v>
      </c>
      <c r="B16" s="115"/>
      <c r="C16" s="90"/>
      <c r="D16" s="116"/>
      <c r="E16" s="117"/>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2" t="s">
        <v>206</v>
      </c>
      <c r="B36" s="69"/>
      <c r="C36" s="69"/>
      <c r="D36" s="69"/>
      <c r="E36" s="69"/>
      <c r="F36" s="69"/>
      <c r="G36" s="70"/>
      <c r="H36" s="70"/>
      <c r="I36" s="70"/>
      <c r="J36" s="70"/>
      <c r="K36" s="70"/>
      <c r="L36" s="70"/>
      <c r="M36" s="70"/>
      <c r="N36" s="70"/>
      <c r="O36" s="70"/>
      <c r="AM36" s="69"/>
      <c r="AN36" s="71"/>
    </row>
    <row r="37" spans="1:43" s="72" customFormat="1" ht="24.95" customHeight="1">
      <c r="A37" s="407"/>
      <c r="B37" s="407"/>
      <c r="C37" s="407"/>
      <c r="D37" s="108">
        <v>4</v>
      </c>
      <c r="E37" s="108">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407"/>
      <c r="AL37" s="121" t="s">
        <v>210</v>
      </c>
      <c r="AM37"/>
      <c r="AN37"/>
      <c r="AO37"/>
      <c r="AP37"/>
      <c r="AQ37"/>
    </row>
    <row r="38" spans="1:43" s="72" customFormat="1" ht="18" customHeight="1">
      <c r="A38" s="437" t="s">
        <v>213</v>
      </c>
      <c r="B38" s="437"/>
      <c r="C38" s="437"/>
      <c r="D38" s="109"/>
      <c r="E38" s="109"/>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c r="AI38" s="438"/>
      <c r="AJ38" s="439">
        <f>SUM(D38:AI38)</f>
        <v>0</v>
      </c>
      <c r="AK38" s="439"/>
      <c r="AL38" s="440" t="e">
        <f>ROUNDUP(AJ38/AJ39,1)</f>
        <v>#DIV/0!</v>
      </c>
      <c r="AM38"/>
      <c r="AN38"/>
      <c r="AO38"/>
      <c r="AP38"/>
      <c r="AQ38"/>
    </row>
    <row r="39" spans="1:43" s="72" customFormat="1" ht="18" customHeight="1">
      <c r="A39" s="437" t="s">
        <v>207</v>
      </c>
      <c r="B39" s="437"/>
      <c r="C39" s="437"/>
      <c r="D39" s="109"/>
      <c r="E39" s="109"/>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+SUM(D39:AI39)</f>
        <v>0</v>
      </c>
      <c r="AK39" s="439"/>
      <c r="AL39" s="441"/>
      <c r="AM39"/>
      <c r="AN39"/>
      <c r="AO39"/>
      <c r="AP39"/>
      <c r="AQ39"/>
    </row>
    <row r="40" spans="1:43" s="72" customFormat="1" ht="5.0999999999999996" customHeight="1">
      <c r="A40" s="118"/>
      <c r="B40" s="118"/>
      <c r="C40" s="118"/>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19"/>
      <c r="AH40" s="119"/>
      <c r="AI40" s="119"/>
      <c r="AJ40" s="120"/>
      <c r="AK40" s="70"/>
      <c r="AL40" s="69"/>
      <c r="AM40" s="69"/>
      <c r="AN40" s="71"/>
    </row>
    <row r="41" spans="1:43" ht="5.0999999999999996" customHeight="1">
      <c r="A41" s="62"/>
      <c r="B41" s="59"/>
      <c r="C41" s="85">
        <v>2</v>
      </c>
      <c r="D41" s="85"/>
      <c r="E41" s="85">
        <v>3</v>
      </c>
      <c r="F41" s="85"/>
      <c r="G41" s="85"/>
      <c r="H41" s="85"/>
      <c r="I41" s="85">
        <v>4</v>
      </c>
      <c r="J41" s="85"/>
      <c r="K41" s="85"/>
      <c r="L41" s="85"/>
      <c r="M41" s="85"/>
      <c r="N41" s="85"/>
      <c r="O41" s="85">
        <v>5</v>
      </c>
      <c r="P41" s="85"/>
      <c r="Q41" s="85"/>
      <c r="R41" s="85"/>
      <c r="S41" s="85"/>
      <c r="T41" s="85"/>
      <c r="U41" s="85">
        <v>6</v>
      </c>
      <c r="V41" s="85"/>
      <c r="W41" s="85"/>
      <c r="X41" s="85"/>
      <c r="Y41" s="85"/>
      <c r="Z41" s="85"/>
      <c r="AA41" s="85">
        <v>7</v>
      </c>
      <c r="AB41" s="85"/>
      <c r="AC41" s="85"/>
      <c r="AD41" s="85"/>
      <c r="AE41" s="85"/>
      <c r="AF41" s="85"/>
      <c r="AG41" s="85">
        <v>8</v>
      </c>
      <c r="AH41" s="85"/>
      <c r="AI41" s="85"/>
      <c r="AJ41" s="85"/>
      <c r="AK41" s="85"/>
      <c r="AL41" s="85">
        <v>9</v>
      </c>
      <c r="AM41" s="111"/>
      <c r="AN41" s="62"/>
    </row>
    <row r="42" spans="1:43" ht="15" customHeight="1">
      <c r="A42" s="94" t="s">
        <v>164</v>
      </c>
      <c r="B42" s="100"/>
      <c r="C42" s="101"/>
      <c r="D42" s="101"/>
      <c r="E42" s="101"/>
      <c r="F42" s="102"/>
      <c r="G42" s="101"/>
      <c r="H42" s="85"/>
      <c r="I42" s="85"/>
      <c r="J42" s="85"/>
      <c r="K42" s="85"/>
      <c r="L42" s="85"/>
      <c r="M42" s="85"/>
      <c r="N42" s="85"/>
      <c r="O42" s="85"/>
      <c r="P42" s="85"/>
      <c r="Q42" s="85"/>
      <c r="R42" s="85">
        <v>6</v>
      </c>
      <c r="S42" s="85"/>
      <c r="T42" s="85"/>
      <c r="U42" s="85"/>
      <c r="V42" s="85"/>
      <c r="W42" s="85"/>
      <c r="X42" s="85">
        <v>7</v>
      </c>
      <c r="Y42" s="85"/>
      <c r="Z42" s="85"/>
      <c r="AA42" s="85"/>
      <c r="AB42" s="85"/>
      <c r="AC42" s="85"/>
      <c r="AD42" s="85">
        <v>8</v>
      </c>
      <c r="AE42" s="85"/>
      <c r="AF42" s="85"/>
      <c r="AG42" s="86"/>
      <c r="AH42" s="86"/>
      <c r="AI42" s="86"/>
      <c r="AJ42" s="86">
        <v>9</v>
      </c>
      <c r="AK42" s="84"/>
      <c r="AL42" s="84"/>
      <c r="AM42" s="62"/>
    </row>
    <row r="43" spans="1:43" s="60" customFormat="1" ht="15" customHeight="1">
      <c r="A43" s="94" t="s">
        <v>165</v>
      </c>
      <c r="B43" s="93"/>
      <c r="C43" s="93"/>
      <c r="D43" s="93"/>
      <c r="E43" s="93"/>
      <c r="F43" s="93"/>
      <c r="G43" s="93"/>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row>
    <row r="44" spans="1:43" s="60" customFormat="1" ht="15" customHeight="1">
      <c r="A44" s="94" t="s">
        <v>214</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3" s="60" customFormat="1" ht="15" customHeight="1">
      <c r="A45" s="94" t="s">
        <v>166</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3" s="60" customFormat="1" ht="15" customHeight="1">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3" ht="15" customHeight="1">
      <c r="A47" s="60" t="s">
        <v>168</v>
      </c>
      <c r="B47" s="103"/>
      <c r="C47" s="60"/>
      <c r="D47" s="60"/>
      <c r="E47" s="60"/>
      <c r="F47" s="60"/>
      <c r="G47" s="60"/>
    </row>
    <row r="48" spans="1:43" ht="15" customHeight="1">
      <c r="A48" s="60" t="s">
        <v>169</v>
      </c>
      <c r="B48" s="103"/>
      <c r="C48" s="60"/>
      <c r="D48" s="60"/>
      <c r="E48" s="60"/>
      <c r="F48" s="60"/>
      <c r="G48" s="60"/>
    </row>
    <row r="49" spans="1:7" ht="15" customHeight="1">
      <c r="A49" s="60"/>
      <c r="B49" s="81" t="s">
        <v>170</v>
      </c>
      <c r="C49" s="365" t="s">
        <v>171</v>
      </c>
      <c r="D49" s="365"/>
      <c r="E49" s="365"/>
      <c r="F49" s="60"/>
      <c r="G49" s="60"/>
    </row>
    <row r="50" spans="1:7" ht="15" customHeight="1">
      <c r="A50" s="60"/>
      <c r="B50" s="107" t="s">
        <v>188</v>
      </c>
      <c r="C50" s="375" t="s">
        <v>172</v>
      </c>
      <c r="D50" s="375"/>
      <c r="E50" s="375"/>
      <c r="F50" s="60"/>
      <c r="G50" s="60"/>
    </row>
    <row r="51" spans="1:7" ht="15" customHeight="1">
      <c r="A51" s="60"/>
      <c r="B51" s="107" t="s">
        <v>189</v>
      </c>
      <c r="C51" s="375" t="s">
        <v>173</v>
      </c>
      <c r="D51" s="375"/>
      <c r="E51" s="375"/>
      <c r="F51" s="60"/>
      <c r="G51" s="60"/>
    </row>
    <row r="52" spans="1:7" ht="15" customHeight="1">
      <c r="A52" s="60"/>
      <c r="B52" s="107" t="s">
        <v>190</v>
      </c>
      <c r="C52" s="375" t="s">
        <v>174</v>
      </c>
      <c r="D52" s="375"/>
      <c r="E52" s="375"/>
      <c r="F52" s="60"/>
      <c r="G52" s="60"/>
    </row>
    <row r="53" spans="1:7" ht="15" customHeight="1">
      <c r="A53" s="60"/>
      <c r="B53" s="107" t="s">
        <v>191</v>
      </c>
      <c r="C53" s="375" t="s">
        <v>175</v>
      </c>
      <c r="D53" s="375"/>
      <c r="E53" s="375"/>
      <c r="F53" s="60"/>
      <c r="G53" s="60"/>
    </row>
    <row r="54" spans="1:7" ht="15" customHeight="1">
      <c r="A54" s="60"/>
      <c r="B54" s="94" t="s">
        <v>176</v>
      </c>
      <c r="C54" s="60"/>
      <c r="D54" s="60"/>
      <c r="E54" s="60"/>
      <c r="F54" s="60"/>
      <c r="G54" s="60"/>
    </row>
    <row r="55" spans="1:7" ht="15" customHeight="1">
      <c r="A55" s="60"/>
      <c r="B55" s="94" t="s">
        <v>193</v>
      </c>
      <c r="C55" s="60"/>
      <c r="D55" s="60"/>
      <c r="E55" s="60"/>
      <c r="F55" s="60"/>
      <c r="G55" s="60"/>
    </row>
    <row r="56" spans="1:7" ht="15" customHeight="1">
      <c r="A56" s="60"/>
      <c r="B56" s="94" t="s">
        <v>177</v>
      </c>
      <c r="C56" s="60"/>
      <c r="D56" s="60"/>
      <c r="E56" s="60"/>
      <c r="F56" s="60"/>
      <c r="G56" s="60"/>
    </row>
    <row r="57" spans="1:7" ht="15" customHeight="1">
      <c r="A57" s="60" t="s">
        <v>178</v>
      </c>
      <c r="B57" s="103"/>
      <c r="C57" s="60"/>
      <c r="D57" s="60"/>
      <c r="E57" s="60"/>
      <c r="F57" s="60"/>
      <c r="G57" s="60"/>
    </row>
    <row r="58" spans="1:7" ht="15" customHeight="1">
      <c r="A58" s="60" t="s">
        <v>179</v>
      </c>
      <c r="B58" s="103"/>
      <c r="C58" s="60"/>
      <c r="D58" s="60"/>
      <c r="E58" s="60"/>
      <c r="F58" s="60"/>
      <c r="G58" s="60"/>
    </row>
    <row r="59" spans="1:7" ht="15" customHeight="1">
      <c r="A59" s="60" t="s">
        <v>194</v>
      </c>
      <c r="B59" s="103"/>
      <c r="C59" s="60"/>
      <c r="D59" s="60"/>
      <c r="E59" s="60"/>
      <c r="F59" s="60"/>
      <c r="G59" s="60"/>
    </row>
    <row r="60" spans="1:7" ht="15" customHeight="1">
      <c r="A60" s="60" t="s">
        <v>180</v>
      </c>
      <c r="B60" s="103"/>
      <c r="C60" s="60"/>
      <c r="D60" s="60"/>
      <c r="E60" s="60"/>
      <c r="F60" s="60"/>
      <c r="G60" s="60"/>
    </row>
    <row r="61" spans="1:7" ht="15" customHeight="1">
      <c r="A61" s="60" t="s">
        <v>279</v>
      </c>
      <c r="B61" s="103"/>
      <c r="C61" s="60"/>
      <c r="D61" s="60"/>
      <c r="E61" s="60"/>
      <c r="F61" s="60"/>
      <c r="G61" s="60"/>
    </row>
    <row r="62" spans="1:7" ht="15" customHeight="1">
      <c r="A62" s="60" t="s">
        <v>181</v>
      </c>
      <c r="B62" s="103"/>
      <c r="C62" s="60"/>
      <c r="D62" s="60"/>
      <c r="E62" s="60"/>
      <c r="F62" s="60"/>
      <c r="G62" s="60"/>
    </row>
    <row r="63" spans="1:7" ht="15" customHeight="1">
      <c r="A63" s="60" t="s">
        <v>182</v>
      </c>
      <c r="B63" s="103"/>
      <c r="C63" s="60"/>
      <c r="D63" s="60"/>
      <c r="E63" s="60"/>
      <c r="F63" s="60"/>
      <c r="G63" s="60"/>
    </row>
    <row r="64" spans="1:7" ht="15" customHeight="1">
      <c r="A64" s="60" t="s">
        <v>183</v>
      </c>
      <c r="B64" s="103"/>
      <c r="C64" s="60"/>
      <c r="D64" s="60"/>
      <c r="E64" s="60"/>
      <c r="F64" s="60"/>
      <c r="G64" s="60"/>
    </row>
    <row r="65" spans="1:7" ht="15" customHeight="1">
      <c r="A65" s="60" t="s">
        <v>184</v>
      </c>
      <c r="B65" s="103"/>
      <c r="C65" s="60"/>
      <c r="D65" s="60"/>
      <c r="E65" s="60"/>
      <c r="F65" s="60"/>
      <c r="G65" s="60"/>
    </row>
    <row r="66" spans="1:7" ht="15" customHeight="1">
      <c r="A66" s="60" t="s">
        <v>185</v>
      </c>
      <c r="B66" s="103"/>
      <c r="C66" s="60"/>
      <c r="D66" s="60"/>
      <c r="E66" s="60"/>
      <c r="F66" s="60"/>
      <c r="G66" s="60"/>
    </row>
    <row r="67" spans="1:7" ht="15" customHeight="1">
      <c r="A67" s="60" t="s">
        <v>186</v>
      </c>
      <c r="B67" s="103"/>
      <c r="C67" s="60"/>
      <c r="D67" s="60"/>
      <c r="E67" s="60"/>
      <c r="F67" s="60"/>
      <c r="G67" s="60"/>
    </row>
    <row r="68" spans="1:7" ht="15" customHeight="1">
      <c r="A68" s="60" t="s">
        <v>187</v>
      </c>
      <c r="B68" s="103"/>
      <c r="C68" s="60"/>
      <c r="D68" s="60"/>
      <c r="E68" s="60"/>
      <c r="F68" s="60"/>
      <c r="G68" s="60"/>
    </row>
    <row r="69" spans="1:7" ht="15" customHeight="1">
      <c r="A69" s="60" t="s">
        <v>192</v>
      </c>
      <c r="B69" s="103"/>
      <c r="C69" s="60"/>
      <c r="D69" s="60"/>
      <c r="E69" s="60"/>
      <c r="F69" s="60"/>
      <c r="G69" s="60"/>
    </row>
  </sheetData>
  <mergeCells count="88">
    <mergeCell ref="AM11:AN11"/>
    <mergeCell ref="AM12:AN12"/>
    <mergeCell ref="Q2:R2"/>
    <mergeCell ref="S2:T2"/>
    <mergeCell ref="U2:V2"/>
    <mergeCell ref="AK2:AN2"/>
    <mergeCell ref="AA8:AG8"/>
    <mergeCell ref="AH8:AJ8"/>
    <mergeCell ref="AK1:AN1"/>
    <mergeCell ref="AM16:AN16"/>
    <mergeCell ref="AK3:AN3"/>
    <mergeCell ref="AK4:AN4"/>
    <mergeCell ref="AH5:AJ5"/>
    <mergeCell ref="F7:AJ7"/>
    <mergeCell ref="AK7:AK10"/>
    <mergeCell ref="AL7:AL10"/>
    <mergeCell ref="AM7:AN10"/>
    <mergeCell ref="F8:L8"/>
    <mergeCell ref="M8:S8"/>
    <mergeCell ref="T8:Z8"/>
    <mergeCell ref="AM13:AN13"/>
    <mergeCell ref="AM14:AN14"/>
    <mergeCell ref="AM15:AN15"/>
    <mergeCell ref="M2:P2"/>
    <mergeCell ref="A7:A10"/>
    <mergeCell ref="B7:B10"/>
    <mergeCell ref="C7:C10"/>
    <mergeCell ref="D7:D10"/>
    <mergeCell ref="E7:E10"/>
    <mergeCell ref="AM27:AN27"/>
    <mergeCell ref="AM28:AN28"/>
    <mergeCell ref="AJ37:AK37"/>
    <mergeCell ref="R37:T37"/>
    <mergeCell ref="U37:W37"/>
    <mergeCell ref="X37:Z37"/>
    <mergeCell ref="AM29:AN29"/>
    <mergeCell ref="AM30:AN30"/>
    <mergeCell ref="AM22:AN22"/>
    <mergeCell ref="AM23:AN23"/>
    <mergeCell ref="AM24:AN24"/>
    <mergeCell ref="AM25:AN25"/>
    <mergeCell ref="AM26:AN26"/>
    <mergeCell ref="AM17:AN17"/>
    <mergeCell ref="AM18:AN18"/>
    <mergeCell ref="AM19:AN19"/>
    <mergeCell ref="AM20:AN20"/>
    <mergeCell ref="AM21:AN21"/>
    <mergeCell ref="A31:E31"/>
    <mergeCell ref="AM31:AN32"/>
    <mergeCell ref="A32:E32"/>
    <mergeCell ref="A37:C37"/>
    <mergeCell ref="F37:H37"/>
    <mergeCell ref="I37:K37"/>
    <mergeCell ref="L37:N37"/>
    <mergeCell ref="O37:Q37"/>
    <mergeCell ref="AA37:AC37"/>
    <mergeCell ref="AD37:AF37"/>
    <mergeCell ref="AG37:AI37"/>
    <mergeCell ref="AD38:AF38"/>
    <mergeCell ref="AG38:AI38"/>
    <mergeCell ref="AJ38:AK38"/>
    <mergeCell ref="AL38:AL39"/>
    <mergeCell ref="AD39:AF39"/>
    <mergeCell ref="AG39:AI39"/>
    <mergeCell ref="AJ39:AK39"/>
    <mergeCell ref="A38:C38"/>
    <mergeCell ref="F38:H38"/>
    <mergeCell ref="I38:K38"/>
    <mergeCell ref="L38:N38"/>
    <mergeCell ref="O38:Q38"/>
    <mergeCell ref="R39:T39"/>
    <mergeCell ref="U38:W38"/>
    <mergeCell ref="X38:Z38"/>
    <mergeCell ref="AA38:AC38"/>
    <mergeCell ref="U39:W39"/>
    <mergeCell ref="X39:Z39"/>
    <mergeCell ref="AA39:AC39"/>
    <mergeCell ref="R38:T38"/>
    <mergeCell ref="A39:C39"/>
    <mergeCell ref="F39:H39"/>
    <mergeCell ref="I39:K39"/>
    <mergeCell ref="L39:N39"/>
    <mergeCell ref="O39:Q39"/>
    <mergeCell ref="C52:E52"/>
    <mergeCell ref="C53:E53"/>
    <mergeCell ref="C50:E50"/>
    <mergeCell ref="C51:E51"/>
    <mergeCell ref="C49:E49"/>
  </mergeCells>
  <phoneticPr fontId="3"/>
  <dataValidations count="7">
    <dataValidation type="whole" operator="greaterThanOrEqual" allowBlank="1" showInputMessage="1" showErrorMessage="1" sqref="I38:I39 D38:F39 AG38:AG39 AD38:AD39 AA38:AA39 X38:X39 U38:U39 R38:R39 O38:O39 L38:L39" xr:uid="{00000000-0002-0000-0700-000000000000}">
      <formula1>0</formula1>
    </dataValidation>
    <dataValidation operator="greaterThanOrEqual" allowBlank="1" showInputMessage="1" showErrorMessage="1" sqref="I40 AJ38:AJ39 AL38 L40" xr:uid="{00000000-0002-0000-0700-000001000000}"/>
    <dataValidation type="list" allowBlank="1" showInputMessage="1" showErrorMessage="1" sqref="B11" xr:uid="{00000000-0002-0000-0700-000002000000}">
      <formula1>INDIRECT(AK1)</formula1>
    </dataValidation>
    <dataValidation type="list" allowBlank="1" showInputMessage="1" showErrorMessage="1" sqref="C11:C30" xr:uid="{00000000-0002-0000-0700-000003000000}">
      <formula1>"A,B,C,D"</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howErrorMessage="1" sqref="B12:B30" xr:uid="{00000000-0002-0000-07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AQ77"/>
  <sheetViews>
    <sheetView showGridLines="0" view="pageBreakPreview" zoomScaleNormal="100" zoomScaleSheetLayoutView="100" workbookViewId="0">
      <selection activeCell="AL11" sqref="AL11"/>
    </sheetView>
  </sheetViews>
  <sheetFormatPr defaultColWidth="8.25" defaultRowHeight="21" customHeight="1"/>
  <cols>
    <col min="1" max="1" width="2.625" style="59" customWidth="1"/>
    <col min="2" max="2" width="14.5" style="61" customWidth="1"/>
    <col min="3" max="3" width="6.625" style="59" customWidth="1"/>
    <col min="4" max="4" width="10.75" style="59" customWidth="1"/>
    <col min="5" max="5" width="19.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343</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153</v>
      </c>
      <c r="AJ1" s="88"/>
      <c r="AK1" s="358" t="s">
        <v>94</v>
      </c>
      <c r="AL1" s="358"/>
      <c r="AM1" s="358"/>
      <c r="AN1" s="358"/>
    </row>
    <row r="2" spans="1:40" ht="18" customHeight="1">
      <c r="A2" s="62"/>
      <c r="B2" s="65"/>
      <c r="C2" s="65"/>
      <c r="D2" s="65"/>
      <c r="E2" s="65"/>
      <c r="F2" s="65"/>
      <c r="G2" s="65"/>
      <c r="H2" s="65"/>
      <c r="I2" s="65"/>
      <c r="J2" s="65"/>
      <c r="K2" s="105"/>
      <c r="L2" s="105"/>
      <c r="M2" s="359">
        <v>2024</v>
      </c>
      <c r="N2" s="359"/>
      <c r="O2" s="359"/>
      <c r="P2" s="359"/>
      <c r="Q2" s="360" t="s">
        <v>148</v>
      </c>
      <c r="R2" s="360"/>
      <c r="S2" s="359">
        <v>5</v>
      </c>
      <c r="T2" s="359"/>
      <c r="U2" s="360" t="s">
        <v>149</v>
      </c>
      <c r="V2" s="360"/>
      <c r="W2" s="65"/>
      <c r="X2" s="65"/>
      <c r="Y2" s="65"/>
      <c r="Z2" s="95"/>
      <c r="AA2" s="95"/>
      <c r="AC2" s="88"/>
      <c r="AD2" s="65"/>
      <c r="AE2" s="65"/>
      <c r="AF2" s="65"/>
      <c r="AG2" s="65"/>
      <c r="AH2" s="65"/>
      <c r="AI2" s="88" t="s">
        <v>154</v>
      </c>
      <c r="AJ2" s="88"/>
      <c r="AK2" s="361"/>
      <c r="AL2" s="361"/>
      <c r="AM2" s="361"/>
      <c r="AN2" s="361"/>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157</v>
      </c>
      <c r="AJ3" s="88"/>
      <c r="AK3" s="362" t="s">
        <v>232</v>
      </c>
      <c r="AL3" s="362"/>
      <c r="AM3" s="362"/>
      <c r="AN3" s="362"/>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158</v>
      </c>
      <c r="AJ4" s="88"/>
      <c r="AK4" s="362"/>
      <c r="AL4" s="362"/>
      <c r="AM4" s="362"/>
      <c r="AN4" s="362"/>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159</v>
      </c>
      <c r="AH5" s="406">
        <v>40</v>
      </c>
      <c r="AI5" s="406"/>
      <c r="AJ5" s="406"/>
      <c r="AK5" s="97" t="s">
        <v>155</v>
      </c>
      <c r="AL5" s="110"/>
      <c r="AM5" s="97" t="s">
        <v>156</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64" t="s">
        <v>151</v>
      </c>
      <c r="B7" s="365" t="s">
        <v>160</v>
      </c>
      <c r="C7" s="366" t="s">
        <v>161</v>
      </c>
      <c r="D7" s="365" t="s">
        <v>162</v>
      </c>
      <c r="E7" s="369" t="s">
        <v>163</v>
      </c>
      <c r="F7" s="370" t="s">
        <v>195</v>
      </c>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1" t="s">
        <v>196</v>
      </c>
      <c r="AL7" s="373" t="s">
        <v>197</v>
      </c>
      <c r="AM7" s="374" t="s">
        <v>198</v>
      </c>
      <c r="AN7" s="374"/>
    </row>
    <row r="8" spans="1:40" ht="15" customHeight="1">
      <c r="A8" s="364"/>
      <c r="B8" s="365"/>
      <c r="C8" s="367"/>
      <c r="D8" s="365"/>
      <c r="E8" s="369"/>
      <c r="F8" s="365" t="s">
        <v>102</v>
      </c>
      <c r="G8" s="365"/>
      <c r="H8" s="365"/>
      <c r="I8" s="365"/>
      <c r="J8" s="365"/>
      <c r="K8" s="365"/>
      <c r="L8" s="365"/>
      <c r="M8" s="365" t="s">
        <v>103</v>
      </c>
      <c r="N8" s="365"/>
      <c r="O8" s="365"/>
      <c r="P8" s="365"/>
      <c r="Q8" s="365"/>
      <c r="R8" s="365"/>
      <c r="S8" s="365"/>
      <c r="T8" s="365" t="s">
        <v>104</v>
      </c>
      <c r="U8" s="365"/>
      <c r="V8" s="365"/>
      <c r="W8" s="365"/>
      <c r="X8" s="365"/>
      <c r="Y8" s="365"/>
      <c r="Z8" s="365"/>
      <c r="AA8" s="365" t="s">
        <v>105</v>
      </c>
      <c r="AB8" s="365"/>
      <c r="AC8" s="365"/>
      <c r="AD8" s="365"/>
      <c r="AE8" s="365"/>
      <c r="AF8" s="365"/>
      <c r="AG8" s="365"/>
      <c r="AH8" s="365" t="s">
        <v>108</v>
      </c>
      <c r="AI8" s="365"/>
      <c r="AJ8" s="365"/>
      <c r="AK8" s="371"/>
      <c r="AL8" s="373"/>
      <c r="AM8" s="374"/>
      <c r="AN8" s="374"/>
    </row>
    <row r="9" spans="1:40" ht="15" customHeight="1">
      <c r="A9" s="364"/>
      <c r="B9" s="365"/>
      <c r="C9" s="367"/>
      <c r="D9" s="365"/>
      <c r="E9" s="369"/>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71"/>
      <c r="AL9" s="373"/>
      <c r="AM9" s="374"/>
      <c r="AN9" s="374"/>
    </row>
    <row r="10" spans="1:40" ht="15" customHeight="1">
      <c r="A10" s="364"/>
      <c r="B10" s="365"/>
      <c r="C10" s="368"/>
      <c r="D10" s="365"/>
      <c r="E10" s="369"/>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71"/>
      <c r="AL10" s="373"/>
      <c r="AM10" s="374"/>
      <c r="AN10" s="374"/>
    </row>
    <row r="11" spans="1:40" ht="18" customHeight="1">
      <c r="A11" s="79">
        <v>1</v>
      </c>
      <c r="B11" s="115"/>
      <c r="C11" s="90"/>
      <c r="D11" s="116"/>
      <c r="E11" s="117"/>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72"/>
      <c r="AN11" s="372"/>
    </row>
    <row r="12" spans="1:40" ht="18" customHeight="1">
      <c r="A12" s="79">
        <v>2</v>
      </c>
      <c r="B12" s="115"/>
      <c r="C12" s="90"/>
      <c r="D12" s="116"/>
      <c r="E12" s="117"/>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72"/>
      <c r="AN12" s="372"/>
    </row>
    <row r="13" spans="1:40" ht="16.5" customHeight="1">
      <c r="A13" s="79">
        <v>3</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72"/>
      <c r="AN13" s="372"/>
    </row>
    <row r="14" spans="1:40" ht="18" customHeight="1">
      <c r="A14" s="79">
        <v>4</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72"/>
      <c r="AN14" s="372"/>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72"/>
      <c r="AN15" s="372"/>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72"/>
      <c r="AN16" s="372"/>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72"/>
      <c r="AN17" s="372"/>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72"/>
      <c r="AN18" s="372"/>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72"/>
      <c r="AN19" s="372"/>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72"/>
      <c r="AN20" s="372"/>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72"/>
      <c r="AN21" s="372"/>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72"/>
      <c r="AN22" s="372"/>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72"/>
      <c r="AN23" s="372"/>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72"/>
      <c r="AN24" s="372"/>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72"/>
      <c r="AN25" s="372"/>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72"/>
      <c r="AN26" s="372"/>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72"/>
      <c r="AN27" s="372"/>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72"/>
      <c r="AN28" s="372"/>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72"/>
      <c r="AN29" s="372"/>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72"/>
      <c r="AN30" s="372"/>
    </row>
    <row r="31" spans="1:40" ht="18" customHeight="1">
      <c r="A31" s="369" t="s">
        <v>93</v>
      </c>
      <c r="B31" s="376"/>
      <c r="C31" s="376"/>
      <c r="D31" s="376"/>
      <c r="E31" s="376"/>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77"/>
      <c r="AN31" s="377"/>
    </row>
    <row r="32" spans="1:40" ht="18" customHeight="1">
      <c r="A32" s="376" t="s">
        <v>95</v>
      </c>
      <c r="B32" s="376"/>
      <c r="C32" s="376"/>
      <c r="D32" s="376"/>
      <c r="E32" s="378"/>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77"/>
      <c r="AN32" s="377"/>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2"/>
      <c r="B34" s="172"/>
      <c r="C34" s="172"/>
      <c r="D34" s="172"/>
      <c r="E34" s="172"/>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2"/>
      <c r="AL34" s="172"/>
      <c r="AM34" s="71"/>
    </row>
    <row r="35" spans="1:43" s="72" customFormat="1" ht="15" customHeight="1">
      <c r="A35" s="172"/>
      <c r="B35" s="172"/>
      <c r="C35" s="172"/>
      <c r="D35" s="172"/>
      <c r="E35" s="172"/>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2"/>
      <c r="AL35" s="172"/>
      <c r="AM35" s="71"/>
    </row>
    <row r="36" spans="1:43" s="72" customFormat="1" ht="21" customHeight="1">
      <c r="A36" s="112" t="s">
        <v>206</v>
      </c>
      <c r="B36" s="69"/>
      <c r="C36" s="69"/>
      <c r="D36" s="69"/>
      <c r="E36" s="69"/>
      <c r="F36" s="69"/>
      <c r="G36" s="70"/>
      <c r="H36" s="70"/>
      <c r="I36" s="70"/>
      <c r="J36" s="70"/>
      <c r="K36" s="70"/>
      <c r="L36" s="70"/>
      <c r="M36" s="70"/>
      <c r="N36" s="70"/>
      <c r="O36" s="70"/>
      <c r="AM36" s="69"/>
      <c r="AN36" s="71"/>
    </row>
    <row r="37" spans="1:43" s="72" customFormat="1" ht="24.95" customHeight="1">
      <c r="A37" s="407"/>
      <c r="B37" s="407"/>
      <c r="C37" s="407"/>
      <c r="D37" s="108">
        <v>4</v>
      </c>
      <c r="E37" s="108">
        <v>5</v>
      </c>
      <c r="F37" s="442">
        <v>6</v>
      </c>
      <c r="G37" s="442"/>
      <c r="H37" s="442"/>
      <c r="I37" s="442">
        <v>7</v>
      </c>
      <c r="J37" s="442"/>
      <c r="K37" s="442"/>
      <c r="L37" s="442">
        <v>8</v>
      </c>
      <c r="M37" s="442"/>
      <c r="N37" s="442"/>
      <c r="O37" s="442">
        <v>9</v>
      </c>
      <c r="P37" s="442"/>
      <c r="Q37" s="442"/>
      <c r="R37" s="442">
        <v>10</v>
      </c>
      <c r="S37" s="442"/>
      <c r="T37" s="442"/>
      <c r="U37" s="442">
        <v>11</v>
      </c>
      <c r="V37" s="442"/>
      <c r="W37" s="442"/>
      <c r="X37" s="442">
        <v>12</v>
      </c>
      <c r="Y37" s="442"/>
      <c r="Z37" s="442"/>
      <c r="AA37" s="442">
        <v>1</v>
      </c>
      <c r="AB37" s="442"/>
      <c r="AC37" s="442"/>
      <c r="AD37" s="442">
        <v>2</v>
      </c>
      <c r="AE37" s="442"/>
      <c r="AF37" s="442"/>
      <c r="AG37" s="442">
        <v>3</v>
      </c>
      <c r="AH37" s="442"/>
      <c r="AI37" s="442"/>
      <c r="AJ37" s="407" t="s">
        <v>152</v>
      </c>
      <c r="AK37" s="407"/>
      <c r="AL37" s="121" t="s">
        <v>210</v>
      </c>
      <c r="AM37" s="121" t="s">
        <v>221</v>
      </c>
      <c r="AN37"/>
      <c r="AO37"/>
      <c r="AP37"/>
      <c r="AQ37"/>
    </row>
    <row r="38" spans="1:43" s="72" customFormat="1" ht="18" customHeight="1">
      <c r="A38" s="437" t="s">
        <v>215</v>
      </c>
      <c r="B38" s="437"/>
      <c r="C38" s="437"/>
      <c r="D38" s="122">
        <f>SUM(D39:D43)</f>
        <v>0</v>
      </c>
      <c r="E38" s="122">
        <f>SUM(E39:E43)</f>
        <v>0</v>
      </c>
      <c r="F38" s="444">
        <f>SUM(F39:H43)</f>
        <v>0</v>
      </c>
      <c r="G38" s="444"/>
      <c r="H38" s="444"/>
      <c r="I38" s="444">
        <f>SUM(I39:K43)</f>
        <v>0</v>
      </c>
      <c r="J38" s="444"/>
      <c r="K38" s="444"/>
      <c r="L38" s="444">
        <f>SUM(L39:N43)</f>
        <v>0</v>
      </c>
      <c r="M38" s="444"/>
      <c r="N38" s="444"/>
      <c r="O38" s="444">
        <f>SUM(O39:Q43)</f>
        <v>0</v>
      </c>
      <c r="P38" s="444"/>
      <c r="Q38" s="444"/>
      <c r="R38" s="444">
        <f>SUM(R39:T43)</f>
        <v>0</v>
      </c>
      <c r="S38" s="444"/>
      <c r="T38" s="444"/>
      <c r="U38" s="444">
        <f>SUM(U39:W43)</f>
        <v>0</v>
      </c>
      <c r="V38" s="444"/>
      <c r="W38" s="444"/>
      <c r="X38" s="444">
        <f>SUM(X39:Z43)</f>
        <v>0</v>
      </c>
      <c r="Y38" s="444"/>
      <c r="Z38" s="444"/>
      <c r="AA38" s="444">
        <f>SUM(AA39:AC43)</f>
        <v>0</v>
      </c>
      <c r="AB38" s="444"/>
      <c r="AC38" s="444"/>
      <c r="AD38" s="444">
        <f>SUM(AD39:AF43)</f>
        <v>0</v>
      </c>
      <c r="AE38" s="444"/>
      <c r="AF38" s="444"/>
      <c r="AG38" s="444">
        <f>SUM(AG39:AI43)</f>
        <v>0</v>
      </c>
      <c r="AH38" s="444"/>
      <c r="AI38" s="444"/>
      <c r="AJ38" s="439">
        <f t="shared" ref="AJ38:AJ43" si="3">SUM(D38:AI38)</f>
        <v>0</v>
      </c>
      <c r="AK38" s="439"/>
      <c r="AL38" s="440" t="e">
        <f>ROUNDUP(((AJ38-AJ44-AJ45)+AJ44*0.5+AJ45*0.75)/AJ46,1)</f>
        <v>#DIV/0!</v>
      </c>
      <c r="AM38" s="440" t="e">
        <f>ROUND((2*AJ39+3*AJ40+4*AJ41+5*AJ42+6*AJ43)/AJ38,1)</f>
        <v>#DIV/0!</v>
      </c>
      <c r="AN38"/>
      <c r="AO38"/>
      <c r="AP38"/>
      <c r="AQ38"/>
    </row>
    <row r="39" spans="1:43" s="72" customFormat="1" ht="18" customHeight="1">
      <c r="A39" s="389" t="s">
        <v>216</v>
      </c>
      <c r="B39" s="390"/>
      <c r="C39" s="391"/>
      <c r="D39" s="109"/>
      <c r="E39" s="109"/>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c r="AI39" s="438"/>
      <c r="AJ39" s="439">
        <f t="shared" si="3"/>
        <v>0</v>
      </c>
      <c r="AK39" s="439"/>
      <c r="AL39" s="443"/>
      <c r="AM39" s="443"/>
      <c r="AN39"/>
      <c r="AO39"/>
      <c r="AP39"/>
      <c r="AQ39"/>
    </row>
    <row r="40" spans="1:43" s="72" customFormat="1" ht="18" customHeight="1">
      <c r="A40" s="389" t="s">
        <v>217</v>
      </c>
      <c r="B40" s="390"/>
      <c r="C40" s="391"/>
      <c r="D40" s="109"/>
      <c r="E40" s="109"/>
      <c r="F40" s="438"/>
      <c r="G40" s="438"/>
      <c r="H40" s="438"/>
      <c r="I40" s="438"/>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8"/>
      <c r="AI40" s="438"/>
      <c r="AJ40" s="439">
        <f t="shared" si="3"/>
        <v>0</v>
      </c>
      <c r="AK40" s="439"/>
      <c r="AL40" s="443"/>
      <c r="AM40" s="443"/>
      <c r="AN40"/>
      <c r="AO40"/>
      <c r="AP40"/>
      <c r="AQ40"/>
    </row>
    <row r="41" spans="1:43" s="72" customFormat="1" ht="18" customHeight="1">
      <c r="A41" s="389" t="s">
        <v>218</v>
      </c>
      <c r="B41" s="390"/>
      <c r="C41" s="391"/>
      <c r="D41" s="109"/>
      <c r="E41" s="109"/>
      <c r="F41" s="438"/>
      <c r="G41" s="438"/>
      <c r="H41" s="438"/>
      <c r="I41" s="438"/>
      <c r="J41" s="438"/>
      <c r="K41" s="438"/>
      <c r="L41" s="438"/>
      <c r="M41" s="438"/>
      <c r="N41" s="438"/>
      <c r="O41" s="438"/>
      <c r="P41" s="438"/>
      <c r="Q41" s="438"/>
      <c r="R41" s="438"/>
      <c r="S41" s="438"/>
      <c r="T41" s="438"/>
      <c r="U41" s="438"/>
      <c r="V41" s="438"/>
      <c r="W41" s="438"/>
      <c r="X41" s="438"/>
      <c r="Y41" s="438"/>
      <c r="Z41" s="438"/>
      <c r="AA41" s="438"/>
      <c r="AB41" s="438"/>
      <c r="AC41" s="438"/>
      <c r="AD41" s="438"/>
      <c r="AE41" s="438"/>
      <c r="AF41" s="438"/>
      <c r="AG41" s="438"/>
      <c r="AH41" s="438"/>
      <c r="AI41" s="438"/>
      <c r="AJ41" s="439">
        <f t="shared" si="3"/>
        <v>0</v>
      </c>
      <c r="AK41" s="439"/>
      <c r="AL41" s="443"/>
      <c r="AM41" s="443"/>
      <c r="AN41"/>
      <c r="AO41"/>
      <c r="AP41"/>
      <c r="AQ41"/>
    </row>
    <row r="42" spans="1:43" s="72" customFormat="1" ht="18" customHeight="1">
      <c r="A42" s="389" t="s">
        <v>219</v>
      </c>
      <c r="B42" s="390"/>
      <c r="C42" s="391"/>
      <c r="D42" s="109"/>
      <c r="E42" s="109"/>
      <c r="F42" s="438"/>
      <c r="G42" s="438"/>
      <c r="H42" s="438"/>
      <c r="I42" s="438"/>
      <c r="J42" s="438"/>
      <c r="K42" s="438"/>
      <c r="L42" s="438"/>
      <c r="M42" s="438"/>
      <c r="N42" s="438"/>
      <c r="O42" s="438"/>
      <c r="P42" s="438"/>
      <c r="Q42" s="438"/>
      <c r="R42" s="438"/>
      <c r="S42" s="438"/>
      <c r="T42" s="438"/>
      <c r="U42" s="438"/>
      <c r="V42" s="438"/>
      <c r="W42" s="438"/>
      <c r="X42" s="438"/>
      <c r="Y42" s="438"/>
      <c r="Z42" s="438"/>
      <c r="AA42" s="438"/>
      <c r="AB42" s="438"/>
      <c r="AC42" s="438"/>
      <c r="AD42" s="438"/>
      <c r="AE42" s="438"/>
      <c r="AF42" s="438"/>
      <c r="AG42" s="438"/>
      <c r="AH42" s="438"/>
      <c r="AI42" s="438"/>
      <c r="AJ42" s="439">
        <f t="shared" si="3"/>
        <v>0</v>
      </c>
      <c r="AK42" s="439"/>
      <c r="AL42" s="443"/>
      <c r="AM42" s="443"/>
      <c r="AN42"/>
      <c r="AO42"/>
      <c r="AP42"/>
      <c r="AQ42"/>
    </row>
    <row r="43" spans="1:43" s="72" customFormat="1" ht="18" customHeight="1">
      <c r="A43" s="389" t="s">
        <v>220</v>
      </c>
      <c r="B43" s="390"/>
      <c r="C43" s="391"/>
      <c r="D43" s="109"/>
      <c r="E43" s="109"/>
      <c r="F43" s="438"/>
      <c r="G43" s="438"/>
      <c r="H43" s="438"/>
      <c r="I43" s="438"/>
      <c r="J43" s="438"/>
      <c r="K43" s="438"/>
      <c r="L43" s="438"/>
      <c r="M43" s="438"/>
      <c r="N43" s="438"/>
      <c r="O43" s="438"/>
      <c r="P43" s="438"/>
      <c r="Q43" s="438"/>
      <c r="R43" s="438"/>
      <c r="S43" s="438"/>
      <c r="T43" s="438"/>
      <c r="U43" s="438"/>
      <c r="V43" s="438"/>
      <c r="W43" s="438"/>
      <c r="X43" s="438"/>
      <c r="Y43" s="438"/>
      <c r="Z43" s="438"/>
      <c r="AA43" s="438"/>
      <c r="AB43" s="438"/>
      <c r="AC43" s="438"/>
      <c r="AD43" s="438"/>
      <c r="AE43" s="438"/>
      <c r="AF43" s="438"/>
      <c r="AG43" s="438"/>
      <c r="AH43" s="438"/>
      <c r="AI43" s="438"/>
      <c r="AJ43" s="439">
        <f t="shared" si="3"/>
        <v>0</v>
      </c>
      <c r="AK43" s="439"/>
      <c r="AL43" s="443"/>
      <c r="AM43" s="443"/>
      <c r="AN43"/>
      <c r="AO43"/>
      <c r="AP43"/>
      <c r="AQ43"/>
    </row>
    <row r="44" spans="1:43" s="72" customFormat="1" ht="18" customHeight="1">
      <c r="A44" s="170"/>
      <c r="B44" s="237" t="s">
        <v>296</v>
      </c>
      <c r="C44" s="238"/>
      <c r="D44" s="171"/>
      <c r="E44" s="171"/>
      <c r="F44" s="438"/>
      <c r="G44" s="438"/>
      <c r="H44" s="438"/>
      <c r="I44" s="438"/>
      <c r="J44" s="438"/>
      <c r="K44" s="438"/>
      <c r="L44" s="438"/>
      <c r="M44" s="438"/>
      <c r="N44" s="438"/>
      <c r="O44" s="438"/>
      <c r="P44" s="438"/>
      <c r="Q44" s="438"/>
      <c r="R44" s="438"/>
      <c r="S44" s="438"/>
      <c r="T44" s="438"/>
      <c r="U44" s="438"/>
      <c r="V44" s="438"/>
      <c r="W44" s="438"/>
      <c r="X44" s="438"/>
      <c r="Y44" s="438"/>
      <c r="Z44" s="438"/>
      <c r="AA44" s="438"/>
      <c r="AB44" s="438"/>
      <c r="AC44" s="438"/>
      <c r="AD44" s="438"/>
      <c r="AE44" s="438"/>
      <c r="AF44" s="438"/>
      <c r="AG44" s="438"/>
      <c r="AH44" s="438"/>
      <c r="AI44" s="438"/>
      <c r="AJ44" s="439">
        <f t="shared" ref="AJ44:AJ45" si="4">SUM(D44:AI44)</f>
        <v>0</v>
      </c>
      <c r="AK44" s="439"/>
      <c r="AL44" s="443"/>
      <c r="AM44" s="443"/>
      <c r="AN44"/>
      <c r="AO44"/>
      <c r="AP44"/>
      <c r="AQ44"/>
    </row>
    <row r="45" spans="1:43" s="72" customFormat="1" ht="18" customHeight="1">
      <c r="A45" s="170"/>
      <c r="B45" s="445" t="s">
        <v>297</v>
      </c>
      <c r="C45" s="446"/>
      <c r="D45" s="171"/>
      <c r="E45" s="171"/>
      <c r="F45" s="438"/>
      <c r="G45" s="438"/>
      <c r="H45" s="438"/>
      <c r="I45" s="438"/>
      <c r="J45" s="438"/>
      <c r="K45" s="438"/>
      <c r="L45" s="438"/>
      <c r="M45" s="438"/>
      <c r="N45" s="438"/>
      <c r="O45" s="438"/>
      <c r="P45" s="438"/>
      <c r="Q45" s="438"/>
      <c r="R45" s="438"/>
      <c r="S45" s="438"/>
      <c r="T45" s="438"/>
      <c r="U45" s="438"/>
      <c r="V45" s="438"/>
      <c r="W45" s="438"/>
      <c r="X45" s="438"/>
      <c r="Y45" s="438"/>
      <c r="Z45" s="438"/>
      <c r="AA45" s="438"/>
      <c r="AB45" s="438"/>
      <c r="AC45" s="438"/>
      <c r="AD45" s="438"/>
      <c r="AE45" s="438"/>
      <c r="AF45" s="438"/>
      <c r="AG45" s="438"/>
      <c r="AH45" s="438"/>
      <c r="AI45" s="438"/>
      <c r="AJ45" s="439">
        <f t="shared" si="4"/>
        <v>0</v>
      </c>
      <c r="AK45" s="439"/>
      <c r="AL45" s="443"/>
      <c r="AM45" s="443"/>
      <c r="AN45"/>
      <c r="AO45"/>
      <c r="AP45"/>
      <c r="AQ45"/>
    </row>
    <row r="46" spans="1:43" s="72" customFormat="1" ht="18" customHeight="1">
      <c r="A46" s="437" t="s">
        <v>207</v>
      </c>
      <c r="B46" s="437"/>
      <c r="C46" s="437"/>
      <c r="D46" s="109"/>
      <c r="E46" s="109"/>
      <c r="F46" s="438"/>
      <c r="G46" s="438"/>
      <c r="H46" s="438"/>
      <c r="I46" s="438"/>
      <c r="J46" s="438"/>
      <c r="K46" s="438"/>
      <c r="L46" s="438"/>
      <c r="M46" s="438"/>
      <c r="N46" s="438"/>
      <c r="O46" s="438"/>
      <c r="P46" s="438"/>
      <c r="Q46" s="438"/>
      <c r="R46" s="438"/>
      <c r="S46" s="438"/>
      <c r="T46" s="438"/>
      <c r="U46" s="438"/>
      <c r="V46" s="438"/>
      <c r="W46" s="438"/>
      <c r="X46" s="438"/>
      <c r="Y46" s="438"/>
      <c r="Z46" s="438"/>
      <c r="AA46" s="438"/>
      <c r="AB46" s="438"/>
      <c r="AC46" s="438"/>
      <c r="AD46" s="438"/>
      <c r="AE46" s="438"/>
      <c r="AF46" s="438"/>
      <c r="AG46" s="438"/>
      <c r="AH46" s="438"/>
      <c r="AI46" s="438"/>
      <c r="AJ46" s="439">
        <f>+SUM(D46:AI46)</f>
        <v>0</v>
      </c>
      <c r="AK46" s="439"/>
      <c r="AL46" s="441"/>
      <c r="AM46" s="441"/>
      <c r="AN46"/>
      <c r="AO46"/>
      <c r="AP46"/>
      <c r="AQ46"/>
    </row>
    <row r="47" spans="1:43" s="72" customFormat="1" ht="18" customHeight="1">
      <c r="A47" s="118" t="s">
        <v>277</v>
      </c>
      <c r="B47" s="118"/>
      <c r="C47" s="118"/>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19"/>
      <c r="AH47" s="119"/>
      <c r="AI47" s="119"/>
      <c r="AJ47" s="120"/>
      <c r="AK47" s="70"/>
      <c r="AL47" s="69"/>
      <c r="AM47" s="69"/>
      <c r="AN47" s="71"/>
    </row>
    <row r="48" spans="1:43" s="72" customFormat="1" ht="5.0999999999999996" customHeight="1">
      <c r="A48" s="118"/>
      <c r="B48" s="118"/>
      <c r="C48" s="118"/>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19"/>
      <c r="AH48" s="119"/>
      <c r="AI48" s="119"/>
      <c r="AJ48" s="120"/>
      <c r="AK48" s="70"/>
      <c r="AL48" s="173"/>
      <c r="AM48" s="173"/>
      <c r="AN48" s="71"/>
    </row>
    <row r="49" spans="1:40" ht="5.0999999999999996" customHeight="1">
      <c r="A49" s="62"/>
      <c r="B49" s="59"/>
      <c r="C49" s="85">
        <v>2</v>
      </c>
      <c r="D49" s="85"/>
      <c r="E49" s="85">
        <v>3</v>
      </c>
      <c r="F49" s="85"/>
      <c r="G49" s="85"/>
      <c r="H49" s="85"/>
      <c r="I49" s="85">
        <v>4</v>
      </c>
      <c r="J49" s="85"/>
      <c r="K49" s="85"/>
      <c r="L49" s="85"/>
      <c r="M49" s="85"/>
      <c r="N49" s="85"/>
      <c r="O49" s="85">
        <v>5</v>
      </c>
      <c r="P49" s="85"/>
      <c r="Q49" s="85"/>
      <c r="R49" s="85"/>
      <c r="S49" s="85"/>
      <c r="T49" s="85"/>
      <c r="U49" s="85">
        <v>6</v>
      </c>
      <c r="V49" s="85"/>
      <c r="W49" s="85"/>
      <c r="X49" s="85"/>
      <c r="Y49" s="85"/>
      <c r="Z49" s="85"/>
      <c r="AA49" s="85">
        <v>7</v>
      </c>
      <c r="AB49" s="85"/>
      <c r="AC49" s="85"/>
      <c r="AD49" s="85"/>
      <c r="AE49" s="85"/>
      <c r="AF49" s="85"/>
      <c r="AG49" s="85">
        <v>8</v>
      </c>
      <c r="AH49" s="85"/>
      <c r="AI49" s="85"/>
      <c r="AJ49" s="85"/>
      <c r="AK49" s="85"/>
      <c r="AL49" s="85">
        <v>9</v>
      </c>
      <c r="AM49" s="111"/>
      <c r="AN49" s="62"/>
    </row>
    <row r="50" spans="1:40" ht="15" customHeight="1">
      <c r="A50" s="94" t="s">
        <v>164</v>
      </c>
      <c r="B50" s="100"/>
      <c r="C50" s="101"/>
      <c r="D50" s="101"/>
      <c r="E50" s="101"/>
      <c r="F50" s="102"/>
      <c r="G50" s="101"/>
      <c r="H50" s="85"/>
      <c r="I50" s="85"/>
      <c r="J50" s="85"/>
      <c r="K50" s="85"/>
      <c r="L50" s="85"/>
      <c r="M50" s="85"/>
      <c r="N50" s="85"/>
      <c r="O50" s="85"/>
      <c r="P50" s="85"/>
      <c r="Q50" s="85"/>
      <c r="R50" s="85">
        <v>6</v>
      </c>
      <c r="S50" s="85"/>
      <c r="T50" s="85"/>
      <c r="U50" s="85"/>
      <c r="V50" s="85"/>
      <c r="W50" s="85"/>
      <c r="X50" s="85">
        <v>7</v>
      </c>
      <c r="Y50" s="85"/>
      <c r="Z50" s="85"/>
      <c r="AA50" s="85"/>
      <c r="AB50" s="85"/>
      <c r="AC50" s="85"/>
      <c r="AD50" s="85">
        <v>8</v>
      </c>
      <c r="AE50" s="85"/>
      <c r="AF50" s="85"/>
      <c r="AG50" s="86"/>
      <c r="AH50" s="86"/>
      <c r="AI50" s="86"/>
      <c r="AJ50" s="86">
        <v>9</v>
      </c>
      <c r="AK50" s="84"/>
      <c r="AL50" s="84"/>
      <c r="AM50" s="62"/>
    </row>
    <row r="51" spans="1:40" s="60" customFormat="1" ht="15" customHeight="1">
      <c r="A51" s="94" t="s">
        <v>165</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40" s="60" customFormat="1" ht="15" customHeight="1">
      <c r="A52" s="94" t="s">
        <v>214</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166</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ht="15" customHeight="1">
      <c r="A55" s="60" t="s">
        <v>168</v>
      </c>
      <c r="B55" s="103"/>
      <c r="C55" s="60"/>
      <c r="D55" s="60"/>
      <c r="E55" s="60"/>
      <c r="F55" s="60"/>
      <c r="G55" s="60"/>
    </row>
    <row r="56" spans="1:40" ht="15" customHeight="1">
      <c r="A56" s="60" t="s">
        <v>169</v>
      </c>
      <c r="B56" s="103"/>
      <c r="C56" s="60"/>
      <c r="D56" s="60"/>
      <c r="E56" s="60"/>
      <c r="F56" s="60"/>
      <c r="G56" s="60"/>
    </row>
    <row r="57" spans="1:40" ht="15" customHeight="1">
      <c r="A57" s="60"/>
      <c r="B57" s="81" t="s">
        <v>170</v>
      </c>
      <c r="C57" s="365" t="s">
        <v>171</v>
      </c>
      <c r="D57" s="365"/>
      <c r="E57" s="365"/>
      <c r="F57" s="60"/>
      <c r="G57" s="60"/>
    </row>
    <row r="58" spans="1:40" ht="15" customHeight="1">
      <c r="A58" s="60"/>
      <c r="B58" s="107" t="s">
        <v>188</v>
      </c>
      <c r="C58" s="375" t="s">
        <v>172</v>
      </c>
      <c r="D58" s="375"/>
      <c r="E58" s="375"/>
      <c r="F58" s="60"/>
      <c r="G58" s="60"/>
    </row>
    <row r="59" spans="1:40" ht="15" customHeight="1">
      <c r="A59" s="60"/>
      <c r="B59" s="107" t="s">
        <v>189</v>
      </c>
      <c r="C59" s="375" t="s">
        <v>173</v>
      </c>
      <c r="D59" s="375"/>
      <c r="E59" s="375"/>
      <c r="F59" s="60"/>
      <c r="G59" s="60"/>
    </row>
    <row r="60" spans="1:40" ht="15" customHeight="1">
      <c r="A60" s="60"/>
      <c r="B60" s="107" t="s">
        <v>190</v>
      </c>
      <c r="C60" s="375" t="s">
        <v>174</v>
      </c>
      <c r="D60" s="375"/>
      <c r="E60" s="375"/>
      <c r="F60" s="60"/>
      <c r="G60" s="60"/>
    </row>
    <row r="61" spans="1:40" ht="15" customHeight="1">
      <c r="A61" s="60"/>
      <c r="B61" s="107" t="s">
        <v>191</v>
      </c>
      <c r="C61" s="375" t="s">
        <v>175</v>
      </c>
      <c r="D61" s="375"/>
      <c r="E61" s="375"/>
      <c r="F61" s="60"/>
      <c r="G61" s="60"/>
    </row>
    <row r="62" spans="1:40" ht="15" customHeight="1">
      <c r="A62" s="60"/>
      <c r="B62" s="94" t="s">
        <v>176</v>
      </c>
      <c r="C62" s="60"/>
      <c r="D62" s="60"/>
      <c r="E62" s="60"/>
      <c r="F62" s="60"/>
      <c r="G62" s="60"/>
    </row>
    <row r="63" spans="1:40" ht="15" customHeight="1">
      <c r="A63" s="60"/>
      <c r="B63" s="94" t="s">
        <v>193</v>
      </c>
      <c r="C63" s="60"/>
      <c r="D63" s="60"/>
      <c r="E63" s="60"/>
      <c r="F63" s="60"/>
      <c r="G63" s="60"/>
    </row>
    <row r="64" spans="1:40" ht="15" customHeight="1">
      <c r="A64" s="60"/>
      <c r="B64" s="94" t="s">
        <v>177</v>
      </c>
      <c r="C64" s="60"/>
      <c r="D64" s="60"/>
      <c r="E64" s="60"/>
      <c r="F64" s="60"/>
      <c r="G64" s="60"/>
    </row>
    <row r="65" spans="1:7" ht="15" customHeight="1">
      <c r="A65" s="60" t="s">
        <v>178</v>
      </c>
      <c r="B65" s="103"/>
      <c r="C65" s="60"/>
      <c r="D65" s="60"/>
      <c r="E65" s="60"/>
      <c r="F65" s="60"/>
      <c r="G65" s="60"/>
    </row>
    <row r="66" spans="1:7" ht="15" customHeight="1">
      <c r="A66" s="60" t="s">
        <v>179</v>
      </c>
      <c r="B66" s="103"/>
      <c r="C66" s="60"/>
      <c r="D66" s="60"/>
      <c r="E66" s="60"/>
      <c r="F66" s="60"/>
      <c r="G66" s="60"/>
    </row>
    <row r="67" spans="1:7" ht="15" customHeight="1">
      <c r="A67" s="60" t="s">
        <v>194</v>
      </c>
      <c r="B67" s="103"/>
      <c r="C67" s="60"/>
      <c r="D67" s="60"/>
      <c r="E67" s="60"/>
      <c r="F67" s="60"/>
      <c r="G67" s="60"/>
    </row>
    <row r="68" spans="1:7" ht="15" customHeight="1">
      <c r="A68" s="60" t="s">
        <v>180</v>
      </c>
      <c r="B68" s="103"/>
      <c r="C68" s="60"/>
      <c r="D68" s="60"/>
      <c r="E68" s="60"/>
      <c r="F68" s="60"/>
      <c r="G68" s="60"/>
    </row>
    <row r="69" spans="1:7" ht="15" customHeight="1">
      <c r="A69" s="60" t="s">
        <v>279</v>
      </c>
      <c r="B69" s="103"/>
      <c r="C69" s="60"/>
      <c r="D69" s="60"/>
      <c r="E69" s="60"/>
      <c r="F69" s="60"/>
      <c r="G69" s="60"/>
    </row>
    <row r="70" spans="1:7" ht="15" customHeight="1">
      <c r="A70" s="60" t="s">
        <v>181</v>
      </c>
      <c r="B70" s="103"/>
      <c r="C70" s="60"/>
      <c r="D70" s="60"/>
      <c r="E70" s="60"/>
      <c r="F70" s="60"/>
      <c r="G70" s="60"/>
    </row>
    <row r="71" spans="1:7" ht="15" customHeight="1">
      <c r="A71" s="60" t="s">
        <v>182</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192</v>
      </c>
      <c r="B77" s="103"/>
      <c r="C77" s="60"/>
      <c r="D77" s="60"/>
      <c r="E77" s="60"/>
      <c r="F77" s="60"/>
      <c r="G77" s="60"/>
    </row>
  </sheetData>
  <mergeCells count="172">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38:C38"/>
    <mergeCell ref="F38:H38"/>
    <mergeCell ref="I38:K38"/>
    <mergeCell ref="L38:N38"/>
    <mergeCell ref="O38:Q38"/>
    <mergeCell ref="R38:T38"/>
    <mergeCell ref="A43:C43"/>
    <mergeCell ref="F41:H41"/>
    <mergeCell ref="I41:K41"/>
    <mergeCell ref="L41:N41"/>
    <mergeCell ref="O41:Q41"/>
    <mergeCell ref="O43:Q43"/>
    <mergeCell ref="R43:T43"/>
    <mergeCell ref="R41:T41"/>
    <mergeCell ref="A41:C41"/>
    <mergeCell ref="A42:C42"/>
    <mergeCell ref="R40:T40"/>
    <mergeCell ref="C60:E60"/>
    <mergeCell ref="C61:E61"/>
    <mergeCell ref="F39:H39"/>
    <mergeCell ref="O39:Q39"/>
    <mergeCell ref="R39:T39"/>
    <mergeCell ref="U39:W39"/>
    <mergeCell ref="X39:Z39"/>
    <mergeCell ref="O42:Q42"/>
    <mergeCell ref="R42:T42"/>
    <mergeCell ref="U42:W42"/>
    <mergeCell ref="U40:W40"/>
    <mergeCell ref="X40:Z40"/>
    <mergeCell ref="C58:E58"/>
    <mergeCell ref="C59:E59"/>
    <mergeCell ref="O46:Q46"/>
    <mergeCell ref="R46:T46"/>
    <mergeCell ref="I39:K39"/>
    <mergeCell ref="L39:N39"/>
    <mergeCell ref="U43:W43"/>
    <mergeCell ref="X43:Z43"/>
    <mergeCell ref="U41:W41"/>
    <mergeCell ref="B45:C45"/>
    <mergeCell ref="A39:C39"/>
    <mergeCell ref="A40:C40"/>
    <mergeCell ref="C57:E57"/>
    <mergeCell ref="F40:H40"/>
    <mergeCell ref="I40:K40"/>
    <mergeCell ref="L40:N40"/>
    <mergeCell ref="O40:Q40"/>
    <mergeCell ref="F43:H43"/>
    <mergeCell ref="I43:K43"/>
    <mergeCell ref="L43:N43"/>
    <mergeCell ref="F42:H42"/>
    <mergeCell ref="I42:K42"/>
    <mergeCell ref="L42:N42"/>
    <mergeCell ref="I46:K46"/>
    <mergeCell ref="L46:N46"/>
    <mergeCell ref="X44:Z44"/>
    <mergeCell ref="X45:Z45"/>
    <mergeCell ref="AA44:AC44"/>
    <mergeCell ref="AA45:AC45"/>
    <mergeCell ref="AD44:AF44"/>
    <mergeCell ref="AD45:AF45"/>
    <mergeCell ref="A46:C46"/>
    <mergeCell ref="F46:H46"/>
    <mergeCell ref="F44:H44"/>
    <mergeCell ref="F45:H45"/>
    <mergeCell ref="I44:K44"/>
    <mergeCell ref="I45:K45"/>
    <mergeCell ref="L44:N44"/>
    <mergeCell ref="L45:N45"/>
    <mergeCell ref="O44:Q44"/>
    <mergeCell ref="O45:Q45"/>
    <mergeCell ref="R44:T44"/>
    <mergeCell ref="R45:T45"/>
    <mergeCell ref="U44:W44"/>
    <mergeCell ref="U45:W45"/>
    <mergeCell ref="AD38:AF38"/>
    <mergeCell ref="X42:Z42"/>
    <mergeCell ref="AD40:AF40"/>
    <mergeCell ref="AG40:AI40"/>
    <mergeCell ref="AA39:AC39"/>
    <mergeCell ref="AD39:AF39"/>
    <mergeCell ref="U46:W46"/>
    <mergeCell ref="X46:Z46"/>
    <mergeCell ref="AA46:AC46"/>
    <mergeCell ref="AD46:AF46"/>
    <mergeCell ref="AA40:AC40"/>
    <mergeCell ref="AA41:AC41"/>
    <mergeCell ref="AD41:AF41"/>
    <mergeCell ref="X41:Z41"/>
    <mergeCell ref="U38:W38"/>
    <mergeCell ref="X38:Z38"/>
    <mergeCell ref="AA38:AC38"/>
    <mergeCell ref="AG44:AI44"/>
    <mergeCell ref="AG45:AI45"/>
    <mergeCell ref="AA43:AC43"/>
    <mergeCell ref="AD43:AF43"/>
    <mergeCell ref="AG43:AI43"/>
    <mergeCell ref="AA42:AC42"/>
    <mergeCell ref="AD42:AF42"/>
    <mergeCell ref="AJ39:AK39"/>
    <mergeCell ref="AJ40:AK40"/>
    <mergeCell ref="AJ41:AK41"/>
    <mergeCell ref="AJ42:AK42"/>
    <mergeCell ref="AJ43:AK43"/>
    <mergeCell ref="AM38:AM46"/>
    <mergeCell ref="AG39:AI39"/>
    <mergeCell ref="AG38:AI38"/>
    <mergeCell ref="AG46:AI46"/>
    <mergeCell ref="AG41:AI41"/>
    <mergeCell ref="AJ38:AK38"/>
    <mergeCell ref="AL38:AL46"/>
    <mergeCell ref="AJ46:AK46"/>
    <mergeCell ref="AJ44:AK44"/>
    <mergeCell ref="AJ45:AK45"/>
    <mergeCell ref="AG42:AI42"/>
  </mergeCells>
  <phoneticPr fontId="3"/>
  <dataValidations count="25">
    <dataValidation type="list" allowBlank="1" showInputMessage="1" showErrorMessage="1" sqref="C11:C30" xr:uid="{00000000-0002-0000-0800-000000000000}">
      <formula1>"A,B,C,D"</formula1>
    </dataValidation>
    <dataValidation type="list" allowBlank="1" showInputMessage="1" showErrorMessage="1" sqref="B11" xr:uid="{00000000-0002-0000-0800-000001000000}">
      <formula1>INDIRECT(AK1)</formula1>
    </dataValidation>
    <dataValidation operator="greaterThanOrEqual" allowBlank="1" showInputMessage="1" showErrorMessage="1" sqref="I47:I48 AL38:AM45 L47:L48 AJ38:AJ46" xr:uid="{00000000-0002-0000-0800-000002000000}"/>
    <dataValidation type="whole" operator="greaterThanOrEqual" allowBlank="1" showInputMessage="1" showErrorMessage="1" sqref="D38:F46 I38:I46 AD38:AD46 AA38:AA46 X38:X46 U38:U46 R38:R46 O38:O46 L38:L46 AG38:AG46" xr:uid="{00000000-0002-0000-0800-000003000000}">
      <formula1>0</formula1>
    </dataValidation>
    <dataValidation type="list" allowBlank="1" showInputMessage="1" showErrorMessage="1" sqref="AK4:AN4" xr:uid="{00000000-0002-0000-0800-000004000000}">
      <formula1>"予定,実績"</formula1>
    </dataValidation>
    <dataValidation type="list" allowBlank="1" showInputMessage="1" showErrorMessage="1" sqref="AK3:AN3" xr:uid="{00000000-0002-0000-0800-000005000000}">
      <formula1>"４週,歴月"</formula1>
    </dataValidation>
    <dataValidation type="list" allowBlank="1" showInputMessage="1" showErrorMessage="1" sqref="B12" xr:uid="{00000000-0002-0000-0800-000006000000}">
      <formula1>INDIRECT(AK1)</formula1>
    </dataValidation>
    <dataValidation type="list" allowBlank="1" showInputMessage="1" showErrorMessage="1" sqref="B13" xr:uid="{00000000-0002-0000-0800-000007000000}">
      <formula1>INDIRECT(AK1)</formula1>
    </dataValidation>
    <dataValidation type="list" allowBlank="1" showInputMessage="1" showErrorMessage="1" sqref="B14" xr:uid="{00000000-0002-0000-0800-000008000000}">
      <formula1>INDIRECT(AK1)</formula1>
    </dataValidation>
    <dataValidation type="list" allowBlank="1" showInputMessage="1" showErrorMessage="1" sqref="B15" xr:uid="{00000000-0002-0000-0800-000009000000}">
      <formula1>INDIRECT(AK1)</formula1>
    </dataValidation>
    <dataValidation type="list" allowBlank="1" showInputMessage="1" showErrorMessage="1" sqref="B16" xr:uid="{00000000-0002-0000-0800-00000A000000}">
      <formula1>INDIRECT(AK1)</formula1>
    </dataValidation>
    <dataValidation type="list" allowBlank="1" showInputMessage="1" showErrorMessage="1" sqref="B17" xr:uid="{00000000-0002-0000-0800-00000B000000}">
      <formula1>INDIRECT(AK1)</formula1>
    </dataValidation>
    <dataValidation type="list" allowBlank="1" showInputMessage="1" showErrorMessage="1" sqref="B18" xr:uid="{00000000-0002-0000-0800-00000C000000}">
      <formula1>INDIRECT(AK1)</formula1>
    </dataValidation>
    <dataValidation type="list" allowBlank="1" showInputMessage="1" showErrorMessage="1" sqref="B19" xr:uid="{00000000-0002-0000-0800-00000D000000}">
      <formula1>INDIRECT(AK1)</formula1>
    </dataValidation>
    <dataValidation type="list" allowBlank="1" showInputMessage="1" showErrorMessage="1" sqref="B20" xr:uid="{00000000-0002-0000-0800-00000E000000}">
      <formula1>INDIRECT(AK1)</formula1>
    </dataValidation>
    <dataValidation type="list" allowBlank="1" showInputMessage="1" showErrorMessage="1" sqref="B21" xr:uid="{00000000-0002-0000-0800-00000F000000}">
      <formula1>INDIRECT(AK1)</formula1>
    </dataValidation>
    <dataValidation type="list" allowBlank="1" showInputMessage="1" showErrorMessage="1" sqref="B22" xr:uid="{00000000-0002-0000-0800-000010000000}">
      <formula1>INDIRECT(AK1)</formula1>
    </dataValidation>
    <dataValidation type="list" allowBlank="1" showInputMessage="1" showErrorMessage="1" sqref="B23" xr:uid="{00000000-0002-0000-0800-000011000000}">
      <formula1>INDIRECT(AK1)</formula1>
    </dataValidation>
    <dataValidation type="list" allowBlank="1" showInputMessage="1" showErrorMessage="1" sqref="B24" xr:uid="{00000000-0002-0000-0800-000012000000}">
      <formula1>INDIRECT(AK1)</formula1>
    </dataValidation>
    <dataValidation type="list" allowBlank="1" showInputMessage="1" showErrorMessage="1" sqref="B25" xr:uid="{00000000-0002-0000-0800-000013000000}">
      <formula1>INDIRECT(AK1)</formula1>
    </dataValidation>
    <dataValidation type="list" allowBlank="1" showInputMessage="1" showErrorMessage="1" sqref="B26" xr:uid="{00000000-0002-0000-0800-000014000000}">
      <formula1>INDIRECT(AK1)</formula1>
    </dataValidation>
    <dataValidation type="list" allowBlank="1" showInputMessage="1" showErrorMessage="1" sqref="B27" xr:uid="{00000000-0002-0000-0800-000015000000}">
      <formula1>INDIRECT(AK1)</formula1>
    </dataValidation>
    <dataValidation type="list" allowBlank="1" showInputMessage="1" showErrorMessage="1" sqref="B28" xr:uid="{00000000-0002-0000-0800-000016000000}">
      <formula1>INDIRECT(AK1)</formula1>
    </dataValidation>
    <dataValidation type="list" allowBlank="1" showInputMessage="1" showErrorMessage="1" sqref="B29" xr:uid="{00000000-0002-0000-0800-000017000000}">
      <formula1>INDIRECT(AK1)</formula1>
    </dataValidation>
    <dataValidation type="list" allowBlank="1" showInputMessage="1" showErrorMessage="1" sqref="B30" xr:uid="{00000000-0002-0000-0800-000018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58</vt:i4>
      </vt:variant>
    </vt:vector>
  </HeadingPairs>
  <TitlesOfParts>
    <vt:vector size="85" baseType="lpstr">
      <vt:lpstr>付表３－２</vt:lpstr>
      <vt:lpstr>☆記載例</vt:lpstr>
      <vt:lpstr>勤務形態一覧表（汎用）</vt:lpstr>
      <vt:lpstr>勤務形態一覧表（居宅介護）</vt:lpstr>
      <vt:lpstr> 勤務形態一覧表（重度訪問介護）</vt:lpstr>
      <vt:lpstr>勤務形態一覧表(同行援護)</vt:lpstr>
      <vt:lpstr>勤務形態一覧表（行動援護）</vt:lpstr>
      <vt:lpstr>勤務形態一覧表（療養介護）</vt:lpstr>
      <vt:lpstr> 勤務形態一覧表（生活介護）</vt:lpstr>
      <vt:lpstr>勤務形態一覧表（短期入所・空床利用型）</vt:lpstr>
      <vt:lpstr>勤務形態一覧表（短期入所・併設型）</vt:lpstr>
      <vt:lpstr>勤務形態一覧表（短期入所・単独型）</vt:lpstr>
      <vt:lpstr>勤務形態一覧表（重度障害者等包括支援）</vt:lpstr>
      <vt:lpstr>勤務形態一覧表（機能訓練）</vt:lpstr>
      <vt:lpstr>別紙２ 勤務形態一覧表（生活訓練）</vt:lpstr>
      <vt:lpstr>勤務形態一覧表（就労選択支援）</vt:lpstr>
      <vt:lpstr>別紙２ 勤務形態一覧表（就労移行支援） </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 勤務形態一覧表（重度訪問介護）'!Print_Area</vt:lpstr>
      <vt:lpstr>' 勤務形態一覧表（生活介護）'!Print_Area</vt:lpstr>
      <vt:lpstr>☆記載例!Print_Area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'勤務形態一覧表（障害者支援施設）'!Print_Area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'別紙２ 勤務形態一覧表（就労移行支援） '!Print_Area</vt:lpstr>
      <vt:lpstr>'別紙２ 勤務形態一覧表（生活訓練）'!Print_Area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児童発達支援・放課後等デイサービス</vt:lpstr>
      <vt:lpstr>児童発達支援・放課後等デイサービス・主として重症心身障害児を対象とする場合</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勤務体制一覧表</dc:title>
  <dc:creator/>
  <cp:lastModifiedBy/>
  <dcterms:created xsi:type="dcterms:W3CDTF">2024-06-28T12:49:09Z</dcterms:created>
  <dcterms:modified xsi:type="dcterms:W3CDTF">2026-03-03T02:51:15Z</dcterms:modified>
</cp:coreProperties>
</file>