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72.20.226.11\共有フォルダ\13_市町村課\01_課共有\60税務\03地方税関係\0306徴収関係\●徴収実績調\徴収実績（R6～R7）\徴収実績（R7）\02_R8.5月末\12_HP更新\"/>
    </mc:Choice>
  </mc:AlternateContent>
  <xr:revisionPtr revIDLastSave="0" documentId="13_ncr:1_{865963D3-119A-4181-AB6D-9582EFB2B529}" xr6:coauthVersionLast="47" xr6:coauthVersionMax="47" xr10:uidLastSave="{00000000-0000-0000-0000-000000000000}"/>
  <bookViews>
    <workbookView xWindow="3105" yWindow="3525" windowWidth="21600" windowHeight="11295" xr2:uid="{2C6E1E86-26B0-42C6-BB57-F4BA12BFF76F}"/>
  </bookViews>
  <sheets>
    <sheet name="国保" sheetId="1" r:id="rId1"/>
  </sheets>
  <definedNames>
    <definedName name="_xlnm._FilterDatabase" localSheetId="0" hidden="1">国保!$A$6:$AB$6</definedName>
    <definedName name="_xlnm.Print_Area" localSheetId="0">国保!$A$1:$AB$54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N7" i="1"/>
  <c r="L7" i="1"/>
  <c r="M7" i="1"/>
  <c r="O7" i="1"/>
  <c r="V7" i="1"/>
  <c r="Z7" i="1"/>
  <c r="G8" i="1"/>
  <c r="N8" i="1"/>
  <c r="L8" i="1"/>
  <c r="M8" i="1"/>
  <c r="O8" i="1"/>
  <c r="Z8" i="1"/>
  <c r="V8" i="1"/>
  <c r="Y8" i="1"/>
  <c r="M9" i="1"/>
  <c r="O9" i="1"/>
  <c r="L9" i="1"/>
  <c r="N9" i="1"/>
  <c r="P9" i="1"/>
  <c r="V9" i="1"/>
  <c r="Z9" i="1"/>
  <c r="G10" i="1"/>
  <c r="M10" i="1"/>
  <c r="O10" i="1"/>
  <c r="L10" i="1"/>
  <c r="N10" i="1"/>
  <c r="Z10" i="1"/>
  <c r="V10" i="1"/>
  <c r="Y10" i="1"/>
  <c r="M11" i="1"/>
  <c r="O11" i="1"/>
  <c r="L11" i="1"/>
  <c r="N11" i="1"/>
  <c r="P11" i="1"/>
  <c r="V11" i="1"/>
  <c r="Z11" i="1"/>
  <c r="G12" i="1"/>
  <c r="M12" i="1"/>
  <c r="O12" i="1"/>
  <c r="L12" i="1"/>
  <c r="N12" i="1"/>
  <c r="Z12" i="1"/>
  <c r="V12" i="1"/>
  <c r="Y12" i="1"/>
  <c r="M13" i="1"/>
  <c r="O13" i="1"/>
  <c r="L13" i="1"/>
  <c r="N13" i="1"/>
  <c r="P13" i="1"/>
  <c r="V13" i="1"/>
  <c r="Z13" i="1"/>
  <c r="G14" i="1"/>
  <c r="M14" i="1"/>
  <c r="O14" i="1"/>
  <c r="L14" i="1"/>
  <c r="N14" i="1"/>
  <c r="Z14" i="1"/>
  <c r="V14" i="1"/>
  <c r="Y14" i="1"/>
  <c r="M15" i="1"/>
  <c r="O15" i="1"/>
  <c r="L15" i="1"/>
  <c r="N15" i="1"/>
  <c r="P15" i="1"/>
  <c r="V15" i="1"/>
  <c r="Z15" i="1"/>
  <c r="G16" i="1"/>
  <c r="M16" i="1"/>
  <c r="O16" i="1"/>
  <c r="L16" i="1"/>
  <c r="N16" i="1"/>
  <c r="Z16" i="1"/>
  <c r="V16" i="1"/>
  <c r="Y16" i="1"/>
  <c r="M17" i="1"/>
  <c r="O17" i="1"/>
  <c r="L17" i="1"/>
  <c r="N17" i="1"/>
  <c r="P17" i="1"/>
  <c r="V17" i="1"/>
  <c r="Z17" i="1"/>
  <c r="G18" i="1"/>
  <c r="M18" i="1"/>
  <c r="O18" i="1"/>
  <c r="L18" i="1"/>
  <c r="N18" i="1"/>
  <c r="Z18" i="1"/>
  <c r="V18" i="1"/>
  <c r="Y18" i="1"/>
  <c r="M19" i="1"/>
  <c r="O19" i="1"/>
  <c r="L19" i="1"/>
  <c r="N19" i="1"/>
  <c r="P19" i="1"/>
  <c r="V19" i="1"/>
  <c r="Z19" i="1"/>
  <c r="G20" i="1"/>
  <c r="M20" i="1"/>
  <c r="O20" i="1"/>
  <c r="L20" i="1"/>
  <c r="N20" i="1"/>
  <c r="Z20" i="1"/>
  <c r="V20" i="1"/>
  <c r="Y20" i="1"/>
  <c r="M21" i="1"/>
  <c r="O21" i="1"/>
  <c r="L21" i="1"/>
  <c r="N21" i="1"/>
  <c r="P21" i="1"/>
  <c r="V21" i="1"/>
  <c r="N22" i="1"/>
  <c r="O22" i="1"/>
  <c r="M22" i="1"/>
  <c r="Z22" i="1"/>
  <c r="Y22" i="1"/>
  <c r="AA22" i="1"/>
  <c r="M23" i="1"/>
  <c r="G23" i="1"/>
  <c r="N23" i="1"/>
  <c r="L23" i="1"/>
  <c r="O23" i="1"/>
  <c r="V23" i="1"/>
  <c r="Z23" i="1"/>
  <c r="Y23" i="1"/>
  <c r="AA23" i="1"/>
  <c r="G24" i="1"/>
  <c r="O24" i="1"/>
  <c r="M24" i="1"/>
  <c r="Z24" i="1"/>
  <c r="Y24" i="1"/>
  <c r="AA24" i="1"/>
  <c r="M25" i="1"/>
  <c r="G25" i="1"/>
  <c r="N25" i="1"/>
  <c r="L25" i="1"/>
  <c r="O25" i="1"/>
  <c r="V25" i="1"/>
  <c r="Z25" i="1"/>
  <c r="Y25" i="1"/>
  <c r="AA25" i="1"/>
  <c r="G26" i="1"/>
  <c r="O26" i="1"/>
  <c r="M26" i="1"/>
  <c r="Z26" i="1"/>
  <c r="Y26" i="1"/>
  <c r="AA26" i="1"/>
  <c r="M27" i="1"/>
  <c r="G27" i="1"/>
  <c r="N27" i="1"/>
  <c r="L27" i="1"/>
  <c r="O27" i="1"/>
  <c r="V27" i="1"/>
  <c r="Z27" i="1"/>
  <c r="Y27" i="1"/>
  <c r="AA27" i="1"/>
  <c r="G28" i="1"/>
  <c r="M28" i="1"/>
  <c r="O28" i="1"/>
  <c r="V28" i="1"/>
  <c r="Z28" i="1"/>
  <c r="Y28" i="1"/>
  <c r="AA28" i="1"/>
  <c r="AA29" i="1"/>
  <c r="G29" i="1"/>
  <c r="O29" i="1"/>
  <c r="M29" i="1"/>
  <c r="Z29" i="1"/>
  <c r="Y29" i="1"/>
  <c r="M30" i="1"/>
  <c r="G30" i="1"/>
  <c r="N30" i="1"/>
  <c r="L30" i="1"/>
  <c r="O30" i="1"/>
  <c r="V30" i="1"/>
  <c r="Y30" i="1"/>
  <c r="AA30" i="1"/>
  <c r="AA31" i="1"/>
  <c r="G31" i="1"/>
  <c r="O31" i="1"/>
  <c r="M31" i="1"/>
  <c r="Z31" i="1"/>
  <c r="Y31" i="1"/>
  <c r="M32" i="1"/>
  <c r="G32" i="1"/>
  <c r="N32" i="1"/>
  <c r="L32" i="1"/>
  <c r="O32" i="1"/>
  <c r="V32" i="1"/>
  <c r="Y32" i="1"/>
  <c r="AA32" i="1"/>
  <c r="N33" i="1"/>
  <c r="G33" i="1"/>
  <c r="Z33" i="1"/>
  <c r="M33" i="1"/>
  <c r="O33" i="1"/>
  <c r="V33" i="1"/>
  <c r="Y33" i="1"/>
  <c r="M34" i="1"/>
  <c r="O34" i="1"/>
  <c r="L34" i="1"/>
  <c r="N34" i="1"/>
  <c r="P34" i="1"/>
  <c r="V34" i="1"/>
  <c r="Z34" i="1"/>
  <c r="G35" i="1"/>
  <c r="M35" i="1"/>
  <c r="O35" i="1"/>
  <c r="L35" i="1"/>
  <c r="N35" i="1"/>
  <c r="Z35" i="1"/>
  <c r="V35" i="1"/>
  <c r="Y35" i="1"/>
  <c r="M36" i="1"/>
  <c r="O36" i="1"/>
  <c r="L36" i="1"/>
  <c r="N36" i="1"/>
  <c r="P36" i="1"/>
  <c r="V36" i="1"/>
  <c r="Z36" i="1"/>
  <c r="G37" i="1"/>
  <c r="M37" i="1"/>
  <c r="O37" i="1"/>
  <c r="L37" i="1"/>
  <c r="N37" i="1"/>
  <c r="Z37" i="1"/>
  <c r="V37" i="1"/>
  <c r="Y37" i="1"/>
  <c r="M38" i="1"/>
  <c r="O38" i="1"/>
  <c r="L38" i="1"/>
  <c r="N38" i="1"/>
  <c r="P38" i="1"/>
  <c r="V38" i="1"/>
  <c r="Z38" i="1"/>
  <c r="G39" i="1"/>
  <c r="M39" i="1"/>
  <c r="O39" i="1"/>
  <c r="L39" i="1"/>
  <c r="N39" i="1"/>
  <c r="Z39" i="1"/>
  <c r="V39" i="1"/>
  <c r="Y39" i="1"/>
  <c r="M40" i="1"/>
  <c r="O40" i="1"/>
  <c r="L40" i="1"/>
  <c r="N40" i="1"/>
  <c r="P40" i="1"/>
  <c r="V40" i="1"/>
  <c r="Z40" i="1"/>
  <c r="G41" i="1"/>
  <c r="M41" i="1"/>
  <c r="O41" i="1"/>
  <c r="L41" i="1"/>
  <c r="N41" i="1"/>
  <c r="Z41" i="1"/>
  <c r="V41" i="1"/>
  <c r="Y41" i="1"/>
  <c r="C43" i="1"/>
  <c r="D43" i="1"/>
  <c r="E43" i="1"/>
  <c r="F43" i="1"/>
  <c r="H43" i="1"/>
  <c r="I43" i="1"/>
  <c r="J43" i="1"/>
  <c r="K43" i="1"/>
  <c r="L43" i="1" s="1"/>
  <c r="N43" i="1"/>
  <c r="O43" i="1"/>
  <c r="P43" i="1"/>
  <c r="Q43" i="1" s="1"/>
  <c r="R43" i="1"/>
  <c r="S43" i="1"/>
  <c r="T43" i="1"/>
  <c r="U43" i="1"/>
  <c r="V43" i="1"/>
  <c r="W43" i="1"/>
  <c r="X43" i="1"/>
  <c r="Z43" i="1"/>
  <c r="C44" i="1"/>
  <c r="D44" i="1"/>
  <c r="E44" i="1"/>
  <c r="F44" i="1"/>
  <c r="G44" i="1"/>
  <c r="H44" i="1"/>
  <c r="I44" i="1"/>
  <c r="N44" i="1" s="1"/>
  <c r="J44" i="1"/>
  <c r="K44" i="1"/>
  <c r="R44" i="1"/>
  <c r="S44" i="1"/>
  <c r="T44" i="1"/>
  <c r="U44" i="1"/>
  <c r="V44" i="1"/>
  <c r="W44" i="1"/>
  <c r="X44" i="1"/>
  <c r="Z44" i="1"/>
  <c r="C46" i="1"/>
  <c r="D46" i="1"/>
  <c r="E46" i="1"/>
  <c r="F46" i="1"/>
  <c r="G46" i="1"/>
  <c r="H46" i="1"/>
  <c r="I46" i="1"/>
  <c r="J46" i="1"/>
  <c r="K46" i="1"/>
  <c r="L46" i="1" s="1"/>
  <c r="M46" i="1"/>
  <c r="N46" i="1"/>
  <c r="P46" i="1"/>
  <c r="R46" i="1"/>
  <c r="S46" i="1"/>
  <c r="T46" i="1"/>
  <c r="U46" i="1"/>
  <c r="W46" i="1"/>
  <c r="X46" i="1"/>
  <c r="C47" i="1"/>
  <c r="D47" i="1"/>
  <c r="E47" i="1"/>
  <c r="F47" i="1"/>
  <c r="G47" i="1" s="1"/>
  <c r="H47" i="1"/>
  <c r="I47" i="1"/>
  <c r="N47" i="1" s="1"/>
  <c r="J47" i="1"/>
  <c r="O47" i="1" s="1"/>
  <c r="K47" i="1"/>
  <c r="M47" i="1"/>
  <c r="R47" i="1"/>
  <c r="S47" i="1"/>
  <c r="T47" i="1"/>
  <c r="U47" i="1"/>
  <c r="W47" i="1"/>
  <c r="X47" i="1"/>
  <c r="C48" i="1"/>
  <c r="D48" i="1"/>
  <c r="E48" i="1"/>
  <c r="F48" i="1"/>
  <c r="H48" i="1"/>
  <c r="I48" i="1"/>
  <c r="J48" i="1"/>
  <c r="O48" i="1" s="1"/>
  <c r="K48" i="1"/>
  <c r="M48" i="1"/>
  <c r="R48" i="1"/>
  <c r="S48" i="1"/>
  <c r="T48" i="1"/>
  <c r="U48" i="1"/>
  <c r="V48" i="1"/>
  <c r="W48" i="1"/>
  <c r="X48" i="1"/>
  <c r="Z48" i="1"/>
  <c r="C49" i="1"/>
  <c r="D49" i="1"/>
  <c r="E49" i="1"/>
  <c r="F49" i="1"/>
  <c r="H49" i="1"/>
  <c r="I49" i="1"/>
  <c r="J49" i="1"/>
  <c r="K49" i="1"/>
  <c r="M49" i="1"/>
  <c r="R49" i="1"/>
  <c r="R45" i="1" s="1"/>
  <c r="S49" i="1"/>
  <c r="S45" i="1" s="1"/>
  <c r="T49" i="1"/>
  <c r="U49" i="1"/>
  <c r="W49" i="1"/>
  <c r="X49" i="1"/>
  <c r="C50" i="1"/>
  <c r="D50" i="1"/>
  <c r="E50" i="1"/>
  <c r="F50" i="1"/>
  <c r="H50" i="1"/>
  <c r="I50" i="1"/>
  <c r="J50" i="1"/>
  <c r="O50" i="1" s="1"/>
  <c r="K50" i="1"/>
  <c r="M50" i="1"/>
  <c r="R50" i="1"/>
  <c r="S50" i="1"/>
  <c r="T50" i="1"/>
  <c r="U50" i="1"/>
  <c r="W50" i="1"/>
  <c r="X50" i="1"/>
  <c r="C51" i="1"/>
  <c r="D51" i="1"/>
  <c r="E51" i="1"/>
  <c r="F51" i="1"/>
  <c r="G51" i="1" s="1"/>
  <c r="H51" i="1"/>
  <c r="I51" i="1"/>
  <c r="J51" i="1"/>
  <c r="O51" i="1" s="1"/>
  <c r="K51" i="1"/>
  <c r="M51" i="1"/>
  <c r="R51" i="1"/>
  <c r="S51" i="1"/>
  <c r="T51" i="1"/>
  <c r="U51" i="1"/>
  <c r="V51" i="1"/>
  <c r="W51" i="1"/>
  <c r="X51" i="1"/>
  <c r="C52" i="1"/>
  <c r="D52" i="1"/>
  <c r="E52" i="1"/>
  <c r="F52" i="1"/>
  <c r="G52" i="1" s="1"/>
  <c r="H52" i="1"/>
  <c r="I52" i="1"/>
  <c r="N52" i="1" s="1"/>
  <c r="J52" i="1"/>
  <c r="O52" i="1" s="1"/>
  <c r="K52" i="1"/>
  <c r="M52" i="1"/>
  <c r="R52" i="1"/>
  <c r="S52" i="1"/>
  <c r="T52" i="1"/>
  <c r="U52" i="1"/>
  <c r="V52" i="1"/>
  <c r="W52" i="1"/>
  <c r="X52" i="1"/>
  <c r="Z52" i="1"/>
  <c r="C53" i="1"/>
  <c r="D53" i="1"/>
  <c r="E53" i="1"/>
  <c r="F53" i="1"/>
  <c r="H53" i="1"/>
  <c r="I53" i="1"/>
  <c r="J53" i="1"/>
  <c r="O53" i="1" s="1"/>
  <c r="K53" i="1"/>
  <c r="M53" i="1"/>
  <c r="R53" i="1"/>
  <c r="S53" i="1"/>
  <c r="T53" i="1"/>
  <c r="U53" i="1"/>
  <c r="V53" i="1"/>
  <c r="W53" i="1"/>
  <c r="X53" i="1"/>
  <c r="Y53" i="1"/>
  <c r="Z53" i="1"/>
  <c r="AB24" i="1" l="1"/>
  <c r="O46" i="1"/>
  <c r="Q46" i="1" s="1"/>
  <c r="L44" i="1"/>
  <c r="O44" i="1"/>
  <c r="M44" i="1"/>
  <c r="AB26" i="1"/>
  <c r="AB22" i="1"/>
  <c r="G53" i="1"/>
  <c r="G50" i="1"/>
  <c r="G48" i="1"/>
  <c r="Z51" i="1"/>
  <c r="X45" i="1"/>
  <c r="T45" i="1"/>
  <c r="F45" i="1"/>
  <c r="F42" i="1" s="1"/>
  <c r="G49" i="1"/>
  <c r="D45" i="1"/>
  <c r="D42" i="1" s="1"/>
  <c r="L53" i="1"/>
  <c r="N53" i="1"/>
  <c r="L52" i="1"/>
  <c r="J45" i="1"/>
  <c r="O49" i="1"/>
  <c r="H45" i="1"/>
  <c r="Q40" i="1"/>
  <c r="Q38" i="1"/>
  <c r="Q36" i="1"/>
  <c r="Q34" i="1"/>
  <c r="AB31" i="1"/>
  <c r="AB29" i="1"/>
  <c r="L51" i="1"/>
  <c r="N51" i="1"/>
  <c r="L50" i="1"/>
  <c r="N50" i="1"/>
  <c r="W45" i="1"/>
  <c r="W42" i="1" s="1"/>
  <c r="U45" i="1"/>
  <c r="L49" i="1"/>
  <c r="N49" i="1"/>
  <c r="E45" i="1"/>
  <c r="O45" i="1" s="1"/>
  <c r="C45" i="1"/>
  <c r="L48" i="1"/>
  <c r="N48" i="1"/>
  <c r="L47" i="1"/>
  <c r="P41" i="1"/>
  <c r="Q41" i="1" s="1"/>
  <c r="Y40" i="1"/>
  <c r="Y52" i="1" s="1"/>
  <c r="G40" i="1"/>
  <c r="P39" i="1"/>
  <c r="Q39" i="1" s="1"/>
  <c r="Y38" i="1"/>
  <c r="G38" i="1"/>
  <c r="P37" i="1"/>
  <c r="Q37" i="1" s="1"/>
  <c r="Y36" i="1"/>
  <c r="Y51" i="1" s="1"/>
  <c r="G36" i="1"/>
  <c r="P35" i="1"/>
  <c r="Q35" i="1" s="1"/>
  <c r="Y34" i="1"/>
  <c r="Y50" i="1" s="1"/>
  <c r="G34" i="1"/>
  <c r="P33" i="1"/>
  <c r="Q33" i="1" s="1"/>
  <c r="L33" i="1"/>
  <c r="Z32" i="1"/>
  <c r="AB32" i="1" s="1"/>
  <c r="V31" i="1"/>
  <c r="L31" i="1"/>
  <c r="N31" i="1"/>
  <c r="Z30" i="1"/>
  <c r="V29" i="1"/>
  <c r="L29" i="1"/>
  <c r="N29" i="1"/>
  <c r="AB28" i="1"/>
  <c r="L28" i="1"/>
  <c r="N28" i="1"/>
  <c r="AB27" i="1"/>
  <c r="V26" i="1"/>
  <c r="L26" i="1"/>
  <c r="N26" i="1"/>
  <c r="AB25" i="1"/>
  <c r="V24" i="1"/>
  <c r="L24" i="1"/>
  <c r="N24" i="1"/>
  <c r="AB23" i="1"/>
  <c r="V22" i="1"/>
  <c r="L22" i="1"/>
  <c r="G22" i="1"/>
  <c r="Y21" i="1"/>
  <c r="Y49" i="1" s="1"/>
  <c r="Z21" i="1"/>
  <c r="G21" i="1"/>
  <c r="P20" i="1"/>
  <c r="Q20" i="1" s="1"/>
  <c r="Y19" i="1"/>
  <c r="G19" i="1"/>
  <c r="AA19" i="1"/>
  <c r="AB19" i="1" s="1"/>
  <c r="P18" i="1"/>
  <c r="Q18" i="1" s="1"/>
  <c r="Y17" i="1"/>
  <c r="G17" i="1"/>
  <c r="AA17" i="1"/>
  <c r="AB17" i="1" s="1"/>
  <c r="P16" i="1"/>
  <c r="Q16" i="1" s="1"/>
  <c r="Y15" i="1"/>
  <c r="G15" i="1"/>
  <c r="AA15" i="1"/>
  <c r="AB15" i="1" s="1"/>
  <c r="P14" i="1"/>
  <c r="Q14" i="1" s="1"/>
  <c r="Y13" i="1"/>
  <c r="G13" i="1"/>
  <c r="P12" i="1"/>
  <c r="Q12" i="1" s="1"/>
  <c r="Y11" i="1"/>
  <c r="Y47" i="1" s="1"/>
  <c r="G11" i="1"/>
  <c r="P10" i="1"/>
  <c r="Q10" i="1" s="1"/>
  <c r="Y9" i="1"/>
  <c r="G9" i="1"/>
  <c r="P8" i="1"/>
  <c r="Q8" i="1" s="1"/>
  <c r="AA7" i="1"/>
  <c r="AB7" i="1" s="1"/>
  <c r="Y7" i="1"/>
  <c r="P7" i="1"/>
  <c r="Q7" i="1" s="1"/>
  <c r="Q19" i="1"/>
  <c r="AA18" i="1"/>
  <c r="AB18" i="1" s="1"/>
  <c r="Q17" i="1"/>
  <c r="AA16" i="1"/>
  <c r="AB16" i="1" s="1"/>
  <c r="Q15" i="1"/>
  <c r="AA14" i="1"/>
  <c r="AB14" i="1" s="1"/>
  <c r="Q13" i="1"/>
  <c r="Q11" i="1"/>
  <c r="Q9" i="1"/>
  <c r="G45" i="1"/>
  <c r="X42" i="1"/>
  <c r="T42" i="1"/>
  <c r="R42" i="1"/>
  <c r="K45" i="1"/>
  <c r="P45" i="1" s="1"/>
  <c r="I45" i="1"/>
  <c r="I42" i="1" s="1"/>
  <c r="U42" i="1"/>
  <c r="S42" i="1"/>
  <c r="J42" i="1"/>
  <c r="H42" i="1"/>
  <c r="M43" i="1"/>
  <c r="C42" i="1"/>
  <c r="P53" i="1"/>
  <c r="Q53" i="1" s="1"/>
  <c r="P52" i="1"/>
  <c r="Q52" i="1" s="1"/>
  <c r="P51" i="1"/>
  <c r="Q51" i="1" s="1"/>
  <c r="P50" i="1"/>
  <c r="Q50" i="1" s="1"/>
  <c r="P49" i="1"/>
  <c r="P48" i="1"/>
  <c r="Q48" i="1" s="1"/>
  <c r="P47" i="1"/>
  <c r="Q47" i="1" s="1"/>
  <c r="P44" i="1"/>
  <c r="Q44" i="1" s="1"/>
  <c r="G43" i="1"/>
  <c r="AA41" i="1"/>
  <c r="AA40" i="1"/>
  <c r="AA39" i="1"/>
  <c r="AB39" i="1" s="1"/>
  <c r="AA38" i="1"/>
  <c r="AB38" i="1" s="1"/>
  <c r="AA37" i="1"/>
  <c r="AB37" i="1" s="1"/>
  <c r="AA36" i="1"/>
  <c r="AA35" i="1"/>
  <c r="AB35" i="1" s="1"/>
  <c r="AA34" i="1"/>
  <c r="AB34" i="1" s="1"/>
  <c r="AA33" i="1"/>
  <c r="AA21" i="1"/>
  <c r="AA49" i="1" s="1"/>
  <c r="P32" i="1"/>
  <c r="Q32" i="1" s="1"/>
  <c r="P31" i="1"/>
  <c r="Q31" i="1" s="1"/>
  <c r="P30" i="1"/>
  <c r="Q30" i="1" s="1"/>
  <c r="P29" i="1"/>
  <c r="Q29" i="1" s="1"/>
  <c r="P28" i="1"/>
  <c r="Q28" i="1" s="1"/>
  <c r="P27" i="1"/>
  <c r="Q27" i="1" s="1"/>
  <c r="P26" i="1"/>
  <c r="Q26" i="1" s="1"/>
  <c r="P25" i="1"/>
  <c r="Q25" i="1" s="1"/>
  <c r="P24" i="1"/>
  <c r="Q24" i="1" s="1"/>
  <c r="P23" i="1"/>
  <c r="Q23" i="1" s="1"/>
  <c r="P22" i="1"/>
  <c r="Q22" i="1" s="1"/>
  <c r="Q21" i="1"/>
  <c r="AA20" i="1"/>
  <c r="AB20" i="1" s="1"/>
  <c r="AA13" i="1"/>
  <c r="AB13" i="1" s="1"/>
  <c r="AA12" i="1"/>
  <c r="AB12" i="1" s="1"/>
  <c r="AA11" i="1"/>
  <c r="AA10" i="1"/>
  <c r="AB10" i="1" s="1"/>
  <c r="AA9" i="1"/>
  <c r="AB9" i="1" s="1"/>
  <c r="AA8" i="1"/>
  <c r="Y46" i="1" l="1"/>
  <c r="Y43" i="1"/>
  <c r="Y48" i="1"/>
  <c r="Y44" i="1"/>
  <c r="Y45" i="1"/>
  <c r="V46" i="1"/>
  <c r="V50" i="1"/>
  <c r="K42" i="1"/>
  <c r="Q49" i="1"/>
  <c r="E42" i="1"/>
  <c r="N45" i="1"/>
  <c r="Z47" i="1"/>
  <c r="Z49" i="1"/>
  <c r="V47" i="1"/>
  <c r="V49" i="1"/>
  <c r="V45" i="1" s="1"/>
  <c r="V42" i="1" s="1"/>
  <c r="AB30" i="1"/>
  <c r="Z46" i="1"/>
  <c r="Z50" i="1"/>
  <c r="M45" i="1"/>
  <c r="AB8" i="1"/>
  <c r="AA43" i="1"/>
  <c r="AA44" i="1"/>
  <c r="AA46" i="1"/>
  <c r="AA48" i="1"/>
  <c r="AB33" i="1"/>
  <c r="AA50" i="1"/>
  <c r="AB41" i="1"/>
  <c r="AB53" i="1" s="1"/>
  <c r="AA53" i="1"/>
  <c r="N42" i="1"/>
  <c r="AB21" i="1"/>
  <c r="AB49" i="1" s="1"/>
  <c r="G42" i="1"/>
  <c r="M42" i="1"/>
  <c r="Q45" i="1"/>
  <c r="AB11" i="1"/>
  <c r="AA47" i="1"/>
  <c r="AB36" i="1"/>
  <c r="AB51" i="1" s="1"/>
  <c r="AA51" i="1"/>
  <c r="AB40" i="1"/>
  <c r="AB52" i="1" s="1"/>
  <c r="AA52" i="1"/>
  <c r="P42" i="1"/>
  <c r="L42" i="1"/>
  <c r="O42" i="1"/>
  <c r="Q42" i="1" s="1"/>
  <c r="L45" i="1"/>
  <c r="AB50" i="1" l="1"/>
  <c r="AA45" i="1"/>
  <c r="AA42" i="1" s="1"/>
  <c r="Y42" i="1"/>
  <c r="Z45" i="1"/>
  <c r="Z42" i="1" s="1"/>
  <c r="AB47" i="1"/>
  <c r="AB45" i="1"/>
  <c r="AB43" i="1"/>
  <c r="AB44" i="1"/>
  <c r="AB46" i="1"/>
  <c r="AB48" i="1"/>
  <c r="AB42" i="1" l="1"/>
</calcChain>
</file>

<file path=xl/sharedStrings.xml><?xml version="1.0" encoding="utf-8"?>
<sst xmlns="http://schemas.openxmlformats.org/spreadsheetml/2006/main" count="142" uniqueCount="85">
  <si>
    <t>本吉地域計</t>
    <rPh sb="0" eb="2">
      <t>モトヨシ</t>
    </rPh>
    <rPh sb="2" eb="4">
      <t>チイキ</t>
    </rPh>
    <rPh sb="4" eb="5">
      <t>ケイ</t>
    </rPh>
    <phoneticPr fontId="4"/>
  </si>
  <si>
    <t>石巻地域計</t>
    <rPh sb="0" eb="2">
      <t>イシノマキ</t>
    </rPh>
    <rPh sb="2" eb="4">
      <t>チイキ</t>
    </rPh>
    <rPh sb="4" eb="5">
      <t>ケイ</t>
    </rPh>
    <phoneticPr fontId="4"/>
  </si>
  <si>
    <t>大崎地域計</t>
    <rPh sb="0" eb="2">
      <t>オオサキ</t>
    </rPh>
    <rPh sb="2" eb="4">
      <t>チイキ</t>
    </rPh>
    <rPh sb="4" eb="5">
      <t>ケイ</t>
    </rPh>
    <phoneticPr fontId="4"/>
  </si>
  <si>
    <t>仙台地域計</t>
    <rPh sb="0" eb="2">
      <t>センダイ</t>
    </rPh>
    <rPh sb="2" eb="4">
      <t>チイキ</t>
    </rPh>
    <rPh sb="4" eb="5">
      <t>ケイ</t>
    </rPh>
    <phoneticPr fontId="4"/>
  </si>
  <si>
    <t>仙南地域計</t>
    <rPh sb="0" eb="2">
      <t>センナン</t>
    </rPh>
    <rPh sb="2" eb="4">
      <t>チイキ</t>
    </rPh>
    <rPh sb="4" eb="5">
      <t>ケイ</t>
    </rPh>
    <phoneticPr fontId="4"/>
  </si>
  <si>
    <t>大都市除く</t>
    <rPh sb="0" eb="3">
      <t>ダイトシ</t>
    </rPh>
    <rPh sb="3" eb="4">
      <t>ノゾ</t>
    </rPh>
    <phoneticPr fontId="4"/>
  </si>
  <si>
    <t>沿岸以外</t>
    <rPh sb="0" eb="2">
      <t>エンガン</t>
    </rPh>
    <rPh sb="2" eb="4">
      <t>イガイ</t>
    </rPh>
    <phoneticPr fontId="4"/>
  </si>
  <si>
    <t>沿岸</t>
    <rPh sb="0" eb="2">
      <t>エンガン</t>
    </rPh>
    <phoneticPr fontId="4"/>
  </si>
  <si>
    <t>町村計</t>
    <rPh sb="0" eb="2">
      <t>チョウソン</t>
    </rPh>
    <rPh sb="2" eb="3">
      <t>ケイ</t>
    </rPh>
    <phoneticPr fontId="4"/>
  </si>
  <si>
    <t>市計(仙台市除く)</t>
    <rPh sb="0" eb="1">
      <t>シ</t>
    </rPh>
    <rPh sb="1" eb="2">
      <t>ケイ</t>
    </rPh>
    <rPh sb="3" eb="6">
      <t>センダイシ</t>
    </rPh>
    <rPh sb="6" eb="7">
      <t>ノゾ</t>
    </rPh>
    <phoneticPr fontId="4"/>
  </si>
  <si>
    <t>市計</t>
    <rPh sb="0" eb="1">
      <t>シ</t>
    </rPh>
    <rPh sb="1" eb="2">
      <t>ケイ</t>
    </rPh>
    <phoneticPr fontId="4"/>
  </si>
  <si>
    <t>県計</t>
    <rPh sb="0" eb="1">
      <t>ケン</t>
    </rPh>
    <rPh sb="1" eb="2">
      <t>ケイ</t>
    </rPh>
    <phoneticPr fontId="4"/>
  </si>
  <si>
    <t>沿</t>
    <rPh sb="0" eb="1">
      <t>エン</t>
    </rPh>
    <phoneticPr fontId="6"/>
  </si>
  <si>
    <t>南三陸町</t>
    <rPh sb="0" eb="1">
      <t>ミナミ</t>
    </rPh>
    <rPh sb="1" eb="3">
      <t>サンリク</t>
    </rPh>
    <rPh sb="3" eb="4">
      <t>チョウ</t>
    </rPh>
    <phoneticPr fontId="4"/>
  </si>
  <si>
    <t>女川町</t>
    <rPh sb="0" eb="3">
      <t>オナガワチョウ</t>
    </rPh>
    <phoneticPr fontId="4"/>
  </si>
  <si>
    <t>-</t>
  </si>
  <si>
    <t>美里町</t>
    <rPh sb="0" eb="3">
      <t>ミサトチョウ</t>
    </rPh>
    <phoneticPr fontId="4"/>
  </si>
  <si>
    <t>涌谷町</t>
    <rPh sb="0" eb="3">
      <t>ワクヤチョウ</t>
    </rPh>
    <phoneticPr fontId="4"/>
  </si>
  <si>
    <t>加美町</t>
    <rPh sb="0" eb="2">
      <t>カミ</t>
    </rPh>
    <rPh sb="2" eb="3">
      <t>チョウ</t>
    </rPh>
    <phoneticPr fontId="4"/>
  </si>
  <si>
    <t>色麻町</t>
    <rPh sb="0" eb="3">
      <t>シカマチョウ</t>
    </rPh>
    <phoneticPr fontId="4"/>
  </si>
  <si>
    <t>大衡村</t>
    <rPh sb="0" eb="3">
      <t>オオヒラムラ</t>
    </rPh>
    <phoneticPr fontId="4"/>
  </si>
  <si>
    <t>大郷町</t>
    <rPh sb="0" eb="2">
      <t>オオサト</t>
    </rPh>
    <rPh sb="2" eb="3">
      <t>チョウ</t>
    </rPh>
    <phoneticPr fontId="4"/>
  </si>
  <si>
    <t>大和町</t>
    <rPh sb="0" eb="3">
      <t>タイワチョウ</t>
    </rPh>
    <phoneticPr fontId="4"/>
  </si>
  <si>
    <t>利府町</t>
    <rPh sb="0" eb="3">
      <t>リフチョウ</t>
    </rPh>
    <phoneticPr fontId="4"/>
  </si>
  <si>
    <t>七ヶ浜町</t>
    <rPh sb="0" eb="3">
      <t>シチガハマ</t>
    </rPh>
    <rPh sb="3" eb="4">
      <t>チョウ</t>
    </rPh>
    <phoneticPr fontId="4"/>
  </si>
  <si>
    <t>松島町</t>
    <rPh sb="0" eb="3">
      <t>マツシマチョウ</t>
    </rPh>
    <phoneticPr fontId="4"/>
  </si>
  <si>
    <t>山元町</t>
    <rPh sb="0" eb="2">
      <t>ヤマモト</t>
    </rPh>
    <rPh sb="2" eb="3">
      <t>チョウ</t>
    </rPh>
    <phoneticPr fontId="4"/>
  </si>
  <si>
    <t>亘理町</t>
    <rPh sb="0" eb="3">
      <t>ワタリチョウ</t>
    </rPh>
    <phoneticPr fontId="4"/>
  </si>
  <si>
    <t>丸森町</t>
    <rPh sb="0" eb="2">
      <t>マルモリ</t>
    </rPh>
    <rPh sb="2" eb="3">
      <t>チョウ</t>
    </rPh>
    <phoneticPr fontId="4"/>
  </si>
  <si>
    <t>川崎町</t>
    <rPh sb="0" eb="3">
      <t>カワサキチョウ</t>
    </rPh>
    <phoneticPr fontId="4"/>
  </si>
  <si>
    <t>柴田町</t>
    <rPh sb="0" eb="2">
      <t>シバタ</t>
    </rPh>
    <rPh sb="2" eb="3">
      <t>チョウ</t>
    </rPh>
    <phoneticPr fontId="4"/>
  </si>
  <si>
    <t>村田町</t>
    <rPh sb="0" eb="2">
      <t>ムラタ</t>
    </rPh>
    <rPh sb="2" eb="3">
      <t>チョウ</t>
    </rPh>
    <phoneticPr fontId="4"/>
  </si>
  <si>
    <t>大河原町</t>
    <rPh sb="0" eb="3">
      <t>オオガワラ</t>
    </rPh>
    <rPh sb="3" eb="4">
      <t>チョウ</t>
    </rPh>
    <phoneticPr fontId="4"/>
  </si>
  <si>
    <t>七ヶ宿町</t>
    <rPh sb="0" eb="3">
      <t>シチガシュク</t>
    </rPh>
    <rPh sb="3" eb="4">
      <t>チョウ</t>
    </rPh>
    <phoneticPr fontId="4"/>
  </si>
  <si>
    <t>蔵王町</t>
    <rPh sb="0" eb="3">
      <t>ザオウチョウ</t>
    </rPh>
    <phoneticPr fontId="4"/>
  </si>
  <si>
    <t>富谷市</t>
    <rPh sb="0" eb="2">
      <t>トミヤ</t>
    </rPh>
    <rPh sb="2" eb="3">
      <t>シ</t>
    </rPh>
    <phoneticPr fontId="4"/>
  </si>
  <si>
    <t>大崎市</t>
    <phoneticPr fontId="4"/>
  </si>
  <si>
    <t>東松島市</t>
    <rPh sb="0" eb="1">
      <t>ヒガシ</t>
    </rPh>
    <rPh sb="1" eb="3">
      <t>マツシマ</t>
    </rPh>
    <rPh sb="3" eb="4">
      <t>シ</t>
    </rPh>
    <phoneticPr fontId="4"/>
  </si>
  <si>
    <t>栗原市</t>
    <rPh sb="0" eb="2">
      <t>クリハラ</t>
    </rPh>
    <rPh sb="2" eb="3">
      <t>シ</t>
    </rPh>
    <phoneticPr fontId="4"/>
  </si>
  <si>
    <t>登米市</t>
    <rPh sb="0" eb="3">
      <t>トメシ</t>
    </rPh>
    <phoneticPr fontId="4"/>
  </si>
  <si>
    <t>岩沼市</t>
    <rPh sb="0" eb="3">
      <t>イワヌマシ</t>
    </rPh>
    <phoneticPr fontId="4"/>
  </si>
  <si>
    <t>多賀城市</t>
    <rPh sb="0" eb="4">
      <t>タガジョウシ</t>
    </rPh>
    <phoneticPr fontId="4"/>
  </si>
  <si>
    <t>角田市</t>
    <rPh sb="0" eb="3">
      <t>カクダシ</t>
    </rPh>
    <phoneticPr fontId="4"/>
  </si>
  <si>
    <t>名取市</t>
    <rPh sb="0" eb="3">
      <t>ナトリシ</t>
    </rPh>
    <phoneticPr fontId="4"/>
  </si>
  <si>
    <t>白石市</t>
    <rPh sb="0" eb="3">
      <t>シロイシシ</t>
    </rPh>
    <phoneticPr fontId="4"/>
  </si>
  <si>
    <t>気仙沼市</t>
    <rPh sb="0" eb="4">
      <t>ケセンヌマシ</t>
    </rPh>
    <phoneticPr fontId="4"/>
  </si>
  <si>
    <t>塩竈市</t>
    <rPh sb="0" eb="3">
      <t>シオガマシ</t>
    </rPh>
    <phoneticPr fontId="4"/>
  </si>
  <si>
    <t>石巻市</t>
    <rPh sb="0" eb="3">
      <t>イシノマキシ</t>
    </rPh>
    <phoneticPr fontId="4"/>
  </si>
  <si>
    <t>仙台市</t>
    <rPh sb="0" eb="3">
      <t>センダイシ</t>
    </rPh>
    <phoneticPr fontId="4"/>
  </si>
  <si>
    <t>繰越分</t>
    <phoneticPr fontId="7"/>
  </si>
  <si>
    <t>課税分</t>
    <phoneticPr fontId="7"/>
  </si>
  <si>
    <t>収入済額</t>
    <rPh sb="0" eb="2">
      <t>シュウニュウ</t>
    </rPh>
    <rPh sb="2" eb="3">
      <t>ズミ</t>
    </rPh>
    <rPh sb="3" eb="4">
      <t>ガク</t>
    </rPh>
    <phoneticPr fontId="4"/>
  </si>
  <si>
    <t>調定済額</t>
    <rPh sb="0" eb="2">
      <t>チョウテイ</t>
    </rPh>
    <rPh sb="2" eb="3">
      <t>ズミ</t>
    </rPh>
    <rPh sb="3" eb="4">
      <t>ガク</t>
    </rPh>
    <phoneticPr fontId="4"/>
  </si>
  <si>
    <t>前年比</t>
    <rPh sb="0" eb="2">
      <t>ゼンネン</t>
    </rPh>
    <rPh sb="2" eb="3">
      <t>ヒ</t>
    </rPh>
    <phoneticPr fontId="7"/>
  </si>
  <si>
    <t>前年度</t>
    <rPh sb="0" eb="3">
      <t>ゼンネンド</t>
    </rPh>
    <phoneticPr fontId="7"/>
  </si>
  <si>
    <t>ヘ/ハ</t>
  </si>
  <si>
    <t>ホ/ロ</t>
  </si>
  <si>
    <t>ニ/イ</t>
  </si>
  <si>
    <t>前年比</t>
    <rPh sb="0" eb="3">
      <t>ゼンネンヒ</t>
    </rPh>
    <phoneticPr fontId="7"/>
  </si>
  <si>
    <t>前年度</t>
    <rPh sb="0" eb="2">
      <t>ゼンネン</t>
    </rPh>
    <rPh sb="2" eb="3">
      <t>ド</t>
    </rPh>
    <phoneticPr fontId="7"/>
  </si>
  <si>
    <t>ヘ</t>
  </si>
  <si>
    <t>ホ</t>
  </si>
  <si>
    <t>ニ</t>
  </si>
  <si>
    <t>ハ</t>
  </si>
  <si>
    <t>ロ</t>
  </si>
  <si>
    <t>イ</t>
  </si>
  <si>
    <t>計</t>
    <rPh sb="0" eb="1">
      <t>ケイ</t>
    </rPh>
    <phoneticPr fontId="4"/>
  </si>
  <si>
    <t>滞納</t>
    <rPh sb="0" eb="2">
      <t>タイノウ</t>
    </rPh>
    <phoneticPr fontId="4"/>
  </si>
  <si>
    <t>現年</t>
    <rPh sb="0" eb="1">
      <t>ゲン</t>
    </rPh>
    <rPh sb="1" eb="2">
      <t>ネン</t>
    </rPh>
    <phoneticPr fontId="4"/>
  </si>
  <si>
    <t>現年課税分</t>
    <rPh sb="0" eb="1">
      <t>ゲン</t>
    </rPh>
    <rPh sb="1" eb="2">
      <t>ネン</t>
    </rPh>
    <rPh sb="2" eb="4">
      <t>カゼイ</t>
    </rPh>
    <rPh sb="4" eb="5">
      <t>ブン</t>
    </rPh>
    <phoneticPr fontId="4"/>
  </si>
  <si>
    <t>【参考】</t>
    <rPh sb="1" eb="3">
      <t>サンコウ</t>
    </rPh>
    <phoneticPr fontId="7"/>
  </si>
  <si>
    <t>滞繰</t>
    <rPh sb="0" eb="1">
      <t>タイ</t>
    </rPh>
    <rPh sb="1" eb="2">
      <t>クリ</t>
    </rPh>
    <phoneticPr fontId="4"/>
  </si>
  <si>
    <t>滞納繰越分</t>
    <rPh sb="0" eb="2">
      <t>タイノウ</t>
    </rPh>
    <rPh sb="2" eb="3">
      <t>クリ</t>
    </rPh>
    <rPh sb="3" eb="4">
      <t>コシ</t>
    </rPh>
    <rPh sb="4" eb="5">
      <t>ブン</t>
    </rPh>
    <phoneticPr fontId="4"/>
  </si>
  <si>
    <t>市町村名</t>
    <phoneticPr fontId="7"/>
  </si>
  <si>
    <t>収入未済額</t>
    <rPh sb="0" eb="2">
      <t>シュウニュウ</t>
    </rPh>
    <rPh sb="2" eb="4">
      <t>ミサイ</t>
    </rPh>
    <rPh sb="4" eb="5">
      <t>ガク</t>
    </rPh>
    <phoneticPr fontId="4"/>
  </si>
  <si>
    <t>本年度中不納欠損額</t>
    <rPh sb="0" eb="2">
      <t>ホンネン</t>
    </rPh>
    <rPh sb="2" eb="3">
      <t>ド</t>
    </rPh>
    <rPh sb="3" eb="4">
      <t>チュウ</t>
    </rPh>
    <rPh sb="4" eb="6">
      <t>フノウ</t>
    </rPh>
    <rPh sb="6" eb="8">
      <t>ケッソン</t>
    </rPh>
    <rPh sb="8" eb="9">
      <t>ガク</t>
    </rPh>
    <phoneticPr fontId="4"/>
  </si>
  <si>
    <t>過誤納金還付未済額</t>
    <rPh sb="0" eb="2">
      <t>カゴ</t>
    </rPh>
    <rPh sb="2" eb="4">
      <t>ノウキン</t>
    </rPh>
    <rPh sb="4" eb="6">
      <t>カンプ</t>
    </rPh>
    <rPh sb="6" eb="8">
      <t>ミサイ</t>
    </rPh>
    <rPh sb="8" eb="9">
      <t>ガク</t>
    </rPh>
    <phoneticPr fontId="4"/>
  </si>
  <si>
    <t>標準税率超過課税</t>
    <rPh sb="0" eb="2">
      <t>ヒョウジュン</t>
    </rPh>
    <rPh sb="2" eb="4">
      <t>ゼイリツ</t>
    </rPh>
    <rPh sb="4" eb="6">
      <t>チョウカ</t>
    </rPh>
    <rPh sb="6" eb="8">
      <t>カゼイ</t>
    </rPh>
    <phoneticPr fontId="4"/>
  </si>
  <si>
    <t>収　　入　　済　　額</t>
    <rPh sb="0" eb="1">
      <t>オサム</t>
    </rPh>
    <rPh sb="3" eb="4">
      <t>イリ</t>
    </rPh>
    <rPh sb="6" eb="7">
      <t>ズミ</t>
    </rPh>
    <rPh sb="9" eb="10">
      <t>ガク</t>
    </rPh>
    <phoneticPr fontId="4"/>
  </si>
  <si>
    <t>調　　定　　済　　額</t>
    <rPh sb="0" eb="1">
      <t>チョウ</t>
    </rPh>
    <rPh sb="3" eb="4">
      <t>サダム</t>
    </rPh>
    <rPh sb="6" eb="7">
      <t>ズミ</t>
    </rPh>
    <rPh sb="9" eb="10">
      <t>ガク</t>
    </rPh>
    <phoneticPr fontId="4"/>
  </si>
  <si>
    <t>（単位：千円）</t>
    <rPh sb="4" eb="6">
      <t>センエン</t>
    </rPh>
    <phoneticPr fontId="7"/>
  </si>
  <si>
    <t>国民健康保険税(料)</t>
    <rPh sb="0" eb="7">
      <t>コクミンケンコウホケンゼイ</t>
    </rPh>
    <rPh sb="8" eb="9">
      <t>リョウ</t>
    </rPh>
    <phoneticPr fontId="4"/>
  </si>
  <si>
    <t>【主な税目別集計】</t>
    <rPh sb="1" eb="2">
      <t>オモ</t>
    </rPh>
    <rPh sb="3" eb="5">
      <t>ゼイモク</t>
    </rPh>
    <rPh sb="5" eb="6">
      <t>ベツ</t>
    </rPh>
    <rPh sb="6" eb="8">
      <t>シュウケイ</t>
    </rPh>
    <phoneticPr fontId="7"/>
  </si>
  <si>
    <t>令和７年度　市町村税の徴収実績に関する調（令和８年５月末現在)</t>
  </si>
  <si>
    <t>収　　納　　率</t>
    <rPh sb="0" eb="1">
      <t>シュウ</t>
    </rPh>
    <rPh sb="3" eb="4">
      <t>ノウ</t>
    </rPh>
    <rPh sb="6" eb="7">
      <t>リツ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</si>
</sst>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&quot;%&quot;;&quot;△ &quot;#,##0.0&quot;%&quot;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HGPｺﾞｼｯｸM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9"/>
      <name val="HGPｺﾞｼｯｸM"/>
      <family val="3"/>
      <charset val="128"/>
    </font>
    <font>
      <sz val="6"/>
      <name val="游ゴシック"/>
      <family val="3"/>
      <charset val="128"/>
    </font>
    <font>
      <sz val="6"/>
      <name val="游ゴシック"/>
      <family val="3"/>
      <charset val="128"/>
      <scheme val="minor"/>
    </font>
    <font>
      <b/>
      <u/>
      <sz val="12"/>
      <name val="HGPｺﾞｼｯｸM"/>
      <family val="3"/>
      <charset val="128"/>
    </font>
    <font>
      <b/>
      <sz val="12"/>
      <name val="HGPｺﾞｼｯｸM"/>
      <family val="3"/>
      <charset val="128"/>
    </font>
    <font>
      <sz val="12"/>
      <color indexed="8"/>
      <name val="HGPｺﾞｼｯｸM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FF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160">
    <xf numFmtId="0" fontId="0" fillId="0" borderId="0" xfId="0">
      <alignment vertical="center"/>
    </xf>
    <xf numFmtId="0" fontId="2" fillId="0" borderId="0" xfId="1" applyFont="1">
      <alignment vertical="center"/>
    </xf>
    <xf numFmtId="176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 shrinkToFit="1"/>
    </xf>
    <xf numFmtId="38" fontId="2" fillId="2" borderId="1" xfId="1" applyNumberFormat="1" applyFont="1" applyFill="1" applyBorder="1" applyAlignment="1">
      <alignment shrinkToFit="1"/>
    </xf>
    <xf numFmtId="38" fontId="2" fillId="2" borderId="2" xfId="2" applyFont="1" applyFill="1" applyBorder="1" applyAlignment="1">
      <alignment shrinkToFit="1"/>
    </xf>
    <xf numFmtId="38" fontId="2" fillId="2" borderId="3" xfId="2" applyFont="1" applyFill="1" applyBorder="1" applyAlignment="1">
      <alignment shrinkToFit="1"/>
    </xf>
    <xf numFmtId="38" fontId="2" fillId="2" borderId="4" xfId="2" applyFont="1" applyFill="1" applyBorder="1" applyAlignment="1">
      <alignment shrinkToFit="1"/>
    </xf>
    <xf numFmtId="38" fontId="2" fillId="2" borderId="1" xfId="2" applyFont="1" applyFill="1" applyBorder="1" applyAlignment="1">
      <alignment shrinkToFit="1"/>
    </xf>
    <xf numFmtId="38" fontId="2" fillId="2" borderId="5" xfId="2" applyFont="1" applyFill="1" applyBorder="1" applyAlignment="1">
      <alignment shrinkToFit="1"/>
    </xf>
    <xf numFmtId="176" fontId="2" fillId="2" borderId="1" xfId="1" applyNumberFormat="1" applyFont="1" applyFill="1" applyBorder="1" applyAlignment="1">
      <alignment horizontal="center" shrinkToFit="1"/>
    </xf>
    <xf numFmtId="176" fontId="2" fillId="2" borderId="5" xfId="1" applyNumberFormat="1" applyFont="1" applyFill="1" applyBorder="1" applyAlignment="1">
      <alignment horizontal="center" shrinkToFit="1"/>
    </xf>
    <xf numFmtId="176" fontId="2" fillId="2" borderId="2" xfId="1" applyNumberFormat="1" applyFont="1" applyFill="1" applyBorder="1" applyAlignment="1">
      <alignment horizontal="center" shrinkToFit="1"/>
    </xf>
    <xf numFmtId="176" fontId="2" fillId="2" borderId="6" xfId="1" applyNumberFormat="1" applyFont="1" applyFill="1" applyBorder="1" applyAlignment="1">
      <alignment horizontal="center" shrinkToFit="1"/>
    </xf>
    <xf numFmtId="176" fontId="2" fillId="2" borderId="7" xfId="2" applyNumberFormat="1" applyFont="1" applyFill="1" applyBorder="1" applyAlignment="1">
      <alignment horizontal="center" shrinkToFit="1"/>
    </xf>
    <xf numFmtId="0" fontId="2" fillId="2" borderId="5" xfId="1" applyFont="1" applyFill="1" applyBorder="1" applyAlignment="1">
      <alignment horizontal="centerContinuous" vertical="center" shrinkToFit="1"/>
    </xf>
    <xf numFmtId="0" fontId="2" fillId="2" borderId="4" xfId="1" applyFont="1" applyFill="1" applyBorder="1" applyAlignment="1">
      <alignment horizontal="centerContinuous" vertical="center" shrinkToFit="1"/>
    </xf>
    <xf numFmtId="38" fontId="2" fillId="3" borderId="1" xfId="2" applyFont="1" applyFill="1" applyBorder="1" applyAlignment="1">
      <alignment shrinkToFit="1"/>
    </xf>
    <xf numFmtId="38" fontId="2" fillId="3" borderId="5" xfId="2" applyFont="1" applyFill="1" applyBorder="1" applyAlignment="1">
      <alignment shrinkToFit="1"/>
    </xf>
    <xf numFmtId="38" fontId="2" fillId="3" borderId="8" xfId="2" applyFont="1" applyFill="1" applyBorder="1" applyAlignment="1">
      <alignment shrinkToFit="1"/>
    </xf>
    <xf numFmtId="176" fontId="2" fillId="3" borderId="1" xfId="1" applyNumberFormat="1" applyFont="1" applyFill="1" applyBorder="1" applyAlignment="1">
      <alignment horizontal="center" shrinkToFit="1"/>
    </xf>
    <xf numFmtId="176" fontId="2" fillId="3" borderId="5" xfId="1" applyNumberFormat="1" applyFont="1" applyFill="1" applyBorder="1" applyAlignment="1">
      <alignment horizontal="center" shrinkToFit="1"/>
    </xf>
    <xf numFmtId="176" fontId="2" fillId="3" borderId="9" xfId="1" applyNumberFormat="1" applyFont="1" applyFill="1" applyBorder="1" applyAlignment="1">
      <alignment horizontal="center" shrinkToFit="1"/>
    </xf>
    <xf numFmtId="176" fontId="2" fillId="3" borderId="8" xfId="1" applyNumberFormat="1" applyFont="1" applyFill="1" applyBorder="1" applyAlignment="1">
      <alignment horizontal="center" shrinkToFit="1"/>
    </xf>
    <xf numFmtId="176" fontId="2" fillId="3" borderId="7" xfId="2" applyNumberFormat="1" applyFont="1" applyFill="1" applyBorder="1" applyAlignment="1">
      <alignment horizontal="center" shrinkToFit="1"/>
    </xf>
    <xf numFmtId="0" fontId="2" fillId="3" borderId="5" xfId="1" applyFont="1" applyFill="1" applyBorder="1" applyAlignment="1">
      <alignment horizontal="centerContinuous" vertical="center" shrinkToFit="1"/>
    </xf>
    <xf numFmtId="0" fontId="2" fillId="3" borderId="4" xfId="1" applyFont="1" applyFill="1" applyBorder="1" applyAlignment="1">
      <alignment horizontal="centerContinuous" vertical="center" shrinkToFit="1"/>
    </xf>
    <xf numFmtId="38" fontId="2" fillId="4" borderId="1" xfId="2" applyFont="1" applyFill="1" applyBorder="1" applyAlignment="1">
      <alignment shrinkToFit="1"/>
    </xf>
    <xf numFmtId="38" fontId="2" fillId="4" borderId="5" xfId="2" applyFont="1" applyFill="1" applyBorder="1" applyAlignment="1">
      <alignment shrinkToFit="1"/>
    </xf>
    <xf numFmtId="38" fontId="2" fillId="4" borderId="8" xfId="2" applyFont="1" applyFill="1" applyBorder="1" applyAlignment="1">
      <alignment shrinkToFit="1"/>
    </xf>
    <xf numFmtId="176" fontId="2" fillId="4" borderId="1" xfId="1" applyNumberFormat="1" applyFont="1" applyFill="1" applyBorder="1" applyAlignment="1">
      <alignment horizontal="center" shrinkToFit="1"/>
    </xf>
    <xf numFmtId="176" fontId="2" fillId="4" borderId="5" xfId="1" applyNumberFormat="1" applyFont="1" applyFill="1" applyBorder="1" applyAlignment="1">
      <alignment horizontal="center" shrinkToFit="1"/>
    </xf>
    <xf numFmtId="176" fontId="2" fillId="4" borderId="9" xfId="1" applyNumberFormat="1" applyFont="1" applyFill="1" applyBorder="1" applyAlignment="1">
      <alignment horizontal="center" shrinkToFit="1"/>
    </xf>
    <xf numFmtId="176" fontId="2" fillId="4" borderId="8" xfId="1" applyNumberFormat="1" applyFont="1" applyFill="1" applyBorder="1" applyAlignment="1">
      <alignment horizontal="center" shrinkToFit="1"/>
    </xf>
    <xf numFmtId="176" fontId="2" fillId="4" borderId="7" xfId="2" applyNumberFormat="1" applyFont="1" applyFill="1" applyBorder="1" applyAlignment="1">
      <alignment horizontal="center" shrinkToFit="1"/>
    </xf>
    <xf numFmtId="0" fontId="2" fillId="4" borderId="5" xfId="1" applyFont="1" applyFill="1" applyBorder="1" applyAlignment="1">
      <alignment horizontal="centerContinuous" vertical="center" shrinkToFit="1"/>
    </xf>
    <xf numFmtId="0" fontId="2" fillId="4" borderId="4" xfId="1" applyFont="1" applyFill="1" applyBorder="1" applyAlignment="1">
      <alignment horizontal="centerContinuous" vertical="center" shrinkToFit="1"/>
    </xf>
    <xf numFmtId="176" fontId="2" fillId="2" borderId="9" xfId="1" applyNumberFormat="1" applyFont="1" applyFill="1" applyBorder="1" applyAlignment="1">
      <alignment horizontal="center" shrinkToFit="1"/>
    </xf>
    <xf numFmtId="176" fontId="2" fillId="2" borderId="8" xfId="1" applyNumberFormat="1" applyFont="1" applyFill="1" applyBorder="1" applyAlignment="1">
      <alignment horizontal="center" shrinkToFit="1"/>
    </xf>
    <xf numFmtId="176" fontId="2" fillId="2" borderId="1" xfId="2" applyNumberFormat="1" applyFont="1" applyFill="1" applyBorder="1" applyAlignment="1">
      <alignment horizontal="center" shrinkToFit="1"/>
    </xf>
    <xf numFmtId="38" fontId="2" fillId="2" borderId="10" xfId="1" applyNumberFormat="1" applyFont="1" applyFill="1" applyBorder="1" applyAlignment="1">
      <alignment shrinkToFit="1"/>
    </xf>
    <xf numFmtId="38" fontId="2" fillId="2" borderId="11" xfId="2" applyFont="1" applyFill="1" applyBorder="1" applyAlignment="1">
      <alignment shrinkToFit="1"/>
    </xf>
    <xf numFmtId="38" fontId="2" fillId="2" borderId="0" xfId="2" applyFont="1" applyFill="1" applyBorder="1" applyAlignment="1">
      <alignment shrinkToFit="1"/>
    </xf>
    <xf numFmtId="38" fontId="2" fillId="2" borderId="12" xfId="2" applyFont="1" applyFill="1" applyBorder="1" applyAlignment="1">
      <alignment shrinkToFit="1"/>
    </xf>
    <xf numFmtId="38" fontId="2" fillId="2" borderId="10" xfId="2" applyFont="1" applyFill="1" applyBorder="1" applyAlignment="1">
      <alignment shrinkToFit="1"/>
    </xf>
    <xf numFmtId="38" fontId="2" fillId="2" borderId="13" xfId="2" applyFont="1" applyFill="1" applyBorder="1" applyAlignment="1">
      <alignment shrinkToFit="1"/>
    </xf>
    <xf numFmtId="176" fontId="2" fillId="2" borderId="14" xfId="1" applyNumberFormat="1" applyFont="1" applyFill="1" applyBorder="1" applyAlignment="1">
      <alignment horizontal="center" shrinkToFit="1"/>
    </xf>
    <xf numFmtId="176" fontId="2" fillId="2" borderId="15" xfId="1" applyNumberFormat="1" applyFont="1" applyFill="1" applyBorder="1" applyAlignment="1">
      <alignment horizontal="center" shrinkToFit="1"/>
    </xf>
    <xf numFmtId="176" fontId="2" fillId="2" borderId="10" xfId="2" applyNumberFormat="1" applyFont="1" applyFill="1" applyBorder="1" applyAlignment="1">
      <alignment horizontal="center" shrinkToFit="1"/>
    </xf>
    <xf numFmtId="38" fontId="2" fillId="2" borderId="16" xfId="2" applyFont="1" applyFill="1" applyBorder="1" applyAlignment="1">
      <alignment shrinkToFit="1"/>
    </xf>
    <xf numFmtId="0" fontId="2" fillId="2" borderId="15" xfId="1" applyFont="1" applyFill="1" applyBorder="1" applyAlignment="1">
      <alignment horizontal="centerContinuous" vertical="center" shrinkToFit="1"/>
    </xf>
    <xf numFmtId="0" fontId="2" fillId="2" borderId="17" xfId="1" applyFont="1" applyFill="1" applyBorder="1" applyAlignment="1">
      <alignment horizontal="centerContinuous" vertical="center" shrinkToFit="1"/>
    </xf>
    <xf numFmtId="0" fontId="5" fillId="0" borderId="0" xfId="1" applyFont="1" applyAlignment="1">
      <alignment vertical="center" shrinkToFit="1"/>
    </xf>
    <xf numFmtId="38" fontId="5" fillId="2" borderId="18" xfId="2" applyFont="1" applyFill="1" applyBorder="1" applyAlignment="1">
      <alignment shrinkToFit="1"/>
    </xf>
    <xf numFmtId="38" fontId="5" fillId="2" borderId="19" xfId="2" applyFont="1" applyFill="1" applyBorder="1" applyAlignment="1">
      <alignment shrinkToFit="1"/>
    </xf>
    <xf numFmtId="38" fontId="5" fillId="2" borderId="20" xfId="2" applyFont="1" applyFill="1" applyBorder="1" applyAlignment="1">
      <alignment shrinkToFit="1"/>
    </xf>
    <xf numFmtId="38" fontId="5" fillId="2" borderId="21" xfId="2" applyFont="1" applyFill="1" applyBorder="1" applyAlignment="1">
      <alignment shrinkToFit="1"/>
    </xf>
    <xf numFmtId="38" fontId="5" fillId="2" borderId="22" xfId="2" applyFont="1" applyFill="1" applyBorder="1" applyAlignment="1">
      <alignment shrinkToFit="1"/>
    </xf>
    <xf numFmtId="176" fontId="2" fillId="2" borderId="18" xfId="1" applyNumberFormat="1" applyFont="1" applyFill="1" applyBorder="1" applyAlignment="1">
      <alignment horizontal="center" shrinkToFit="1"/>
    </xf>
    <xf numFmtId="176" fontId="5" fillId="2" borderId="23" xfId="1" applyNumberFormat="1" applyFont="1" applyFill="1" applyBorder="1" applyAlignment="1">
      <alignment horizontal="center" shrinkToFit="1"/>
    </xf>
    <xf numFmtId="176" fontId="5" fillId="2" borderId="24" xfId="1" applyNumberFormat="1" applyFont="1" applyFill="1" applyBorder="1" applyAlignment="1">
      <alignment horizontal="center" shrinkToFit="1"/>
    </xf>
    <xf numFmtId="176" fontId="5" fillId="2" borderId="19" xfId="1" applyNumberFormat="1" applyFont="1" applyFill="1" applyBorder="1" applyAlignment="1">
      <alignment horizontal="center" shrinkToFit="1"/>
    </xf>
    <xf numFmtId="176" fontId="5" fillId="2" borderId="25" xfId="1" applyNumberFormat="1" applyFont="1" applyFill="1" applyBorder="1" applyAlignment="1">
      <alignment horizontal="center" shrinkToFit="1"/>
    </xf>
    <xf numFmtId="176" fontId="5" fillId="2" borderId="18" xfId="2" applyNumberFormat="1" applyFont="1" applyFill="1" applyBorder="1" applyAlignment="1">
      <alignment horizontal="center" shrinkToFit="1"/>
    </xf>
    <xf numFmtId="0" fontId="5" fillId="2" borderId="22" xfId="1" applyFont="1" applyFill="1" applyBorder="1" applyAlignment="1">
      <alignment horizontal="centerContinuous" vertical="center" shrinkToFit="1"/>
    </xf>
    <xf numFmtId="0" fontId="5" fillId="2" borderId="21" xfId="1" applyFont="1" applyFill="1" applyBorder="1" applyAlignment="1">
      <alignment horizontal="centerContinuous" vertical="center" shrinkToFit="1"/>
    </xf>
    <xf numFmtId="38" fontId="2" fillId="2" borderId="26" xfId="1" applyNumberFormat="1" applyFont="1" applyFill="1" applyBorder="1" applyAlignment="1">
      <alignment shrinkToFit="1"/>
    </xf>
    <xf numFmtId="38" fontId="2" fillId="0" borderId="27" xfId="2" applyFont="1" applyBorder="1" applyAlignment="1">
      <alignment shrinkToFit="1"/>
    </xf>
    <xf numFmtId="38" fontId="2" fillId="0" borderId="28" xfId="2" applyFont="1" applyBorder="1" applyAlignment="1">
      <alignment shrinkToFit="1"/>
    </xf>
    <xf numFmtId="38" fontId="2" fillId="0" borderId="11" xfId="2" applyFont="1" applyBorder="1" applyAlignment="1">
      <alignment shrinkToFit="1"/>
    </xf>
    <xf numFmtId="38" fontId="2" fillId="0" borderId="16" xfId="2" applyFont="1" applyBorder="1" applyAlignment="1">
      <alignment shrinkToFit="1"/>
    </xf>
    <xf numFmtId="38" fontId="2" fillId="0" borderId="0" xfId="2" applyFont="1" applyBorder="1" applyAlignment="1">
      <alignment shrinkToFit="1"/>
    </xf>
    <xf numFmtId="38" fontId="2" fillId="0" borderId="26" xfId="2" applyFont="1" applyBorder="1" applyAlignment="1">
      <alignment shrinkToFit="1"/>
    </xf>
    <xf numFmtId="38" fontId="2" fillId="0" borderId="29" xfId="2" applyFont="1" applyBorder="1" applyAlignment="1">
      <alignment shrinkToFit="1"/>
    </xf>
    <xf numFmtId="176" fontId="2" fillId="2" borderId="13" xfId="1" applyNumberFormat="1" applyFont="1" applyFill="1" applyBorder="1" applyAlignment="1">
      <alignment horizontal="center" shrinkToFit="1"/>
    </xf>
    <xf numFmtId="176" fontId="2" fillId="5" borderId="13" xfId="1" applyNumberFormat="1" applyFont="1" applyFill="1" applyBorder="1" applyAlignment="1">
      <alignment horizontal="center" shrinkToFit="1"/>
    </xf>
    <xf numFmtId="176" fontId="2" fillId="2" borderId="10" xfId="1" applyNumberFormat="1" applyFont="1" applyFill="1" applyBorder="1" applyAlignment="1">
      <alignment horizontal="center" shrinkToFit="1"/>
    </xf>
    <xf numFmtId="176" fontId="2" fillId="0" borderId="27" xfId="1" applyNumberFormat="1" applyFont="1" applyBorder="1" applyAlignment="1">
      <alignment horizontal="center" shrinkToFit="1"/>
    </xf>
    <xf numFmtId="176" fontId="2" fillId="0" borderId="30" xfId="1" applyNumberFormat="1" applyFont="1" applyBorder="1" applyAlignment="1">
      <alignment horizontal="center" shrinkToFit="1"/>
    </xf>
    <xf numFmtId="176" fontId="2" fillId="2" borderId="29" xfId="2" applyNumberFormat="1" applyFont="1" applyFill="1" applyBorder="1" applyAlignment="1">
      <alignment horizontal="center" shrinkToFit="1"/>
    </xf>
    <xf numFmtId="38" fontId="2" fillId="5" borderId="31" xfId="2" applyFont="1" applyFill="1" applyBorder="1" applyAlignment="1">
      <alignment shrinkToFit="1"/>
    </xf>
    <xf numFmtId="38" fontId="2" fillId="0" borderId="32" xfId="2" applyFont="1" applyBorder="1" applyAlignment="1">
      <alignment shrinkToFit="1"/>
    </xf>
    <xf numFmtId="0" fontId="2" fillId="2" borderId="29" xfId="1" applyFont="1" applyFill="1" applyBorder="1" applyAlignment="1">
      <alignment horizontal="center" vertical="center" shrinkToFit="1"/>
    </xf>
    <xf numFmtId="0" fontId="2" fillId="2" borderId="33" xfId="1" applyFont="1" applyFill="1" applyBorder="1" applyAlignment="1">
      <alignment horizontal="center" vertical="center" shrinkToFit="1"/>
    </xf>
    <xf numFmtId="38" fontId="2" fillId="2" borderId="31" xfId="1" applyNumberFormat="1" applyFont="1" applyFill="1" applyBorder="1" applyAlignment="1">
      <alignment shrinkToFit="1"/>
    </xf>
    <xf numFmtId="38" fontId="2" fillId="0" borderId="34" xfId="2" applyFont="1" applyBorder="1" applyAlignment="1">
      <alignment shrinkToFit="1"/>
    </xf>
    <xf numFmtId="38" fontId="2" fillId="0" borderId="35" xfId="2" applyFont="1" applyBorder="1" applyAlignment="1">
      <alignment shrinkToFit="1"/>
    </xf>
    <xf numFmtId="38" fontId="2" fillId="0" borderId="36" xfId="2" applyFont="1" applyBorder="1" applyAlignment="1">
      <alignment shrinkToFit="1"/>
    </xf>
    <xf numFmtId="38" fontId="2" fillId="0" borderId="37" xfId="2" applyFont="1" applyBorder="1" applyAlignment="1">
      <alignment shrinkToFit="1"/>
    </xf>
    <xf numFmtId="38" fontId="2" fillId="0" borderId="38" xfId="2" applyFont="1" applyBorder="1" applyAlignment="1">
      <alignment shrinkToFit="1"/>
    </xf>
    <xf numFmtId="38" fontId="2" fillId="0" borderId="31" xfId="2" applyFont="1" applyBorder="1" applyAlignment="1">
      <alignment shrinkToFit="1"/>
    </xf>
    <xf numFmtId="38" fontId="2" fillId="0" borderId="39" xfId="2" applyFont="1" applyBorder="1" applyAlignment="1">
      <alignment shrinkToFit="1"/>
    </xf>
    <xf numFmtId="176" fontId="2" fillId="2" borderId="40" xfId="1" applyNumberFormat="1" applyFont="1" applyFill="1" applyBorder="1" applyAlignment="1">
      <alignment horizontal="center" shrinkToFit="1"/>
    </xf>
    <xf numFmtId="176" fontId="2" fillId="5" borderId="40" xfId="1" applyNumberFormat="1" applyFont="1" applyFill="1" applyBorder="1" applyAlignment="1">
      <alignment horizontal="center" shrinkToFit="1"/>
    </xf>
    <xf numFmtId="176" fontId="2" fillId="2" borderId="41" xfId="1" applyNumberFormat="1" applyFont="1" applyFill="1" applyBorder="1" applyAlignment="1">
      <alignment horizontal="center" shrinkToFit="1"/>
    </xf>
    <xf numFmtId="176" fontId="2" fillId="0" borderId="34" xfId="1" applyNumberFormat="1" applyFont="1" applyBorder="1" applyAlignment="1">
      <alignment horizontal="center" shrinkToFit="1"/>
    </xf>
    <xf numFmtId="176" fontId="2" fillId="0" borderId="42" xfId="1" applyNumberFormat="1" applyFont="1" applyBorder="1" applyAlignment="1">
      <alignment horizontal="center" shrinkToFit="1"/>
    </xf>
    <xf numFmtId="176" fontId="2" fillId="2" borderId="40" xfId="2" applyNumberFormat="1" applyFont="1" applyFill="1" applyBorder="1" applyAlignment="1">
      <alignment horizontal="center" shrinkToFit="1"/>
    </xf>
    <xf numFmtId="38" fontId="2" fillId="2" borderId="37" xfId="2" applyFont="1" applyFill="1" applyBorder="1" applyAlignment="1">
      <alignment shrinkToFit="1"/>
    </xf>
    <xf numFmtId="38" fontId="2" fillId="0" borderId="43" xfId="2" applyFont="1" applyBorder="1" applyAlignment="1">
      <alignment shrinkToFit="1"/>
    </xf>
    <xf numFmtId="0" fontId="2" fillId="2" borderId="39" xfId="1" applyFont="1" applyFill="1" applyBorder="1" applyAlignment="1">
      <alignment horizontal="center" vertical="center" shrinkToFit="1"/>
    </xf>
    <xf numFmtId="0" fontId="2" fillId="2" borderId="44" xfId="1" applyFont="1" applyFill="1" applyBorder="1" applyAlignment="1">
      <alignment horizontal="center" vertical="center" shrinkToFit="1"/>
    </xf>
    <xf numFmtId="38" fontId="2" fillId="2" borderId="41" xfId="1" applyNumberFormat="1" applyFont="1" applyFill="1" applyBorder="1" applyAlignment="1">
      <alignment shrinkToFit="1"/>
    </xf>
    <xf numFmtId="38" fontId="2" fillId="0" borderId="41" xfId="2" applyFont="1" applyBorder="1" applyAlignment="1">
      <alignment shrinkToFit="1"/>
    </xf>
    <xf numFmtId="38" fontId="2" fillId="0" borderId="40" xfId="2" applyFont="1" applyBorder="1" applyAlignment="1">
      <alignment shrinkToFit="1"/>
    </xf>
    <xf numFmtId="176" fontId="2" fillId="0" borderId="36" xfId="1" applyNumberFormat="1" applyFont="1" applyBorder="1" applyAlignment="1">
      <alignment horizontal="center" shrinkToFit="1"/>
    </xf>
    <xf numFmtId="176" fontId="2" fillId="0" borderId="45" xfId="1" applyNumberFormat="1" applyFont="1" applyBorder="1" applyAlignment="1">
      <alignment horizontal="center" shrinkToFit="1"/>
    </xf>
    <xf numFmtId="0" fontId="2" fillId="2" borderId="40" xfId="1" applyFont="1" applyFill="1" applyBorder="1" applyAlignment="1">
      <alignment horizontal="center" vertical="center" shrinkToFit="1"/>
    </xf>
    <xf numFmtId="0" fontId="2" fillId="2" borderId="46" xfId="1" applyFont="1" applyFill="1" applyBorder="1" applyAlignment="1">
      <alignment horizontal="center" vertical="center" shrinkToFit="1"/>
    </xf>
    <xf numFmtId="38" fontId="2" fillId="0" borderId="42" xfId="2" applyFont="1" applyBorder="1" applyAlignment="1">
      <alignment shrinkToFit="1"/>
    </xf>
    <xf numFmtId="38" fontId="2" fillId="0" borderId="42" xfId="2" applyFont="1" applyFill="1" applyBorder="1" applyAlignment="1">
      <alignment shrinkToFit="1"/>
    </xf>
    <xf numFmtId="38" fontId="2" fillId="0" borderId="45" xfId="2" applyFont="1" applyBorder="1" applyAlignment="1">
      <alignment shrinkToFit="1"/>
    </xf>
    <xf numFmtId="0" fontId="2" fillId="0" borderId="0" xfId="1" applyFont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47" xfId="1" applyFont="1" applyFill="1" applyBorder="1" applyAlignment="1">
      <alignment horizontal="center" vertical="center"/>
    </xf>
    <xf numFmtId="0" fontId="2" fillId="2" borderId="48" xfId="1" applyFont="1" applyFill="1" applyBorder="1" applyAlignment="1">
      <alignment horizontal="center" vertical="center"/>
    </xf>
    <xf numFmtId="176" fontId="2" fillId="2" borderId="49" xfId="1" applyNumberFormat="1" applyFont="1" applyFill="1" applyBorder="1" applyAlignment="1">
      <alignment horizontal="center" vertical="center"/>
    </xf>
    <xf numFmtId="176" fontId="2" fillId="2" borderId="7" xfId="1" applyNumberFormat="1" applyFont="1" applyFill="1" applyBorder="1" applyAlignment="1">
      <alignment horizontal="center" vertical="center"/>
    </xf>
    <xf numFmtId="176" fontId="2" fillId="2" borderId="47" xfId="1" applyNumberFormat="1" applyFont="1" applyFill="1" applyBorder="1" applyAlignment="1">
      <alignment horizontal="center" vertical="center"/>
    </xf>
    <xf numFmtId="176" fontId="2" fillId="2" borderId="48" xfId="1" applyNumberFormat="1" applyFont="1" applyFill="1" applyBorder="1" applyAlignment="1">
      <alignment horizontal="center" vertical="center"/>
    </xf>
    <xf numFmtId="0" fontId="2" fillId="2" borderId="50" xfId="1" applyFont="1" applyFill="1" applyBorder="1" applyAlignment="1">
      <alignment horizontal="center" vertical="center"/>
    </xf>
    <xf numFmtId="176" fontId="2" fillId="2" borderId="51" xfId="1" applyNumberFormat="1" applyFont="1" applyFill="1" applyBorder="1" applyAlignment="1">
      <alignment horizontal="center" vertical="center"/>
    </xf>
    <xf numFmtId="0" fontId="2" fillId="2" borderId="49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52" xfId="1" applyFont="1" applyFill="1" applyBorder="1" applyAlignment="1">
      <alignment horizontal="center" vertical="center" wrapText="1"/>
    </xf>
    <xf numFmtId="0" fontId="2" fillId="2" borderId="49" xfId="1" applyFont="1" applyFill="1" applyBorder="1" applyAlignment="1">
      <alignment horizontal="centerContinuous" vertical="center"/>
    </xf>
    <xf numFmtId="0" fontId="2" fillId="2" borderId="50" xfId="1" applyFont="1" applyFill="1" applyBorder="1" applyAlignment="1">
      <alignment horizontal="centerContinuous" vertical="center"/>
    </xf>
    <xf numFmtId="176" fontId="2" fillId="2" borderId="13" xfId="1" applyNumberFormat="1" applyFont="1" applyFill="1" applyBorder="1" applyAlignment="1">
      <alignment horizontal="center" vertical="center"/>
    </xf>
    <xf numFmtId="176" fontId="2" fillId="2" borderId="10" xfId="1" applyNumberFormat="1" applyFont="1" applyFill="1" applyBorder="1" applyAlignment="1">
      <alignment horizontal="center" vertical="center"/>
    </xf>
    <xf numFmtId="176" fontId="2" fillId="2" borderId="11" xfId="1" applyNumberFormat="1" applyFont="1" applyFill="1" applyBorder="1" applyAlignment="1">
      <alignment horizontal="center" vertical="center"/>
    </xf>
    <xf numFmtId="176" fontId="2" fillId="2" borderId="52" xfId="1" applyNumberFormat="1" applyFont="1" applyFill="1" applyBorder="1" applyAlignment="1">
      <alignment horizontal="center" vertical="center"/>
    </xf>
    <xf numFmtId="0" fontId="2" fillId="2" borderId="53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176" fontId="2" fillId="2" borderId="0" xfId="1" applyNumberFormat="1" applyFont="1" applyFill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52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0" borderId="0" xfId="1" applyFont="1" applyAlignment="1">
      <alignment horizontal="right" vertical="center" justifyLastLine="1"/>
    </xf>
    <xf numFmtId="0" fontId="8" fillId="0" borderId="0" xfId="1" applyFont="1" applyAlignment="1"/>
    <xf numFmtId="176" fontId="8" fillId="0" borderId="0" xfId="1" applyNumberFormat="1" applyFont="1" applyAlignment="1">
      <alignment horizontal="center"/>
    </xf>
    <xf numFmtId="176" fontId="8" fillId="0" borderId="0" xfId="1" applyNumberFormat="1" applyFont="1" applyAlignment="1">
      <alignment horizontal="left"/>
    </xf>
    <xf numFmtId="0" fontId="9" fillId="0" borderId="0" xfId="1" applyFont="1" applyAlignment="1">
      <alignment horizontal="left" vertical="center" indent="1"/>
    </xf>
    <xf numFmtId="0" fontId="2" fillId="2" borderId="16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38" fontId="10" fillId="0" borderId="0" xfId="3" applyFont="1" applyFill="1" applyBorder="1" applyAlignment="1" applyProtection="1">
      <alignment horizontal="left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54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176" fontId="2" fillId="2" borderId="4" xfId="1" applyNumberFormat="1" applyFont="1" applyFill="1" applyBorder="1" applyAlignment="1">
      <alignment horizontal="center" vertical="center"/>
    </xf>
    <xf numFmtId="176" fontId="2" fillId="2" borderId="3" xfId="1" applyNumberFormat="1" applyFont="1" applyFill="1" applyBorder="1" applyAlignment="1">
      <alignment horizontal="center" vertical="center"/>
    </xf>
    <xf numFmtId="176" fontId="2" fillId="2" borderId="5" xfId="1" applyNumberFormat="1" applyFont="1" applyFill="1" applyBorder="1" applyAlignment="1">
      <alignment horizontal="center" vertical="center"/>
    </xf>
  </cellXfs>
  <cellStyles count="4">
    <cellStyle name="桁区切り 2" xfId="3" xr:uid="{BDFC5026-3689-4B3E-9CCA-F706EF604B00}"/>
    <cellStyle name="桁区切り 3" xfId="2" xr:uid="{C1FF256A-C3B4-4E56-8C33-29D79CB8CF9D}"/>
    <cellStyle name="標準" xfId="0" builtinId="0"/>
    <cellStyle name="標準 3" xfId="1" xr:uid="{6789E115-BDDD-4FE3-90B7-724A1F839F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DFB54-BA9D-4136-A1C5-36856A41DA2C}">
  <sheetPr>
    <tabColor indexed="8"/>
    <pageSetUpPr fitToPage="1"/>
  </sheetPr>
  <dimension ref="A1:AB54"/>
  <sheetViews>
    <sheetView tabSelected="1" view="pageBreakPreview" zoomScale="90" zoomScaleNormal="100" zoomScaleSheetLayoutView="9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ColWidth="8.875" defaultRowHeight="15" customHeight="1" outlineLevelRow="1" outlineLevelCol="1" x14ac:dyDescent="0.4"/>
  <cols>
    <col min="1" max="1" width="7.5" style="3" customWidth="1"/>
    <col min="2" max="2" width="3.75" style="3" customWidth="1"/>
    <col min="3" max="6" width="9.375" style="1" customWidth="1"/>
    <col min="7" max="7" width="7.5" style="2" customWidth="1"/>
    <col min="8" max="11" width="9.375" style="1" customWidth="1"/>
    <col min="12" max="17" width="7.5" style="2" customWidth="1"/>
    <col min="18" max="19" width="9.375" style="1" hidden="1" customWidth="1" outlineLevel="1"/>
    <col min="20" max="20" width="9.375" style="1" customWidth="1" collapsed="1"/>
    <col min="21" max="28" width="9.375" style="1" customWidth="1"/>
    <col min="29" max="16384" width="8.875" style="1"/>
  </cols>
  <sheetData>
    <row r="1" spans="1:28" ht="15" customHeight="1" x14ac:dyDescent="0.4">
      <c r="A1" s="149" t="s">
        <v>83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</row>
    <row r="2" spans="1:28" ht="15" customHeight="1" x14ac:dyDescent="0.15">
      <c r="A2" s="144" t="s">
        <v>82</v>
      </c>
      <c r="B2" s="144"/>
      <c r="C2" s="113"/>
      <c r="D2" s="113"/>
      <c r="E2" s="113"/>
      <c r="F2" s="113"/>
      <c r="H2" s="113"/>
      <c r="I2" s="113"/>
      <c r="K2" s="113"/>
      <c r="M2" s="143" t="s">
        <v>81</v>
      </c>
      <c r="N2" s="142"/>
      <c r="O2" s="142"/>
      <c r="P2" s="142"/>
      <c r="Q2" s="142"/>
      <c r="R2" s="141"/>
      <c r="S2" s="141"/>
    </row>
    <row r="3" spans="1:28" ht="15" customHeight="1" x14ac:dyDescent="0.4">
      <c r="AA3" s="140"/>
      <c r="AB3" s="140" t="s">
        <v>80</v>
      </c>
    </row>
    <row r="4" spans="1:28" s="113" customFormat="1" ht="15" customHeight="1" x14ac:dyDescent="0.4">
      <c r="A4" s="139"/>
      <c r="B4" s="138"/>
      <c r="C4" s="150" t="s">
        <v>79</v>
      </c>
      <c r="D4" s="150"/>
      <c r="E4" s="150"/>
      <c r="F4" s="150"/>
      <c r="G4" s="151"/>
      <c r="H4" s="152" t="s">
        <v>78</v>
      </c>
      <c r="I4" s="150"/>
      <c r="J4" s="150"/>
      <c r="K4" s="150"/>
      <c r="L4" s="150"/>
      <c r="M4" s="157" t="s">
        <v>84</v>
      </c>
      <c r="N4" s="158"/>
      <c r="O4" s="158"/>
      <c r="P4" s="158"/>
      <c r="Q4" s="159"/>
      <c r="R4" s="147" t="s">
        <v>77</v>
      </c>
      <c r="S4" s="148"/>
      <c r="T4" s="153" t="s">
        <v>76</v>
      </c>
      <c r="U4" s="154"/>
      <c r="V4" s="155"/>
      <c r="W4" s="153" t="s">
        <v>75</v>
      </c>
      <c r="X4" s="154"/>
      <c r="Y4" s="155"/>
      <c r="Z4" s="156" t="s">
        <v>74</v>
      </c>
      <c r="AA4" s="154"/>
      <c r="AB4" s="155"/>
    </row>
    <row r="5" spans="1:28" s="113" customFormat="1" ht="15" customHeight="1" x14ac:dyDescent="0.4">
      <c r="A5" s="145" t="s">
        <v>73</v>
      </c>
      <c r="B5" s="146"/>
      <c r="C5" s="137" t="s">
        <v>69</v>
      </c>
      <c r="D5" s="136" t="s">
        <v>72</v>
      </c>
      <c r="E5" s="124" t="s">
        <v>66</v>
      </c>
      <c r="F5" s="124" t="s">
        <v>70</v>
      </c>
      <c r="G5" s="135" t="s">
        <v>70</v>
      </c>
      <c r="H5" s="134" t="s">
        <v>69</v>
      </c>
      <c r="I5" s="133" t="s">
        <v>72</v>
      </c>
      <c r="J5" s="124" t="s">
        <v>66</v>
      </c>
      <c r="K5" s="124" t="s">
        <v>70</v>
      </c>
      <c r="L5" s="129" t="s">
        <v>70</v>
      </c>
      <c r="M5" s="132" t="s">
        <v>68</v>
      </c>
      <c r="N5" s="131" t="s">
        <v>71</v>
      </c>
      <c r="O5" s="130" t="s">
        <v>66</v>
      </c>
      <c r="P5" s="129" t="s">
        <v>70</v>
      </c>
      <c r="Q5" s="129" t="s">
        <v>70</v>
      </c>
      <c r="R5" s="128" t="s">
        <v>69</v>
      </c>
      <c r="S5" s="127"/>
      <c r="T5" s="126" t="s">
        <v>68</v>
      </c>
      <c r="U5" s="125" t="s">
        <v>67</v>
      </c>
      <c r="V5" s="124" t="s">
        <v>66</v>
      </c>
      <c r="W5" s="126" t="s">
        <v>68</v>
      </c>
      <c r="X5" s="125" t="s">
        <v>67</v>
      </c>
      <c r="Y5" s="124" t="s">
        <v>66</v>
      </c>
      <c r="Z5" s="126" t="s">
        <v>68</v>
      </c>
      <c r="AA5" s="125" t="s">
        <v>67</v>
      </c>
      <c r="AB5" s="124" t="s">
        <v>66</v>
      </c>
    </row>
    <row r="6" spans="1:28" s="113" customFormat="1" ht="15" customHeight="1" x14ac:dyDescent="0.4">
      <c r="A6" s="121"/>
      <c r="B6" s="123"/>
      <c r="C6" s="116" t="s">
        <v>65</v>
      </c>
      <c r="D6" s="115" t="s">
        <v>64</v>
      </c>
      <c r="E6" s="114" t="s">
        <v>63</v>
      </c>
      <c r="F6" s="114" t="s">
        <v>59</v>
      </c>
      <c r="G6" s="122" t="s">
        <v>58</v>
      </c>
      <c r="H6" s="121" t="s">
        <v>62</v>
      </c>
      <c r="I6" s="115" t="s">
        <v>61</v>
      </c>
      <c r="J6" s="114" t="s">
        <v>60</v>
      </c>
      <c r="K6" s="114" t="s">
        <v>59</v>
      </c>
      <c r="L6" s="117" t="s">
        <v>58</v>
      </c>
      <c r="M6" s="120" t="s">
        <v>57</v>
      </c>
      <c r="N6" s="119" t="s">
        <v>56</v>
      </c>
      <c r="O6" s="118" t="s">
        <v>55</v>
      </c>
      <c r="P6" s="117" t="s">
        <v>54</v>
      </c>
      <c r="Q6" s="117" t="s">
        <v>53</v>
      </c>
      <c r="R6" s="114" t="s">
        <v>52</v>
      </c>
      <c r="S6" s="114" t="s">
        <v>51</v>
      </c>
      <c r="T6" s="116" t="s">
        <v>50</v>
      </c>
      <c r="U6" s="115" t="s">
        <v>49</v>
      </c>
      <c r="V6" s="114"/>
      <c r="W6" s="116" t="s">
        <v>50</v>
      </c>
      <c r="X6" s="115" t="s">
        <v>49</v>
      </c>
      <c r="Y6" s="114"/>
      <c r="Z6" s="116" t="s">
        <v>50</v>
      </c>
      <c r="AA6" s="115" t="s">
        <v>49</v>
      </c>
      <c r="AB6" s="114"/>
    </row>
    <row r="7" spans="1:28" s="4" customFormat="1" ht="15" customHeight="1" x14ac:dyDescent="0.15">
      <c r="A7" s="109" t="s">
        <v>48</v>
      </c>
      <c r="B7" s="108" t="s">
        <v>12</v>
      </c>
      <c r="C7" s="89">
        <v>18710996</v>
      </c>
      <c r="D7" s="100">
        <v>1511954</v>
      </c>
      <c r="E7" s="99">
        <v>20222950</v>
      </c>
      <c r="F7" s="81">
        <v>20286891</v>
      </c>
      <c r="G7" s="98">
        <f t="shared" ref="G7:G53" si="0">IFERROR((E7-F7)/F7*100,"-")</f>
        <v>-0.31518382979432386</v>
      </c>
      <c r="H7" s="90">
        <v>17696544</v>
      </c>
      <c r="I7" s="88">
        <v>519659</v>
      </c>
      <c r="J7" s="99">
        <v>18216203</v>
      </c>
      <c r="K7" s="81">
        <v>18382144</v>
      </c>
      <c r="L7" s="98">
        <f t="shared" ref="L7:L53" si="1">IFERROR((J7-K7)/K7*100,"-")</f>
        <v>-0.90272930078232438</v>
      </c>
      <c r="M7" s="107">
        <f t="shared" ref="M7:M53" si="2">IFERROR(H7/C7*100,"-")</f>
        <v>94.5783110637189</v>
      </c>
      <c r="N7" s="106">
        <f t="shared" ref="N7:N53" si="3">IFERROR(I7/D7*100,"-")</f>
        <v>34.370027130455028</v>
      </c>
      <c r="O7" s="95">
        <f t="shared" ref="O7:O53" si="4">IFERROR(ROUND(J7/E7*100,1),"-")</f>
        <v>90.1</v>
      </c>
      <c r="P7" s="94">
        <f t="shared" ref="P7:P53" si="5">IFERROR(ROUND(K7/F7*100,1),"-")</f>
        <v>90.6</v>
      </c>
      <c r="Q7" s="93">
        <f t="shared" ref="Q7:Q53" si="6">IFERROR(O7-P7,"-")</f>
        <v>-0.5</v>
      </c>
      <c r="R7" s="105"/>
      <c r="S7" s="104"/>
      <c r="T7" s="90">
        <v>59621</v>
      </c>
      <c r="U7" s="88">
        <v>1232</v>
      </c>
      <c r="V7" s="103">
        <f t="shared" ref="V7:V41" si="7">SUM(T7:U7)</f>
        <v>60853</v>
      </c>
      <c r="W7" s="89">
        <v>4016</v>
      </c>
      <c r="X7" s="88">
        <v>396587</v>
      </c>
      <c r="Y7" s="103">
        <f t="shared" ref="Y7:Y41" si="8">SUM(W7:X7)</f>
        <v>400603</v>
      </c>
      <c r="Z7" s="112">
        <f t="shared" ref="Z7:Z41" si="9">C7-H7+T7-W7</f>
        <v>1070057</v>
      </c>
      <c r="AA7" s="88">
        <f t="shared" ref="AA7:AA41" si="10">D7-I7+U7-X7</f>
        <v>596940</v>
      </c>
      <c r="AB7" s="103">
        <f t="shared" ref="AB7:AB41" si="11">SUM(Z7:AA7)</f>
        <v>1666997</v>
      </c>
    </row>
    <row r="8" spans="1:28" s="4" customFormat="1" ht="15" customHeight="1" x14ac:dyDescent="0.15">
      <c r="A8" s="102" t="s">
        <v>47</v>
      </c>
      <c r="B8" s="108" t="s">
        <v>12</v>
      </c>
      <c r="C8" s="89">
        <v>2604186</v>
      </c>
      <c r="D8" s="100">
        <v>395052</v>
      </c>
      <c r="E8" s="99">
        <v>2999238</v>
      </c>
      <c r="F8" s="81">
        <v>3042861</v>
      </c>
      <c r="G8" s="98">
        <f t="shared" si="0"/>
        <v>-1.433617901047731</v>
      </c>
      <c r="H8" s="90">
        <v>2438425</v>
      </c>
      <c r="I8" s="88">
        <v>103425</v>
      </c>
      <c r="J8" s="99">
        <v>2541850</v>
      </c>
      <c r="K8" s="81">
        <v>2585595</v>
      </c>
      <c r="L8" s="98">
        <f t="shared" si="1"/>
        <v>-1.6918736306343414</v>
      </c>
      <c r="M8" s="97">
        <f t="shared" si="2"/>
        <v>93.634824855060273</v>
      </c>
      <c r="N8" s="96">
        <f t="shared" si="3"/>
        <v>26.18009780990857</v>
      </c>
      <c r="O8" s="95">
        <f t="shared" si="4"/>
        <v>84.7</v>
      </c>
      <c r="P8" s="94">
        <f t="shared" si="5"/>
        <v>85</v>
      </c>
      <c r="Q8" s="93">
        <f t="shared" si="6"/>
        <v>-0.29999999999999716</v>
      </c>
      <c r="R8" s="105"/>
      <c r="S8" s="104"/>
      <c r="T8" s="90">
        <v>10718</v>
      </c>
      <c r="U8" s="88">
        <v>141</v>
      </c>
      <c r="V8" s="85">
        <f t="shared" si="7"/>
        <v>10859</v>
      </c>
      <c r="W8" s="89">
        <v>0</v>
      </c>
      <c r="X8" s="88">
        <v>56773</v>
      </c>
      <c r="Y8" s="85">
        <f t="shared" si="8"/>
        <v>56773</v>
      </c>
      <c r="Z8" s="110">
        <f t="shared" si="9"/>
        <v>176479</v>
      </c>
      <c r="AA8" s="86">
        <f t="shared" si="10"/>
        <v>234995</v>
      </c>
      <c r="AB8" s="85">
        <f t="shared" si="11"/>
        <v>411474</v>
      </c>
    </row>
    <row r="9" spans="1:28" s="4" customFormat="1" ht="15" customHeight="1" x14ac:dyDescent="0.15">
      <c r="A9" s="102" t="s">
        <v>46</v>
      </c>
      <c r="B9" s="108" t="s">
        <v>12</v>
      </c>
      <c r="C9" s="89">
        <v>865906</v>
      </c>
      <c r="D9" s="100">
        <v>212986</v>
      </c>
      <c r="E9" s="99">
        <v>1078892</v>
      </c>
      <c r="F9" s="81">
        <v>1048779</v>
      </c>
      <c r="G9" s="98">
        <f t="shared" si="0"/>
        <v>2.8712436080432577</v>
      </c>
      <c r="H9" s="90">
        <v>821807</v>
      </c>
      <c r="I9" s="88">
        <v>46812</v>
      </c>
      <c r="J9" s="99">
        <v>868619</v>
      </c>
      <c r="K9" s="81">
        <v>827091</v>
      </c>
      <c r="L9" s="98">
        <f t="shared" si="1"/>
        <v>5.0209710902427904</v>
      </c>
      <c r="M9" s="97">
        <f t="shared" si="2"/>
        <v>94.907183920656507</v>
      </c>
      <c r="N9" s="96">
        <f t="shared" si="3"/>
        <v>21.978909411886228</v>
      </c>
      <c r="O9" s="95">
        <f t="shared" si="4"/>
        <v>80.5</v>
      </c>
      <c r="P9" s="94">
        <f t="shared" si="5"/>
        <v>78.900000000000006</v>
      </c>
      <c r="Q9" s="93">
        <f t="shared" si="6"/>
        <v>1.5999999999999943</v>
      </c>
      <c r="R9" s="105"/>
      <c r="S9" s="104"/>
      <c r="T9" s="90">
        <v>2172</v>
      </c>
      <c r="U9" s="88">
        <v>29</v>
      </c>
      <c r="V9" s="85">
        <f t="shared" si="7"/>
        <v>2201</v>
      </c>
      <c r="W9" s="89">
        <v>0</v>
      </c>
      <c r="X9" s="88">
        <v>11124</v>
      </c>
      <c r="Y9" s="85">
        <f t="shared" si="8"/>
        <v>11124</v>
      </c>
      <c r="Z9" s="110">
        <f t="shared" si="9"/>
        <v>46271</v>
      </c>
      <c r="AA9" s="86">
        <f t="shared" si="10"/>
        <v>155079</v>
      </c>
      <c r="AB9" s="85">
        <f t="shared" si="11"/>
        <v>201350</v>
      </c>
    </row>
    <row r="10" spans="1:28" s="4" customFormat="1" ht="15" customHeight="1" x14ac:dyDescent="0.15">
      <c r="A10" s="102" t="s">
        <v>45</v>
      </c>
      <c r="B10" s="108" t="s">
        <v>12</v>
      </c>
      <c r="C10" s="89">
        <v>1062329</v>
      </c>
      <c r="D10" s="100">
        <v>212497</v>
      </c>
      <c r="E10" s="99">
        <v>1274826</v>
      </c>
      <c r="F10" s="81">
        <v>1336403</v>
      </c>
      <c r="G10" s="98">
        <f t="shared" si="0"/>
        <v>-4.607666998652352</v>
      </c>
      <c r="H10" s="90">
        <v>996932</v>
      </c>
      <c r="I10" s="88">
        <v>40361</v>
      </c>
      <c r="J10" s="99">
        <v>1037293</v>
      </c>
      <c r="K10" s="81">
        <v>1064152</v>
      </c>
      <c r="L10" s="98">
        <f t="shared" si="1"/>
        <v>-2.5239815364722333</v>
      </c>
      <c r="M10" s="97">
        <f t="shared" si="2"/>
        <v>93.843997481006355</v>
      </c>
      <c r="N10" s="96">
        <f t="shared" si="3"/>
        <v>18.99367991077521</v>
      </c>
      <c r="O10" s="95">
        <f t="shared" si="4"/>
        <v>81.400000000000006</v>
      </c>
      <c r="P10" s="94">
        <f t="shared" si="5"/>
        <v>79.599999999999994</v>
      </c>
      <c r="Q10" s="93">
        <f t="shared" si="6"/>
        <v>1.8000000000000114</v>
      </c>
      <c r="R10" s="105"/>
      <c r="S10" s="104"/>
      <c r="T10" s="90">
        <v>0</v>
      </c>
      <c r="U10" s="88">
        <v>0</v>
      </c>
      <c r="V10" s="85">
        <f t="shared" si="7"/>
        <v>0</v>
      </c>
      <c r="W10" s="89">
        <v>0</v>
      </c>
      <c r="X10" s="88">
        <v>0</v>
      </c>
      <c r="Y10" s="85">
        <f t="shared" si="8"/>
        <v>0</v>
      </c>
      <c r="Z10" s="110">
        <f t="shared" si="9"/>
        <v>65397</v>
      </c>
      <c r="AA10" s="86">
        <f t="shared" si="10"/>
        <v>172136</v>
      </c>
      <c r="AB10" s="85">
        <f t="shared" si="11"/>
        <v>237533</v>
      </c>
    </row>
    <row r="11" spans="1:28" s="4" customFormat="1" ht="15" customHeight="1" x14ac:dyDescent="0.15">
      <c r="A11" s="102" t="s">
        <v>44</v>
      </c>
      <c r="B11" s="108" t="s">
        <v>15</v>
      </c>
      <c r="C11" s="89">
        <v>542876</v>
      </c>
      <c r="D11" s="100">
        <v>116499</v>
      </c>
      <c r="E11" s="99">
        <v>659375</v>
      </c>
      <c r="F11" s="81">
        <v>671498</v>
      </c>
      <c r="G11" s="98">
        <f t="shared" si="0"/>
        <v>-1.8053665089099298</v>
      </c>
      <c r="H11" s="90">
        <v>519396</v>
      </c>
      <c r="I11" s="88">
        <v>32885</v>
      </c>
      <c r="J11" s="99">
        <v>552281</v>
      </c>
      <c r="K11" s="81">
        <v>538275</v>
      </c>
      <c r="L11" s="98">
        <f t="shared" si="1"/>
        <v>2.6020156982954812</v>
      </c>
      <c r="M11" s="97">
        <f t="shared" si="2"/>
        <v>95.674887082869759</v>
      </c>
      <c r="N11" s="96">
        <f t="shared" si="3"/>
        <v>28.227710109099647</v>
      </c>
      <c r="O11" s="95">
        <f t="shared" si="4"/>
        <v>83.8</v>
      </c>
      <c r="P11" s="94">
        <f t="shared" si="5"/>
        <v>80.2</v>
      </c>
      <c r="Q11" s="93">
        <f t="shared" si="6"/>
        <v>3.5999999999999943</v>
      </c>
      <c r="R11" s="105"/>
      <c r="S11" s="104"/>
      <c r="T11" s="90">
        <v>218</v>
      </c>
      <c r="U11" s="88">
        <v>11</v>
      </c>
      <c r="V11" s="85">
        <f t="shared" si="7"/>
        <v>229</v>
      </c>
      <c r="W11" s="89">
        <v>0</v>
      </c>
      <c r="X11" s="88">
        <v>10832</v>
      </c>
      <c r="Y11" s="85">
        <f t="shared" si="8"/>
        <v>10832</v>
      </c>
      <c r="Z11" s="110">
        <f t="shared" si="9"/>
        <v>23698</v>
      </c>
      <c r="AA11" s="86">
        <f t="shared" si="10"/>
        <v>72793</v>
      </c>
      <c r="AB11" s="85">
        <f t="shared" si="11"/>
        <v>96491</v>
      </c>
    </row>
    <row r="12" spans="1:28" s="4" customFormat="1" ht="15" customHeight="1" x14ac:dyDescent="0.15">
      <c r="A12" s="102" t="s">
        <v>43</v>
      </c>
      <c r="B12" s="108" t="s">
        <v>12</v>
      </c>
      <c r="C12" s="89">
        <v>1387029</v>
      </c>
      <c r="D12" s="100">
        <v>206067</v>
      </c>
      <c r="E12" s="99">
        <v>1593096</v>
      </c>
      <c r="F12" s="81">
        <v>1448084</v>
      </c>
      <c r="G12" s="98">
        <f t="shared" si="0"/>
        <v>10.014059957847749</v>
      </c>
      <c r="H12" s="90">
        <v>1306134</v>
      </c>
      <c r="I12" s="88">
        <v>45144</v>
      </c>
      <c r="J12" s="99">
        <v>1351278</v>
      </c>
      <c r="K12" s="81">
        <v>1223111</v>
      </c>
      <c r="L12" s="98">
        <f t="shared" si="1"/>
        <v>10.478770937388349</v>
      </c>
      <c r="M12" s="97">
        <f t="shared" si="2"/>
        <v>94.167749917269219</v>
      </c>
      <c r="N12" s="96">
        <f t="shared" si="3"/>
        <v>21.907437872148378</v>
      </c>
      <c r="O12" s="95">
        <f t="shared" si="4"/>
        <v>84.8</v>
      </c>
      <c r="P12" s="94">
        <f t="shared" si="5"/>
        <v>84.5</v>
      </c>
      <c r="Q12" s="93">
        <f t="shared" si="6"/>
        <v>0.29999999999999716</v>
      </c>
      <c r="R12" s="105"/>
      <c r="S12" s="104"/>
      <c r="T12" s="90">
        <v>3279</v>
      </c>
      <c r="U12" s="88">
        <v>8</v>
      </c>
      <c r="V12" s="85">
        <f t="shared" si="7"/>
        <v>3287</v>
      </c>
      <c r="W12" s="89">
        <v>5</v>
      </c>
      <c r="X12" s="88">
        <v>8931</v>
      </c>
      <c r="Y12" s="85">
        <f t="shared" si="8"/>
        <v>8936</v>
      </c>
      <c r="Z12" s="110">
        <f t="shared" si="9"/>
        <v>84169</v>
      </c>
      <c r="AA12" s="86">
        <f t="shared" si="10"/>
        <v>152000</v>
      </c>
      <c r="AB12" s="85">
        <f t="shared" si="11"/>
        <v>236169</v>
      </c>
    </row>
    <row r="13" spans="1:28" s="4" customFormat="1" ht="15" customHeight="1" x14ac:dyDescent="0.15">
      <c r="A13" s="102" t="s">
        <v>42</v>
      </c>
      <c r="B13" s="108" t="s">
        <v>15</v>
      </c>
      <c r="C13" s="89">
        <v>594778</v>
      </c>
      <c r="D13" s="100">
        <v>149100</v>
      </c>
      <c r="E13" s="99">
        <v>743878</v>
      </c>
      <c r="F13" s="81">
        <v>752704</v>
      </c>
      <c r="G13" s="98">
        <f t="shared" si="0"/>
        <v>-1.1725724853328798</v>
      </c>
      <c r="H13" s="90">
        <v>570195</v>
      </c>
      <c r="I13" s="88">
        <v>32424</v>
      </c>
      <c r="J13" s="99">
        <v>602619</v>
      </c>
      <c r="K13" s="81">
        <v>594400</v>
      </c>
      <c r="L13" s="98">
        <f t="shared" si="1"/>
        <v>1.3827388963660834</v>
      </c>
      <c r="M13" s="97">
        <f t="shared" si="2"/>
        <v>95.866861249071079</v>
      </c>
      <c r="N13" s="96">
        <f t="shared" si="3"/>
        <v>21.746478873239436</v>
      </c>
      <c r="O13" s="95">
        <f t="shared" si="4"/>
        <v>81</v>
      </c>
      <c r="P13" s="94">
        <f t="shared" si="5"/>
        <v>79</v>
      </c>
      <c r="Q13" s="93">
        <f t="shared" si="6"/>
        <v>2</v>
      </c>
      <c r="R13" s="105"/>
      <c r="S13" s="104"/>
      <c r="T13" s="90">
        <v>2687</v>
      </c>
      <c r="U13" s="88">
        <v>4</v>
      </c>
      <c r="V13" s="85">
        <f t="shared" si="7"/>
        <v>2691</v>
      </c>
      <c r="W13" s="89">
        <v>131</v>
      </c>
      <c r="X13" s="88">
        <v>27644</v>
      </c>
      <c r="Y13" s="85">
        <f t="shared" si="8"/>
        <v>27775</v>
      </c>
      <c r="Z13" s="110">
        <f t="shared" si="9"/>
        <v>27139</v>
      </c>
      <c r="AA13" s="86">
        <f t="shared" si="10"/>
        <v>89036</v>
      </c>
      <c r="AB13" s="85">
        <f t="shared" si="11"/>
        <v>116175</v>
      </c>
    </row>
    <row r="14" spans="1:28" s="4" customFormat="1" ht="15" customHeight="1" x14ac:dyDescent="0.15">
      <c r="A14" s="102" t="s">
        <v>41</v>
      </c>
      <c r="B14" s="108" t="s">
        <v>12</v>
      </c>
      <c r="C14" s="89">
        <v>918923</v>
      </c>
      <c r="D14" s="100">
        <v>174624</v>
      </c>
      <c r="E14" s="99">
        <v>1093547</v>
      </c>
      <c r="F14" s="81">
        <v>1124500</v>
      </c>
      <c r="G14" s="98">
        <f t="shared" si="0"/>
        <v>-2.752601156069364</v>
      </c>
      <c r="H14" s="90">
        <v>879450</v>
      </c>
      <c r="I14" s="88">
        <v>52552</v>
      </c>
      <c r="J14" s="99">
        <v>932002</v>
      </c>
      <c r="K14" s="81">
        <v>928545</v>
      </c>
      <c r="L14" s="98">
        <f t="shared" si="1"/>
        <v>0.37230290400572941</v>
      </c>
      <c r="M14" s="97">
        <f t="shared" si="2"/>
        <v>95.70442790092315</v>
      </c>
      <c r="N14" s="96">
        <f t="shared" si="3"/>
        <v>30.094374198277439</v>
      </c>
      <c r="O14" s="95">
        <f t="shared" si="4"/>
        <v>85.2</v>
      </c>
      <c r="P14" s="94">
        <f t="shared" si="5"/>
        <v>82.6</v>
      </c>
      <c r="Q14" s="93">
        <f t="shared" si="6"/>
        <v>2.6000000000000085</v>
      </c>
      <c r="R14" s="105"/>
      <c r="S14" s="104"/>
      <c r="T14" s="90">
        <v>3015</v>
      </c>
      <c r="U14" s="88">
        <v>112</v>
      </c>
      <c r="V14" s="85">
        <f t="shared" si="7"/>
        <v>3127</v>
      </c>
      <c r="W14" s="89">
        <v>6</v>
      </c>
      <c r="X14" s="88">
        <v>7154</v>
      </c>
      <c r="Y14" s="85">
        <f t="shared" si="8"/>
        <v>7160</v>
      </c>
      <c r="Z14" s="110">
        <f t="shared" si="9"/>
        <v>42482</v>
      </c>
      <c r="AA14" s="86">
        <f t="shared" si="10"/>
        <v>115030</v>
      </c>
      <c r="AB14" s="85">
        <f t="shared" si="11"/>
        <v>157512</v>
      </c>
    </row>
    <row r="15" spans="1:28" s="4" customFormat="1" ht="15" customHeight="1" x14ac:dyDescent="0.15">
      <c r="A15" s="102" t="s">
        <v>40</v>
      </c>
      <c r="B15" s="108" t="s">
        <v>12</v>
      </c>
      <c r="C15" s="89">
        <v>699258</v>
      </c>
      <c r="D15" s="100">
        <v>121144</v>
      </c>
      <c r="E15" s="99">
        <v>820402</v>
      </c>
      <c r="F15" s="81">
        <v>829769</v>
      </c>
      <c r="G15" s="98">
        <f t="shared" si="0"/>
        <v>-1.1288683959029562</v>
      </c>
      <c r="H15" s="90">
        <v>668593</v>
      </c>
      <c r="I15" s="88">
        <v>24962</v>
      </c>
      <c r="J15" s="99">
        <v>693555</v>
      </c>
      <c r="K15" s="81">
        <v>695758</v>
      </c>
      <c r="L15" s="98">
        <f t="shared" si="1"/>
        <v>-0.31663308219237152</v>
      </c>
      <c r="M15" s="97">
        <f t="shared" si="2"/>
        <v>95.614637229749249</v>
      </c>
      <c r="N15" s="96">
        <f t="shared" si="3"/>
        <v>20.605230139338307</v>
      </c>
      <c r="O15" s="95">
        <f t="shared" si="4"/>
        <v>84.5</v>
      </c>
      <c r="P15" s="94">
        <f t="shared" si="5"/>
        <v>83.8</v>
      </c>
      <c r="Q15" s="93">
        <f t="shared" si="6"/>
        <v>0.70000000000000284</v>
      </c>
      <c r="R15" s="105"/>
      <c r="S15" s="104"/>
      <c r="T15" s="90">
        <v>3107</v>
      </c>
      <c r="U15" s="88">
        <v>111</v>
      </c>
      <c r="V15" s="85">
        <f t="shared" si="7"/>
        <v>3218</v>
      </c>
      <c r="W15" s="89">
        <v>0</v>
      </c>
      <c r="X15" s="88">
        <v>8970</v>
      </c>
      <c r="Y15" s="85">
        <f t="shared" si="8"/>
        <v>8970</v>
      </c>
      <c r="Z15" s="111">
        <f t="shared" si="9"/>
        <v>33772</v>
      </c>
      <c r="AA15" s="86">
        <f t="shared" si="10"/>
        <v>87323</v>
      </c>
      <c r="AB15" s="85">
        <f t="shared" si="11"/>
        <v>121095</v>
      </c>
    </row>
    <row r="16" spans="1:28" s="4" customFormat="1" ht="15" customHeight="1" x14ac:dyDescent="0.15">
      <c r="A16" s="102" t="s">
        <v>39</v>
      </c>
      <c r="B16" s="108" t="s">
        <v>15</v>
      </c>
      <c r="C16" s="89">
        <v>1687910</v>
      </c>
      <c r="D16" s="100">
        <v>269908</v>
      </c>
      <c r="E16" s="99">
        <v>1957818</v>
      </c>
      <c r="F16" s="81">
        <v>1797605</v>
      </c>
      <c r="G16" s="98">
        <f t="shared" si="0"/>
        <v>8.9125809062613879</v>
      </c>
      <c r="H16" s="90">
        <v>1592618</v>
      </c>
      <c r="I16" s="88">
        <v>57050</v>
      </c>
      <c r="J16" s="99">
        <v>1649668</v>
      </c>
      <c r="K16" s="81">
        <v>1498822</v>
      </c>
      <c r="L16" s="98">
        <f t="shared" si="1"/>
        <v>10.064303833277066</v>
      </c>
      <c r="M16" s="97">
        <f t="shared" si="2"/>
        <v>94.354438329057828</v>
      </c>
      <c r="N16" s="96">
        <f t="shared" si="3"/>
        <v>21.136831809357261</v>
      </c>
      <c r="O16" s="95">
        <f t="shared" si="4"/>
        <v>84.3</v>
      </c>
      <c r="P16" s="94">
        <f t="shared" si="5"/>
        <v>83.4</v>
      </c>
      <c r="Q16" s="93">
        <f t="shared" si="6"/>
        <v>0.89999999999999147</v>
      </c>
      <c r="R16" s="105"/>
      <c r="S16" s="104"/>
      <c r="T16" s="90">
        <v>6209</v>
      </c>
      <c r="U16" s="88">
        <v>227</v>
      </c>
      <c r="V16" s="85">
        <f t="shared" si="7"/>
        <v>6436</v>
      </c>
      <c r="W16" s="89">
        <v>0</v>
      </c>
      <c r="X16" s="88">
        <v>23448</v>
      </c>
      <c r="Y16" s="85">
        <f t="shared" si="8"/>
        <v>23448</v>
      </c>
      <c r="Z16" s="110">
        <f t="shared" si="9"/>
        <v>101501</v>
      </c>
      <c r="AA16" s="86">
        <f t="shared" si="10"/>
        <v>189637</v>
      </c>
      <c r="AB16" s="85">
        <f t="shared" si="11"/>
        <v>291138</v>
      </c>
    </row>
    <row r="17" spans="1:28" s="4" customFormat="1" ht="15" customHeight="1" x14ac:dyDescent="0.15">
      <c r="A17" s="102" t="s">
        <v>38</v>
      </c>
      <c r="B17" s="108" t="s">
        <v>15</v>
      </c>
      <c r="C17" s="89">
        <v>1364662</v>
      </c>
      <c r="D17" s="100">
        <v>188190</v>
      </c>
      <c r="E17" s="99">
        <v>1552852</v>
      </c>
      <c r="F17" s="81">
        <v>1474080</v>
      </c>
      <c r="G17" s="98">
        <f t="shared" si="0"/>
        <v>5.343807663084772</v>
      </c>
      <c r="H17" s="90">
        <v>1308968</v>
      </c>
      <c r="I17" s="88">
        <v>37359</v>
      </c>
      <c r="J17" s="99">
        <v>1346327</v>
      </c>
      <c r="K17" s="81">
        <v>1272303</v>
      </c>
      <c r="L17" s="98">
        <f t="shared" si="1"/>
        <v>5.8181109374103492</v>
      </c>
      <c r="M17" s="97">
        <f t="shared" si="2"/>
        <v>95.918842907621084</v>
      </c>
      <c r="N17" s="96">
        <f t="shared" si="3"/>
        <v>19.851745576279292</v>
      </c>
      <c r="O17" s="95">
        <f t="shared" si="4"/>
        <v>86.7</v>
      </c>
      <c r="P17" s="94">
        <f t="shared" si="5"/>
        <v>86.3</v>
      </c>
      <c r="Q17" s="93">
        <f t="shared" si="6"/>
        <v>0.40000000000000568</v>
      </c>
      <c r="R17" s="105"/>
      <c r="S17" s="104"/>
      <c r="T17" s="90">
        <v>3187</v>
      </c>
      <c r="U17" s="88">
        <v>73</v>
      </c>
      <c r="V17" s="85">
        <f t="shared" si="7"/>
        <v>3260</v>
      </c>
      <c r="W17" s="89">
        <v>0</v>
      </c>
      <c r="X17" s="88">
        <v>14134</v>
      </c>
      <c r="Y17" s="85">
        <f t="shared" si="8"/>
        <v>14134</v>
      </c>
      <c r="Z17" s="110">
        <f t="shared" si="9"/>
        <v>58881</v>
      </c>
      <c r="AA17" s="86">
        <f t="shared" si="10"/>
        <v>136770</v>
      </c>
      <c r="AB17" s="85">
        <f t="shared" si="11"/>
        <v>195651</v>
      </c>
    </row>
    <row r="18" spans="1:28" s="4" customFormat="1" ht="15" customHeight="1" x14ac:dyDescent="0.15">
      <c r="A18" s="102" t="s">
        <v>37</v>
      </c>
      <c r="B18" s="108" t="s">
        <v>12</v>
      </c>
      <c r="C18" s="89">
        <v>732357</v>
      </c>
      <c r="D18" s="100">
        <v>91100</v>
      </c>
      <c r="E18" s="99">
        <v>823457</v>
      </c>
      <c r="F18" s="81">
        <v>874126</v>
      </c>
      <c r="G18" s="98">
        <f t="shared" si="0"/>
        <v>-5.7965327652992817</v>
      </c>
      <c r="H18" s="90">
        <v>688451</v>
      </c>
      <c r="I18" s="88">
        <v>27444</v>
      </c>
      <c r="J18" s="99">
        <v>715895</v>
      </c>
      <c r="K18" s="81">
        <v>744059</v>
      </c>
      <c r="L18" s="98">
        <f t="shared" si="1"/>
        <v>-3.7851837018300971</v>
      </c>
      <c r="M18" s="97">
        <f t="shared" si="2"/>
        <v>94.00483643905909</v>
      </c>
      <c r="N18" s="96">
        <f t="shared" si="3"/>
        <v>30.125137211855101</v>
      </c>
      <c r="O18" s="95">
        <f t="shared" si="4"/>
        <v>86.9</v>
      </c>
      <c r="P18" s="94">
        <f t="shared" si="5"/>
        <v>85.1</v>
      </c>
      <c r="Q18" s="93">
        <f t="shared" si="6"/>
        <v>1.8000000000000114</v>
      </c>
      <c r="R18" s="105"/>
      <c r="S18" s="104"/>
      <c r="T18" s="90">
        <v>2352</v>
      </c>
      <c r="U18" s="88">
        <v>38</v>
      </c>
      <c r="V18" s="85">
        <f t="shared" si="7"/>
        <v>2390</v>
      </c>
      <c r="W18" s="89">
        <v>0</v>
      </c>
      <c r="X18" s="88">
        <v>4312</v>
      </c>
      <c r="Y18" s="85">
        <f t="shared" si="8"/>
        <v>4312</v>
      </c>
      <c r="Z18" s="110">
        <f t="shared" si="9"/>
        <v>46258</v>
      </c>
      <c r="AA18" s="86">
        <f t="shared" si="10"/>
        <v>59382</v>
      </c>
      <c r="AB18" s="85">
        <f t="shared" si="11"/>
        <v>105640</v>
      </c>
    </row>
    <row r="19" spans="1:28" s="4" customFormat="1" ht="15" customHeight="1" x14ac:dyDescent="0.15">
      <c r="A19" s="102" t="s">
        <v>36</v>
      </c>
      <c r="B19" s="108" t="s">
        <v>15</v>
      </c>
      <c r="C19" s="89">
        <v>2096594</v>
      </c>
      <c r="D19" s="100">
        <v>529082</v>
      </c>
      <c r="E19" s="99">
        <v>2625676</v>
      </c>
      <c r="F19" s="81">
        <v>2540872</v>
      </c>
      <c r="G19" s="98">
        <f t="shared" si="0"/>
        <v>3.3375943376919417</v>
      </c>
      <c r="H19" s="90">
        <v>1959228</v>
      </c>
      <c r="I19" s="88">
        <v>96837</v>
      </c>
      <c r="J19" s="99">
        <v>2056065</v>
      </c>
      <c r="K19" s="81">
        <v>1937782</v>
      </c>
      <c r="L19" s="98">
        <f t="shared" si="1"/>
        <v>6.104040598994108</v>
      </c>
      <c r="M19" s="97">
        <f t="shared" si="2"/>
        <v>93.448135404374909</v>
      </c>
      <c r="N19" s="96">
        <f t="shared" si="3"/>
        <v>18.302833965245462</v>
      </c>
      <c r="O19" s="95">
        <f t="shared" si="4"/>
        <v>78.3</v>
      </c>
      <c r="P19" s="94">
        <f t="shared" si="5"/>
        <v>76.3</v>
      </c>
      <c r="Q19" s="93">
        <f t="shared" si="6"/>
        <v>2</v>
      </c>
      <c r="R19" s="105"/>
      <c r="S19" s="104"/>
      <c r="T19" s="90">
        <v>7365</v>
      </c>
      <c r="U19" s="88">
        <v>99</v>
      </c>
      <c r="V19" s="85">
        <f t="shared" si="7"/>
        <v>7464</v>
      </c>
      <c r="W19" s="89">
        <v>153</v>
      </c>
      <c r="X19" s="88">
        <v>68587</v>
      </c>
      <c r="Y19" s="85">
        <f t="shared" si="8"/>
        <v>68740</v>
      </c>
      <c r="Z19" s="110">
        <f t="shared" si="9"/>
        <v>144578</v>
      </c>
      <c r="AA19" s="86">
        <f t="shared" si="10"/>
        <v>363757</v>
      </c>
      <c r="AB19" s="85">
        <f t="shared" si="11"/>
        <v>508335</v>
      </c>
    </row>
    <row r="20" spans="1:28" s="4" customFormat="1" ht="15" customHeight="1" x14ac:dyDescent="0.15">
      <c r="A20" s="109" t="s">
        <v>35</v>
      </c>
      <c r="B20" s="108" t="s">
        <v>15</v>
      </c>
      <c r="C20" s="89">
        <v>620064</v>
      </c>
      <c r="D20" s="100">
        <v>54101</v>
      </c>
      <c r="E20" s="99">
        <v>674165</v>
      </c>
      <c r="F20" s="81">
        <v>670768</v>
      </c>
      <c r="G20" s="98">
        <f t="shared" si="0"/>
        <v>0.50643441547599166</v>
      </c>
      <c r="H20" s="90">
        <v>598525</v>
      </c>
      <c r="I20" s="88">
        <v>12657</v>
      </c>
      <c r="J20" s="99">
        <v>611182</v>
      </c>
      <c r="K20" s="81">
        <v>612571</v>
      </c>
      <c r="L20" s="98">
        <f t="shared" si="1"/>
        <v>-0.22674922580402926</v>
      </c>
      <c r="M20" s="107">
        <f t="shared" si="2"/>
        <v>96.526326314702999</v>
      </c>
      <c r="N20" s="106">
        <f t="shared" si="3"/>
        <v>23.395131328441249</v>
      </c>
      <c r="O20" s="95">
        <f t="shared" si="4"/>
        <v>90.7</v>
      </c>
      <c r="P20" s="94">
        <f t="shared" si="5"/>
        <v>91.3</v>
      </c>
      <c r="Q20" s="93">
        <f t="shared" si="6"/>
        <v>-0.59999999999999432</v>
      </c>
      <c r="R20" s="105"/>
      <c r="S20" s="104"/>
      <c r="T20" s="90">
        <v>1401</v>
      </c>
      <c r="U20" s="88">
        <v>7</v>
      </c>
      <c r="V20" s="103">
        <f t="shared" si="7"/>
        <v>1408</v>
      </c>
      <c r="W20" s="89">
        <v>0</v>
      </c>
      <c r="X20" s="88">
        <v>5558</v>
      </c>
      <c r="Y20" s="103">
        <f t="shared" si="8"/>
        <v>5558</v>
      </c>
      <c r="Z20" s="90">
        <f t="shared" si="9"/>
        <v>22940</v>
      </c>
      <c r="AA20" s="88">
        <f t="shared" si="10"/>
        <v>35893</v>
      </c>
      <c r="AB20" s="103">
        <f t="shared" si="11"/>
        <v>58833</v>
      </c>
    </row>
    <row r="21" spans="1:28" s="4" customFormat="1" ht="15" customHeight="1" x14ac:dyDescent="0.15">
      <c r="A21" s="102" t="s">
        <v>34</v>
      </c>
      <c r="B21" s="101" t="s">
        <v>15</v>
      </c>
      <c r="C21" s="89">
        <v>177601</v>
      </c>
      <c r="D21" s="100">
        <v>33247</v>
      </c>
      <c r="E21" s="99">
        <v>210848</v>
      </c>
      <c r="F21" s="81">
        <v>192145</v>
      </c>
      <c r="G21" s="98">
        <f t="shared" si="0"/>
        <v>9.7337947903926718</v>
      </c>
      <c r="H21" s="90">
        <v>169099</v>
      </c>
      <c r="I21" s="88">
        <v>8927</v>
      </c>
      <c r="J21" s="99">
        <v>178026</v>
      </c>
      <c r="K21" s="81">
        <v>157400</v>
      </c>
      <c r="L21" s="98">
        <f t="shared" si="1"/>
        <v>13.104193138500635</v>
      </c>
      <c r="M21" s="97">
        <f t="shared" si="2"/>
        <v>95.212864792427979</v>
      </c>
      <c r="N21" s="96">
        <f t="shared" si="3"/>
        <v>26.850542906126869</v>
      </c>
      <c r="O21" s="95">
        <f t="shared" si="4"/>
        <v>84.4</v>
      </c>
      <c r="P21" s="94">
        <f t="shared" si="5"/>
        <v>81.900000000000006</v>
      </c>
      <c r="Q21" s="93">
        <f t="shared" si="6"/>
        <v>2.5</v>
      </c>
      <c r="R21" s="92"/>
      <c r="S21" s="91"/>
      <c r="T21" s="90">
        <v>0</v>
      </c>
      <c r="U21" s="88">
        <v>0</v>
      </c>
      <c r="V21" s="85">
        <f t="shared" si="7"/>
        <v>0</v>
      </c>
      <c r="W21" s="89">
        <v>0</v>
      </c>
      <c r="X21" s="88">
        <v>575</v>
      </c>
      <c r="Y21" s="85">
        <f t="shared" si="8"/>
        <v>575</v>
      </c>
      <c r="Z21" s="87">
        <f t="shared" si="9"/>
        <v>8502</v>
      </c>
      <c r="AA21" s="86">
        <f t="shared" si="10"/>
        <v>23745</v>
      </c>
      <c r="AB21" s="85">
        <f t="shared" si="11"/>
        <v>32247</v>
      </c>
    </row>
    <row r="22" spans="1:28" s="4" customFormat="1" ht="15" customHeight="1" x14ac:dyDescent="0.15">
      <c r="A22" s="102" t="s">
        <v>33</v>
      </c>
      <c r="B22" s="108" t="s">
        <v>15</v>
      </c>
      <c r="C22" s="89">
        <v>21936</v>
      </c>
      <c r="D22" s="100">
        <v>2439</v>
      </c>
      <c r="E22" s="99">
        <v>24375</v>
      </c>
      <c r="F22" s="81">
        <v>25194</v>
      </c>
      <c r="G22" s="98">
        <f t="shared" si="0"/>
        <v>-3.2507739938080498</v>
      </c>
      <c r="H22" s="90">
        <v>21632</v>
      </c>
      <c r="I22" s="88">
        <v>1172</v>
      </c>
      <c r="J22" s="99">
        <v>22804</v>
      </c>
      <c r="K22" s="81">
        <v>22751</v>
      </c>
      <c r="L22" s="98">
        <f t="shared" si="1"/>
        <v>0.23295679310799525</v>
      </c>
      <c r="M22" s="107">
        <f t="shared" si="2"/>
        <v>98.614150255288109</v>
      </c>
      <c r="N22" s="106">
        <f t="shared" si="3"/>
        <v>48.052480524805247</v>
      </c>
      <c r="O22" s="95">
        <f t="shared" si="4"/>
        <v>93.6</v>
      </c>
      <c r="P22" s="94">
        <f t="shared" si="5"/>
        <v>90.3</v>
      </c>
      <c r="Q22" s="93">
        <f t="shared" si="6"/>
        <v>3.2999999999999972</v>
      </c>
      <c r="R22" s="105"/>
      <c r="S22" s="104"/>
      <c r="T22" s="90">
        <v>0</v>
      </c>
      <c r="U22" s="88">
        <v>0</v>
      </c>
      <c r="V22" s="103">
        <f t="shared" si="7"/>
        <v>0</v>
      </c>
      <c r="W22" s="89">
        <v>0</v>
      </c>
      <c r="X22" s="88">
        <v>0</v>
      </c>
      <c r="Y22" s="103">
        <f t="shared" si="8"/>
        <v>0</v>
      </c>
      <c r="Z22" s="87">
        <f t="shared" si="9"/>
        <v>304</v>
      </c>
      <c r="AA22" s="86">
        <f t="shared" si="10"/>
        <v>1267</v>
      </c>
      <c r="AB22" s="103">
        <f t="shared" si="11"/>
        <v>1571</v>
      </c>
    </row>
    <row r="23" spans="1:28" s="4" customFormat="1" ht="15" customHeight="1" x14ac:dyDescent="0.15">
      <c r="A23" s="102" t="s">
        <v>32</v>
      </c>
      <c r="B23" s="108" t="s">
        <v>15</v>
      </c>
      <c r="C23" s="89">
        <v>339421</v>
      </c>
      <c r="D23" s="100">
        <v>67745</v>
      </c>
      <c r="E23" s="99">
        <v>407166</v>
      </c>
      <c r="F23" s="81">
        <v>420531</v>
      </c>
      <c r="G23" s="98">
        <f t="shared" si="0"/>
        <v>-3.1781247993608082</v>
      </c>
      <c r="H23" s="90">
        <v>324392</v>
      </c>
      <c r="I23" s="88">
        <v>14558</v>
      </c>
      <c r="J23" s="99">
        <v>338950</v>
      </c>
      <c r="K23" s="81">
        <v>347939</v>
      </c>
      <c r="L23" s="98">
        <f t="shared" si="1"/>
        <v>-2.5834988316917622</v>
      </c>
      <c r="M23" s="107">
        <f t="shared" si="2"/>
        <v>95.572165540729657</v>
      </c>
      <c r="N23" s="106">
        <f t="shared" si="3"/>
        <v>21.489408812458485</v>
      </c>
      <c r="O23" s="95">
        <f t="shared" si="4"/>
        <v>83.2</v>
      </c>
      <c r="P23" s="94">
        <f t="shared" si="5"/>
        <v>82.7</v>
      </c>
      <c r="Q23" s="93">
        <f t="shared" si="6"/>
        <v>0.5</v>
      </c>
      <c r="R23" s="105"/>
      <c r="S23" s="104"/>
      <c r="T23" s="90">
        <v>2119</v>
      </c>
      <c r="U23" s="88">
        <v>0</v>
      </c>
      <c r="V23" s="103">
        <f t="shared" si="7"/>
        <v>2119</v>
      </c>
      <c r="W23" s="89">
        <v>0</v>
      </c>
      <c r="X23" s="88">
        <v>5942</v>
      </c>
      <c r="Y23" s="103">
        <f t="shared" si="8"/>
        <v>5942</v>
      </c>
      <c r="Z23" s="87">
        <f t="shared" si="9"/>
        <v>17148</v>
      </c>
      <c r="AA23" s="86">
        <f t="shared" si="10"/>
        <v>47245</v>
      </c>
      <c r="AB23" s="103">
        <f t="shared" si="11"/>
        <v>64393</v>
      </c>
    </row>
    <row r="24" spans="1:28" s="4" customFormat="1" ht="15" customHeight="1" x14ac:dyDescent="0.15">
      <c r="A24" s="102" t="s">
        <v>31</v>
      </c>
      <c r="B24" s="108" t="s">
        <v>15</v>
      </c>
      <c r="C24" s="89">
        <v>167929</v>
      </c>
      <c r="D24" s="100">
        <v>36886</v>
      </c>
      <c r="E24" s="99">
        <v>204815</v>
      </c>
      <c r="F24" s="81">
        <v>201167</v>
      </c>
      <c r="G24" s="98">
        <f t="shared" si="0"/>
        <v>1.813418701874562</v>
      </c>
      <c r="H24" s="90">
        <v>162689</v>
      </c>
      <c r="I24" s="88">
        <v>1880</v>
      </c>
      <c r="J24" s="99">
        <v>164569</v>
      </c>
      <c r="K24" s="81">
        <v>165248</v>
      </c>
      <c r="L24" s="98">
        <f t="shared" si="1"/>
        <v>-0.41089756003098377</v>
      </c>
      <c r="M24" s="107">
        <f t="shared" si="2"/>
        <v>96.879633654699305</v>
      </c>
      <c r="N24" s="106">
        <f t="shared" si="3"/>
        <v>5.0967846879574905</v>
      </c>
      <c r="O24" s="95">
        <f t="shared" si="4"/>
        <v>80.400000000000006</v>
      </c>
      <c r="P24" s="94">
        <f t="shared" si="5"/>
        <v>82.1</v>
      </c>
      <c r="Q24" s="93">
        <f t="shared" si="6"/>
        <v>-1.6999999999999886</v>
      </c>
      <c r="R24" s="105"/>
      <c r="S24" s="104"/>
      <c r="T24" s="90">
        <v>368</v>
      </c>
      <c r="U24" s="88">
        <v>0</v>
      </c>
      <c r="V24" s="103">
        <f t="shared" si="7"/>
        <v>368</v>
      </c>
      <c r="W24" s="89">
        <v>0</v>
      </c>
      <c r="X24" s="88">
        <v>436</v>
      </c>
      <c r="Y24" s="103">
        <f t="shared" si="8"/>
        <v>436</v>
      </c>
      <c r="Z24" s="87">
        <f t="shared" si="9"/>
        <v>5608</v>
      </c>
      <c r="AA24" s="86">
        <f t="shared" si="10"/>
        <v>34570</v>
      </c>
      <c r="AB24" s="103">
        <f t="shared" si="11"/>
        <v>40178</v>
      </c>
    </row>
    <row r="25" spans="1:28" s="4" customFormat="1" ht="15" customHeight="1" x14ac:dyDescent="0.15">
      <c r="A25" s="102" t="s">
        <v>30</v>
      </c>
      <c r="B25" s="108" t="s">
        <v>15</v>
      </c>
      <c r="C25" s="89">
        <v>544936</v>
      </c>
      <c r="D25" s="100">
        <v>128706</v>
      </c>
      <c r="E25" s="99">
        <v>673642</v>
      </c>
      <c r="F25" s="81">
        <v>699439</v>
      </c>
      <c r="G25" s="98">
        <f t="shared" si="0"/>
        <v>-3.6882415764634224</v>
      </c>
      <c r="H25" s="90">
        <v>515212</v>
      </c>
      <c r="I25" s="88">
        <v>22985</v>
      </c>
      <c r="J25" s="99">
        <v>538197</v>
      </c>
      <c r="K25" s="81">
        <v>556248</v>
      </c>
      <c r="L25" s="98">
        <f t="shared" si="1"/>
        <v>-3.2451352634076884</v>
      </c>
      <c r="M25" s="107">
        <f t="shared" si="2"/>
        <v>94.545414507391683</v>
      </c>
      <c r="N25" s="106">
        <f t="shared" si="3"/>
        <v>17.858530293847995</v>
      </c>
      <c r="O25" s="95">
        <f t="shared" si="4"/>
        <v>79.900000000000006</v>
      </c>
      <c r="P25" s="94">
        <f t="shared" si="5"/>
        <v>79.5</v>
      </c>
      <c r="Q25" s="93">
        <f t="shared" si="6"/>
        <v>0.40000000000000568</v>
      </c>
      <c r="R25" s="105"/>
      <c r="S25" s="104"/>
      <c r="T25" s="90">
        <v>936</v>
      </c>
      <c r="U25" s="88">
        <v>58</v>
      </c>
      <c r="V25" s="103">
        <f t="shared" si="7"/>
        <v>994</v>
      </c>
      <c r="W25" s="89">
        <v>2</v>
      </c>
      <c r="X25" s="88">
        <v>9629</v>
      </c>
      <c r="Y25" s="103">
        <f t="shared" si="8"/>
        <v>9631</v>
      </c>
      <c r="Z25" s="87">
        <f t="shared" si="9"/>
        <v>30658</v>
      </c>
      <c r="AA25" s="86">
        <f t="shared" si="10"/>
        <v>96150</v>
      </c>
      <c r="AB25" s="103">
        <f t="shared" si="11"/>
        <v>126808</v>
      </c>
    </row>
    <row r="26" spans="1:28" s="4" customFormat="1" ht="15" customHeight="1" x14ac:dyDescent="0.15">
      <c r="A26" s="102" t="s">
        <v>29</v>
      </c>
      <c r="B26" s="108" t="s">
        <v>15</v>
      </c>
      <c r="C26" s="89">
        <v>164328</v>
      </c>
      <c r="D26" s="100">
        <v>51900</v>
      </c>
      <c r="E26" s="99">
        <v>216228</v>
      </c>
      <c r="F26" s="81">
        <v>216560</v>
      </c>
      <c r="G26" s="98">
        <f t="shared" si="0"/>
        <v>-0.15330624307351312</v>
      </c>
      <c r="H26" s="90">
        <v>154102</v>
      </c>
      <c r="I26" s="88">
        <v>10268</v>
      </c>
      <c r="J26" s="99">
        <v>164370</v>
      </c>
      <c r="K26" s="81">
        <v>162068</v>
      </c>
      <c r="L26" s="98">
        <f t="shared" si="1"/>
        <v>1.420391440629859</v>
      </c>
      <c r="M26" s="107">
        <f t="shared" si="2"/>
        <v>93.777079986368733</v>
      </c>
      <c r="N26" s="106">
        <f t="shared" si="3"/>
        <v>19.784200385356453</v>
      </c>
      <c r="O26" s="95">
        <f t="shared" si="4"/>
        <v>76</v>
      </c>
      <c r="P26" s="94">
        <f t="shared" si="5"/>
        <v>74.8</v>
      </c>
      <c r="Q26" s="93">
        <f t="shared" si="6"/>
        <v>1.2000000000000028</v>
      </c>
      <c r="R26" s="105"/>
      <c r="S26" s="104"/>
      <c r="T26" s="90">
        <v>62</v>
      </c>
      <c r="U26" s="88">
        <v>0</v>
      </c>
      <c r="V26" s="103">
        <f t="shared" si="7"/>
        <v>62</v>
      </c>
      <c r="W26" s="89">
        <v>9</v>
      </c>
      <c r="X26" s="88">
        <v>3435</v>
      </c>
      <c r="Y26" s="103">
        <f t="shared" si="8"/>
        <v>3444</v>
      </c>
      <c r="Z26" s="87">
        <f t="shared" si="9"/>
        <v>10279</v>
      </c>
      <c r="AA26" s="86">
        <f t="shared" si="10"/>
        <v>38197</v>
      </c>
      <c r="AB26" s="103">
        <f t="shared" si="11"/>
        <v>48476</v>
      </c>
    </row>
    <row r="27" spans="1:28" s="4" customFormat="1" ht="15" customHeight="1" x14ac:dyDescent="0.15">
      <c r="A27" s="102" t="s">
        <v>28</v>
      </c>
      <c r="B27" s="108" t="s">
        <v>15</v>
      </c>
      <c r="C27" s="89">
        <v>228673</v>
      </c>
      <c r="D27" s="100">
        <v>34707</v>
      </c>
      <c r="E27" s="99">
        <v>263380</v>
      </c>
      <c r="F27" s="81">
        <v>260162</v>
      </c>
      <c r="G27" s="98">
        <f t="shared" si="0"/>
        <v>1.2369216103812242</v>
      </c>
      <c r="H27" s="90">
        <v>219178</v>
      </c>
      <c r="I27" s="88">
        <v>5150</v>
      </c>
      <c r="J27" s="99">
        <v>224328</v>
      </c>
      <c r="K27" s="81">
        <v>218886</v>
      </c>
      <c r="L27" s="98">
        <f t="shared" si="1"/>
        <v>2.4862257065321676</v>
      </c>
      <c r="M27" s="97">
        <f t="shared" si="2"/>
        <v>95.847782641588637</v>
      </c>
      <c r="N27" s="96">
        <f t="shared" si="3"/>
        <v>14.838505200679977</v>
      </c>
      <c r="O27" s="95">
        <f t="shared" si="4"/>
        <v>85.2</v>
      </c>
      <c r="P27" s="94">
        <f t="shared" si="5"/>
        <v>84.1</v>
      </c>
      <c r="Q27" s="93">
        <f t="shared" si="6"/>
        <v>1.1000000000000085</v>
      </c>
      <c r="R27" s="105"/>
      <c r="S27" s="104"/>
      <c r="T27" s="90">
        <v>51</v>
      </c>
      <c r="U27" s="88">
        <v>3</v>
      </c>
      <c r="V27" s="85">
        <f t="shared" si="7"/>
        <v>54</v>
      </c>
      <c r="W27" s="89">
        <v>0</v>
      </c>
      <c r="X27" s="88">
        <v>1530</v>
      </c>
      <c r="Y27" s="85">
        <f t="shared" si="8"/>
        <v>1530</v>
      </c>
      <c r="Z27" s="87">
        <f t="shared" si="9"/>
        <v>9546</v>
      </c>
      <c r="AA27" s="86">
        <f t="shared" si="10"/>
        <v>28030</v>
      </c>
      <c r="AB27" s="85">
        <f t="shared" si="11"/>
        <v>37576</v>
      </c>
    </row>
    <row r="28" spans="1:28" s="4" customFormat="1" ht="15" customHeight="1" x14ac:dyDescent="0.15">
      <c r="A28" s="102" t="s">
        <v>27</v>
      </c>
      <c r="B28" s="101" t="s">
        <v>12</v>
      </c>
      <c r="C28" s="89">
        <v>663861</v>
      </c>
      <c r="D28" s="100">
        <v>86142</v>
      </c>
      <c r="E28" s="99">
        <v>750003</v>
      </c>
      <c r="F28" s="81">
        <v>723024</v>
      </c>
      <c r="G28" s="98">
        <f t="shared" si="0"/>
        <v>3.7314114054305252</v>
      </c>
      <c r="H28" s="90">
        <v>637441</v>
      </c>
      <c r="I28" s="88">
        <v>19363</v>
      </c>
      <c r="J28" s="99">
        <v>656804</v>
      </c>
      <c r="K28" s="81">
        <v>632738</v>
      </c>
      <c r="L28" s="98">
        <f t="shared" si="1"/>
        <v>3.803469998640828</v>
      </c>
      <c r="M28" s="97">
        <f t="shared" si="2"/>
        <v>96.020251227290061</v>
      </c>
      <c r="N28" s="96">
        <f t="shared" si="3"/>
        <v>22.478001439483645</v>
      </c>
      <c r="O28" s="95">
        <f t="shared" si="4"/>
        <v>87.6</v>
      </c>
      <c r="P28" s="94">
        <f t="shared" si="5"/>
        <v>87.5</v>
      </c>
      <c r="Q28" s="93">
        <f t="shared" si="6"/>
        <v>9.9999999999994316E-2</v>
      </c>
      <c r="R28" s="92"/>
      <c r="S28" s="91"/>
      <c r="T28" s="90">
        <v>2273</v>
      </c>
      <c r="U28" s="88">
        <v>8</v>
      </c>
      <c r="V28" s="85">
        <f t="shared" si="7"/>
        <v>2281</v>
      </c>
      <c r="W28" s="89">
        <v>0</v>
      </c>
      <c r="X28" s="88">
        <v>4158</v>
      </c>
      <c r="Y28" s="85">
        <f t="shared" si="8"/>
        <v>4158</v>
      </c>
      <c r="Z28" s="87">
        <f t="shared" si="9"/>
        <v>28693</v>
      </c>
      <c r="AA28" s="86">
        <f t="shared" si="10"/>
        <v>62629</v>
      </c>
      <c r="AB28" s="85">
        <f t="shared" si="11"/>
        <v>91322</v>
      </c>
    </row>
    <row r="29" spans="1:28" s="4" customFormat="1" ht="15" customHeight="1" x14ac:dyDescent="0.15">
      <c r="A29" s="102" t="s">
        <v>26</v>
      </c>
      <c r="B29" s="108" t="s">
        <v>12</v>
      </c>
      <c r="C29" s="89">
        <v>270174</v>
      </c>
      <c r="D29" s="100">
        <v>24502</v>
      </c>
      <c r="E29" s="99">
        <v>294676</v>
      </c>
      <c r="F29" s="81">
        <v>268048</v>
      </c>
      <c r="G29" s="98">
        <f t="shared" si="0"/>
        <v>9.9340416641795493</v>
      </c>
      <c r="H29" s="90">
        <v>256422</v>
      </c>
      <c r="I29" s="88">
        <v>7431</v>
      </c>
      <c r="J29" s="99">
        <v>263853</v>
      </c>
      <c r="K29" s="81">
        <v>241903</v>
      </c>
      <c r="L29" s="98">
        <f t="shared" si="1"/>
        <v>9.0738849869575819</v>
      </c>
      <c r="M29" s="107">
        <f t="shared" si="2"/>
        <v>94.909946923093997</v>
      </c>
      <c r="N29" s="106">
        <f t="shared" si="3"/>
        <v>30.328136478654805</v>
      </c>
      <c r="O29" s="95">
        <f t="shared" si="4"/>
        <v>89.5</v>
      </c>
      <c r="P29" s="94">
        <f t="shared" si="5"/>
        <v>90.2</v>
      </c>
      <c r="Q29" s="93">
        <f t="shared" si="6"/>
        <v>-0.70000000000000284</v>
      </c>
      <c r="R29" s="105"/>
      <c r="S29" s="104"/>
      <c r="T29" s="90">
        <v>808</v>
      </c>
      <c r="U29" s="88">
        <v>30</v>
      </c>
      <c r="V29" s="103">
        <f t="shared" si="7"/>
        <v>838</v>
      </c>
      <c r="W29" s="89">
        <v>0</v>
      </c>
      <c r="X29" s="88">
        <v>620</v>
      </c>
      <c r="Y29" s="103">
        <f t="shared" si="8"/>
        <v>620</v>
      </c>
      <c r="Z29" s="87">
        <f t="shared" si="9"/>
        <v>14560</v>
      </c>
      <c r="AA29" s="86">
        <f t="shared" si="10"/>
        <v>16481</v>
      </c>
      <c r="AB29" s="103">
        <f t="shared" si="11"/>
        <v>31041</v>
      </c>
    </row>
    <row r="30" spans="1:28" s="4" customFormat="1" ht="15" customHeight="1" x14ac:dyDescent="0.15">
      <c r="A30" s="102" t="s">
        <v>25</v>
      </c>
      <c r="B30" s="108" t="s">
        <v>12</v>
      </c>
      <c r="C30" s="89">
        <v>198816</v>
      </c>
      <c r="D30" s="100">
        <v>19015</v>
      </c>
      <c r="E30" s="99">
        <v>217831</v>
      </c>
      <c r="F30" s="81">
        <v>224669</v>
      </c>
      <c r="G30" s="98">
        <f t="shared" si="0"/>
        <v>-3.0435885680712516</v>
      </c>
      <c r="H30" s="90">
        <v>194710</v>
      </c>
      <c r="I30" s="88">
        <v>4854</v>
      </c>
      <c r="J30" s="99">
        <v>199564</v>
      </c>
      <c r="K30" s="81">
        <v>200674</v>
      </c>
      <c r="L30" s="98">
        <f t="shared" si="1"/>
        <v>-0.55313593190946508</v>
      </c>
      <c r="M30" s="107">
        <f t="shared" si="2"/>
        <v>97.934773861258648</v>
      </c>
      <c r="N30" s="106">
        <f t="shared" si="3"/>
        <v>25.52721535629766</v>
      </c>
      <c r="O30" s="95">
        <f t="shared" si="4"/>
        <v>91.6</v>
      </c>
      <c r="P30" s="94">
        <f t="shared" si="5"/>
        <v>89.3</v>
      </c>
      <c r="Q30" s="93">
        <f t="shared" si="6"/>
        <v>2.2999999999999972</v>
      </c>
      <c r="R30" s="105"/>
      <c r="S30" s="104"/>
      <c r="T30" s="90">
        <v>4</v>
      </c>
      <c r="U30" s="88">
        <v>0</v>
      </c>
      <c r="V30" s="103">
        <f t="shared" si="7"/>
        <v>4</v>
      </c>
      <c r="W30" s="89">
        <v>0</v>
      </c>
      <c r="X30" s="88">
        <v>3260</v>
      </c>
      <c r="Y30" s="103">
        <f t="shared" si="8"/>
        <v>3260</v>
      </c>
      <c r="Z30" s="87">
        <f t="shared" si="9"/>
        <v>4110</v>
      </c>
      <c r="AA30" s="86">
        <f t="shared" si="10"/>
        <v>10901</v>
      </c>
      <c r="AB30" s="103">
        <f t="shared" si="11"/>
        <v>15011</v>
      </c>
    </row>
    <row r="31" spans="1:28" s="4" customFormat="1" ht="15" customHeight="1" x14ac:dyDescent="0.15">
      <c r="A31" s="102" t="s">
        <v>24</v>
      </c>
      <c r="B31" s="108" t="s">
        <v>12</v>
      </c>
      <c r="C31" s="89">
        <v>371797</v>
      </c>
      <c r="D31" s="100">
        <v>60610</v>
      </c>
      <c r="E31" s="99">
        <v>432407</v>
      </c>
      <c r="F31" s="81">
        <v>417808</v>
      </c>
      <c r="G31" s="98">
        <f t="shared" si="0"/>
        <v>3.4941887182629339</v>
      </c>
      <c r="H31" s="90">
        <v>353625</v>
      </c>
      <c r="I31" s="88">
        <v>13696</v>
      </c>
      <c r="J31" s="99">
        <v>367321</v>
      </c>
      <c r="K31" s="81">
        <v>356367</v>
      </c>
      <c r="L31" s="98">
        <f t="shared" si="1"/>
        <v>3.0737975177275114</v>
      </c>
      <c r="M31" s="107">
        <f t="shared" si="2"/>
        <v>95.112386598062926</v>
      </c>
      <c r="N31" s="106">
        <f t="shared" si="3"/>
        <v>22.596931199472035</v>
      </c>
      <c r="O31" s="95">
        <f t="shared" si="4"/>
        <v>84.9</v>
      </c>
      <c r="P31" s="94">
        <f t="shared" si="5"/>
        <v>85.3</v>
      </c>
      <c r="Q31" s="93">
        <f t="shared" si="6"/>
        <v>-0.39999999999999147</v>
      </c>
      <c r="R31" s="105"/>
      <c r="S31" s="104"/>
      <c r="T31" s="90">
        <v>10</v>
      </c>
      <c r="U31" s="88">
        <v>90</v>
      </c>
      <c r="V31" s="103">
        <f t="shared" si="7"/>
        <v>100</v>
      </c>
      <c r="W31" s="89">
        <v>0</v>
      </c>
      <c r="X31" s="88">
        <v>2383</v>
      </c>
      <c r="Y31" s="103">
        <f t="shared" si="8"/>
        <v>2383</v>
      </c>
      <c r="Z31" s="87">
        <f t="shared" si="9"/>
        <v>18182</v>
      </c>
      <c r="AA31" s="86">
        <f t="shared" si="10"/>
        <v>44621</v>
      </c>
      <c r="AB31" s="103">
        <f t="shared" si="11"/>
        <v>62803</v>
      </c>
    </row>
    <row r="32" spans="1:28" s="4" customFormat="1" ht="15" customHeight="1" x14ac:dyDescent="0.15">
      <c r="A32" s="102" t="s">
        <v>23</v>
      </c>
      <c r="B32" s="108" t="s">
        <v>12</v>
      </c>
      <c r="C32" s="89">
        <v>701504</v>
      </c>
      <c r="D32" s="100">
        <v>104826</v>
      </c>
      <c r="E32" s="99">
        <v>806330</v>
      </c>
      <c r="F32" s="81">
        <v>787217</v>
      </c>
      <c r="G32" s="98">
        <f t="shared" si="0"/>
        <v>2.4279201287573819</v>
      </c>
      <c r="H32" s="90">
        <v>663098</v>
      </c>
      <c r="I32" s="88">
        <v>20924</v>
      </c>
      <c r="J32" s="99">
        <v>684022</v>
      </c>
      <c r="K32" s="81">
        <v>675585</v>
      </c>
      <c r="L32" s="98">
        <f t="shared" si="1"/>
        <v>1.2488435948104235</v>
      </c>
      <c r="M32" s="107">
        <f t="shared" si="2"/>
        <v>94.525191588358723</v>
      </c>
      <c r="N32" s="106">
        <f t="shared" si="3"/>
        <v>19.96069677370118</v>
      </c>
      <c r="O32" s="95">
        <f t="shared" si="4"/>
        <v>84.8</v>
      </c>
      <c r="P32" s="94">
        <f t="shared" si="5"/>
        <v>85.8</v>
      </c>
      <c r="Q32" s="93">
        <f t="shared" si="6"/>
        <v>-1</v>
      </c>
      <c r="R32" s="105"/>
      <c r="S32" s="104"/>
      <c r="T32" s="90">
        <v>1844</v>
      </c>
      <c r="U32" s="88">
        <v>72</v>
      </c>
      <c r="V32" s="103">
        <f t="shared" si="7"/>
        <v>1916</v>
      </c>
      <c r="W32" s="89">
        <v>0</v>
      </c>
      <c r="X32" s="88">
        <v>4368</v>
      </c>
      <c r="Y32" s="103">
        <f t="shared" si="8"/>
        <v>4368</v>
      </c>
      <c r="Z32" s="87">
        <f t="shared" si="9"/>
        <v>40250</v>
      </c>
      <c r="AA32" s="86">
        <f t="shared" si="10"/>
        <v>79606</v>
      </c>
      <c r="AB32" s="103">
        <f t="shared" si="11"/>
        <v>119856</v>
      </c>
    </row>
    <row r="33" spans="1:28" s="4" customFormat="1" ht="15" customHeight="1" x14ac:dyDescent="0.15">
      <c r="A33" s="102" t="s">
        <v>22</v>
      </c>
      <c r="B33" s="108" t="s">
        <v>15</v>
      </c>
      <c r="C33" s="89">
        <v>440393</v>
      </c>
      <c r="D33" s="100">
        <v>61782</v>
      </c>
      <c r="E33" s="99">
        <v>502175</v>
      </c>
      <c r="F33" s="81">
        <v>471566</v>
      </c>
      <c r="G33" s="98">
        <f t="shared" si="0"/>
        <v>6.4909259785480717</v>
      </c>
      <c r="H33" s="90">
        <v>416850</v>
      </c>
      <c r="I33" s="88">
        <v>14086</v>
      </c>
      <c r="J33" s="99">
        <v>430936</v>
      </c>
      <c r="K33" s="81">
        <v>406270</v>
      </c>
      <c r="L33" s="98">
        <f t="shared" si="1"/>
        <v>6.0713318728924115</v>
      </c>
      <c r="M33" s="107">
        <f t="shared" si="2"/>
        <v>94.654093048708759</v>
      </c>
      <c r="N33" s="106">
        <f t="shared" si="3"/>
        <v>22.799520896053867</v>
      </c>
      <c r="O33" s="95">
        <f t="shared" si="4"/>
        <v>85.8</v>
      </c>
      <c r="P33" s="94">
        <f t="shared" si="5"/>
        <v>86.2</v>
      </c>
      <c r="Q33" s="93">
        <f t="shared" si="6"/>
        <v>-0.40000000000000568</v>
      </c>
      <c r="R33" s="105"/>
      <c r="S33" s="104"/>
      <c r="T33" s="90">
        <v>739</v>
      </c>
      <c r="U33" s="88">
        <v>22</v>
      </c>
      <c r="V33" s="103">
        <f t="shared" si="7"/>
        <v>761</v>
      </c>
      <c r="W33" s="89">
        <v>109</v>
      </c>
      <c r="X33" s="88">
        <v>5637</v>
      </c>
      <c r="Y33" s="103">
        <f t="shared" si="8"/>
        <v>5746</v>
      </c>
      <c r="Z33" s="87">
        <f t="shared" si="9"/>
        <v>24173</v>
      </c>
      <c r="AA33" s="86">
        <f t="shared" si="10"/>
        <v>42081</v>
      </c>
      <c r="AB33" s="103">
        <f t="shared" si="11"/>
        <v>66254</v>
      </c>
    </row>
    <row r="34" spans="1:28" s="4" customFormat="1" ht="15" customHeight="1" x14ac:dyDescent="0.15">
      <c r="A34" s="102" t="s">
        <v>21</v>
      </c>
      <c r="B34" s="108" t="s">
        <v>15</v>
      </c>
      <c r="C34" s="89">
        <v>127637</v>
      </c>
      <c r="D34" s="100">
        <v>10080</v>
      </c>
      <c r="E34" s="99">
        <v>137717</v>
      </c>
      <c r="F34" s="81">
        <v>132674</v>
      </c>
      <c r="G34" s="98">
        <f t="shared" si="0"/>
        <v>3.8010461733271024</v>
      </c>
      <c r="H34" s="90">
        <v>121858</v>
      </c>
      <c r="I34" s="88">
        <v>2976</v>
      </c>
      <c r="J34" s="99">
        <v>124834</v>
      </c>
      <c r="K34" s="81">
        <v>121258</v>
      </c>
      <c r="L34" s="98">
        <f t="shared" si="1"/>
        <v>2.9490837717923766</v>
      </c>
      <c r="M34" s="107">
        <f t="shared" si="2"/>
        <v>95.472316021216415</v>
      </c>
      <c r="N34" s="106">
        <f t="shared" si="3"/>
        <v>29.523809523809526</v>
      </c>
      <c r="O34" s="95">
        <f t="shared" si="4"/>
        <v>90.6</v>
      </c>
      <c r="P34" s="94">
        <f t="shared" si="5"/>
        <v>91.4</v>
      </c>
      <c r="Q34" s="93">
        <f t="shared" si="6"/>
        <v>-0.80000000000001137</v>
      </c>
      <c r="R34" s="105"/>
      <c r="S34" s="104"/>
      <c r="T34" s="90">
        <v>951</v>
      </c>
      <c r="U34" s="88">
        <v>0</v>
      </c>
      <c r="V34" s="103">
        <f t="shared" si="7"/>
        <v>951</v>
      </c>
      <c r="W34" s="89">
        <v>0</v>
      </c>
      <c r="X34" s="88">
        <v>1277</v>
      </c>
      <c r="Y34" s="103">
        <f t="shared" si="8"/>
        <v>1277</v>
      </c>
      <c r="Z34" s="87">
        <f t="shared" si="9"/>
        <v>6730</v>
      </c>
      <c r="AA34" s="86">
        <f t="shared" si="10"/>
        <v>5827</v>
      </c>
      <c r="AB34" s="103">
        <f t="shared" si="11"/>
        <v>12557</v>
      </c>
    </row>
    <row r="35" spans="1:28" s="4" customFormat="1" ht="15" customHeight="1" x14ac:dyDescent="0.15">
      <c r="A35" s="102" t="s">
        <v>20</v>
      </c>
      <c r="B35" s="108" t="s">
        <v>15</v>
      </c>
      <c r="C35" s="89">
        <v>79256</v>
      </c>
      <c r="D35" s="100">
        <v>16459</v>
      </c>
      <c r="E35" s="99">
        <v>95715</v>
      </c>
      <c r="F35" s="81">
        <v>92832</v>
      </c>
      <c r="G35" s="98">
        <f t="shared" si="0"/>
        <v>3.1056101344364011</v>
      </c>
      <c r="H35" s="90">
        <v>74151</v>
      </c>
      <c r="I35" s="88">
        <v>2306</v>
      </c>
      <c r="J35" s="99">
        <v>76457</v>
      </c>
      <c r="K35" s="81">
        <v>74829</v>
      </c>
      <c r="L35" s="98">
        <f t="shared" si="1"/>
        <v>2.1756270964465649</v>
      </c>
      <c r="M35" s="97">
        <f t="shared" si="2"/>
        <v>93.558847279701212</v>
      </c>
      <c r="N35" s="96">
        <f t="shared" si="3"/>
        <v>14.010571723677016</v>
      </c>
      <c r="O35" s="95">
        <f t="shared" si="4"/>
        <v>79.900000000000006</v>
      </c>
      <c r="P35" s="94">
        <f t="shared" si="5"/>
        <v>80.599999999999994</v>
      </c>
      <c r="Q35" s="93">
        <f t="shared" si="6"/>
        <v>-0.69999999999998863</v>
      </c>
      <c r="R35" s="105"/>
      <c r="S35" s="104"/>
      <c r="T35" s="90">
        <v>0</v>
      </c>
      <c r="U35" s="88">
        <v>0</v>
      </c>
      <c r="V35" s="85">
        <f t="shared" si="7"/>
        <v>0</v>
      </c>
      <c r="W35" s="89">
        <v>0</v>
      </c>
      <c r="X35" s="88">
        <v>2611</v>
      </c>
      <c r="Y35" s="85">
        <f t="shared" si="8"/>
        <v>2611</v>
      </c>
      <c r="Z35" s="87">
        <f t="shared" si="9"/>
        <v>5105</v>
      </c>
      <c r="AA35" s="86">
        <f t="shared" si="10"/>
        <v>11542</v>
      </c>
      <c r="AB35" s="85">
        <f t="shared" si="11"/>
        <v>16647</v>
      </c>
    </row>
    <row r="36" spans="1:28" s="4" customFormat="1" ht="15" customHeight="1" x14ac:dyDescent="0.15">
      <c r="A36" s="102" t="s">
        <v>19</v>
      </c>
      <c r="B36" s="101" t="s">
        <v>15</v>
      </c>
      <c r="C36" s="89">
        <v>137996</v>
      </c>
      <c r="D36" s="100">
        <v>6206</v>
      </c>
      <c r="E36" s="99">
        <v>144202</v>
      </c>
      <c r="F36" s="81">
        <v>132156</v>
      </c>
      <c r="G36" s="98">
        <f t="shared" si="0"/>
        <v>9.1149853203789455</v>
      </c>
      <c r="H36" s="90">
        <v>135453</v>
      </c>
      <c r="I36" s="88">
        <v>1472</v>
      </c>
      <c r="J36" s="99">
        <v>136925</v>
      </c>
      <c r="K36" s="81">
        <v>124115</v>
      </c>
      <c r="L36" s="98">
        <f t="shared" si="1"/>
        <v>10.321073198243564</v>
      </c>
      <c r="M36" s="97">
        <f t="shared" si="2"/>
        <v>98.157192962114848</v>
      </c>
      <c r="N36" s="96">
        <f t="shared" si="3"/>
        <v>23.718981630679988</v>
      </c>
      <c r="O36" s="95">
        <f t="shared" si="4"/>
        <v>95</v>
      </c>
      <c r="P36" s="94">
        <f t="shared" si="5"/>
        <v>93.9</v>
      </c>
      <c r="Q36" s="93">
        <f t="shared" si="6"/>
        <v>1.0999999999999943</v>
      </c>
      <c r="R36" s="92"/>
      <c r="S36" s="91"/>
      <c r="T36" s="90">
        <v>8</v>
      </c>
      <c r="U36" s="88">
        <v>0</v>
      </c>
      <c r="V36" s="85">
        <f t="shared" si="7"/>
        <v>8</v>
      </c>
      <c r="W36" s="89">
        <v>0</v>
      </c>
      <c r="X36" s="88">
        <v>971</v>
      </c>
      <c r="Y36" s="85">
        <f t="shared" si="8"/>
        <v>971</v>
      </c>
      <c r="Z36" s="87">
        <f t="shared" si="9"/>
        <v>2551</v>
      </c>
      <c r="AA36" s="86">
        <f t="shared" si="10"/>
        <v>3763</v>
      </c>
      <c r="AB36" s="85">
        <f t="shared" si="11"/>
        <v>6314</v>
      </c>
    </row>
    <row r="37" spans="1:28" s="4" customFormat="1" ht="15" customHeight="1" x14ac:dyDescent="0.15">
      <c r="A37" s="102" t="s">
        <v>18</v>
      </c>
      <c r="B37" s="108" t="s">
        <v>15</v>
      </c>
      <c r="C37" s="89">
        <v>415855</v>
      </c>
      <c r="D37" s="100">
        <v>20297</v>
      </c>
      <c r="E37" s="99">
        <v>436152</v>
      </c>
      <c r="F37" s="81">
        <v>414088</v>
      </c>
      <c r="G37" s="98">
        <f t="shared" si="0"/>
        <v>5.3283360058731484</v>
      </c>
      <c r="H37" s="90">
        <v>404261</v>
      </c>
      <c r="I37" s="88">
        <v>6421</v>
      </c>
      <c r="J37" s="99">
        <v>410682</v>
      </c>
      <c r="K37" s="81">
        <v>393976</v>
      </c>
      <c r="L37" s="98">
        <f t="shared" si="1"/>
        <v>4.240359818872216</v>
      </c>
      <c r="M37" s="107">
        <f t="shared" si="2"/>
        <v>97.212008993519376</v>
      </c>
      <c r="N37" s="106">
        <f t="shared" si="3"/>
        <v>31.635217027146865</v>
      </c>
      <c r="O37" s="95">
        <f t="shared" si="4"/>
        <v>94.2</v>
      </c>
      <c r="P37" s="94">
        <f t="shared" si="5"/>
        <v>95.1</v>
      </c>
      <c r="Q37" s="93">
        <f t="shared" si="6"/>
        <v>-0.89999999999999147</v>
      </c>
      <c r="R37" s="105"/>
      <c r="S37" s="104"/>
      <c r="T37" s="90">
        <v>667</v>
      </c>
      <c r="U37" s="88">
        <v>0</v>
      </c>
      <c r="V37" s="103">
        <f t="shared" si="7"/>
        <v>667</v>
      </c>
      <c r="W37" s="89">
        <v>147</v>
      </c>
      <c r="X37" s="88">
        <v>586</v>
      </c>
      <c r="Y37" s="103">
        <f t="shared" si="8"/>
        <v>733</v>
      </c>
      <c r="Z37" s="87">
        <f t="shared" si="9"/>
        <v>12114</v>
      </c>
      <c r="AA37" s="86">
        <f t="shared" si="10"/>
        <v>13290</v>
      </c>
      <c r="AB37" s="103">
        <f t="shared" si="11"/>
        <v>25404</v>
      </c>
    </row>
    <row r="38" spans="1:28" s="4" customFormat="1" ht="15" customHeight="1" x14ac:dyDescent="0.15">
      <c r="A38" s="102" t="s">
        <v>17</v>
      </c>
      <c r="B38" s="108" t="s">
        <v>15</v>
      </c>
      <c r="C38" s="89">
        <v>301655</v>
      </c>
      <c r="D38" s="100">
        <v>49860</v>
      </c>
      <c r="E38" s="99">
        <v>351515</v>
      </c>
      <c r="F38" s="81">
        <v>332371</v>
      </c>
      <c r="G38" s="98">
        <f t="shared" si="0"/>
        <v>5.7598286252410711</v>
      </c>
      <c r="H38" s="90">
        <v>284335</v>
      </c>
      <c r="I38" s="88">
        <v>11377</v>
      </c>
      <c r="J38" s="99">
        <v>295712</v>
      </c>
      <c r="K38" s="81">
        <v>278566</v>
      </c>
      <c r="L38" s="98">
        <f t="shared" si="1"/>
        <v>6.1550943044018291</v>
      </c>
      <c r="M38" s="107">
        <f t="shared" si="2"/>
        <v>94.258341482819773</v>
      </c>
      <c r="N38" s="106">
        <f t="shared" si="3"/>
        <v>22.817890092258324</v>
      </c>
      <c r="O38" s="95">
        <f t="shared" si="4"/>
        <v>84.1</v>
      </c>
      <c r="P38" s="94">
        <f t="shared" si="5"/>
        <v>83.8</v>
      </c>
      <c r="Q38" s="93">
        <f t="shared" si="6"/>
        <v>0.29999999999999716</v>
      </c>
      <c r="R38" s="105"/>
      <c r="S38" s="104"/>
      <c r="T38" s="90">
        <v>962</v>
      </c>
      <c r="U38" s="88">
        <v>0</v>
      </c>
      <c r="V38" s="103">
        <f t="shared" si="7"/>
        <v>962</v>
      </c>
      <c r="W38" s="89">
        <v>0</v>
      </c>
      <c r="X38" s="88">
        <v>6510</v>
      </c>
      <c r="Y38" s="103">
        <f t="shared" si="8"/>
        <v>6510</v>
      </c>
      <c r="Z38" s="87">
        <f t="shared" si="9"/>
        <v>18282</v>
      </c>
      <c r="AA38" s="86">
        <f t="shared" si="10"/>
        <v>31973</v>
      </c>
      <c r="AB38" s="103">
        <f t="shared" si="11"/>
        <v>50255</v>
      </c>
    </row>
    <row r="39" spans="1:28" s="4" customFormat="1" ht="15" customHeight="1" x14ac:dyDescent="0.15">
      <c r="A39" s="102" t="s">
        <v>16</v>
      </c>
      <c r="B39" s="108" t="s">
        <v>15</v>
      </c>
      <c r="C39" s="89">
        <v>518766</v>
      </c>
      <c r="D39" s="100">
        <v>49007</v>
      </c>
      <c r="E39" s="99">
        <v>567773</v>
      </c>
      <c r="F39" s="81">
        <v>499170</v>
      </c>
      <c r="G39" s="98">
        <f t="shared" si="0"/>
        <v>13.743414067351804</v>
      </c>
      <c r="H39" s="90">
        <v>502280</v>
      </c>
      <c r="I39" s="88">
        <v>13795</v>
      </c>
      <c r="J39" s="99">
        <v>516075</v>
      </c>
      <c r="K39" s="81">
        <v>447033</v>
      </c>
      <c r="L39" s="98">
        <f t="shared" si="1"/>
        <v>15.444497386099012</v>
      </c>
      <c r="M39" s="107">
        <f t="shared" si="2"/>
        <v>96.822073921575438</v>
      </c>
      <c r="N39" s="106">
        <f t="shared" si="3"/>
        <v>28.149039933070785</v>
      </c>
      <c r="O39" s="95">
        <f t="shared" si="4"/>
        <v>90.9</v>
      </c>
      <c r="P39" s="94">
        <f t="shared" si="5"/>
        <v>89.6</v>
      </c>
      <c r="Q39" s="93">
        <f t="shared" si="6"/>
        <v>1.3000000000000114</v>
      </c>
      <c r="R39" s="105"/>
      <c r="S39" s="104"/>
      <c r="T39" s="90">
        <v>1050</v>
      </c>
      <c r="U39" s="88">
        <v>150</v>
      </c>
      <c r="V39" s="103">
        <f t="shared" si="7"/>
        <v>1200</v>
      </c>
      <c r="W39" s="89">
        <v>0</v>
      </c>
      <c r="X39" s="88">
        <v>3223</v>
      </c>
      <c r="Y39" s="103">
        <f t="shared" si="8"/>
        <v>3223</v>
      </c>
      <c r="Z39" s="87">
        <f t="shared" si="9"/>
        <v>17536</v>
      </c>
      <c r="AA39" s="86">
        <f t="shared" si="10"/>
        <v>32139</v>
      </c>
      <c r="AB39" s="103">
        <f t="shared" si="11"/>
        <v>49675</v>
      </c>
    </row>
    <row r="40" spans="1:28" s="4" customFormat="1" ht="15" customHeight="1" x14ac:dyDescent="0.15">
      <c r="A40" s="102" t="s">
        <v>14</v>
      </c>
      <c r="B40" s="101" t="s">
        <v>12</v>
      </c>
      <c r="C40" s="89">
        <v>140586</v>
      </c>
      <c r="D40" s="100">
        <v>17233</v>
      </c>
      <c r="E40" s="99">
        <v>157819</v>
      </c>
      <c r="F40" s="81">
        <v>174759</v>
      </c>
      <c r="G40" s="98">
        <f t="shared" si="0"/>
        <v>-9.693349126511368</v>
      </c>
      <c r="H40" s="90">
        <v>136150</v>
      </c>
      <c r="I40" s="88">
        <v>5861</v>
      </c>
      <c r="J40" s="99">
        <v>142011</v>
      </c>
      <c r="K40" s="81">
        <v>156858</v>
      </c>
      <c r="L40" s="98">
        <f t="shared" si="1"/>
        <v>-9.4652488237769195</v>
      </c>
      <c r="M40" s="97">
        <f t="shared" si="2"/>
        <v>96.844636023501636</v>
      </c>
      <c r="N40" s="96">
        <f t="shared" si="3"/>
        <v>34.010329019903672</v>
      </c>
      <c r="O40" s="95">
        <f t="shared" si="4"/>
        <v>90</v>
      </c>
      <c r="P40" s="94">
        <f t="shared" si="5"/>
        <v>89.8</v>
      </c>
      <c r="Q40" s="93">
        <f t="shared" si="6"/>
        <v>0.20000000000000284</v>
      </c>
      <c r="R40" s="92"/>
      <c r="S40" s="91"/>
      <c r="T40" s="90">
        <v>0</v>
      </c>
      <c r="U40" s="88">
        <v>0</v>
      </c>
      <c r="V40" s="85">
        <f t="shared" si="7"/>
        <v>0</v>
      </c>
      <c r="W40" s="89">
        <v>0</v>
      </c>
      <c r="X40" s="88">
        <v>455</v>
      </c>
      <c r="Y40" s="85">
        <f t="shared" si="8"/>
        <v>455</v>
      </c>
      <c r="Z40" s="87">
        <f t="shared" si="9"/>
        <v>4436</v>
      </c>
      <c r="AA40" s="86">
        <f t="shared" si="10"/>
        <v>10917</v>
      </c>
      <c r="AB40" s="85">
        <f t="shared" si="11"/>
        <v>15353</v>
      </c>
    </row>
    <row r="41" spans="1:28" s="4" customFormat="1" ht="15" customHeight="1" thickBot="1" x14ac:dyDescent="0.2">
      <c r="A41" s="84" t="s">
        <v>13</v>
      </c>
      <c r="B41" s="83" t="s">
        <v>12</v>
      </c>
      <c r="C41" s="71">
        <v>299315</v>
      </c>
      <c r="D41" s="82">
        <v>22436</v>
      </c>
      <c r="E41" s="50">
        <v>321751</v>
      </c>
      <c r="F41" s="81">
        <v>327447</v>
      </c>
      <c r="G41" s="80">
        <f t="shared" si="0"/>
        <v>-1.7395181510290216</v>
      </c>
      <c r="H41" s="72">
        <v>290466</v>
      </c>
      <c r="I41" s="70">
        <v>5996</v>
      </c>
      <c r="J41" s="50">
        <v>296462</v>
      </c>
      <c r="K41" s="81">
        <v>306323</v>
      </c>
      <c r="L41" s="80">
        <f t="shared" si="1"/>
        <v>-3.2191510268572721</v>
      </c>
      <c r="M41" s="79">
        <f t="shared" si="2"/>
        <v>97.043582847501796</v>
      </c>
      <c r="N41" s="78">
        <f t="shared" si="3"/>
        <v>26.724906400427884</v>
      </c>
      <c r="O41" s="77">
        <f t="shared" si="4"/>
        <v>92.1</v>
      </c>
      <c r="P41" s="76">
        <f t="shared" si="5"/>
        <v>93.5</v>
      </c>
      <c r="Q41" s="75">
        <f t="shared" si="6"/>
        <v>-1.4000000000000057</v>
      </c>
      <c r="R41" s="74"/>
      <c r="S41" s="73"/>
      <c r="T41" s="72">
        <v>4030</v>
      </c>
      <c r="U41" s="70">
        <v>7</v>
      </c>
      <c r="V41" s="67">
        <f t="shared" si="7"/>
        <v>4037</v>
      </c>
      <c r="W41" s="71">
        <v>0</v>
      </c>
      <c r="X41" s="70">
        <v>560</v>
      </c>
      <c r="Y41" s="67">
        <f t="shared" si="8"/>
        <v>560</v>
      </c>
      <c r="Z41" s="69">
        <f t="shared" si="9"/>
        <v>12879</v>
      </c>
      <c r="AA41" s="68">
        <f t="shared" si="10"/>
        <v>15887</v>
      </c>
      <c r="AB41" s="67">
        <f t="shared" si="11"/>
        <v>28766</v>
      </c>
    </row>
    <row r="42" spans="1:28" s="53" customFormat="1" ht="15" customHeight="1" thickTop="1" x14ac:dyDescent="0.15">
      <c r="A42" s="66" t="s">
        <v>11</v>
      </c>
      <c r="B42" s="65"/>
      <c r="C42" s="56">
        <f>C43+C45</f>
        <v>40200303</v>
      </c>
      <c r="D42" s="55">
        <f>D43+D45</f>
        <v>5136389</v>
      </c>
      <c r="E42" s="57">
        <f>E43+E45</f>
        <v>45336692</v>
      </c>
      <c r="F42" s="54">
        <f>F43+F45</f>
        <v>44911967</v>
      </c>
      <c r="G42" s="64">
        <f t="shared" si="0"/>
        <v>0.94568336318914725</v>
      </c>
      <c r="H42" s="56">
        <f>H43+H45</f>
        <v>38082670</v>
      </c>
      <c r="I42" s="55">
        <f>I43+I45</f>
        <v>1325069</v>
      </c>
      <c r="J42" s="57">
        <f>J43+J45</f>
        <v>39407739</v>
      </c>
      <c r="K42" s="54">
        <f>K43+K45</f>
        <v>38951643</v>
      </c>
      <c r="L42" s="64">
        <f t="shared" si="1"/>
        <v>1.1709287846985041</v>
      </c>
      <c r="M42" s="63">
        <f t="shared" si="2"/>
        <v>94.732295923242177</v>
      </c>
      <c r="N42" s="62">
        <f t="shared" si="3"/>
        <v>25.797676149528392</v>
      </c>
      <c r="O42" s="61">
        <f t="shared" si="4"/>
        <v>86.9</v>
      </c>
      <c r="P42" s="60">
        <f t="shared" si="5"/>
        <v>86.7</v>
      </c>
      <c r="Q42" s="59">
        <f t="shared" si="6"/>
        <v>0.20000000000000284</v>
      </c>
      <c r="R42" s="58">
        <f t="shared" ref="R42:AB42" si="12">R43+R45</f>
        <v>0</v>
      </c>
      <c r="S42" s="54">
        <f t="shared" si="12"/>
        <v>0</v>
      </c>
      <c r="T42" s="56">
        <f t="shared" si="12"/>
        <v>122213</v>
      </c>
      <c r="U42" s="55">
        <f t="shared" si="12"/>
        <v>2532</v>
      </c>
      <c r="V42" s="54">
        <f t="shared" si="12"/>
        <v>124745</v>
      </c>
      <c r="W42" s="57">
        <f t="shared" si="12"/>
        <v>4578</v>
      </c>
      <c r="X42" s="55">
        <f t="shared" si="12"/>
        <v>702220</v>
      </c>
      <c r="Y42" s="54">
        <f t="shared" si="12"/>
        <v>706798</v>
      </c>
      <c r="Z42" s="56">
        <f t="shared" si="12"/>
        <v>2235268</v>
      </c>
      <c r="AA42" s="55">
        <f t="shared" si="12"/>
        <v>3111632</v>
      </c>
      <c r="AB42" s="54">
        <f t="shared" si="12"/>
        <v>5346900</v>
      </c>
    </row>
    <row r="43" spans="1:28" s="4" customFormat="1" ht="15" customHeight="1" x14ac:dyDescent="0.15">
      <c r="A43" s="52" t="s">
        <v>10</v>
      </c>
      <c r="B43" s="51"/>
      <c r="C43" s="43">
        <f>SUM(C7:C20)</f>
        <v>33887868</v>
      </c>
      <c r="D43" s="42">
        <f>SUM(D7:D20)</f>
        <v>4232304</v>
      </c>
      <c r="E43" s="50">
        <f>SUM(E7:E20)</f>
        <v>38120172</v>
      </c>
      <c r="F43" s="45">
        <f>SUM(F7:F20)</f>
        <v>37898940</v>
      </c>
      <c r="G43" s="49">
        <f t="shared" si="0"/>
        <v>0.58374191995871128</v>
      </c>
      <c r="H43" s="43">
        <f>SUM(H7:H20)</f>
        <v>32045266</v>
      </c>
      <c r="I43" s="42">
        <f>SUM(I7:I20)</f>
        <v>1129571</v>
      </c>
      <c r="J43" s="50">
        <f>SUM(J7:J20)</f>
        <v>33174837</v>
      </c>
      <c r="K43" s="45">
        <f>SUM(K7:K20)</f>
        <v>32904608</v>
      </c>
      <c r="L43" s="49">
        <f t="shared" si="1"/>
        <v>0.82124971675699643</v>
      </c>
      <c r="M43" s="39">
        <f t="shared" si="2"/>
        <v>94.562649972550645</v>
      </c>
      <c r="N43" s="38">
        <f t="shared" si="3"/>
        <v>26.689269012811934</v>
      </c>
      <c r="O43" s="47">
        <f t="shared" si="4"/>
        <v>87</v>
      </c>
      <c r="P43" s="48">
        <f t="shared" si="5"/>
        <v>86.8</v>
      </c>
      <c r="Q43" s="47">
        <f t="shared" si="6"/>
        <v>0.20000000000000284</v>
      </c>
      <c r="R43" s="46">
        <f t="shared" ref="R43:AB43" si="13">SUM(R7:R20)</f>
        <v>0</v>
      </c>
      <c r="S43" s="45">
        <f t="shared" si="13"/>
        <v>0</v>
      </c>
      <c r="T43" s="43">
        <f t="shared" si="13"/>
        <v>105331</v>
      </c>
      <c r="U43" s="42">
        <f t="shared" si="13"/>
        <v>2092</v>
      </c>
      <c r="V43" s="41">
        <f t="shared" si="13"/>
        <v>107423</v>
      </c>
      <c r="W43" s="44">
        <f t="shared" si="13"/>
        <v>4311</v>
      </c>
      <c r="X43" s="42">
        <f t="shared" si="13"/>
        <v>644054</v>
      </c>
      <c r="Y43" s="41">
        <f t="shared" si="13"/>
        <v>648365</v>
      </c>
      <c r="Z43" s="43">
        <f t="shared" si="13"/>
        <v>1943622</v>
      </c>
      <c r="AA43" s="42">
        <f t="shared" si="13"/>
        <v>2460771</v>
      </c>
      <c r="AB43" s="41">
        <f t="shared" si="13"/>
        <v>4404393</v>
      </c>
    </row>
    <row r="44" spans="1:28" s="4" customFormat="1" ht="15" customHeight="1" x14ac:dyDescent="0.15">
      <c r="A44" s="17" t="s">
        <v>9</v>
      </c>
      <c r="B44" s="16"/>
      <c r="C44" s="7">
        <f>SUM(C8:C20)</f>
        <v>15176872</v>
      </c>
      <c r="D44" s="6">
        <f>SUM(D8:D20)</f>
        <v>2720350</v>
      </c>
      <c r="E44" s="8">
        <f>SUM(E8:E20)</f>
        <v>17897222</v>
      </c>
      <c r="F44" s="9">
        <f>SUM(F8:F20)</f>
        <v>17612049</v>
      </c>
      <c r="G44" s="40">
        <f t="shared" si="0"/>
        <v>1.6191926334068227</v>
      </c>
      <c r="H44" s="7">
        <f>SUM(H8:H20)</f>
        <v>14348722</v>
      </c>
      <c r="I44" s="6">
        <f>SUM(I8:I20)</f>
        <v>609912</v>
      </c>
      <c r="J44" s="8">
        <f>SUM(J8:J20)</f>
        <v>14958634</v>
      </c>
      <c r="K44" s="9">
        <f>SUM(K8:K20)</f>
        <v>14522464</v>
      </c>
      <c r="L44" s="40">
        <f t="shared" si="1"/>
        <v>3.0034159492493835</v>
      </c>
      <c r="M44" s="39">
        <f t="shared" si="2"/>
        <v>94.5433420009077</v>
      </c>
      <c r="N44" s="38">
        <f t="shared" si="3"/>
        <v>22.420350322568787</v>
      </c>
      <c r="O44" s="11">
        <f t="shared" si="4"/>
        <v>83.6</v>
      </c>
      <c r="P44" s="12">
        <f t="shared" si="5"/>
        <v>82.5</v>
      </c>
      <c r="Q44" s="11">
        <f t="shared" si="6"/>
        <v>1.0999999999999943</v>
      </c>
      <c r="R44" s="10">
        <f t="shared" ref="R44:AB44" si="14">SUM(R8:R20)</f>
        <v>0</v>
      </c>
      <c r="S44" s="10">
        <f t="shared" si="14"/>
        <v>0</v>
      </c>
      <c r="T44" s="7">
        <f t="shared" si="14"/>
        <v>45710</v>
      </c>
      <c r="U44" s="6">
        <f t="shared" si="14"/>
        <v>860</v>
      </c>
      <c r="V44" s="9">
        <f t="shared" si="14"/>
        <v>46570</v>
      </c>
      <c r="W44" s="7">
        <f t="shared" si="14"/>
        <v>295</v>
      </c>
      <c r="X44" s="6">
        <f t="shared" si="14"/>
        <v>247467</v>
      </c>
      <c r="Y44" s="9">
        <f t="shared" si="14"/>
        <v>247762</v>
      </c>
      <c r="Z44" s="7">
        <f t="shared" si="14"/>
        <v>873565</v>
      </c>
      <c r="AA44" s="6">
        <f t="shared" si="14"/>
        <v>1863831</v>
      </c>
      <c r="AB44" s="9">
        <f t="shared" si="14"/>
        <v>2737396</v>
      </c>
    </row>
    <row r="45" spans="1:28" s="4" customFormat="1" ht="15" customHeight="1" x14ac:dyDescent="0.15">
      <c r="A45" s="17" t="s">
        <v>8</v>
      </c>
      <c r="B45" s="16"/>
      <c r="C45" s="7">
        <f>C49+C50+C51+C52+C53</f>
        <v>6312435</v>
      </c>
      <c r="D45" s="6">
        <f>D49+D50+D51+D52+D53</f>
        <v>904085</v>
      </c>
      <c r="E45" s="8">
        <f>E49+E50+E51+E52+E53</f>
        <v>7216520</v>
      </c>
      <c r="F45" s="9">
        <f>F49+F50+F51+F52+F53</f>
        <v>7013027</v>
      </c>
      <c r="G45" s="15">
        <f t="shared" si="0"/>
        <v>2.9016428997065034</v>
      </c>
      <c r="H45" s="7">
        <f>H49+H50+H51+H52+H53</f>
        <v>6037404</v>
      </c>
      <c r="I45" s="6">
        <f>I49+I50+I51+I52+I53</f>
        <v>195498</v>
      </c>
      <c r="J45" s="8">
        <f>J49+J50+J51+J52+J53</f>
        <v>6232902</v>
      </c>
      <c r="K45" s="9">
        <f>K49+K50+K51+K52+K53</f>
        <v>6047035</v>
      </c>
      <c r="L45" s="15">
        <f t="shared" si="1"/>
        <v>3.0736881794135473</v>
      </c>
      <c r="M45" s="39">
        <f t="shared" si="2"/>
        <v>95.643028403460789</v>
      </c>
      <c r="N45" s="38">
        <f t="shared" si="3"/>
        <v>21.623851739604131</v>
      </c>
      <c r="O45" s="11">
        <f t="shared" si="4"/>
        <v>86.4</v>
      </c>
      <c r="P45" s="12">
        <f t="shared" si="5"/>
        <v>86.2</v>
      </c>
      <c r="Q45" s="11">
        <f t="shared" si="6"/>
        <v>0.20000000000000284</v>
      </c>
      <c r="R45" s="10">
        <f t="shared" ref="R45:AB45" si="15">R49+R50+R51+R52+R53</f>
        <v>0</v>
      </c>
      <c r="S45" s="9">
        <f t="shared" si="15"/>
        <v>0</v>
      </c>
      <c r="T45" s="7">
        <f t="shared" si="15"/>
        <v>16882</v>
      </c>
      <c r="U45" s="6">
        <f t="shared" si="15"/>
        <v>440</v>
      </c>
      <c r="V45" s="9">
        <f t="shared" si="15"/>
        <v>17322</v>
      </c>
      <c r="W45" s="8">
        <f t="shared" si="15"/>
        <v>267</v>
      </c>
      <c r="X45" s="6">
        <f t="shared" si="15"/>
        <v>58166</v>
      </c>
      <c r="Y45" s="9">
        <f t="shared" si="15"/>
        <v>58433</v>
      </c>
      <c r="Z45" s="7">
        <f t="shared" si="15"/>
        <v>291646</v>
      </c>
      <c r="AA45" s="6">
        <f t="shared" si="15"/>
        <v>650861</v>
      </c>
      <c r="AB45" s="9">
        <f t="shared" si="15"/>
        <v>942507</v>
      </c>
    </row>
    <row r="46" spans="1:28" s="4" customFormat="1" ht="15" customHeight="1" x14ac:dyDescent="0.15">
      <c r="A46" s="37" t="s">
        <v>7</v>
      </c>
      <c r="B46" s="36"/>
      <c r="C46" s="30">
        <f>SUMIFS(C$7:C$41,$B$7:$B$41,"沿")</f>
        <v>29627037</v>
      </c>
      <c r="D46" s="29">
        <f>SUMIFS(D$7:D$41,$B$7:$B$41,"沿")</f>
        <v>3260188</v>
      </c>
      <c r="E46" s="28">
        <f>SUMIFS(E$7:E$41,$B$7:$B$41,"沿")</f>
        <v>32887225</v>
      </c>
      <c r="F46" s="28">
        <f>SUMIFS(F$7:F$41,$B$7:$B$41,"沿")</f>
        <v>32914385</v>
      </c>
      <c r="G46" s="35">
        <f t="shared" si="0"/>
        <v>-8.2517112198815204E-2</v>
      </c>
      <c r="H46" s="30">
        <f>SUMIFS(H$7:H$41,$B$7:$B$41,"沿")</f>
        <v>28028248</v>
      </c>
      <c r="I46" s="29">
        <f>SUMIFS(I$7:I$41,$B$7:$B$41,"沿")</f>
        <v>938484</v>
      </c>
      <c r="J46" s="28">
        <f>SUMIFS(J$7:J$41,$B$7:$B$41,"沿")</f>
        <v>28966732</v>
      </c>
      <c r="K46" s="28">
        <f>SUMIFS(K$7:K$41,$B$7:$B$41,"沿")</f>
        <v>29020903</v>
      </c>
      <c r="L46" s="35">
        <f t="shared" si="1"/>
        <v>-0.18666200703678998</v>
      </c>
      <c r="M46" s="34">
        <f t="shared" si="2"/>
        <v>94.603614934561293</v>
      </c>
      <c r="N46" s="33">
        <f t="shared" si="3"/>
        <v>28.786192698089803</v>
      </c>
      <c r="O46" s="31">
        <f t="shared" si="4"/>
        <v>88.1</v>
      </c>
      <c r="P46" s="32">
        <f t="shared" si="5"/>
        <v>88.2</v>
      </c>
      <c r="Q46" s="31">
        <f t="shared" si="6"/>
        <v>-0.10000000000000853</v>
      </c>
      <c r="R46" s="28">
        <f t="shared" ref="R46:AB46" si="16">SUMIFS(R$7:R$41,$B$7:$B$41,"沿")</f>
        <v>0</v>
      </c>
      <c r="S46" s="28">
        <f t="shared" si="16"/>
        <v>0</v>
      </c>
      <c r="T46" s="30">
        <f t="shared" si="16"/>
        <v>93233</v>
      </c>
      <c r="U46" s="29">
        <f t="shared" si="16"/>
        <v>1878</v>
      </c>
      <c r="V46" s="28">
        <f t="shared" si="16"/>
        <v>95111</v>
      </c>
      <c r="W46" s="30">
        <f t="shared" si="16"/>
        <v>4027</v>
      </c>
      <c r="X46" s="29">
        <f t="shared" si="16"/>
        <v>509655</v>
      </c>
      <c r="Y46" s="28">
        <f t="shared" si="16"/>
        <v>513682</v>
      </c>
      <c r="Z46" s="30">
        <f t="shared" si="16"/>
        <v>1687995</v>
      </c>
      <c r="AA46" s="29">
        <f t="shared" si="16"/>
        <v>1813927</v>
      </c>
      <c r="AB46" s="28">
        <f t="shared" si="16"/>
        <v>3501922</v>
      </c>
    </row>
    <row r="47" spans="1:28" s="4" customFormat="1" ht="15" customHeight="1" x14ac:dyDescent="0.15">
      <c r="A47" s="27" t="s">
        <v>6</v>
      </c>
      <c r="B47" s="26"/>
      <c r="C47" s="20">
        <f>SUMIFS(C$7:C$41,$B$7:$B$41,"-")</f>
        <v>10573266</v>
      </c>
      <c r="D47" s="19">
        <f>SUMIFS(D$7:D$41,$B$7:$B$41,"-")</f>
        <v>1876201</v>
      </c>
      <c r="E47" s="18">
        <f>SUMIFS(E$7:E$41,$B$7:$B$41,"-")</f>
        <v>12449467</v>
      </c>
      <c r="F47" s="18">
        <f>SUMIFS(F$7:F$41,$B$7:$B$41,"-")</f>
        <v>11997582</v>
      </c>
      <c r="G47" s="25">
        <f t="shared" si="0"/>
        <v>3.7664672764895464</v>
      </c>
      <c r="H47" s="20">
        <f>SUMIFS(H$7:H$41,$B$7:$B$41,"-")</f>
        <v>10054422</v>
      </c>
      <c r="I47" s="19">
        <f>SUMIFS(I$7:I$41,$B$7:$B$41,"-")</f>
        <v>386585</v>
      </c>
      <c r="J47" s="18">
        <f>SUMIFS(J$7:J$41,$B$7:$B$41,"-")</f>
        <v>10441007</v>
      </c>
      <c r="K47" s="18">
        <f>SUMIFS(K$7:K$41,$B$7:$B$41,"-")</f>
        <v>9930740</v>
      </c>
      <c r="L47" s="25">
        <f t="shared" si="1"/>
        <v>5.1382575719432788</v>
      </c>
      <c r="M47" s="24">
        <f t="shared" si="2"/>
        <v>95.092869128611724</v>
      </c>
      <c r="N47" s="23">
        <f t="shared" si="3"/>
        <v>20.604668689548721</v>
      </c>
      <c r="O47" s="21">
        <f t="shared" si="4"/>
        <v>83.9</v>
      </c>
      <c r="P47" s="22">
        <f t="shared" si="5"/>
        <v>82.8</v>
      </c>
      <c r="Q47" s="21">
        <f t="shared" si="6"/>
        <v>1.1000000000000085</v>
      </c>
      <c r="R47" s="18">
        <f t="shared" ref="R47:AB47" si="17">SUMIFS(R$7:R$41,$B$7:$B$41,"-")</f>
        <v>0</v>
      </c>
      <c r="S47" s="18">
        <f t="shared" si="17"/>
        <v>0</v>
      </c>
      <c r="T47" s="20">
        <f t="shared" si="17"/>
        <v>28980</v>
      </c>
      <c r="U47" s="19">
        <f t="shared" si="17"/>
        <v>654</v>
      </c>
      <c r="V47" s="18">
        <f t="shared" si="17"/>
        <v>29634</v>
      </c>
      <c r="W47" s="20">
        <f t="shared" si="17"/>
        <v>551</v>
      </c>
      <c r="X47" s="19">
        <f t="shared" si="17"/>
        <v>192565</v>
      </c>
      <c r="Y47" s="18">
        <f t="shared" si="17"/>
        <v>193116</v>
      </c>
      <c r="Z47" s="20">
        <f t="shared" si="17"/>
        <v>547273</v>
      </c>
      <c r="AA47" s="19">
        <f t="shared" si="17"/>
        <v>1297705</v>
      </c>
      <c r="AB47" s="18">
        <f t="shared" si="17"/>
        <v>1844978</v>
      </c>
    </row>
    <row r="48" spans="1:28" s="4" customFormat="1" ht="15" hidden="1" customHeight="1" outlineLevel="1" x14ac:dyDescent="0.15">
      <c r="A48" s="17" t="s">
        <v>5</v>
      </c>
      <c r="B48" s="16"/>
      <c r="C48" s="7">
        <f>SUM(C8:C20)</f>
        <v>15176872</v>
      </c>
      <c r="D48" s="6">
        <f>SUM(D8:D20)</f>
        <v>2720350</v>
      </c>
      <c r="E48" s="8">
        <f>SUM(E8:E20)</f>
        <v>17897222</v>
      </c>
      <c r="F48" s="9">
        <f>SUM(F8:F20)</f>
        <v>17612049</v>
      </c>
      <c r="G48" s="15">
        <f t="shared" si="0"/>
        <v>1.6191926334068227</v>
      </c>
      <c r="H48" s="7">
        <f>SUM(H8:H20)</f>
        <v>14348722</v>
      </c>
      <c r="I48" s="6">
        <f>SUM(I8:I20)</f>
        <v>609912</v>
      </c>
      <c r="J48" s="8">
        <f>SUM(J8:J20)</f>
        <v>14958634</v>
      </c>
      <c r="K48" s="9">
        <f>SUM(K8:K20)</f>
        <v>14522464</v>
      </c>
      <c r="L48" s="15">
        <f t="shared" si="1"/>
        <v>3.0034159492493835</v>
      </c>
      <c r="M48" s="14">
        <f t="shared" si="2"/>
        <v>94.5433420009077</v>
      </c>
      <c r="N48" s="13">
        <f t="shared" si="3"/>
        <v>22.420350322568787</v>
      </c>
      <c r="O48" s="11">
        <f t="shared" si="4"/>
        <v>83.6</v>
      </c>
      <c r="P48" s="12">
        <f t="shared" si="5"/>
        <v>82.5</v>
      </c>
      <c r="Q48" s="11">
        <f t="shared" si="6"/>
        <v>1.0999999999999943</v>
      </c>
      <c r="R48" s="10">
        <f t="shared" ref="R48:AB48" si="18">SUM(R8:R20)</f>
        <v>0</v>
      </c>
      <c r="S48" s="9">
        <f t="shared" si="18"/>
        <v>0</v>
      </c>
      <c r="T48" s="7">
        <f t="shared" si="18"/>
        <v>45710</v>
      </c>
      <c r="U48" s="6">
        <f t="shared" si="18"/>
        <v>860</v>
      </c>
      <c r="V48" s="9">
        <f t="shared" si="18"/>
        <v>46570</v>
      </c>
      <c r="W48" s="8">
        <f t="shared" si="18"/>
        <v>295</v>
      </c>
      <c r="X48" s="6">
        <f t="shared" si="18"/>
        <v>247467</v>
      </c>
      <c r="Y48" s="9">
        <f t="shared" si="18"/>
        <v>247762</v>
      </c>
      <c r="Z48" s="7">
        <f t="shared" si="18"/>
        <v>873565</v>
      </c>
      <c r="AA48" s="6">
        <f t="shared" si="18"/>
        <v>1863831</v>
      </c>
      <c r="AB48" s="9">
        <f t="shared" si="18"/>
        <v>2737396</v>
      </c>
    </row>
    <row r="49" spans="1:28" s="4" customFormat="1" ht="15" hidden="1" customHeight="1" outlineLevel="1" x14ac:dyDescent="0.15">
      <c r="A49" s="17" t="s">
        <v>4</v>
      </c>
      <c r="B49" s="16"/>
      <c r="C49" s="7">
        <f>SUM(C21:C27)</f>
        <v>1644824</v>
      </c>
      <c r="D49" s="6">
        <f>SUM(D21:D27)</f>
        <v>355630</v>
      </c>
      <c r="E49" s="8">
        <f>SUM(E21:E27)</f>
        <v>2000454</v>
      </c>
      <c r="F49" s="9">
        <f>SUM(F21:F27)</f>
        <v>2015198</v>
      </c>
      <c r="G49" s="15">
        <f t="shared" si="0"/>
        <v>-0.73164026562154194</v>
      </c>
      <c r="H49" s="7">
        <f>SUM(H21:H27)</f>
        <v>1566304</v>
      </c>
      <c r="I49" s="6">
        <f>SUM(I21:I27)</f>
        <v>64940</v>
      </c>
      <c r="J49" s="8">
        <f>SUM(J21:J27)</f>
        <v>1631244</v>
      </c>
      <c r="K49" s="9">
        <f>SUM(K21:K27)</f>
        <v>1630540</v>
      </c>
      <c r="L49" s="15">
        <f t="shared" si="1"/>
        <v>4.3175880383185941E-2</v>
      </c>
      <c r="M49" s="14">
        <f t="shared" si="2"/>
        <v>95.226236971250415</v>
      </c>
      <c r="N49" s="13">
        <f t="shared" si="3"/>
        <v>18.260551696988443</v>
      </c>
      <c r="O49" s="11">
        <f t="shared" si="4"/>
        <v>81.5</v>
      </c>
      <c r="P49" s="12">
        <f t="shared" si="5"/>
        <v>80.900000000000006</v>
      </c>
      <c r="Q49" s="11">
        <f t="shared" si="6"/>
        <v>0.59999999999999432</v>
      </c>
      <c r="R49" s="10">
        <f t="shared" ref="R49:AB49" si="19">SUM(R21:R27)</f>
        <v>0</v>
      </c>
      <c r="S49" s="9">
        <f t="shared" si="19"/>
        <v>0</v>
      </c>
      <c r="T49" s="7">
        <f t="shared" si="19"/>
        <v>3536</v>
      </c>
      <c r="U49" s="6">
        <f t="shared" si="19"/>
        <v>61</v>
      </c>
      <c r="V49" s="5">
        <f t="shared" si="19"/>
        <v>3597</v>
      </c>
      <c r="W49" s="8">
        <f t="shared" si="19"/>
        <v>11</v>
      </c>
      <c r="X49" s="6">
        <f t="shared" si="19"/>
        <v>21547</v>
      </c>
      <c r="Y49" s="5">
        <f t="shared" si="19"/>
        <v>21558</v>
      </c>
      <c r="Z49" s="7">
        <f t="shared" si="19"/>
        <v>82045</v>
      </c>
      <c r="AA49" s="6">
        <f t="shared" si="19"/>
        <v>269204</v>
      </c>
      <c r="AB49" s="5">
        <f t="shared" si="19"/>
        <v>351249</v>
      </c>
    </row>
    <row r="50" spans="1:28" s="4" customFormat="1" ht="15" hidden="1" customHeight="1" outlineLevel="1" x14ac:dyDescent="0.15">
      <c r="A50" s="17" t="s">
        <v>3</v>
      </c>
      <c r="B50" s="16"/>
      <c r="C50" s="7">
        <f>SUM(C28:C35)</f>
        <v>2853438</v>
      </c>
      <c r="D50" s="6">
        <f>SUM(D28:D35)</f>
        <v>383416</v>
      </c>
      <c r="E50" s="8">
        <f>SUM(E28:E35)</f>
        <v>3236854</v>
      </c>
      <c r="F50" s="9">
        <f>SUM(F28:F35)</f>
        <v>3117838</v>
      </c>
      <c r="G50" s="15">
        <f t="shared" si="0"/>
        <v>3.8172605504198742</v>
      </c>
      <c r="H50" s="7">
        <f>SUM(H28:H35)</f>
        <v>2718155</v>
      </c>
      <c r="I50" s="6">
        <f>SUM(I28:I35)</f>
        <v>85636</v>
      </c>
      <c r="J50" s="8">
        <f>SUM(J28:J35)</f>
        <v>2803791</v>
      </c>
      <c r="K50" s="9">
        <f>SUM(K28:K35)</f>
        <v>2709624</v>
      </c>
      <c r="L50" s="15">
        <f t="shared" si="1"/>
        <v>3.4752792269333312</v>
      </c>
      <c r="M50" s="14">
        <f t="shared" si="2"/>
        <v>95.258947276934009</v>
      </c>
      <c r="N50" s="13">
        <f t="shared" si="3"/>
        <v>22.335009493604858</v>
      </c>
      <c r="O50" s="11">
        <f t="shared" si="4"/>
        <v>86.6</v>
      </c>
      <c r="P50" s="12">
        <f t="shared" si="5"/>
        <v>86.9</v>
      </c>
      <c r="Q50" s="11">
        <f t="shared" si="6"/>
        <v>-0.30000000000001137</v>
      </c>
      <c r="R50" s="10">
        <f t="shared" ref="R50:AB50" si="20">SUM(R28:R35)</f>
        <v>0</v>
      </c>
      <c r="S50" s="9">
        <f t="shared" si="20"/>
        <v>0</v>
      </c>
      <c r="T50" s="7">
        <f t="shared" si="20"/>
        <v>6629</v>
      </c>
      <c r="U50" s="6">
        <f t="shared" si="20"/>
        <v>222</v>
      </c>
      <c r="V50" s="5">
        <f t="shared" si="20"/>
        <v>6851</v>
      </c>
      <c r="W50" s="8">
        <f t="shared" si="20"/>
        <v>109</v>
      </c>
      <c r="X50" s="6">
        <f t="shared" si="20"/>
        <v>24314</v>
      </c>
      <c r="Y50" s="5">
        <f t="shared" si="20"/>
        <v>24423</v>
      </c>
      <c r="Z50" s="7">
        <f t="shared" si="20"/>
        <v>141803</v>
      </c>
      <c r="AA50" s="6">
        <f t="shared" si="20"/>
        <v>273688</v>
      </c>
      <c r="AB50" s="5">
        <f t="shared" si="20"/>
        <v>415491</v>
      </c>
    </row>
    <row r="51" spans="1:28" s="4" customFormat="1" ht="15" hidden="1" customHeight="1" outlineLevel="1" x14ac:dyDescent="0.15">
      <c r="A51" s="17" t="s">
        <v>2</v>
      </c>
      <c r="B51" s="16"/>
      <c r="C51" s="7">
        <f>SUM(C36:C39)</f>
        <v>1374272</v>
      </c>
      <c r="D51" s="6">
        <f>SUM(D36:D39)</f>
        <v>125370</v>
      </c>
      <c r="E51" s="8">
        <f>SUM(E36:E39)</f>
        <v>1499642</v>
      </c>
      <c r="F51" s="9">
        <f>SUM(F36:F39)</f>
        <v>1377785</v>
      </c>
      <c r="G51" s="15">
        <f t="shared" si="0"/>
        <v>8.8444133155753608</v>
      </c>
      <c r="H51" s="7">
        <f>SUM(H36:H39)</f>
        <v>1326329</v>
      </c>
      <c r="I51" s="6">
        <f>SUM(I36:I39)</f>
        <v>33065</v>
      </c>
      <c r="J51" s="8">
        <f>SUM(J36:J39)</f>
        <v>1359394</v>
      </c>
      <c r="K51" s="9">
        <f>SUM(K36:K39)</f>
        <v>1243690</v>
      </c>
      <c r="L51" s="15">
        <f t="shared" si="1"/>
        <v>9.3032829724449009</v>
      </c>
      <c r="M51" s="14">
        <f t="shared" si="2"/>
        <v>96.51138930284543</v>
      </c>
      <c r="N51" s="13">
        <f t="shared" si="3"/>
        <v>26.373933157852758</v>
      </c>
      <c r="O51" s="11">
        <f t="shared" si="4"/>
        <v>90.6</v>
      </c>
      <c r="P51" s="12">
        <f t="shared" si="5"/>
        <v>90.3</v>
      </c>
      <c r="Q51" s="11">
        <f t="shared" si="6"/>
        <v>0.29999999999999716</v>
      </c>
      <c r="R51" s="10">
        <f t="shared" ref="R51:AB51" si="21">SUM(R36:R39)</f>
        <v>0</v>
      </c>
      <c r="S51" s="9">
        <f t="shared" si="21"/>
        <v>0</v>
      </c>
      <c r="T51" s="7">
        <f t="shared" si="21"/>
        <v>2687</v>
      </c>
      <c r="U51" s="6">
        <f t="shared" si="21"/>
        <v>150</v>
      </c>
      <c r="V51" s="5">
        <f t="shared" si="21"/>
        <v>2837</v>
      </c>
      <c r="W51" s="8">
        <f t="shared" si="21"/>
        <v>147</v>
      </c>
      <c r="X51" s="6">
        <f t="shared" si="21"/>
        <v>11290</v>
      </c>
      <c r="Y51" s="5">
        <f t="shared" si="21"/>
        <v>11437</v>
      </c>
      <c r="Z51" s="7">
        <f t="shared" si="21"/>
        <v>50483</v>
      </c>
      <c r="AA51" s="6">
        <f t="shared" si="21"/>
        <v>81165</v>
      </c>
      <c r="AB51" s="5">
        <f t="shared" si="21"/>
        <v>131648</v>
      </c>
    </row>
    <row r="52" spans="1:28" s="4" customFormat="1" ht="15" hidden="1" customHeight="1" outlineLevel="1" x14ac:dyDescent="0.15">
      <c r="A52" s="17" t="s">
        <v>1</v>
      </c>
      <c r="B52" s="16"/>
      <c r="C52" s="7">
        <f t="shared" ref="C52:F53" si="22">SUM(C40:C40)</f>
        <v>140586</v>
      </c>
      <c r="D52" s="6">
        <f t="shared" si="22"/>
        <v>17233</v>
      </c>
      <c r="E52" s="8">
        <f t="shared" si="22"/>
        <v>157819</v>
      </c>
      <c r="F52" s="9">
        <f t="shared" si="22"/>
        <v>174759</v>
      </c>
      <c r="G52" s="15">
        <f t="shared" si="0"/>
        <v>-9.693349126511368</v>
      </c>
      <c r="H52" s="7">
        <f t="shared" ref="H52:K53" si="23">SUM(H40:H40)</f>
        <v>136150</v>
      </c>
      <c r="I52" s="6">
        <f t="shared" si="23"/>
        <v>5861</v>
      </c>
      <c r="J52" s="8">
        <f t="shared" si="23"/>
        <v>142011</v>
      </c>
      <c r="K52" s="9">
        <f t="shared" si="23"/>
        <v>156858</v>
      </c>
      <c r="L52" s="15">
        <f t="shared" si="1"/>
        <v>-9.4652488237769195</v>
      </c>
      <c r="M52" s="14">
        <f t="shared" si="2"/>
        <v>96.844636023501636</v>
      </c>
      <c r="N52" s="13">
        <f t="shared" si="3"/>
        <v>34.010329019903672</v>
      </c>
      <c r="O52" s="11">
        <f t="shared" si="4"/>
        <v>90</v>
      </c>
      <c r="P52" s="12">
        <f t="shared" si="5"/>
        <v>89.8</v>
      </c>
      <c r="Q52" s="11">
        <f t="shared" si="6"/>
        <v>0.20000000000000284</v>
      </c>
      <c r="R52" s="10">
        <f t="shared" ref="R52:AB52" si="24">SUM(R40:R40)</f>
        <v>0</v>
      </c>
      <c r="S52" s="9">
        <f t="shared" si="24"/>
        <v>0</v>
      </c>
      <c r="T52" s="7">
        <f t="shared" si="24"/>
        <v>0</v>
      </c>
      <c r="U52" s="6">
        <f t="shared" si="24"/>
        <v>0</v>
      </c>
      <c r="V52" s="5">
        <f t="shared" si="24"/>
        <v>0</v>
      </c>
      <c r="W52" s="8">
        <f t="shared" si="24"/>
        <v>0</v>
      </c>
      <c r="X52" s="6">
        <f t="shared" si="24"/>
        <v>455</v>
      </c>
      <c r="Y52" s="5">
        <f t="shared" si="24"/>
        <v>455</v>
      </c>
      <c r="Z52" s="7">
        <f t="shared" si="24"/>
        <v>4436</v>
      </c>
      <c r="AA52" s="6">
        <f t="shared" si="24"/>
        <v>10917</v>
      </c>
      <c r="AB52" s="5">
        <f t="shared" si="24"/>
        <v>15353</v>
      </c>
    </row>
    <row r="53" spans="1:28" s="4" customFormat="1" ht="15" hidden="1" customHeight="1" outlineLevel="1" x14ac:dyDescent="0.15">
      <c r="A53" s="17" t="s">
        <v>0</v>
      </c>
      <c r="B53" s="16"/>
      <c r="C53" s="7">
        <f t="shared" si="22"/>
        <v>299315</v>
      </c>
      <c r="D53" s="6">
        <f t="shared" si="22"/>
        <v>22436</v>
      </c>
      <c r="E53" s="8">
        <f t="shared" si="22"/>
        <v>321751</v>
      </c>
      <c r="F53" s="9">
        <f t="shared" si="22"/>
        <v>327447</v>
      </c>
      <c r="G53" s="15">
        <f t="shared" si="0"/>
        <v>-1.7395181510290216</v>
      </c>
      <c r="H53" s="7">
        <f t="shared" si="23"/>
        <v>290466</v>
      </c>
      <c r="I53" s="6">
        <f t="shared" si="23"/>
        <v>5996</v>
      </c>
      <c r="J53" s="8">
        <f t="shared" si="23"/>
        <v>296462</v>
      </c>
      <c r="K53" s="9">
        <f t="shared" si="23"/>
        <v>306323</v>
      </c>
      <c r="L53" s="15">
        <f t="shared" si="1"/>
        <v>-3.2191510268572721</v>
      </c>
      <c r="M53" s="14">
        <f t="shared" si="2"/>
        <v>97.043582847501796</v>
      </c>
      <c r="N53" s="13">
        <f t="shared" si="3"/>
        <v>26.724906400427884</v>
      </c>
      <c r="O53" s="11">
        <f t="shared" si="4"/>
        <v>92.1</v>
      </c>
      <c r="P53" s="12">
        <f t="shared" si="5"/>
        <v>93.5</v>
      </c>
      <c r="Q53" s="11">
        <f t="shared" si="6"/>
        <v>-1.4000000000000057</v>
      </c>
      <c r="R53" s="10">
        <f t="shared" ref="R53:AB53" si="25">SUM(R41:R41)</f>
        <v>0</v>
      </c>
      <c r="S53" s="9">
        <f t="shared" si="25"/>
        <v>0</v>
      </c>
      <c r="T53" s="7">
        <f t="shared" si="25"/>
        <v>4030</v>
      </c>
      <c r="U53" s="6">
        <f t="shared" si="25"/>
        <v>7</v>
      </c>
      <c r="V53" s="5">
        <f t="shared" si="25"/>
        <v>4037</v>
      </c>
      <c r="W53" s="8">
        <f t="shared" si="25"/>
        <v>0</v>
      </c>
      <c r="X53" s="6">
        <f t="shared" si="25"/>
        <v>560</v>
      </c>
      <c r="Y53" s="5">
        <f t="shared" si="25"/>
        <v>560</v>
      </c>
      <c r="Z53" s="7">
        <f t="shared" si="25"/>
        <v>12879</v>
      </c>
      <c r="AA53" s="6">
        <f t="shared" si="25"/>
        <v>15887</v>
      </c>
      <c r="AB53" s="5">
        <f t="shared" si="25"/>
        <v>28766</v>
      </c>
    </row>
    <row r="54" spans="1:28" ht="15" customHeight="1" collapsed="1" x14ac:dyDescent="0.4"/>
  </sheetData>
  <autoFilter ref="A6:AB6" xr:uid="{87F02E06-0364-4A98-AA0A-2854977AF632}"/>
  <mergeCells count="9">
    <mergeCell ref="A5:B5"/>
    <mergeCell ref="R4:S4"/>
    <mergeCell ref="A1:AB1"/>
    <mergeCell ref="C4:G4"/>
    <mergeCell ref="H4:L4"/>
    <mergeCell ref="T4:V4"/>
    <mergeCell ref="W4:Y4"/>
    <mergeCell ref="Z4:AB4"/>
    <mergeCell ref="M4:Q4"/>
  </mergeCells>
  <phoneticPr fontId="3"/>
  <dataValidations count="2">
    <dataValidation imeMode="off" allowBlank="1" showInputMessage="1" showErrorMessage="1" sqref="C57:XFD1048576 AC1:XFD1 C7:XFD53" xr:uid="{D2CD1EB7-91A6-478D-9A4E-7DF7403ECA93}"/>
    <dataValidation imeMode="on" allowBlank="1" showInputMessage="1" showErrorMessage="1" sqref="A57:B1048576 B54 F2:I2 A1:B1 B7:B41 F3:G3 K2 H3:H6 D2:E3 M2:M6 I3:L3 R3:R6 N3:Q3 A2:A4 S6 C2:C6 B2:B3 S3 D5:G6 I5:L6 N5:Q6 A7:A53 T2:XFD6" xr:uid="{7796FFF0-8FC7-4721-85AB-E9C0F804AA52}"/>
  </dataValidations>
  <printOptions horizontalCentered="1"/>
  <pageMargins left="0.31496062992125984" right="0.31496062992125984" top="0.74803149606299213" bottom="0.55118110236220474" header="0.31496062992125984" footer="0.31496062992125984"/>
  <pageSetup paperSize="9" scale="58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国保</vt:lpstr>
      <vt:lpstr>国保!Print_Area</vt:lpstr>
    </vt:vector>
  </TitlesOfParts>
  <Company>Miyagi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荻原　大翔</dc:creator>
  <cp:lastModifiedBy>荻原　大翔</cp:lastModifiedBy>
  <dcterms:created xsi:type="dcterms:W3CDTF">2026-09-15T01:39:10Z</dcterms:created>
  <dcterms:modified xsi:type="dcterms:W3CDTF">2026-09-18T05:16:15Z</dcterms:modified>
</cp:coreProperties>
</file>