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08465F30-1453-4F17-BDB5-2B8428FA9B7A}" xr6:coauthVersionLast="47" xr6:coauthVersionMax="47" xr10:uidLastSave="{00000000-0000-0000-0000-000000000000}"/>
  <bookViews>
    <workbookView xWindow="3105" yWindow="3525" windowWidth="21600" windowHeight="11295" xr2:uid="{6441C560-9261-4861-AC7D-C6448D0D8777}"/>
  </bookViews>
  <sheets>
    <sheet name="入湯" sheetId="1" r:id="rId1"/>
  </sheets>
  <definedNames>
    <definedName name="_xlnm._FilterDatabase" localSheetId="0" hidden="1">入湯!$A$6:$AB$6</definedName>
    <definedName name="_xlnm.Print_Area" localSheetId="0">入湯!$A$1:$AB$54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3" i="1" l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X53" i="1"/>
  <c r="W53" i="1"/>
  <c r="U53" i="1"/>
  <c r="T53" i="1"/>
  <c r="K53" i="1"/>
  <c r="J53" i="1"/>
  <c r="I53" i="1"/>
  <c r="H53" i="1"/>
  <c r="F53" i="1"/>
  <c r="E53" i="1"/>
  <c r="G53" i="1" s="1"/>
  <c r="D53" i="1"/>
  <c r="C53" i="1"/>
  <c r="X52" i="1"/>
  <c r="W52" i="1"/>
  <c r="U52" i="1"/>
  <c r="T52" i="1"/>
  <c r="K52" i="1"/>
  <c r="J52" i="1"/>
  <c r="I52" i="1"/>
  <c r="H52" i="1"/>
  <c r="F52" i="1"/>
  <c r="E52" i="1"/>
  <c r="G52" i="1" s="1"/>
  <c r="D52" i="1"/>
  <c r="C52" i="1"/>
  <c r="Y39" i="1"/>
  <c r="V39" i="1"/>
  <c r="P39" i="1"/>
  <c r="L39" i="1"/>
  <c r="N39" i="1"/>
  <c r="O39" i="1"/>
  <c r="Z39" i="1"/>
  <c r="Y38" i="1"/>
  <c r="V38" i="1"/>
  <c r="P38" i="1"/>
  <c r="L38" i="1"/>
  <c r="N38" i="1"/>
  <c r="O38" i="1"/>
  <c r="Z38" i="1"/>
  <c r="Y37" i="1"/>
  <c r="V37" i="1"/>
  <c r="P37" i="1"/>
  <c r="L37" i="1"/>
  <c r="N37" i="1"/>
  <c r="O37" i="1"/>
  <c r="Q37" i="1" s="1"/>
  <c r="Z37" i="1"/>
  <c r="X51" i="1"/>
  <c r="W51" i="1"/>
  <c r="U51" i="1"/>
  <c r="T51" i="1"/>
  <c r="K51" i="1"/>
  <c r="J51" i="1"/>
  <c r="I51" i="1"/>
  <c r="H51" i="1"/>
  <c r="F51" i="1"/>
  <c r="E51" i="1"/>
  <c r="G51" i="1" s="1"/>
  <c r="D51" i="1"/>
  <c r="C51" i="1"/>
  <c r="Y35" i="1"/>
  <c r="V35" i="1"/>
  <c r="P35" i="1"/>
  <c r="L35" i="1"/>
  <c r="N35" i="1"/>
  <c r="O35" i="1"/>
  <c r="Z35" i="1"/>
  <c r="Y34" i="1"/>
  <c r="V34" i="1"/>
  <c r="P34" i="1"/>
  <c r="L34" i="1"/>
  <c r="N34" i="1"/>
  <c r="O34" i="1"/>
  <c r="Q34" i="1" s="1"/>
  <c r="Z34" i="1"/>
  <c r="Y33" i="1"/>
  <c r="V33" i="1"/>
  <c r="P33" i="1"/>
  <c r="L33" i="1"/>
  <c r="N33" i="1"/>
  <c r="O33" i="1"/>
  <c r="Z33" i="1"/>
  <c r="Y32" i="1"/>
  <c r="V32" i="1"/>
  <c r="P32" i="1"/>
  <c r="L32" i="1"/>
  <c r="N32" i="1"/>
  <c r="O32" i="1"/>
  <c r="Q32" i="1" s="1"/>
  <c r="Z32" i="1"/>
  <c r="Y31" i="1"/>
  <c r="V31" i="1"/>
  <c r="P31" i="1"/>
  <c r="L31" i="1"/>
  <c r="N31" i="1"/>
  <c r="O31" i="1"/>
  <c r="Z31" i="1"/>
  <c r="Y30" i="1"/>
  <c r="V30" i="1"/>
  <c r="P30" i="1"/>
  <c r="L30" i="1"/>
  <c r="N30" i="1"/>
  <c r="O30" i="1"/>
  <c r="Q30" i="1" s="1"/>
  <c r="Z30" i="1"/>
  <c r="Y29" i="1"/>
  <c r="V29" i="1"/>
  <c r="P29" i="1"/>
  <c r="L29" i="1"/>
  <c r="N29" i="1"/>
  <c r="O29" i="1"/>
  <c r="Z29" i="1"/>
  <c r="X50" i="1"/>
  <c r="W50" i="1"/>
  <c r="U50" i="1"/>
  <c r="T50" i="1"/>
  <c r="K50" i="1"/>
  <c r="J50" i="1"/>
  <c r="H50" i="1"/>
  <c r="F50" i="1"/>
  <c r="D50" i="1"/>
  <c r="Y27" i="1"/>
  <c r="AA27" i="1"/>
  <c r="M27" i="1"/>
  <c r="P27" i="1"/>
  <c r="L27" i="1"/>
  <c r="N27" i="1"/>
  <c r="O27" i="1"/>
  <c r="Q27" i="1" s="1"/>
  <c r="Z27" i="1"/>
  <c r="Y26" i="1"/>
  <c r="AA26" i="1"/>
  <c r="M26" i="1"/>
  <c r="P26" i="1"/>
  <c r="L26" i="1"/>
  <c r="N26" i="1"/>
  <c r="O26" i="1"/>
  <c r="Q26" i="1" s="1"/>
  <c r="Z26" i="1"/>
  <c r="Y25" i="1"/>
  <c r="AA25" i="1"/>
  <c r="M25" i="1"/>
  <c r="P25" i="1"/>
  <c r="L25" i="1"/>
  <c r="N25" i="1"/>
  <c r="O25" i="1"/>
  <c r="Q25" i="1" s="1"/>
  <c r="Z25" i="1"/>
  <c r="Y24" i="1"/>
  <c r="O24" i="1"/>
  <c r="M24" i="1"/>
  <c r="G24" i="1"/>
  <c r="AA24" i="1"/>
  <c r="Y23" i="1"/>
  <c r="V23" i="1"/>
  <c r="O23" i="1"/>
  <c r="M23" i="1"/>
  <c r="P23" i="1"/>
  <c r="G23" i="1"/>
  <c r="AA23" i="1"/>
  <c r="Y22" i="1"/>
  <c r="V22" i="1"/>
  <c r="O22" i="1"/>
  <c r="M22" i="1"/>
  <c r="P22" i="1"/>
  <c r="G22" i="1"/>
  <c r="AA22" i="1"/>
  <c r="X49" i="1"/>
  <c r="X45" i="1" s="1"/>
  <c r="W49" i="1"/>
  <c r="W45" i="1" s="1"/>
  <c r="T49" i="1"/>
  <c r="T45" i="1" s="1"/>
  <c r="K49" i="1"/>
  <c r="J49" i="1"/>
  <c r="I49" i="1"/>
  <c r="H49" i="1"/>
  <c r="F49" i="1"/>
  <c r="F45" i="1" s="1"/>
  <c r="E49" i="1"/>
  <c r="D49" i="1"/>
  <c r="D45" i="1" s="1"/>
  <c r="C49" i="1"/>
  <c r="Y20" i="1"/>
  <c r="V20" i="1"/>
  <c r="O20" i="1"/>
  <c r="M20" i="1"/>
  <c r="P20" i="1"/>
  <c r="G20" i="1"/>
  <c r="AA20" i="1"/>
  <c r="Y19" i="1"/>
  <c r="V19" i="1"/>
  <c r="O19" i="1"/>
  <c r="M19" i="1"/>
  <c r="P19" i="1"/>
  <c r="G19" i="1"/>
  <c r="AA19" i="1"/>
  <c r="Y18" i="1"/>
  <c r="V18" i="1"/>
  <c r="O18" i="1"/>
  <c r="M18" i="1"/>
  <c r="P18" i="1"/>
  <c r="G18" i="1"/>
  <c r="AA18" i="1"/>
  <c r="Y17" i="1"/>
  <c r="V17" i="1"/>
  <c r="O17" i="1"/>
  <c r="M17" i="1"/>
  <c r="P17" i="1"/>
  <c r="G17" i="1"/>
  <c r="AA17" i="1"/>
  <c r="Y16" i="1"/>
  <c r="V16" i="1"/>
  <c r="O16" i="1"/>
  <c r="M16" i="1"/>
  <c r="P16" i="1"/>
  <c r="G16" i="1"/>
  <c r="AA16" i="1"/>
  <c r="Y15" i="1"/>
  <c r="V15" i="1"/>
  <c r="O15" i="1"/>
  <c r="M15" i="1"/>
  <c r="P15" i="1"/>
  <c r="G15" i="1"/>
  <c r="AA15" i="1"/>
  <c r="Y14" i="1"/>
  <c r="V14" i="1"/>
  <c r="O14" i="1"/>
  <c r="M14" i="1"/>
  <c r="P14" i="1"/>
  <c r="G14" i="1"/>
  <c r="AA14" i="1"/>
  <c r="Y13" i="1"/>
  <c r="V13" i="1"/>
  <c r="O13" i="1"/>
  <c r="M13" i="1"/>
  <c r="P13" i="1"/>
  <c r="G13" i="1"/>
  <c r="AA13" i="1"/>
  <c r="Y12" i="1"/>
  <c r="V12" i="1"/>
  <c r="O12" i="1"/>
  <c r="M12" i="1"/>
  <c r="P12" i="1"/>
  <c r="G12" i="1"/>
  <c r="AA12" i="1"/>
  <c r="X47" i="1"/>
  <c r="W47" i="1"/>
  <c r="U47" i="1"/>
  <c r="T47" i="1"/>
  <c r="K47" i="1"/>
  <c r="J47" i="1"/>
  <c r="I47" i="1"/>
  <c r="H47" i="1"/>
  <c r="F47" i="1"/>
  <c r="E47" i="1"/>
  <c r="D47" i="1"/>
  <c r="C47" i="1"/>
  <c r="Y10" i="1"/>
  <c r="V10" i="1"/>
  <c r="O10" i="1"/>
  <c r="M10" i="1"/>
  <c r="P10" i="1"/>
  <c r="G10" i="1"/>
  <c r="AA10" i="1"/>
  <c r="Y9" i="1"/>
  <c r="V9" i="1"/>
  <c r="O9" i="1"/>
  <c r="M9" i="1"/>
  <c r="P9" i="1"/>
  <c r="G9" i="1"/>
  <c r="AA9" i="1"/>
  <c r="Q10" i="1" l="1"/>
  <c r="Q13" i="1"/>
  <c r="Q15" i="1"/>
  <c r="Q17" i="1"/>
  <c r="Q19" i="1"/>
  <c r="Q22" i="1"/>
  <c r="Q29" i="1"/>
  <c r="Q31" i="1"/>
  <c r="Q33" i="1"/>
  <c r="Q35" i="1"/>
  <c r="Q38" i="1"/>
  <c r="Q9" i="1"/>
  <c r="Q12" i="1"/>
  <c r="Q14" i="1"/>
  <c r="Q16" i="1"/>
  <c r="Q18" i="1"/>
  <c r="Q20" i="1"/>
  <c r="Q23" i="1"/>
  <c r="P50" i="1"/>
  <c r="N51" i="1"/>
  <c r="P51" i="1"/>
  <c r="N52" i="1"/>
  <c r="P52" i="1"/>
  <c r="N53" i="1"/>
  <c r="P53" i="1"/>
  <c r="D46" i="1"/>
  <c r="D43" i="1"/>
  <c r="D42" i="1" s="1"/>
  <c r="F46" i="1"/>
  <c r="F43" i="1"/>
  <c r="F42" i="1" s="1"/>
  <c r="H46" i="1"/>
  <c r="H43" i="1"/>
  <c r="J46" i="1"/>
  <c r="J43" i="1"/>
  <c r="L7" i="1"/>
  <c r="N7" i="1"/>
  <c r="P7" i="1"/>
  <c r="T46" i="1"/>
  <c r="T43" i="1"/>
  <c r="T42" i="1" s="1"/>
  <c r="V7" i="1"/>
  <c r="X46" i="1"/>
  <c r="X43" i="1"/>
  <c r="X42" i="1" s="1"/>
  <c r="Z7" i="1"/>
  <c r="D48" i="1"/>
  <c r="D44" i="1"/>
  <c r="F48" i="1"/>
  <c r="F44" i="1"/>
  <c r="H48" i="1"/>
  <c r="H44" i="1"/>
  <c r="J48" i="1"/>
  <c r="J44" i="1"/>
  <c r="L8" i="1"/>
  <c r="N8" i="1"/>
  <c r="P8" i="1"/>
  <c r="T48" i="1"/>
  <c r="T44" i="1"/>
  <c r="V8" i="1"/>
  <c r="X48" i="1"/>
  <c r="X44" i="1"/>
  <c r="Z8" i="1"/>
  <c r="L9" i="1"/>
  <c r="N9" i="1"/>
  <c r="Z9" i="1"/>
  <c r="AB9" i="1" s="1"/>
  <c r="L10" i="1"/>
  <c r="N10" i="1"/>
  <c r="Z10" i="1"/>
  <c r="AB10" i="1" s="1"/>
  <c r="M47" i="1"/>
  <c r="L47" i="1"/>
  <c r="O47" i="1"/>
  <c r="L11" i="1"/>
  <c r="N11" i="1"/>
  <c r="P11" i="1"/>
  <c r="V11" i="1"/>
  <c r="Z11" i="1"/>
  <c r="L12" i="1"/>
  <c r="N12" i="1"/>
  <c r="Z12" i="1"/>
  <c r="AB12" i="1" s="1"/>
  <c r="L13" i="1"/>
  <c r="N13" i="1"/>
  <c r="Z13" i="1"/>
  <c r="AB13" i="1" s="1"/>
  <c r="L14" i="1"/>
  <c r="N14" i="1"/>
  <c r="Z14" i="1"/>
  <c r="AB14" i="1" s="1"/>
  <c r="L15" i="1"/>
  <c r="N15" i="1"/>
  <c r="Z15" i="1"/>
  <c r="AB15" i="1" s="1"/>
  <c r="L16" i="1"/>
  <c r="N16" i="1"/>
  <c r="Z16" i="1"/>
  <c r="AB16" i="1" s="1"/>
  <c r="L17" i="1"/>
  <c r="N17" i="1"/>
  <c r="Z17" i="1"/>
  <c r="AB17" i="1" s="1"/>
  <c r="L18" i="1"/>
  <c r="N18" i="1"/>
  <c r="Z18" i="1"/>
  <c r="AB18" i="1" s="1"/>
  <c r="L19" i="1"/>
  <c r="N19" i="1"/>
  <c r="Z19" i="1"/>
  <c r="AB19" i="1" s="1"/>
  <c r="L20" i="1"/>
  <c r="N20" i="1"/>
  <c r="Z20" i="1"/>
  <c r="AB20" i="1" s="1"/>
  <c r="M49" i="1"/>
  <c r="H45" i="1"/>
  <c r="L49" i="1"/>
  <c r="O49" i="1"/>
  <c r="J45" i="1"/>
  <c r="L21" i="1"/>
  <c r="N21" i="1"/>
  <c r="P21" i="1"/>
  <c r="V21" i="1"/>
  <c r="Z21" i="1"/>
  <c r="L22" i="1"/>
  <c r="N22" i="1"/>
  <c r="Z22" i="1"/>
  <c r="AB22" i="1" s="1"/>
  <c r="L23" i="1"/>
  <c r="N23" i="1"/>
  <c r="Z23" i="1"/>
  <c r="AB23" i="1" s="1"/>
  <c r="L24" i="1"/>
  <c r="N24" i="1"/>
  <c r="Q39" i="1"/>
  <c r="C46" i="1"/>
  <c r="C43" i="1"/>
  <c r="E46" i="1"/>
  <c r="G46" i="1" s="1"/>
  <c r="E43" i="1"/>
  <c r="G7" i="1"/>
  <c r="I46" i="1"/>
  <c r="I43" i="1"/>
  <c r="K46" i="1"/>
  <c r="K43" i="1"/>
  <c r="M7" i="1"/>
  <c r="O7" i="1"/>
  <c r="Q7" i="1" s="1"/>
  <c r="U46" i="1"/>
  <c r="U43" i="1"/>
  <c r="W46" i="1"/>
  <c r="W43" i="1"/>
  <c r="W42" i="1" s="1"/>
  <c r="Y7" i="1"/>
  <c r="AA7" i="1"/>
  <c r="C48" i="1"/>
  <c r="C44" i="1"/>
  <c r="E48" i="1"/>
  <c r="G48" i="1" s="1"/>
  <c r="E44" i="1"/>
  <c r="G44" i="1" s="1"/>
  <c r="G8" i="1"/>
  <c r="I48" i="1"/>
  <c r="N48" i="1" s="1"/>
  <c r="I44" i="1"/>
  <c r="K48" i="1"/>
  <c r="P48" i="1" s="1"/>
  <c r="K44" i="1"/>
  <c r="M8" i="1"/>
  <c r="O8" i="1"/>
  <c r="Q8" i="1" s="1"/>
  <c r="U48" i="1"/>
  <c r="U44" i="1"/>
  <c r="W48" i="1"/>
  <c r="W44" i="1"/>
  <c r="Y8" i="1"/>
  <c r="AA8" i="1"/>
  <c r="G47" i="1"/>
  <c r="G11" i="1"/>
  <c r="N47" i="1"/>
  <c r="P47" i="1"/>
  <c r="M11" i="1"/>
  <c r="O11" i="1"/>
  <c r="Q11" i="1" s="1"/>
  <c r="Y11" i="1"/>
  <c r="Y47" i="1" s="1"/>
  <c r="AA11" i="1"/>
  <c r="C45" i="1"/>
  <c r="G49" i="1"/>
  <c r="G21" i="1"/>
  <c r="N49" i="1"/>
  <c r="P49" i="1"/>
  <c r="K45" i="1"/>
  <c r="P45" i="1" s="1"/>
  <c r="M21" i="1"/>
  <c r="O21" i="1"/>
  <c r="U49" i="1"/>
  <c r="U45" i="1" s="1"/>
  <c r="Y21" i="1"/>
  <c r="Y49" i="1" s="1"/>
  <c r="AA21" i="1"/>
  <c r="AA49" i="1" s="1"/>
  <c r="Z24" i="1"/>
  <c r="AB24" i="1" s="1"/>
  <c r="P24" i="1"/>
  <c r="Q24" i="1" s="1"/>
  <c r="V24" i="1"/>
  <c r="AB25" i="1"/>
  <c r="G25" i="1"/>
  <c r="V25" i="1"/>
  <c r="AB26" i="1"/>
  <c r="G26" i="1"/>
  <c r="V26" i="1"/>
  <c r="AB27" i="1"/>
  <c r="G27" i="1"/>
  <c r="V27" i="1"/>
  <c r="C50" i="1"/>
  <c r="Z28" i="1"/>
  <c r="M28" i="1"/>
  <c r="E50" i="1"/>
  <c r="G50" i="1" s="1"/>
  <c r="O28" i="1"/>
  <c r="G28" i="1"/>
  <c r="I50" i="1"/>
  <c r="N50" i="1" s="1"/>
  <c r="N28" i="1"/>
  <c r="AA28" i="1"/>
  <c r="Y28" i="1"/>
  <c r="Y50" i="1" s="1"/>
  <c r="G29" i="1"/>
  <c r="M29" i="1"/>
  <c r="AA29" i="1"/>
  <c r="AB29" i="1" s="1"/>
  <c r="G30" i="1"/>
  <c r="M30" i="1"/>
  <c r="AA30" i="1"/>
  <c r="AB30" i="1" s="1"/>
  <c r="G31" i="1"/>
  <c r="M31" i="1"/>
  <c r="AA31" i="1"/>
  <c r="AB31" i="1" s="1"/>
  <c r="G32" i="1"/>
  <c r="M32" i="1"/>
  <c r="AA32" i="1"/>
  <c r="AB32" i="1" s="1"/>
  <c r="G33" i="1"/>
  <c r="M33" i="1"/>
  <c r="AA33" i="1"/>
  <c r="AB33" i="1" s="1"/>
  <c r="G34" i="1"/>
  <c r="M34" i="1"/>
  <c r="AA34" i="1"/>
  <c r="AB34" i="1" s="1"/>
  <c r="G35" i="1"/>
  <c r="M35" i="1"/>
  <c r="AA35" i="1"/>
  <c r="AB35" i="1" s="1"/>
  <c r="G36" i="1"/>
  <c r="M36" i="1"/>
  <c r="O36" i="1"/>
  <c r="Q36" i="1" s="1"/>
  <c r="Y36" i="1"/>
  <c r="Y51" i="1" s="1"/>
  <c r="AA36" i="1"/>
  <c r="G37" i="1"/>
  <c r="M37" i="1"/>
  <c r="AA37" i="1"/>
  <c r="AB37" i="1" s="1"/>
  <c r="G38" i="1"/>
  <c r="M38" i="1"/>
  <c r="AA38" i="1"/>
  <c r="AB38" i="1" s="1"/>
  <c r="G39" i="1"/>
  <c r="M39" i="1"/>
  <c r="AA39" i="1"/>
  <c r="AB39" i="1" s="1"/>
  <c r="G40" i="1"/>
  <c r="M40" i="1"/>
  <c r="O40" i="1"/>
  <c r="Q40" i="1" s="1"/>
  <c r="Y40" i="1"/>
  <c r="Y52" i="1" s="1"/>
  <c r="AA40" i="1"/>
  <c r="AA52" i="1" s="1"/>
  <c r="G41" i="1"/>
  <c r="M41" i="1"/>
  <c r="O41" i="1"/>
  <c r="Y41" i="1"/>
  <c r="Y53" i="1" s="1"/>
  <c r="AA41" i="1"/>
  <c r="AA53" i="1" s="1"/>
  <c r="M50" i="1"/>
  <c r="L50" i="1"/>
  <c r="O50" i="1"/>
  <c r="Q50" i="1" s="1"/>
  <c r="L28" i="1"/>
  <c r="P28" i="1"/>
  <c r="V28" i="1"/>
  <c r="V50" i="1" s="1"/>
  <c r="M51" i="1"/>
  <c r="L51" i="1"/>
  <c r="O51" i="1"/>
  <c r="Q51" i="1" s="1"/>
  <c r="L36" i="1"/>
  <c r="N36" i="1"/>
  <c r="P36" i="1"/>
  <c r="V36" i="1"/>
  <c r="V51" i="1" s="1"/>
  <c r="Z36" i="1"/>
  <c r="M52" i="1"/>
  <c r="L52" i="1"/>
  <c r="O52" i="1"/>
  <c r="Q52" i="1" s="1"/>
  <c r="L40" i="1"/>
  <c r="N40" i="1"/>
  <c r="P40" i="1"/>
  <c r="V40" i="1"/>
  <c r="V52" i="1" s="1"/>
  <c r="Z40" i="1"/>
  <c r="M53" i="1"/>
  <c r="L53" i="1"/>
  <c r="O53" i="1"/>
  <c r="Q53" i="1" s="1"/>
  <c r="L41" i="1"/>
  <c r="N41" i="1"/>
  <c r="P41" i="1"/>
  <c r="V41" i="1"/>
  <c r="V53" i="1" s="1"/>
  <c r="Z41" i="1"/>
  <c r="Q21" i="1" l="1"/>
  <c r="P44" i="1"/>
  <c r="N44" i="1"/>
  <c r="P46" i="1"/>
  <c r="N46" i="1"/>
  <c r="AA51" i="1"/>
  <c r="Z50" i="1"/>
  <c r="AB28" i="1"/>
  <c r="AB50" i="1" s="1"/>
  <c r="E45" i="1"/>
  <c r="G45" i="1" s="1"/>
  <c r="Y48" i="1"/>
  <c r="Y44" i="1"/>
  <c r="AA46" i="1"/>
  <c r="AA43" i="1"/>
  <c r="U42" i="1"/>
  <c r="P43" i="1"/>
  <c r="K42" i="1"/>
  <c r="P42" i="1" s="1"/>
  <c r="N43" i="1"/>
  <c r="Z49" i="1"/>
  <c r="AB21" i="1"/>
  <c r="AB49" i="1" s="1"/>
  <c r="Q49" i="1"/>
  <c r="M45" i="1"/>
  <c r="V47" i="1"/>
  <c r="Q47" i="1"/>
  <c r="V48" i="1"/>
  <c r="V44" i="1"/>
  <c r="L44" i="1"/>
  <c r="O44" i="1"/>
  <c r="M44" i="1"/>
  <c r="Z46" i="1"/>
  <c r="Z43" i="1"/>
  <c r="AB7" i="1"/>
  <c r="L46" i="1"/>
  <c r="O46" i="1"/>
  <c r="M46" i="1"/>
  <c r="Z53" i="1"/>
  <c r="AB41" i="1"/>
  <c r="AB53" i="1" s="1"/>
  <c r="Z52" i="1"/>
  <c r="AB40" i="1"/>
  <c r="AB52" i="1" s="1"/>
  <c r="Z51" i="1"/>
  <c r="AB36" i="1"/>
  <c r="AB51" i="1" s="1"/>
  <c r="Q41" i="1"/>
  <c r="AA50" i="1"/>
  <c r="AA45" i="1" s="1"/>
  <c r="Q28" i="1"/>
  <c r="Y45" i="1"/>
  <c r="I45" i="1"/>
  <c r="N45" i="1" s="1"/>
  <c r="AA47" i="1"/>
  <c r="AA48" i="1"/>
  <c r="AA44" i="1"/>
  <c r="Y46" i="1"/>
  <c r="Y43" i="1"/>
  <c r="Y42" i="1" s="1"/>
  <c r="G43" i="1"/>
  <c r="E42" i="1"/>
  <c r="G42" i="1" s="1"/>
  <c r="C42" i="1"/>
  <c r="V49" i="1"/>
  <c r="V45" i="1" s="1"/>
  <c r="L45" i="1"/>
  <c r="O45" i="1"/>
  <c r="Q45" i="1" s="1"/>
  <c r="Z47" i="1"/>
  <c r="AB11" i="1"/>
  <c r="AB47" i="1" s="1"/>
  <c r="Z48" i="1"/>
  <c r="Z44" i="1"/>
  <c r="AB8" i="1"/>
  <c r="L48" i="1"/>
  <c r="O48" i="1"/>
  <c r="Q48" i="1" s="1"/>
  <c r="M48" i="1"/>
  <c r="V46" i="1"/>
  <c r="V43" i="1"/>
  <c r="V42" i="1" s="1"/>
  <c r="L43" i="1"/>
  <c r="J42" i="1"/>
  <c r="O43" i="1"/>
  <c r="Q43" i="1" s="1"/>
  <c r="H42" i="1"/>
  <c r="M42" i="1" s="1"/>
  <c r="M43" i="1"/>
  <c r="Q46" i="1" l="1"/>
  <c r="Q44" i="1"/>
  <c r="AB48" i="1"/>
  <c r="AB44" i="1"/>
  <c r="AB46" i="1"/>
  <c r="AB43" i="1"/>
  <c r="AB45" i="1"/>
  <c r="I42" i="1"/>
  <c r="N42" i="1" s="1"/>
  <c r="L42" i="1"/>
  <c r="O42" i="1"/>
  <c r="Q42" i="1" s="1"/>
  <c r="Z42" i="1"/>
  <c r="Z45" i="1"/>
  <c r="AA42" i="1"/>
  <c r="AB42" i="1" l="1"/>
</calcChain>
</file>

<file path=xl/sharedStrings.xml><?xml version="1.0" encoding="utf-8"?>
<sst xmlns="http://schemas.openxmlformats.org/spreadsheetml/2006/main" count="142" uniqueCount="85">
  <si>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</si>
  <si>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入湯税</t>
    <rPh sb="0" eb="3">
      <t>ニュウトウゼイ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</si>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</sst>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5" xfId="3" applyFont="1" applyFill="1" applyBorder="1" applyAlignment="1">
      <alignment shrinkToFit="1"/>
    </xf>
    <xf numFmtId="38" fontId="4" fillId="3" borderId="27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38" fontId="4" fillId="0" borderId="28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176" fontId="4" fillId="0" borderId="30" xfId="2" applyNumberFormat="1" applyFont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2" borderId="31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31" xfId="3" applyFont="1" applyBorder="1" applyAlignment="1">
      <alignment shrinkToFit="1"/>
    </xf>
    <xf numFmtId="38" fontId="4" fillId="2" borderId="31" xfId="2" applyNumberFormat="1" applyFont="1" applyFill="1" applyBorder="1" applyAlignment="1">
      <alignment shrinkToFit="1"/>
    </xf>
    <xf numFmtId="38" fontId="4" fillId="0" borderId="30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2" xfId="2" applyFont="1" applyFill="1" applyBorder="1" applyAlignment="1">
      <alignment horizontal="center" vertical="center" shrinkToFit="1"/>
    </xf>
    <xf numFmtId="176" fontId="4" fillId="0" borderId="33" xfId="2" applyNumberFormat="1" applyFont="1" applyBorder="1" applyAlignment="1">
      <alignment horizontal="center" shrinkToFit="1"/>
    </xf>
    <xf numFmtId="176" fontId="4" fillId="0" borderId="34" xfId="2" applyNumberFormat="1" applyFont="1" applyBorder="1" applyAlignment="1">
      <alignment horizontal="center" shrinkToFit="1"/>
    </xf>
    <xf numFmtId="38" fontId="4" fillId="2" borderId="27" xfId="2" applyNumberFormat="1" applyFont="1" applyFill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3" xfId="3" applyFont="1" applyFill="1" applyBorder="1" applyAlignment="1">
      <alignment shrinkToFit="1"/>
    </xf>
    <xf numFmtId="0" fontId="4" fillId="2" borderId="35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39" xfId="3" applyFont="1" applyBorder="1" applyAlignment="1">
      <alignment shrinkToFit="1"/>
    </xf>
    <xf numFmtId="38" fontId="4" fillId="0" borderId="40" xfId="3" applyFont="1" applyBorder="1" applyAlignment="1">
      <alignment shrinkToFit="1"/>
    </xf>
    <xf numFmtId="38" fontId="4" fillId="2" borderId="39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38" fontId="4" fillId="0" borderId="41" xfId="3" applyFont="1" applyBorder="1" applyAlignment="1">
      <alignment shrinkToFit="1"/>
    </xf>
    <xf numFmtId="38" fontId="4" fillId="0" borderId="42" xfId="3" applyFont="1" applyBorder="1" applyAlignment="1">
      <alignment shrinkToFit="1"/>
    </xf>
    <xf numFmtId="176" fontId="4" fillId="0" borderId="43" xfId="2" applyNumberFormat="1" applyFont="1" applyBorder="1" applyAlignment="1">
      <alignment horizontal="center" shrinkToFit="1"/>
    </xf>
    <xf numFmtId="176" fontId="4" fillId="0" borderId="42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4" xfId="3" applyFont="1" applyBorder="1" applyAlignment="1">
      <alignment shrinkToFit="1"/>
    </xf>
    <xf numFmtId="38" fontId="4" fillId="2" borderId="44" xfId="2" applyNumberFormat="1" applyFont="1" applyFill="1" applyBorder="1" applyAlignment="1">
      <alignment shrinkToFit="1"/>
    </xf>
    <xf numFmtId="0" fontId="10" fillId="2" borderId="45" xfId="2" applyFont="1" applyFill="1" applyBorder="1" applyAlignment="1">
      <alignment horizontal="centerContinuous" vertical="center" shrinkToFit="1"/>
    </xf>
    <xf numFmtId="0" fontId="10" fillId="2" borderId="46" xfId="2" applyFont="1" applyFill="1" applyBorder="1" applyAlignment="1">
      <alignment horizontal="centerContinuous" vertical="center" shrinkToFit="1"/>
    </xf>
    <xf numFmtId="38" fontId="10" fillId="2" borderId="47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38" fontId="10" fillId="2" borderId="45" xfId="3" applyFont="1" applyFill="1" applyBorder="1" applyAlignment="1">
      <alignment shrinkToFit="1"/>
    </xf>
    <xf numFmtId="38" fontId="10" fillId="2" borderId="49" xfId="3" applyFont="1" applyFill="1" applyBorder="1" applyAlignment="1">
      <alignment shrinkToFit="1"/>
    </xf>
    <xf numFmtId="176" fontId="10" fillId="2" borderId="49" xfId="3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48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10" fillId="2" borderId="52" xfId="2" applyNumberFormat="1" applyFont="1" applyFill="1" applyBorder="1" applyAlignment="1">
      <alignment horizontal="center" shrinkToFit="1"/>
    </xf>
    <xf numFmtId="176" fontId="4" fillId="2" borderId="49" xfId="2" applyNumberFormat="1" applyFont="1" applyFill="1" applyBorder="1" applyAlignment="1">
      <alignment horizontal="center" shrinkToFit="1"/>
    </xf>
    <xf numFmtId="38" fontId="10" fillId="2" borderId="46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5" xfId="3" applyFont="1" applyFill="1" applyBorder="1" applyAlignment="1">
      <alignment shrinkToFit="1"/>
    </xf>
    <xf numFmtId="176" fontId="4" fillId="2" borderId="55" xfId="3" applyNumberFormat="1" applyFont="1" applyFill="1" applyBorder="1" applyAlignment="1">
      <alignment horizontal="center" shrinkToFit="1"/>
    </xf>
    <xf numFmtId="176" fontId="4" fillId="2" borderId="55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5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5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5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5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38" fontId="4" fillId="2" borderId="55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B6F41917-95BD-48A3-86B7-6A683808565C}"/>
    <cellStyle name="桁区切り 3" xfId="3" xr:uid="{F07D64C2-1DF9-47E5-937F-5B3DCEC2DB25}"/>
    <cellStyle name="標準" xfId="0" builtinId="0"/>
    <cellStyle name="標準 3" xfId="2" xr:uid="{7D1E7582-CE57-492D-B4D0-F33CFA73D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6075-D1AF-4DE6-A010-7383E13C154F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84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244788</v>
      </c>
      <c r="D7" s="39">
        <v>1654</v>
      </c>
      <c r="E7" s="40">
        <v>246442</v>
      </c>
      <c r="F7" s="41">
        <v>232458</v>
      </c>
      <c r="G7" s="42">
        <f>IFERROR((E7-F7)/F7*100,"-")</f>
        <v>6.0157103648831187</v>
      </c>
      <c r="H7" s="43">
        <v>242616</v>
      </c>
      <c r="I7" s="44">
        <v>1654</v>
      </c>
      <c r="J7" s="40">
        <v>244270</v>
      </c>
      <c r="K7" s="41">
        <v>230804</v>
      </c>
      <c r="L7" s="42">
        <f>IFERROR((J7-K7)/K7*100,"-")</f>
        <v>5.8343876189320811</v>
      </c>
      <c r="M7" s="45">
        <f>IFERROR(H7/C7*100,"-")</f>
        <v>99.112701603019758</v>
      </c>
      <c r="N7" s="46">
        <f>IFERROR(I7/D7*100,"-")</f>
        <v>100</v>
      </c>
      <c r="O7" s="47">
        <f>IFERROR(ROUND(J7/E7*100,1),"-")</f>
        <v>99.1</v>
      </c>
      <c r="P7" s="48">
        <f>IFERROR(ROUND(K7/F7*100,1),"-")</f>
        <v>99.3</v>
      </c>
      <c r="Q7" s="49">
        <f>IFERROR(O7-P7,"-")</f>
        <v>-0.20000000000000284</v>
      </c>
      <c r="R7" s="50"/>
      <c r="S7" s="51"/>
      <c r="T7" s="43">
        <v>2</v>
      </c>
      <c r="U7" s="44">
        <v>0</v>
      </c>
      <c r="V7" s="52">
        <f t="shared" ref="V7:V41" si="0">SUM(T7:U7)</f>
        <v>2</v>
      </c>
      <c r="W7" s="38">
        <v>0</v>
      </c>
      <c r="X7" s="44">
        <v>0</v>
      </c>
      <c r="Y7" s="52">
        <f>SUM(W7:X7)</f>
        <v>0</v>
      </c>
      <c r="Z7" s="53">
        <f>C7-H7+T7-W7</f>
        <v>2174</v>
      </c>
      <c r="AA7" s="44">
        <f t="shared" ref="AA7:AA41" si="1">D7-I7+U7-X7</f>
        <v>0</v>
      </c>
      <c r="AB7" s="52">
        <f>SUM(Z7:AA7)</f>
        <v>2174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30638</v>
      </c>
      <c r="D8" s="39">
        <v>0</v>
      </c>
      <c r="E8" s="40">
        <v>30638</v>
      </c>
      <c r="F8" s="41">
        <v>30236</v>
      </c>
      <c r="G8" s="42">
        <f t="shared" ref="G8:G41" si="2">IFERROR((E8-F8)/F8*100,"-")</f>
        <v>1.3295409445693875</v>
      </c>
      <c r="H8" s="43">
        <v>30638</v>
      </c>
      <c r="I8" s="44">
        <v>0</v>
      </c>
      <c r="J8" s="40">
        <v>30638</v>
      </c>
      <c r="K8" s="41">
        <v>30236</v>
      </c>
      <c r="L8" s="42">
        <f t="shared" ref="L8:L41" si="3">IFERROR((J8-K8)/K8*100,"-")</f>
        <v>1.3295409445693875</v>
      </c>
      <c r="M8" s="56">
        <f t="shared" ref="M8:N43" si="4">IFERROR(H8/C8*100,"-")</f>
        <v>100</v>
      </c>
      <c r="N8" s="57" t="str">
        <f t="shared" si="4"/>
        <v>-</v>
      </c>
      <c r="O8" s="47">
        <f t="shared" ref="O8:P42" si="5">IFERROR(ROUND(J8/E8*100,1),"-")</f>
        <v>100</v>
      </c>
      <c r="P8" s="48">
        <f t="shared" si="5"/>
        <v>100</v>
      </c>
      <c r="Q8" s="49">
        <f t="shared" ref="Q8:Q53" si="6">IFERROR(O8-P8,"-")</f>
        <v>0</v>
      </c>
      <c r="R8" s="50"/>
      <c r="S8" s="51"/>
      <c r="T8" s="43">
        <v>0</v>
      </c>
      <c r="U8" s="44">
        <v>0</v>
      </c>
      <c r="V8" s="58">
        <f t="shared" si="0"/>
        <v>0</v>
      </c>
      <c r="W8" s="38">
        <v>0</v>
      </c>
      <c r="X8" s="44">
        <v>0</v>
      </c>
      <c r="Y8" s="58">
        <f t="shared" ref="Y8:Y19" si="7">SUM(W8:X8)</f>
        <v>0</v>
      </c>
      <c r="Z8" s="59">
        <f t="shared" ref="Z8:Z41" si="8">C8-H8+T8-W8</f>
        <v>0</v>
      </c>
      <c r="AA8" s="60">
        <f t="shared" si="1"/>
        <v>0</v>
      </c>
      <c r="AB8" s="58">
        <f t="shared" ref="AB8:AB41" si="9">SUM(Z8:AA8)</f>
        <v>0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0</v>
      </c>
      <c r="D9" s="39">
        <v>0</v>
      </c>
      <c r="E9" s="40">
        <v>0</v>
      </c>
      <c r="F9" s="41">
        <v>0</v>
      </c>
      <c r="G9" s="42" t="str">
        <f t="shared" si="2"/>
        <v>-</v>
      </c>
      <c r="H9" s="43">
        <v>0</v>
      </c>
      <c r="I9" s="44">
        <v>0</v>
      </c>
      <c r="J9" s="40">
        <v>0</v>
      </c>
      <c r="K9" s="41">
        <v>0</v>
      </c>
      <c r="L9" s="42" t="str">
        <f t="shared" si="3"/>
        <v>-</v>
      </c>
      <c r="M9" s="56" t="str">
        <f t="shared" si="4"/>
        <v>-</v>
      </c>
      <c r="N9" s="57" t="str">
        <f t="shared" si="4"/>
        <v>-</v>
      </c>
      <c r="O9" s="47" t="str">
        <f t="shared" si="5"/>
        <v>-</v>
      </c>
      <c r="P9" s="48" t="str">
        <f t="shared" si="5"/>
        <v>-</v>
      </c>
      <c r="Q9" s="49" t="str">
        <f t="shared" si="6"/>
        <v>-</v>
      </c>
      <c r="R9" s="50"/>
      <c r="S9" s="51"/>
      <c r="T9" s="43">
        <v>0</v>
      </c>
      <c r="U9" s="44">
        <v>0</v>
      </c>
      <c r="V9" s="58">
        <f t="shared" si="0"/>
        <v>0</v>
      </c>
      <c r="W9" s="38">
        <v>0</v>
      </c>
      <c r="X9" s="44">
        <v>0</v>
      </c>
      <c r="Y9" s="58">
        <f t="shared" si="7"/>
        <v>0</v>
      </c>
      <c r="Z9" s="59">
        <f t="shared" si="8"/>
        <v>0</v>
      </c>
      <c r="AA9" s="60">
        <f t="shared" si="1"/>
        <v>0</v>
      </c>
      <c r="AB9" s="58">
        <f t="shared" si="9"/>
        <v>0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9207</v>
      </c>
      <c r="D10" s="39">
        <v>0</v>
      </c>
      <c r="E10" s="40">
        <v>9207</v>
      </c>
      <c r="F10" s="41">
        <v>8825</v>
      </c>
      <c r="G10" s="42">
        <f t="shared" si="2"/>
        <v>4.3286118980169972</v>
      </c>
      <c r="H10" s="43">
        <v>9207</v>
      </c>
      <c r="I10" s="44">
        <v>0</v>
      </c>
      <c r="J10" s="40">
        <v>9207</v>
      </c>
      <c r="K10" s="41">
        <v>8825</v>
      </c>
      <c r="L10" s="42">
        <f t="shared" si="3"/>
        <v>4.3286118980169972</v>
      </c>
      <c r="M10" s="56">
        <f t="shared" si="4"/>
        <v>100</v>
      </c>
      <c r="N10" s="57" t="str">
        <f t="shared" si="4"/>
        <v>-</v>
      </c>
      <c r="O10" s="47">
        <f t="shared" si="5"/>
        <v>100</v>
      </c>
      <c r="P10" s="48">
        <f t="shared" si="5"/>
        <v>100</v>
      </c>
      <c r="Q10" s="49">
        <f t="shared" si="6"/>
        <v>0</v>
      </c>
      <c r="R10" s="50"/>
      <c r="S10" s="51"/>
      <c r="T10" s="43">
        <v>0</v>
      </c>
      <c r="U10" s="44">
        <v>0</v>
      </c>
      <c r="V10" s="58">
        <f t="shared" si="0"/>
        <v>0</v>
      </c>
      <c r="W10" s="38">
        <v>0</v>
      </c>
      <c r="X10" s="44">
        <v>0</v>
      </c>
      <c r="Y10" s="58">
        <f t="shared" si="7"/>
        <v>0</v>
      </c>
      <c r="Z10" s="59">
        <f t="shared" si="8"/>
        <v>0</v>
      </c>
      <c r="AA10" s="60">
        <f t="shared" si="1"/>
        <v>0</v>
      </c>
      <c r="AB10" s="58">
        <f t="shared" si="9"/>
        <v>0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5227</v>
      </c>
      <c r="D11" s="39">
        <v>0</v>
      </c>
      <c r="E11" s="40">
        <v>5227</v>
      </c>
      <c r="F11" s="41">
        <v>5332</v>
      </c>
      <c r="G11" s="42">
        <f t="shared" si="2"/>
        <v>-1.9692423105776444</v>
      </c>
      <c r="H11" s="43">
        <v>5227</v>
      </c>
      <c r="I11" s="44">
        <v>0</v>
      </c>
      <c r="J11" s="40">
        <v>5227</v>
      </c>
      <c r="K11" s="41">
        <v>5332</v>
      </c>
      <c r="L11" s="42">
        <f t="shared" si="3"/>
        <v>-1.9692423105776444</v>
      </c>
      <c r="M11" s="56">
        <f t="shared" si="4"/>
        <v>100</v>
      </c>
      <c r="N11" s="57" t="str">
        <f t="shared" si="4"/>
        <v>-</v>
      </c>
      <c r="O11" s="47">
        <f t="shared" si="5"/>
        <v>100</v>
      </c>
      <c r="P11" s="48">
        <f t="shared" si="5"/>
        <v>100</v>
      </c>
      <c r="Q11" s="49">
        <f t="shared" si="6"/>
        <v>0</v>
      </c>
      <c r="R11" s="50"/>
      <c r="S11" s="51"/>
      <c r="T11" s="43">
        <v>0</v>
      </c>
      <c r="U11" s="44">
        <v>0</v>
      </c>
      <c r="V11" s="58">
        <f t="shared" si="0"/>
        <v>0</v>
      </c>
      <c r="W11" s="38">
        <v>0</v>
      </c>
      <c r="X11" s="44">
        <v>0</v>
      </c>
      <c r="Y11" s="58">
        <f t="shared" si="7"/>
        <v>0</v>
      </c>
      <c r="Z11" s="59">
        <f t="shared" si="8"/>
        <v>0</v>
      </c>
      <c r="AA11" s="60">
        <f t="shared" si="1"/>
        <v>0</v>
      </c>
      <c r="AB11" s="58">
        <f t="shared" si="9"/>
        <v>0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14971</v>
      </c>
      <c r="D12" s="39">
        <v>0</v>
      </c>
      <c r="E12" s="40">
        <v>14971</v>
      </c>
      <c r="F12" s="41">
        <v>14379</v>
      </c>
      <c r="G12" s="42">
        <f t="shared" si="2"/>
        <v>4.1171152374991307</v>
      </c>
      <c r="H12" s="43">
        <v>14971</v>
      </c>
      <c r="I12" s="44">
        <v>0</v>
      </c>
      <c r="J12" s="40">
        <v>14971</v>
      </c>
      <c r="K12" s="41">
        <v>14379</v>
      </c>
      <c r="L12" s="42">
        <f t="shared" si="3"/>
        <v>4.1171152374991307</v>
      </c>
      <c r="M12" s="56">
        <f t="shared" si="4"/>
        <v>100</v>
      </c>
      <c r="N12" s="57" t="str">
        <f t="shared" si="4"/>
        <v>-</v>
      </c>
      <c r="O12" s="47">
        <f t="shared" si="5"/>
        <v>100</v>
      </c>
      <c r="P12" s="48">
        <f t="shared" si="5"/>
        <v>100</v>
      </c>
      <c r="Q12" s="49">
        <f t="shared" si="6"/>
        <v>0</v>
      </c>
      <c r="R12" s="50"/>
      <c r="S12" s="51"/>
      <c r="T12" s="43">
        <v>0</v>
      </c>
      <c r="U12" s="44">
        <v>0</v>
      </c>
      <c r="V12" s="58">
        <f t="shared" si="0"/>
        <v>0</v>
      </c>
      <c r="W12" s="38">
        <v>0</v>
      </c>
      <c r="X12" s="44">
        <v>0</v>
      </c>
      <c r="Y12" s="58">
        <f t="shared" si="7"/>
        <v>0</v>
      </c>
      <c r="Z12" s="59">
        <f t="shared" si="8"/>
        <v>0</v>
      </c>
      <c r="AA12" s="60">
        <f t="shared" si="1"/>
        <v>0</v>
      </c>
      <c r="AB12" s="58">
        <f t="shared" si="9"/>
        <v>0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6237</v>
      </c>
      <c r="D13" s="39">
        <v>0</v>
      </c>
      <c r="E13" s="40">
        <v>6237</v>
      </c>
      <c r="F13" s="41">
        <v>5502</v>
      </c>
      <c r="G13" s="42">
        <f t="shared" si="2"/>
        <v>13.358778625954198</v>
      </c>
      <c r="H13" s="43">
        <v>6237</v>
      </c>
      <c r="I13" s="44">
        <v>0</v>
      </c>
      <c r="J13" s="40">
        <v>6237</v>
      </c>
      <c r="K13" s="41">
        <v>5502</v>
      </c>
      <c r="L13" s="42">
        <f t="shared" si="3"/>
        <v>13.358778625954198</v>
      </c>
      <c r="M13" s="56">
        <f t="shared" si="4"/>
        <v>100</v>
      </c>
      <c r="N13" s="57" t="str">
        <f t="shared" si="4"/>
        <v>-</v>
      </c>
      <c r="O13" s="47">
        <f t="shared" si="5"/>
        <v>100</v>
      </c>
      <c r="P13" s="48">
        <f t="shared" si="5"/>
        <v>100</v>
      </c>
      <c r="Q13" s="49">
        <f t="shared" si="6"/>
        <v>0</v>
      </c>
      <c r="R13" s="50"/>
      <c r="S13" s="51"/>
      <c r="T13" s="43">
        <v>0</v>
      </c>
      <c r="U13" s="44">
        <v>0</v>
      </c>
      <c r="V13" s="58">
        <f t="shared" si="0"/>
        <v>0</v>
      </c>
      <c r="W13" s="38">
        <v>0</v>
      </c>
      <c r="X13" s="44">
        <v>0</v>
      </c>
      <c r="Y13" s="58">
        <f t="shared" si="7"/>
        <v>0</v>
      </c>
      <c r="Z13" s="59">
        <f t="shared" si="8"/>
        <v>0</v>
      </c>
      <c r="AA13" s="60">
        <f t="shared" si="1"/>
        <v>0</v>
      </c>
      <c r="AB13" s="58">
        <f t="shared" si="9"/>
        <v>0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0</v>
      </c>
      <c r="D14" s="39">
        <v>0</v>
      </c>
      <c r="E14" s="40">
        <v>0</v>
      </c>
      <c r="F14" s="41">
        <v>0</v>
      </c>
      <c r="G14" s="42" t="str">
        <f t="shared" si="2"/>
        <v>-</v>
      </c>
      <c r="H14" s="43">
        <v>0</v>
      </c>
      <c r="I14" s="44">
        <v>0</v>
      </c>
      <c r="J14" s="40">
        <v>0</v>
      </c>
      <c r="K14" s="41">
        <v>0</v>
      </c>
      <c r="L14" s="42" t="str">
        <f t="shared" si="3"/>
        <v>-</v>
      </c>
      <c r="M14" s="56" t="str">
        <f t="shared" si="4"/>
        <v>-</v>
      </c>
      <c r="N14" s="57" t="str">
        <f t="shared" si="4"/>
        <v>-</v>
      </c>
      <c r="O14" s="47" t="str">
        <f t="shared" si="5"/>
        <v>-</v>
      </c>
      <c r="P14" s="48" t="str">
        <f t="shared" si="5"/>
        <v>-</v>
      </c>
      <c r="Q14" s="49" t="str">
        <f t="shared" si="6"/>
        <v>-</v>
      </c>
      <c r="R14" s="50"/>
      <c r="S14" s="51"/>
      <c r="T14" s="43">
        <v>0</v>
      </c>
      <c r="U14" s="44">
        <v>0</v>
      </c>
      <c r="V14" s="58">
        <f t="shared" si="0"/>
        <v>0</v>
      </c>
      <c r="W14" s="38">
        <v>0</v>
      </c>
      <c r="X14" s="44">
        <v>0</v>
      </c>
      <c r="Y14" s="58">
        <f t="shared" si="7"/>
        <v>0</v>
      </c>
      <c r="Z14" s="59">
        <f t="shared" si="8"/>
        <v>0</v>
      </c>
      <c r="AA14" s="60">
        <f t="shared" si="1"/>
        <v>0</v>
      </c>
      <c r="AB14" s="58">
        <f t="shared" si="9"/>
        <v>0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0</v>
      </c>
      <c r="D15" s="39">
        <v>0</v>
      </c>
      <c r="E15" s="40">
        <v>0</v>
      </c>
      <c r="F15" s="41">
        <v>0</v>
      </c>
      <c r="G15" s="42" t="str">
        <f t="shared" si="2"/>
        <v>-</v>
      </c>
      <c r="H15" s="43">
        <v>0</v>
      </c>
      <c r="I15" s="44">
        <v>0</v>
      </c>
      <c r="J15" s="40">
        <v>0</v>
      </c>
      <c r="K15" s="41">
        <v>0</v>
      </c>
      <c r="L15" s="42" t="str">
        <f t="shared" si="3"/>
        <v>-</v>
      </c>
      <c r="M15" s="56" t="str">
        <f t="shared" si="4"/>
        <v>-</v>
      </c>
      <c r="N15" s="57" t="str">
        <f t="shared" si="4"/>
        <v>-</v>
      </c>
      <c r="O15" s="47" t="str">
        <f t="shared" si="5"/>
        <v>-</v>
      </c>
      <c r="P15" s="48" t="str">
        <f t="shared" si="5"/>
        <v>-</v>
      </c>
      <c r="Q15" s="49" t="str">
        <f t="shared" si="6"/>
        <v>-</v>
      </c>
      <c r="R15" s="50"/>
      <c r="S15" s="51"/>
      <c r="T15" s="43">
        <v>0</v>
      </c>
      <c r="U15" s="44">
        <v>0</v>
      </c>
      <c r="V15" s="58">
        <f t="shared" si="0"/>
        <v>0</v>
      </c>
      <c r="W15" s="38">
        <v>0</v>
      </c>
      <c r="X15" s="44">
        <v>0</v>
      </c>
      <c r="Y15" s="58">
        <f t="shared" si="7"/>
        <v>0</v>
      </c>
      <c r="Z15" s="61">
        <f t="shared" si="8"/>
        <v>0</v>
      </c>
      <c r="AA15" s="60">
        <f t="shared" si="1"/>
        <v>0</v>
      </c>
      <c r="AB15" s="58">
        <f>SUM(Z15:AA15)</f>
        <v>0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0</v>
      </c>
      <c r="D16" s="39">
        <v>0</v>
      </c>
      <c r="E16" s="40">
        <v>0</v>
      </c>
      <c r="F16" s="41">
        <v>1</v>
      </c>
      <c r="G16" s="42">
        <f t="shared" si="2"/>
        <v>-100</v>
      </c>
      <c r="H16" s="43">
        <v>0</v>
      </c>
      <c r="I16" s="44">
        <v>0</v>
      </c>
      <c r="J16" s="40">
        <v>0</v>
      </c>
      <c r="K16" s="41">
        <v>1</v>
      </c>
      <c r="L16" s="42">
        <f t="shared" si="3"/>
        <v>-100</v>
      </c>
      <c r="M16" s="56" t="str">
        <f t="shared" si="4"/>
        <v>-</v>
      </c>
      <c r="N16" s="57" t="str">
        <f t="shared" si="4"/>
        <v>-</v>
      </c>
      <c r="O16" s="47" t="str">
        <f t="shared" si="5"/>
        <v>-</v>
      </c>
      <c r="P16" s="48">
        <f t="shared" si="5"/>
        <v>100</v>
      </c>
      <c r="Q16" s="49" t="str">
        <f t="shared" si="6"/>
        <v>-</v>
      </c>
      <c r="R16" s="50"/>
      <c r="S16" s="51"/>
      <c r="T16" s="43">
        <v>0</v>
      </c>
      <c r="U16" s="44">
        <v>0</v>
      </c>
      <c r="V16" s="58">
        <f t="shared" si="0"/>
        <v>0</v>
      </c>
      <c r="W16" s="38">
        <v>0</v>
      </c>
      <c r="X16" s="44">
        <v>0</v>
      </c>
      <c r="Y16" s="58">
        <f t="shared" si="7"/>
        <v>0</v>
      </c>
      <c r="Z16" s="59">
        <f t="shared" si="8"/>
        <v>0</v>
      </c>
      <c r="AA16" s="60">
        <f t="shared" si="1"/>
        <v>0</v>
      </c>
      <c r="AB16" s="58">
        <f t="shared" si="9"/>
        <v>0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17266</v>
      </c>
      <c r="D17" s="39">
        <v>0</v>
      </c>
      <c r="E17" s="40">
        <v>17266</v>
      </c>
      <c r="F17" s="41">
        <v>16896</v>
      </c>
      <c r="G17" s="42">
        <f t="shared" si="2"/>
        <v>2.1898674242424243</v>
      </c>
      <c r="H17" s="43">
        <v>17266</v>
      </c>
      <c r="I17" s="44">
        <v>0</v>
      </c>
      <c r="J17" s="40">
        <v>17266</v>
      </c>
      <c r="K17" s="41">
        <v>16896</v>
      </c>
      <c r="L17" s="42">
        <f t="shared" si="3"/>
        <v>2.1898674242424243</v>
      </c>
      <c r="M17" s="56">
        <f t="shared" si="4"/>
        <v>100</v>
      </c>
      <c r="N17" s="57" t="str">
        <f t="shared" si="4"/>
        <v>-</v>
      </c>
      <c r="O17" s="47">
        <f t="shared" si="5"/>
        <v>100</v>
      </c>
      <c r="P17" s="48">
        <f t="shared" si="5"/>
        <v>100</v>
      </c>
      <c r="Q17" s="49">
        <f t="shared" si="6"/>
        <v>0</v>
      </c>
      <c r="R17" s="50"/>
      <c r="S17" s="51"/>
      <c r="T17" s="43">
        <v>0</v>
      </c>
      <c r="U17" s="44">
        <v>0</v>
      </c>
      <c r="V17" s="58">
        <f t="shared" si="0"/>
        <v>0</v>
      </c>
      <c r="W17" s="38">
        <v>0</v>
      </c>
      <c r="X17" s="44">
        <v>0</v>
      </c>
      <c r="Y17" s="58">
        <f t="shared" si="7"/>
        <v>0</v>
      </c>
      <c r="Z17" s="59">
        <f t="shared" si="8"/>
        <v>0</v>
      </c>
      <c r="AA17" s="60">
        <f t="shared" si="1"/>
        <v>0</v>
      </c>
      <c r="AB17" s="58">
        <f t="shared" si="9"/>
        <v>0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4627</v>
      </c>
      <c r="D18" s="39">
        <v>0</v>
      </c>
      <c r="E18" s="40">
        <v>4627</v>
      </c>
      <c r="F18" s="41">
        <v>4716</v>
      </c>
      <c r="G18" s="42">
        <f t="shared" si="2"/>
        <v>-1.8871925360474977</v>
      </c>
      <c r="H18" s="43">
        <v>4627</v>
      </c>
      <c r="I18" s="44">
        <v>0</v>
      </c>
      <c r="J18" s="40">
        <v>4627</v>
      </c>
      <c r="K18" s="41">
        <v>4716</v>
      </c>
      <c r="L18" s="42">
        <f t="shared" si="3"/>
        <v>-1.8871925360474977</v>
      </c>
      <c r="M18" s="56">
        <f t="shared" si="4"/>
        <v>100</v>
      </c>
      <c r="N18" s="57" t="str">
        <f t="shared" si="4"/>
        <v>-</v>
      </c>
      <c r="O18" s="47">
        <f t="shared" si="5"/>
        <v>100</v>
      </c>
      <c r="P18" s="48">
        <f t="shared" si="5"/>
        <v>100</v>
      </c>
      <c r="Q18" s="49">
        <f t="shared" si="6"/>
        <v>0</v>
      </c>
      <c r="R18" s="50"/>
      <c r="S18" s="51"/>
      <c r="T18" s="43">
        <v>0</v>
      </c>
      <c r="U18" s="44">
        <v>0</v>
      </c>
      <c r="V18" s="58">
        <f t="shared" si="0"/>
        <v>0</v>
      </c>
      <c r="W18" s="38">
        <v>0</v>
      </c>
      <c r="X18" s="44">
        <v>0</v>
      </c>
      <c r="Y18" s="58">
        <f t="shared" si="7"/>
        <v>0</v>
      </c>
      <c r="Z18" s="59">
        <f t="shared" si="8"/>
        <v>0</v>
      </c>
      <c r="AA18" s="60">
        <f t="shared" si="1"/>
        <v>0</v>
      </c>
      <c r="AB18" s="58">
        <f t="shared" si="9"/>
        <v>0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71249</v>
      </c>
      <c r="D19" s="39">
        <v>516</v>
      </c>
      <c r="E19" s="40">
        <v>71765</v>
      </c>
      <c r="F19" s="41">
        <v>70765</v>
      </c>
      <c r="G19" s="42">
        <f t="shared" si="2"/>
        <v>1.4131279587366636</v>
      </c>
      <c r="H19" s="43">
        <v>70568</v>
      </c>
      <c r="I19" s="44">
        <v>39</v>
      </c>
      <c r="J19" s="40">
        <v>70607</v>
      </c>
      <c r="K19" s="41">
        <v>70249</v>
      </c>
      <c r="L19" s="42">
        <f t="shared" si="3"/>
        <v>0.50961579524263689</v>
      </c>
      <c r="M19" s="56">
        <f t="shared" si="4"/>
        <v>99.044197111538409</v>
      </c>
      <c r="N19" s="57">
        <f t="shared" si="4"/>
        <v>7.5581395348837201</v>
      </c>
      <c r="O19" s="47">
        <f t="shared" si="5"/>
        <v>98.4</v>
      </c>
      <c r="P19" s="48">
        <f t="shared" si="5"/>
        <v>99.3</v>
      </c>
      <c r="Q19" s="49">
        <f t="shared" si="6"/>
        <v>-0.89999999999999147</v>
      </c>
      <c r="R19" s="50"/>
      <c r="S19" s="51"/>
      <c r="T19" s="43">
        <v>0</v>
      </c>
      <c r="U19" s="44">
        <v>0</v>
      </c>
      <c r="V19" s="58">
        <f t="shared" si="0"/>
        <v>0</v>
      </c>
      <c r="W19" s="38">
        <v>0</v>
      </c>
      <c r="X19" s="44">
        <v>0</v>
      </c>
      <c r="Y19" s="58">
        <f t="shared" si="7"/>
        <v>0</v>
      </c>
      <c r="Z19" s="59">
        <f t="shared" si="8"/>
        <v>681</v>
      </c>
      <c r="AA19" s="60">
        <f t="shared" si="1"/>
        <v>477</v>
      </c>
      <c r="AB19" s="58">
        <f t="shared" si="9"/>
        <v>1158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7824</v>
      </c>
      <c r="D20" s="39">
        <v>0</v>
      </c>
      <c r="E20" s="40">
        <v>7824</v>
      </c>
      <c r="F20" s="41">
        <v>7521</v>
      </c>
      <c r="G20" s="42">
        <f t="shared" si="2"/>
        <v>4.0287195851615474</v>
      </c>
      <c r="H20" s="43">
        <v>7824</v>
      </c>
      <c r="I20" s="44">
        <v>0</v>
      </c>
      <c r="J20" s="40">
        <v>7824</v>
      </c>
      <c r="K20" s="41">
        <v>7521</v>
      </c>
      <c r="L20" s="42">
        <f t="shared" si="3"/>
        <v>4.0287195851615474</v>
      </c>
      <c r="M20" s="45">
        <f t="shared" si="4"/>
        <v>100</v>
      </c>
      <c r="N20" s="46" t="str">
        <f t="shared" si="4"/>
        <v>-</v>
      </c>
      <c r="O20" s="47">
        <f t="shared" si="5"/>
        <v>100</v>
      </c>
      <c r="P20" s="48">
        <f t="shared" si="5"/>
        <v>100</v>
      </c>
      <c r="Q20" s="49">
        <f t="shared" si="6"/>
        <v>0</v>
      </c>
      <c r="R20" s="50"/>
      <c r="S20" s="51"/>
      <c r="T20" s="43">
        <v>0</v>
      </c>
      <c r="U20" s="44">
        <v>0</v>
      </c>
      <c r="V20" s="52">
        <f t="shared" si="0"/>
        <v>0</v>
      </c>
      <c r="W20" s="38">
        <v>0</v>
      </c>
      <c r="X20" s="44">
        <v>0</v>
      </c>
      <c r="Y20" s="52">
        <f>SUM(W20:X20)</f>
        <v>0</v>
      </c>
      <c r="Z20" s="43">
        <f t="shared" si="8"/>
        <v>0</v>
      </c>
      <c r="AA20" s="44">
        <f t="shared" si="1"/>
        <v>0</v>
      </c>
      <c r="AB20" s="52">
        <f t="shared" si="9"/>
        <v>0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41882</v>
      </c>
      <c r="D21" s="39">
        <v>0</v>
      </c>
      <c r="E21" s="40">
        <v>41882</v>
      </c>
      <c r="F21" s="41">
        <v>34757</v>
      </c>
      <c r="G21" s="42">
        <f t="shared" si="2"/>
        <v>20.499467733118511</v>
      </c>
      <c r="H21" s="43">
        <v>41882</v>
      </c>
      <c r="I21" s="44">
        <v>0</v>
      </c>
      <c r="J21" s="40">
        <v>41882</v>
      </c>
      <c r="K21" s="41">
        <v>34757</v>
      </c>
      <c r="L21" s="42">
        <f t="shared" si="3"/>
        <v>20.499467733118511</v>
      </c>
      <c r="M21" s="56">
        <f t="shared" si="4"/>
        <v>100</v>
      </c>
      <c r="N21" s="57" t="str">
        <f t="shared" si="4"/>
        <v>-</v>
      </c>
      <c r="O21" s="47">
        <f t="shared" si="5"/>
        <v>100</v>
      </c>
      <c r="P21" s="48">
        <f t="shared" si="5"/>
        <v>100</v>
      </c>
      <c r="Q21" s="49">
        <f t="shared" si="6"/>
        <v>0</v>
      </c>
      <c r="R21" s="63"/>
      <c r="S21" s="64"/>
      <c r="T21" s="43">
        <v>0</v>
      </c>
      <c r="U21" s="44">
        <v>0</v>
      </c>
      <c r="V21" s="58">
        <f t="shared" si="0"/>
        <v>0</v>
      </c>
      <c r="W21" s="38">
        <v>0</v>
      </c>
      <c r="X21" s="44">
        <v>0</v>
      </c>
      <c r="Y21" s="58">
        <f t="shared" ref="Y21:Y41" si="10">SUM(W21:X21)</f>
        <v>0</v>
      </c>
      <c r="Z21" s="65">
        <f t="shared" si="8"/>
        <v>0</v>
      </c>
      <c r="AA21" s="60">
        <f t="shared" si="1"/>
        <v>0</v>
      </c>
      <c r="AB21" s="58">
        <f t="shared" si="9"/>
        <v>0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0</v>
      </c>
      <c r="D22" s="39">
        <v>0</v>
      </c>
      <c r="E22" s="40">
        <v>0</v>
      </c>
      <c r="F22" s="41">
        <v>0</v>
      </c>
      <c r="G22" s="42" t="str">
        <f t="shared" si="2"/>
        <v>-</v>
      </c>
      <c r="H22" s="43">
        <v>0</v>
      </c>
      <c r="I22" s="44">
        <v>0</v>
      </c>
      <c r="J22" s="40">
        <v>0</v>
      </c>
      <c r="K22" s="41">
        <v>0</v>
      </c>
      <c r="L22" s="42" t="str">
        <f t="shared" si="3"/>
        <v>-</v>
      </c>
      <c r="M22" s="45" t="str">
        <f t="shared" si="4"/>
        <v>-</v>
      </c>
      <c r="N22" s="46" t="str">
        <f t="shared" si="4"/>
        <v>-</v>
      </c>
      <c r="O22" s="47" t="str">
        <f t="shared" si="5"/>
        <v>-</v>
      </c>
      <c r="P22" s="48" t="str">
        <f t="shared" si="5"/>
        <v>-</v>
      </c>
      <c r="Q22" s="49" t="str">
        <f t="shared" si="6"/>
        <v>-</v>
      </c>
      <c r="R22" s="50"/>
      <c r="S22" s="51"/>
      <c r="T22" s="43">
        <v>0</v>
      </c>
      <c r="U22" s="44">
        <v>0</v>
      </c>
      <c r="V22" s="52">
        <f t="shared" si="0"/>
        <v>0</v>
      </c>
      <c r="W22" s="38">
        <v>0</v>
      </c>
      <c r="X22" s="44">
        <v>0</v>
      </c>
      <c r="Y22" s="52">
        <f t="shared" si="10"/>
        <v>0</v>
      </c>
      <c r="Z22" s="65">
        <f t="shared" si="8"/>
        <v>0</v>
      </c>
      <c r="AA22" s="60">
        <f t="shared" si="1"/>
        <v>0</v>
      </c>
      <c r="AB22" s="52">
        <f t="shared" si="9"/>
        <v>0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6112</v>
      </c>
      <c r="D23" s="39">
        <v>0</v>
      </c>
      <c r="E23" s="40">
        <v>6112</v>
      </c>
      <c r="F23" s="41">
        <v>6150</v>
      </c>
      <c r="G23" s="42">
        <f t="shared" si="2"/>
        <v>-0.61788617886178865</v>
      </c>
      <c r="H23" s="43">
        <v>6112</v>
      </c>
      <c r="I23" s="44">
        <v>0</v>
      </c>
      <c r="J23" s="40">
        <v>6112</v>
      </c>
      <c r="K23" s="41">
        <v>6150</v>
      </c>
      <c r="L23" s="42">
        <f t="shared" si="3"/>
        <v>-0.61788617886178865</v>
      </c>
      <c r="M23" s="45">
        <f t="shared" si="4"/>
        <v>100</v>
      </c>
      <c r="N23" s="46" t="str">
        <f t="shared" si="4"/>
        <v>-</v>
      </c>
      <c r="O23" s="47">
        <f t="shared" si="5"/>
        <v>100</v>
      </c>
      <c r="P23" s="48">
        <f t="shared" si="5"/>
        <v>100</v>
      </c>
      <c r="Q23" s="49">
        <f t="shared" si="6"/>
        <v>0</v>
      </c>
      <c r="R23" s="50"/>
      <c r="S23" s="51"/>
      <c r="T23" s="43">
        <v>0</v>
      </c>
      <c r="U23" s="44">
        <v>0</v>
      </c>
      <c r="V23" s="52">
        <f t="shared" si="0"/>
        <v>0</v>
      </c>
      <c r="W23" s="38">
        <v>0</v>
      </c>
      <c r="X23" s="44">
        <v>0</v>
      </c>
      <c r="Y23" s="52">
        <f t="shared" si="10"/>
        <v>0</v>
      </c>
      <c r="Z23" s="65">
        <f t="shared" si="8"/>
        <v>0</v>
      </c>
      <c r="AA23" s="60">
        <f t="shared" si="1"/>
        <v>0</v>
      </c>
      <c r="AB23" s="52">
        <f t="shared" si="9"/>
        <v>0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0</v>
      </c>
      <c r="D24" s="39">
        <v>0</v>
      </c>
      <c r="E24" s="40">
        <v>0</v>
      </c>
      <c r="F24" s="41">
        <v>0</v>
      </c>
      <c r="G24" s="42" t="str">
        <f t="shared" si="2"/>
        <v>-</v>
      </c>
      <c r="H24" s="43">
        <v>0</v>
      </c>
      <c r="I24" s="44">
        <v>0</v>
      </c>
      <c r="J24" s="40">
        <v>0</v>
      </c>
      <c r="K24" s="41">
        <v>0</v>
      </c>
      <c r="L24" s="42" t="str">
        <f t="shared" si="3"/>
        <v>-</v>
      </c>
      <c r="M24" s="45" t="str">
        <f t="shared" si="4"/>
        <v>-</v>
      </c>
      <c r="N24" s="46" t="str">
        <f t="shared" si="4"/>
        <v>-</v>
      </c>
      <c r="O24" s="47" t="str">
        <f t="shared" si="5"/>
        <v>-</v>
      </c>
      <c r="P24" s="48" t="str">
        <f t="shared" si="5"/>
        <v>-</v>
      </c>
      <c r="Q24" s="49" t="str">
        <f t="shared" si="6"/>
        <v>-</v>
      </c>
      <c r="R24" s="50"/>
      <c r="S24" s="51"/>
      <c r="T24" s="43">
        <v>0</v>
      </c>
      <c r="U24" s="44">
        <v>0</v>
      </c>
      <c r="V24" s="52">
        <f t="shared" si="0"/>
        <v>0</v>
      </c>
      <c r="W24" s="38">
        <v>0</v>
      </c>
      <c r="X24" s="44">
        <v>0</v>
      </c>
      <c r="Y24" s="52">
        <f t="shared" si="10"/>
        <v>0</v>
      </c>
      <c r="Z24" s="65">
        <f t="shared" si="8"/>
        <v>0</v>
      </c>
      <c r="AA24" s="60">
        <f t="shared" si="1"/>
        <v>0</v>
      </c>
      <c r="AB24" s="52">
        <f t="shared" si="9"/>
        <v>0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0</v>
      </c>
      <c r="D25" s="39">
        <v>0</v>
      </c>
      <c r="E25" s="40">
        <v>0</v>
      </c>
      <c r="F25" s="41">
        <v>0</v>
      </c>
      <c r="G25" s="42" t="str">
        <f t="shared" si="2"/>
        <v>-</v>
      </c>
      <c r="H25" s="43">
        <v>0</v>
      </c>
      <c r="I25" s="44">
        <v>0</v>
      </c>
      <c r="J25" s="40">
        <v>0</v>
      </c>
      <c r="K25" s="41">
        <v>0</v>
      </c>
      <c r="L25" s="42" t="str">
        <f t="shared" si="3"/>
        <v>-</v>
      </c>
      <c r="M25" s="45" t="str">
        <f t="shared" si="4"/>
        <v>-</v>
      </c>
      <c r="N25" s="46" t="str">
        <f t="shared" si="4"/>
        <v>-</v>
      </c>
      <c r="O25" s="47" t="str">
        <f t="shared" si="5"/>
        <v>-</v>
      </c>
      <c r="P25" s="48" t="str">
        <f t="shared" si="5"/>
        <v>-</v>
      </c>
      <c r="Q25" s="49" t="str">
        <f t="shared" si="6"/>
        <v>-</v>
      </c>
      <c r="R25" s="50"/>
      <c r="S25" s="51"/>
      <c r="T25" s="43">
        <v>0</v>
      </c>
      <c r="U25" s="44">
        <v>0</v>
      </c>
      <c r="V25" s="52">
        <f t="shared" si="0"/>
        <v>0</v>
      </c>
      <c r="W25" s="38">
        <v>0</v>
      </c>
      <c r="X25" s="44">
        <v>0</v>
      </c>
      <c r="Y25" s="52">
        <f t="shared" si="10"/>
        <v>0</v>
      </c>
      <c r="Z25" s="65">
        <f t="shared" si="8"/>
        <v>0</v>
      </c>
      <c r="AA25" s="60">
        <f t="shared" si="1"/>
        <v>0</v>
      </c>
      <c r="AB25" s="52">
        <f t="shared" si="9"/>
        <v>0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2281</v>
      </c>
      <c r="D26" s="39">
        <v>30</v>
      </c>
      <c r="E26" s="40">
        <v>2311</v>
      </c>
      <c r="F26" s="41">
        <v>2342</v>
      </c>
      <c r="G26" s="42">
        <f t="shared" si="2"/>
        <v>-1.3236549957301451</v>
      </c>
      <c r="H26" s="43">
        <v>2281</v>
      </c>
      <c r="I26" s="44">
        <v>0</v>
      </c>
      <c r="J26" s="40">
        <v>2281</v>
      </c>
      <c r="K26" s="41">
        <v>2312</v>
      </c>
      <c r="L26" s="42">
        <f t="shared" si="3"/>
        <v>-1.3408304498269896</v>
      </c>
      <c r="M26" s="45">
        <f t="shared" si="4"/>
        <v>100</v>
      </c>
      <c r="N26" s="46">
        <f t="shared" si="4"/>
        <v>0</v>
      </c>
      <c r="O26" s="47">
        <f t="shared" si="5"/>
        <v>98.7</v>
      </c>
      <c r="P26" s="48">
        <f t="shared" si="5"/>
        <v>98.7</v>
      </c>
      <c r="Q26" s="49">
        <f t="shared" si="6"/>
        <v>0</v>
      </c>
      <c r="R26" s="50"/>
      <c r="S26" s="51"/>
      <c r="T26" s="43">
        <v>0</v>
      </c>
      <c r="U26" s="44">
        <v>0</v>
      </c>
      <c r="V26" s="52">
        <f t="shared" si="0"/>
        <v>0</v>
      </c>
      <c r="W26" s="38">
        <v>0</v>
      </c>
      <c r="X26" s="44">
        <v>0</v>
      </c>
      <c r="Y26" s="52">
        <f t="shared" si="10"/>
        <v>0</v>
      </c>
      <c r="Z26" s="65">
        <f t="shared" si="8"/>
        <v>0</v>
      </c>
      <c r="AA26" s="60">
        <f t="shared" si="1"/>
        <v>30</v>
      </c>
      <c r="AB26" s="52">
        <f t="shared" si="9"/>
        <v>30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0</v>
      </c>
      <c r="D27" s="39">
        <v>0</v>
      </c>
      <c r="E27" s="40">
        <v>0</v>
      </c>
      <c r="F27" s="41">
        <v>0</v>
      </c>
      <c r="G27" s="42" t="str">
        <f t="shared" si="2"/>
        <v>-</v>
      </c>
      <c r="H27" s="43">
        <v>0</v>
      </c>
      <c r="I27" s="44">
        <v>0</v>
      </c>
      <c r="J27" s="40">
        <v>0</v>
      </c>
      <c r="K27" s="41">
        <v>0</v>
      </c>
      <c r="L27" s="42" t="str">
        <f t="shared" si="3"/>
        <v>-</v>
      </c>
      <c r="M27" s="56" t="str">
        <f t="shared" si="4"/>
        <v>-</v>
      </c>
      <c r="N27" s="57" t="str">
        <f t="shared" si="4"/>
        <v>-</v>
      </c>
      <c r="O27" s="47" t="str">
        <f t="shared" si="5"/>
        <v>-</v>
      </c>
      <c r="P27" s="48" t="str">
        <f t="shared" si="5"/>
        <v>-</v>
      </c>
      <c r="Q27" s="49" t="str">
        <f t="shared" si="6"/>
        <v>-</v>
      </c>
      <c r="R27" s="50"/>
      <c r="S27" s="51"/>
      <c r="T27" s="43">
        <v>0</v>
      </c>
      <c r="U27" s="44">
        <v>0</v>
      </c>
      <c r="V27" s="58">
        <f t="shared" si="0"/>
        <v>0</v>
      </c>
      <c r="W27" s="38">
        <v>0</v>
      </c>
      <c r="X27" s="44">
        <v>0</v>
      </c>
      <c r="Y27" s="58">
        <f t="shared" si="10"/>
        <v>0</v>
      </c>
      <c r="Z27" s="65">
        <f t="shared" si="8"/>
        <v>0</v>
      </c>
      <c r="AA27" s="60">
        <f t="shared" si="1"/>
        <v>0</v>
      </c>
      <c r="AB27" s="58">
        <f t="shared" si="9"/>
        <v>0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5720</v>
      </c>
      <c r="D28" s="39">
        <v>0</v>
      </c>
      <c r="E28" s="40">
        <v>5720</v>
      </c>
      <c r="F28" s="41">
        <v>6262</v>
      </c>
      <c r="G28" s="42">
        <f t="shared" si="2"/>
        <v>-8.6553816671989772</v>
      </c>
      <c r="H28" s="43">
        <v>5720</v>
      </c>
      <c r="I28" s="44">
        <v>0</v>
      </c>
      <c r="J28" s="40">
        <v>5720</v>
      </c>
      <c r="K28" s="41">
        <v>6262</v>
      </c>
      <c r="L28" s="42">
        <f t="shared" si="3"/>
        <v>-8.6553816671989772</v>
      </c>
      <c r="M28" s="56">
        <f t="shared" si="4"/>
        <v>100</v>
      </c>
      <c r="N28" s="57" t="str">
        <f t="shared" si="4"/>
        <v>-</v>
      </c>
      <c r="O28" s="47">
        <f t="shared" si="5"/>
        <v>100</v>
      </c>
      <c r="P28" s="48">
        <f t="shared" si="5"/>
        <v>100</v>
      </c>
      <c r="Q28" s="49">
        <f t="shared" si="6"/>
        <v>0</v>
      </c>
      <c r="R28" s="63"/>
      <c r="S28" s="64"/>
      <c r="T28" s="43">
        <v>0</v>
      </c>
      <c r="U28" s="44">
        <v>0</v>
      </c>
      <c r="V28" s="58">
        <f t="shared" si="0"/>
        <v>0</v>
      </c>
      <c r="W28" s="38">
        <v>0</v>
      </c>
      <c r="X28" s="44">
        <v>0</v>
      </c>
      <c r="Y28" s="58">
        <f t="shared" si="10"/>
        <v>0</v>
      </c>
      <c r="Z28" s="65">
        <f t="shared" si="8"/>
        <v>0</v>
      </c>
      <c r="AA28" s="60">
        <f t="shared" si="1"/>
        <v>0</v>
      </c>
      <c r="AB28" s="58">
        <f t="shared" si="9"/>
        <v>0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0</v>
      </c>
      <c r="D29" s="39">
        <v>0</v>
      </c>
      <c r="E29" s="40">
        <v>0</v>
      </c>
      <c r="F29" s="41">
        <v>0</v>
      </c>
      <c r="G29" s="42" t="str">
        <f t="shared" si="2"/>
        <v>-</v>
      </c>
      <c r="H29" s="43">
        <v>0</v>
      </c>
      <c r="I29" s="44">
        <v>0</v>
      </c>
      <c r="J29" s="40">
        <v>0</v>
      </c>
      <c r="K29" s="41">
        <v>0</v>
      </c>
      <c r="L29" s="42" t="str">
        <f t="shared" si="3"/>
        <v>-</v>
      </c>
      <c r="M29" s="45" t="str">
        <f t="shared" si="4"/>
        <v>-</v>
      </c>
      <c r="N29" s="46" t="str">
        <f t="shared" si="4"/>
        <v>-</v>
      </c>
      <c r="O29" s="47" t="str">
        <f t="shared" si="5"/>
        <v>-</v>
      </c>
      <c r="P29" s="48" t="str">
        <f t="shared" si="5"/>
        <v>-</v>
      </c>
      <c r="Q29" s="49" t="str">
        <f t="shared" si="6"/>
        <v>-</v>
      </c>
      <c r="R29" s="50"/>
      <c r="S29" s="51"/>
      <c r="T29" s="43">
        <v>0</v>
      </c>
      <c r="U29" s="44">
        <v>0</v>
      </c>
      <c r="V29" s="52">
        <f t="shared" si="0"/>
        <v>0</v>
      </c>
      <c r="W29" s="38">
        <v>0</v>
      </c>
      <c r="X29" s="44">
        <v>0</v>
      </c>
      <c r="Y29" s="52">
        <f t="shared" si="10"/>
        <v>0</v>
      </c>
      <c r="Z29" s="65">
        <f t="shared" si="8"/>
        <v>0</v>
      </c>
      <c r="AA29" s="60">
        <f t="shared" si="1"/>
        <v>0</v>
      </c>
      <c r="AB29" s="52">
        <f t="shared" si="9"/>
        <v>0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37383</v>
      </c>
      <c r="D30" s="39">
        <v>0</v>
      </c>
      <c r="E30" s="40">
        <v>37383</v>
      </c>
      <c r="F30" s="41">
        <v>34127</v>
      </c>
      <c r="G30" s="42">
        <f t="shared" si="2"/>
        <v>9.5408327717056878</v>
      </c>
      <c r="H30" s="43">
        <v>37383</v>
      </c>
      <c r="I30" s="44">
        <v>0</v>
      </c>
      <c r="J30" s="40">
        <v>37383</v>
      </c>
      <c r="K30" s="41">
        <v>34127</v>
      </c>
      <c r="L30" s="42">
        <f t="shared" si="3"/>
        <v>9.5408327717056878</v>
      </c>
      <c r="M30" s="45">
        <f t="shared" si="4"/>
        <v>100</v>
      </c>
      <c r="N30" s="46" t="str">
        <f t="shared" si="4"/>
        <v>-</v>
      </c>
      <c r="O30" s="47">
        <f t="shared" si="5"/>
        <v>100</v>
      </c>
      <c r="P30" s="48">
        <f t="shared" si="5"/>
        <v>100</v>
      </c>
      <c r="Q30" s="49">
        <f t="shared" si="6"/>
        <v>0</v>
      </c>
      <c r="R30" s="50"/>
      <c r="S30" s="51"/>
      <c r="T30" s="43">
        <v>0</v>
      </c>
      <c r="U30" s="44">
        <v>0</v>
      </c>
      <c r="V30" s="52">
        <f t="shared" si="0"/>
        <v>0</v>
      </c>
      <c r="W30" s="38">
        <v>0</v>
      </c>
      <c r="X30" s="44">
        <v>0</v>
      </c>
      <c r="Y30" s="52">
        <f t="shared" si="10"/>
        <v>0</v>
      </c>
      <c r="Z30" s="65">
        <f t="shared" si="8"/>
        <v>0</v>
      </c>
      <c r="AA30" s="60">
        <f t="shared" si="1"/>
        <v>0</v>
      </c>
      <c r="AB30" s="52">
        <f t="shared" si="9"/>
        <v>0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0</v>
      </c>
      <c r="D31" s="39">
        <v>0</v>
      </c>
      <c r="E31" s="40">
        <v>0</v>
      </c>
      <c r="F31" s="41">
        <v>0</v>
      </c>
      <c r="G31" s="42" t="str">
        <f t="shared" si="2"/>
        <v>-</v>
      </c>
      <c r="H31" s="43">
        <v>0</v>
      </c>
      <c r="I31" s="44">
        <v>0</v>
      </c>
      <c r="J31" s="40">
        <v>0</v>
      </c>
      <c r="K31" s="41">
        <v>0</v>
      </c>
      <c r="L31" s="42" t="str">
        <f t="shared" si="3"/>
        <v>-</v>
      </c>
      <c r="M31" s="45" t="str">
        <f t="shared" si="4"/>
        <v>-</v>
      </c>
      <c r="N31" s="46" t="str">
        <f t="shared" si="4"/>
        <v>-</v>
      </c>
      <c r="O31" s="47" t="str">
        <f t="shared" si="5"/>
        <v>-</v>
      </c>
      <c r="P31" s="48" t="str">
        <f t="shared" si="5"/>
        <v>-</v>
      </c>
      <c r="Q31" s="49" t="str">
        <f t="shared" si="6"/>
        <v>-</v>
      </c>
      <c r="R31" s="50"/>
      <c r="S31" s="51"/>
      <c r="T31" s="43">
        <v>0</v>
      </c>
      <c r="U31" s="44">
        <v>0</v>
      </c>
      <c r="V31" s="52">
        <f t="shared" si="0"/>
        <v>0</v>
      </c>
      <c r="W31" s="38">
        <v>0</v>
      </c>
      <c r="X31" s="44">
        <v>0</v>
      </c>
      <c r="Y31" s="52">
        <f t="shared" si="10"/>
        <v>0</v>
      </c>
      <c r="Z31" s="65">
        <f t="shared" si="8"/>
        <v>0</v>
      </c>
      <c r="AA31" s="60">
        <f t="shared" si="1"/>
        <v>0</v>
      </c>
      <c r="AB31" s="52">
        <f t="shared" si="9"/>
        <v>0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5117</v>
      </c>
      <c r="D32" s="39">
        <v>0</v>
      </c>
      <c r="E32" s="40">
        <v>5117</v>
      </c>
      <c r="F32" s="41">
        <v>3310</v>
      </c>
      <c r="G32" s="42">
        <f t="shared" si="2"/>
        <v>54.592145015105743</v>
      </c>
      <c r="H32" s="43">
        <v>5117</v>
      </c>
      <c r="I32" s="44">
        <v>0</v>
      </c>
      <c r="J32" s="40">
        <v>5117</v>
      </c>
      <c r="K32" s="41">
        <v>3310</v>
      </c>
      <c r="L32" s="42">
        <f t="shared" si="3"/>
        <v>54.592145015105743</v>
      </c>
      <c r="M32" s="45">
        <f t="shared" si="4"/>
        <v>100</v>
      </c>
      <c r="N32" s="46" t="str">
        <f t="shared" si="4"/>
        <v>-</v>
      </c>
      <c r="O32" s="47">
        <f t="shared" si="5"/>
        <v>100</v>
      </c>
      <c r="P32" s="48">
        <f t="shared" si="5"/>
        <v>100</v>
      </c>
      <c r="Q32" s="49">
        <f t="shared" si="6"/>
        <v>0</v>
      </c>
      <c r="R32" s="50"/>
      <c r="S32" s="51"/>
      <c r="T32" s="43">
        <v>0</v>
      </c>
      <c r="U32" s="44">
        <v>0</v>
      </c>
      <c r="V32" s="52">
        <f t="shared" si="0"/>
        <v>0</v>
      </c>
      <c r="W32" s="38">
        <v>0</v>
      </c>
      <c r="X32" s="44">
        <v>0</v>
      </c>
      <c r="Y32" s="52">
        <f t="shared" si="10"/>
        <v>0</v>
      </c>
      <c r="Z32" s="65">
        <f t="shared" si="8"/>
        <v>0</v>
      </c>
      <c r="AA32" s="60">
        <f t="shared" si="1"/>
        <v>0</v>
      </c>
      <c r="AB32" s="52">
        <f t="shared" si="9"/>
        <v>0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253</v>
      </c>
      <c r="D33" s="39">
        <v>0</v>
      </c>
      <c r="E33" s="40">
        <v>253</v>
      </c>
      <c r="F33" s="41">
        <v>234</v>
      </c>
      <c r="G33" s="42">
        <f t="shared" si="2"/>
        <v>8.1196581196581192</v>
      </c>
      <c r="H33" s="43">
        <v>253</v>
      </c>
      <c r="I33" s="44">
        <v>0</v>
      </c>
      <c r="J33" s="40">
        <v>253</v>
      </c>
      <c r="K33" s="41">
        <v>234</v>
      </c>
      <c r="L33" s="42">
        <f t="shared" si="3"/>
        <v>8.1196581196581192</v>
      </c>
      <c r="M33" s="45">
        <f t="shared" si="4"/>
        <v>100</v>
      </c>
      <c r="N33" s="46" t="str">
        <f t="shared" si="4"/>
        <v>-</v>
      </c>
      <c r="O33" s="47">
        <f t="shared" si="5"/>
        <v>100</v>
      </c>
      <c r="P33" s="48">
        <f t="shared" si="5"/>
        <v>100</v>
      </c>
      <c r="Q33" s="49">
        <f t="shared" si="6"/>
        <v>0</v>
      </c>
      <c r="R33" s="50"/>
      <c r="S33" s="51"/>
      <c r="T33" s="43">
        <v>0</v>
      </c>
      <c r="U33" s="44">
        <v>0</v>
      </c>
      <c r="V33" s="52">
        <f t="shared" si="0"/>
        <v>0</v>
      </c>
      <c r="W33" s="38">
        <v>0</v>
      </c>
      <c r="X33" s="44">
        <v>0</v>
      </c>
      <c r="Y33" s="52">
        <f t="shared" si="10"/>
        <v>0</v>
      </c>
      <c r="Z33" s="65">
        <f t="shared" si="8"/>
        <v>0</v>
      </c>
      <c r="AA33" s="60">
        <f t="shared" si="1"/>
        <v>0</v>
      </c>
      <c r="AB33" s="52">
        <f t="shared" si="9"/>
        <v>0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0</v>
      </c>
      <c r="D34" s="39">
        <v>166</v>
      </c>
      <c r="E34" s="40">
        <v>166</v>
      </c>
      <c r="F34" s="41">
        <v>166</v>
      </c>
      <c r="G34" s="42">
        <f t="shared" si="2"/>
        <v>0</v>
      </c>
      <c r="H34" s="43">
        <v>0</v>
      </c>
      <c r="I34" s="44">
        <v>166</v>
      </c>
      <c r="J34" s="40">
        <v>166</v>
      </c>
      <c r="K34" s="41">
        <v>0</v>
      </c>
      <c r="L34" s="42" t="str">
        <f t="shared" si="3"/>
        <v>-</v>
      </c>
      <c r="M34" s="45" t="str">
        <f t="shared" si="4"/>
        <v>-</v>
      </c>
      <c r="N34" s="46">
        <f t="shared" si="4"/>
        <v>100</v>
      </c>
      <c r="O34" s="47">
        <f t="shared" si="5"/>
        <v>100</v>
      </c>
      <c r="P34" s="48">
        <f t="shared" si="5"/>
        <v>0</v>
      </c>
      <c r="Q34" s="49">
        <f t="shared" si="6"/>
        <v>100</v>
      </c>
      <c r="R34" s="50"/>
      <c r="S34" s="51"/>
      <c r="T34" s="43">
        <v>0</v>
      </c>
      <c r="U34" s="44">
        <v>0</v>
      </c>
      <c r="V34" s="52">
        <f t="shared" si="0"/>
        <v>0</v>
      </c>
      <c r="W34" s="38">
        <v>0</v>
      </c>
      <c r="X34" s="44">
        <v>0</v>
      </c>
      <c r="Y34" s="52">
        <f t="shared" si="10"/>
        <v>0</v>
      </c>
      <c r="Z34" s="65">
        <f t="shared" si="8"/>
        <v>0</v>
      </c>
      <c r="AA34" s="60">
        <f t="shared" si="1"/>
        <v>0</v>
      </c>
      <c r="AB34" s="52">
        <f t="shared" si="9"/>
        <v>0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0</v>
      </c>
      <c r="D35" s="39">
        <v>0</v>
      </c>
      <c r="E35" s="40">
        <v>0</v>
      </c>
      <c r="F35" s="41">
        <v>0</v>
      </c>
      <c r="G35" s="42" t="str">
        <f t="shared" si="2"/>
        <v>-</v>
      </c>
      <c r="H35" s="43">
        <v>0</v>
      </c>
      <c r="I35" s="44">
        <v>0</v>
      </c>
      <c r="J35" s="40">
        <v>0</v>
      </c>
      <c r="K35" s="41">
        <v>0</v>
      </c>
      <c r="L35" s="42" t="str">
        <f t="shared" si="3"/>
        <v>-</v>
      </c>
      <c r="M35" s="56" t="str">
        <f t="shared" si="4"/>
        <v>-</v>
      </c>
      <c r="N35" s="57" t="str">
        <f t="shared" si="4"/>
        <v>-</v>
      </c>
      <c r="O35" s="47" t="str">
        <f t="shared" si="5"/>
        <v>-</v>
      </c>
      <c r="P35" s="48" t="str">
        <f t="shared" si="5"/>
        <v>-</v>
      </c>
      <c r="Q35" s="49" t="str">
        <f t="shared" si="6"/>
        <v>-</v>
      </c>
      <c r="R35" s="50"/>
      <c r="S35" s="51"/>
      <c r="T35" s="43">
        <v>0</v>
      </c>
      <c r="U35" s="44">
        <v>0</v>
      </c>
      <c r="V35" s="58">
        <f t="shared" si="0"/>
        <v>0</v>
      </c>
      <c r="W35" s="38">
        <v>0</v>
      </c>
      <c r="X35" s="44">
        <v>0</v>
      </c>
      <c r="Y35" s="58">
        <f t="shared" si="10"/>
        <v>0</v>
      </c>
      <c r="Z35" s="65">
        <f t="shared" si="8"/>
        <v>0</v>
      </c>
      <c r="AA35" s="60">
        <f t="shared" si="1"/>
        <v>0</v>
      </c>
      <c r="AB35" s="58">
        <f t="shared" si="9"/>
        <v>0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13750</v>
      </c>
      <c r="D36" s="39">
        <v>0</v>
      </c>
      <c r="E36" s="40">
        <v>13750</v>
      </c>
      <c r="F36" s="41">
        <v>13780</v>
      </c>
      <c r="G36" s="42">
        <f t="shared" si="2"/>
        <v>-0.21770682148040638</v>
      </c>
      <c r="H36" s="43">
        <v>13750</v>
      </c>
      <c r="I36" s="44">
        <v>0</v>
      </c>
      <c r="J36" s="40">
        <v>13750</v>
      </c>
      <c r="K36" s="41">
        <v>13780</v>
      </c>
      <c r="L36" s="42">
        <f t="shared" si="3"/>
        <v>-0.21770682148040638</v>
      </c>
      <c r="M36" s="56">
        <f t="shared" si="4"/>
        <v>100</v>
      </c>
      <c r="N36" s="57" t="str">
        <f t="shared" si="4"/>
        <v>-</v>
      </c>
      <c r="O36" s="47">
        <f t="shared" si="5"/>
        <v>100</v>
      </c>
      <c r="P36" s="48">
        <f t="shared" si="5"/>
        <v>100</v>
      </c>
      <c r="Q36" s="49">
        <f t="shared" si="6"/>
        <v>0</v>
      </c>
      <c r="R36" s="63"/>
      <c r="S36" s="64"/>
      <c r="T36" s="43">
        <v>0</v>
      </c>
      <c r="U36" s="44">
        <v>0</v>
      </c>
      <c r="V36" s="58">
        <f t="shared" si="0"/>
        <v>0</v>
      </c>
      <c r="W36" s="38">
        <v>0</v>
      </c>
      <c r="X36" s="44">
        <v>0</v>
      </c>
      <c r="Y36" s="58">
        <f t="shared" si="10"/>
        <v>0</v>
      </c>
      <c r="Z36" s="65">
        <f t="shared" si="8"/>
        <v>0</v>
      </c>
      <c r="AA36" s="60">
        <f t="shared" si="1"/>
        <v>0</v>
      </c>
      <c r="AB36" s="58">
        <f t="shared" si="9"/>
        <v>0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8752</v>
      </c>
      <c r="D37" s="39">
        <v>0</v>
      </c>
      <c r="E37" s="40">
        <v>8752</v>
      </c>
      <c r="F37" s="41">
        <v>8849</v>
      </c>
      <c r="G37" s="42">
        <f t="shared" si="2"/>
        <v>-1.0961690586506951</v>
      </c>
      <c r="H37" s="43">
        <v>8752</v>
      </c>
      <c r="I37" s="44">
        <v>0</v>
      </c>
      <c r="J37" s="40">
        <v>8752</v>
      </c>
      <c r="K37" s="41">
        <v>8849</v>
      </c>
      <c r="L37" s="42">
        <f t="shared" si="3"/>
        <v>-1.0961690586506951</v>
      </c>
      <c r="M37" s="45">
        <f t="shared" si="4"/>
        <v>100</v>
      </c>
      <c r="N37" s="46" t="str">
        <f t="shared" si="4"/>
        <v>-</v>
      </c>
      <c r="O37" s="47">
        <f t="shared" si="5"/>
        <v>100</v>
      </c>
      <c r="P37" s="48">
        <f t="shared" si="5"/>
        <v>100</v>
      </c>
      <c r="Q37" s="49">
        <f t="shared" si="6"/>
        <v>0</v>
      </c>
      <c r="R37" s="50"/>
      <c r="S37" s="51"/>
      <c r="T37" s="43">
        <v>0</v>
      </c>
      <c r="U37" s="44">
        <v>0</v>
      </c>
      <c r="V37" s="52">
        <f t="shared" si="0"/>
        <v>0</v>
      </c>
      <c r="W37" s="38">
        <v>0</v>
      </c>
      <c r="X37" s="44">
        <v>0</v>
      </c>
      <c r="Y37" s="52">
        <f t="shared" si="10"/>
        <v>0</v>
      </c>
      <c r="Z37" s="65">
        <f t="shared" si="8"/>
        <v>0</v>
      </c>
      <c r="AA37" s="60">
        <f t="shared" si="1"/>
        <v>0</v>
      </c>
      <c r="AB37" s="52">
        <f t="shared" si="9"/>
        <v>0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0</v>
      </c>
      <c r="D38" s="39">
        <v>0</v>
      </c>
      <c r="E38" s="40">
        <v>0</v>
      </c>
      <c r="F38" s="41">
        <v>0</v>
      </c>
      <c r="G38" s="42" t="str">
        <f t="shared" si="2"/>
        <v>-</v>
      </c>
      <c r="H38" s="43">
        <v>0</v>
      </c>
      <c r="I38" s="44">
        <v>0</v>
      </c>
      <c r="J38" s="40">
        <v>0</v>
      </c>
      <c r="K38" s="41">
        <v>0</v>
      </c>
      <c r="L38" s="42" t="str">
        <f t="shared" si="3"/>
        <v>-</v>
      </c>
      <c r="M38" s="45" t="str">
        <f t="shared" si="4"/>
        <v>-</v>
      </c>
      <c r="N38" s="46" t="str">
        <f t="shared" si="4"/>
        <v>-</v>
      </c>
      <c r="O38" s="47" t="str">
        <f t="shared" si="5"/>
        <v>-</v>
      </c>
      <c r="P38" s="48" t="str">
        <f t="shared" si="5"/>
        <v>-</v>
      </c>
      <c r="Q38" s="49" t="str">
        <f t="shared" si="6"/>
        <v>-</v>
      </c>
      <c r="R38" s="50"/>
      <c r="S38" s="51"/>
      <c r="T38" s="43">
        <v>0</v>
      </c>
      <c r="U38" s="44">
        <v>0</v>
      </c>
      <c r="V38" s="52">
        <f t="shared" si="0"/>
        <v>0</v>
      </c>
      <c r="W38" s="38">
        <v>0</v>
      </c>
      <c r="X38" s="44">
        <v>0</v>
      </c>
      <c r="Y38" s="52">
        <f t="shared" si="10"/>
        <v>0</v>
      </c>
      <c r="Z38" s="65">
        <f t="shared" si="8"/>
        <v>0</v>
      </c>
      <c r="AA38" s="60">
        <f t="shared" si="1"/>
        <v>0</v>
      </c>
      <c r="AB38" s="52">
        <f t="shared" si="9"/>
        <v>0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0</v>
      </c>
      <c r="D39" s="39">
        <v>0</v>
      </c>
      <c r="E39" s="40">
        <v>0</v>
      </c>
      <c r="F39" s="41">
        <v>0</v>
      </c>
      <c r="G39" s="42" t="str">
        <f t="shared" si="2"/>
        <v>-</v>
      </c>
      <c r="H39" s="43">
        <v>0</v>
      </c>
      <c r="I39" s="44">
        <v>0</v>
      </c>
      <c r="J39" s="40">
        <v>0</v>
      </c>
      <c r="K39" s="41">
        <v>0</v>
      </c>
      <c r="L39" s="42" t="str">
        <f t="shared" si="3"/>
        <v>-</v>
      </c>
      <c r="M39" s="45" t="str">
        <f t="shared" si="4"/>
        <v>-</v>
      </c>
      <c r="N39" s="46" t="str">
        <f t="shared" si="4"/>
        <v>-</v>
      </c>
      <c r="O39" s="47" t="str">
        <f t="shared" si="5"/>
        <v>-</v>
      </c>
      <c r="P39" s="48" t="str">
        <f t="shared" si="5"/>
        <v>-</v>
      </c>
      <c r="Q39" s="49" t="str">
        <f t="shared" si="6"/>
        <v>-</v>
      </c>
      <c r="R39" s="50"/>
      <c r="S39" s="51"/>
      <c r="T39" s="43">
        <v>0</v>
      </c>
      <c r="U39" s="44">
        <v>0</v>
      </c>
      <c r="V39" s="52">
        <f t="shared" si="0"/>
        <v>0</v>
      </c>
      <c r="W39" s="38">
        <v>0</v>
      </c>
      <c r="X39" s="44">
        <v>0</v>
      </c>
      <c r="Y39" s="52">
        <f t="shared" si="10"/>
        <v>0</v>
      </c>
      <c r="Z39" s="65">
        <f t="shared" si="8"/>
        <v>0</v>
      </c>
      <c r="AA39" s="60">
        <f t="shared" si="1"/>
        <v>0</v>
      </c>
      <c r="AB39" s="52">
        <f t="shared" si="9"/>
        <v>0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6050</v>
      </c>
      <c r="D40" s="39">
        <v>0</v>
      </c>
      <c r="E40" s="40">
        <v>6050</v>
      </c>
      <c r="F40" s="41">
        <v>5787</v>
      </c>
      <c r="G40" s="42">
        <f t="shared" si="2"/>
        <v>4.5446690858821501</v>
      </c>
      <c r="H40" s="43">
        <v>6050</v>
      </c>
      <c r="I40" s="44">
        <v>0</v>
      </c>
      <c r="J40" s="40">
        <v>6050</v>
      </c>
      <c r="K40" s="41">
        <v>5787</v>
      </c>
      <c r="L40" s="42">
        <f t="shared" si="3"/>
        <v>4.5446690858821501</v>
      </c>
      <c r="M40" s="56">
        <f t="shared" si="4"/>
        <v>100</v>
      </c>
      <c r="N40" s="57" t="str">
        <f t="shared" si="4"/>
        <v>-</v>
      </c>
      <c r="O40" s="47">
        <f t="shared" si="5"/>
        <v>100</v>
      </c>
      <c r="P40" s="48">
        <f t="shared" si="5"/>
        <v>100</v>
      </c>
      <c r="Q40" s="49">
        <f t="shared" si="6"/>
        <v>0</v>
      </c>
      <c r="R40" s="63"/>
      <c r="S40" s="64"/>
      <c r="T40" s="43">
        <v>0</v>
      </c>
      <c r="U40" s="44">
        <v>0</v>
      </c>
      <c r="V40" s="58">
        <f t="shared" si="0"/>
        <v>0</v>
      </c>
      <c r="W40" s="38">
        <v>0</v>
      </c>
      <c r="X40" s="44">
        <v>0</v>
      </c>
      <c r="Y40" s="58">
        <f t="shared" si="10"/>
        <v>0</v>
      </c>
      <c r="Z40" s="65">
        <f t="shared" si="8"/>
        <v>0</v>
      </c>
      <c r="AA40" s="60">
        <f t="shared" si="1"/>
        <v>0</v>
      </c>
      <c r="AB40" s="58">
        <f t="shared" si="9"/>
        <v>0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4534</v>
      </c>
      <c r="D41" s="69">
        <v>0</v>
      </c>
      <c r="E41" s="70">
        <v>4534</v>
      </c>
      <c r="F41" s="41">
        <v>4419</v>
      </c>
      <c r="G41" s="71">
        <f t="shared" si="2"/>
        <v>2.6023987327449651</v>
      </c>
      <c r="H41" s="72">
        <v>4534</v>
      </c>
      <c r="I41" s="73">
        <v>0</v>
      </c>
      <c r="J41" s="70">
        <v>4534</v>
      </c>
      <c r="K41" s="41">
        <v>4419</v>
      </c>
      <c r="L41" s="71">
        <f t="shared" si="3"/>
        <v>2.6023987327449651</v>
      </c>
      <c r="M41" s="74">
        <f t="shared" si="4"/>
        <v>100</v>
      </c>
      <c r="N41" s="75" t="str">
        <f t="shared" si="4"/>
        <v>-</v>
      </c>
      <c r="O41" s="76">
        <f t="shared" si="5"/>
        <v>100</v>
      </c>
      <c r="P41" s="77">
        <f t="shared" si="5"/>
        <v>100</v>
      </c>
      <c r="Q41" s="78">
        <f t="shared" si="6"/>
        <v>0</v>
      </c>
      <c r="R41" s="79"/>
      <c r="S41" s="80"/>
      <c r="T41" s="72">
        <v>0</v>
      </c>
      <c r="U41" s="73">
        <v>0</v>
      </c>
      <c r="V41" s="81">
        <f t="shared" si="0"/>
        <v>0</v>
      </c>
      <c r="W41" s="68">
        <v>0</v>
      </c>
      <c r="X41" s="73">
        <v>0</v>
      </c>
      <c r="Y41" s="81">
        <f t="shared" si="10"/>
        <v>0</v>
      </c>
      <c r="Z41" s="72">
        <f t="shared" si="8"/>
        <v>0</v>
      </c>
      <c r="AA41" s="73">
        <f t="shared" si="1"/>
        <v>0</v>
      </c>
      <c r="AB41" s="81">
        <f t="shared" si="9"/>
        <v>0</v>
      </c>
    </row>
    <row r="42" spans="1:28" s="95" customFormat="1" ht="15" customHeight="1" thickTop="1" x14ac:dyDescent="0.15">
      <c r="A42" s="82" t="s">
        <v>71</v>
      </c>
      <c r="B42" s="83"/>
      <c r="C42" s="84">
        <f t="shared" ref="C42:K42" si="11">C43+C45</f>
        <v>543868</v>
      </c>
      <c r="D42" s="85">
        <f t="shared" si="11"/>
        <v>2366</v>
      </c>
      <c r="E42" s="86">
        <f t="shared" si="11"/>
        <v>546234</v>
      </c>
      <c r="F42" s="87">
        <f>F43+F45</f>
        <v>516814</v>
      </c>
      <c r="G42" s="88">
        <f>IFERROR((E42-F42)/F42*100,"-")</f>
        <v>5.692570247710008</v>
      </c>
      <c r="H42" s="84">
        <f t="shared" si="11"/>
        <v>541015</v>
      </c>
      <c r="I42" s="85">
        <f t="shared" si="11"/>
        <v>1859</v>
      </c>
      <c r="J42" s="86">
        <f t="shared" si="11"/>
        <v>542874</v>
      </c>
      <c r="K42" s="87">
        <f t="shared" si="11"/>
        <v>514448</v>
      </c>
      <c r="L42" s="88">
        <f>IFERROR((J42-K42)/K42*100,"-")</f>
        <v>5.5255341647746707</v>
      </c>
      <c r="M42" s="89">
        <f t="shared" si="4"/>
        <v>99.475424183809309</v>
      </c>
      <c r="N42" s="90">
        <f t="shared" si="4"/>
        <v>78.571428571428569</v>
      </c>
      <c r="O42" s="91">
        <f t="shared" si="5"/>
        <v>99.4</v>
      </c>
      <c r="P42" s="92">
        <f t="shared" si="5"/>
        <v>99.5</v>
      </c>
      <c r="Q42" s="93">
        <f t="shared" si="6"/>
        <v>-9.9999999999994316E-2</v>
      </c>
      <c r="R42" s="94">
        <f>R43+R45</f>
        <v>0</v>
      </c>
      <c r="S42" s="87">
        <f t="shared" ref="S42:AB42" si="12">S43+S45</f>
        <v>0</v>
      </c>
      <c r="T42" s="84">
        <f t="shared" si="12"/>
        <v>2</v>
      </c>
      <c r="U42" s="85">
        <f t="shared" si="12"/>
        <v>0</v>
      </c>
      <c r="V42" s="87">
        <f t="shared" si="12"/>
        <v>2</v>
      </c>
      <c r="W42" s="86">
        <f t="shared" si="12"/>
        <v>0</v>
      </c>
      <c r="X42" s="85">
        <f t="shared" si="12"/>
        <v>0</v>
      </c>
      <c r="Y42" s="87">
        <f t="shared" si="12"/>
        <v>0</v>
      </c>
      <c r="Z42" s="84">
        <f t="shared" si="12"/>
        <v>2855</v>
      </c>
      <c r="AA42" s="85">
        <f t="shared" si="12"/>
        <v>507</v>
      </c>
      <c r="AB42" s="87">
        <f t="shared" si="12"/>
        <v>3362</v>
      </c>
    </row>
    <row r="43" spans="1:28" s="54" customFormat="1" ht="15" customHeight="1" x14ac:dyDescent="0.15">
      <c r="A43" s="96" t="s">
        <v>72</v>
      </c>
      <c r="B43" s="97"/>
      <c r="C43" s="98">
        <f>SUM(C7:C20)</f>
        <v>412034</v>
      </c>
      <c r="D43" s="99">
        <f t="shared" ref="D43:K43" si="13">SUM(D7:D20)</f>
        <v>2170</v>
      </c>
      <c r="E43" s="100">
        <f t="shared" si="13"/>
        <v>414204</v>
      </c>
      <c r="F43" s="101">
        <f>SUM(F7:F20)</f>
        <v>396631</v>
      </c>
      <c r="G43" s="102">
        <f>IFERROR((E43-F43)/F43*100,"-")</f>
        <v>4.4305664458905127</v>
      </c>
      <c r="H43" s="98">
        <f t="shared" si="13"/>
        <v>409181</v>
      </c>
      <c r="I43" s="99">
        <f t="shared" si="13"/>
        <v>1693</v>
      </c>
      <c r="J43" s="100">
        <f t="shared" si="13"/>
        <v>410874</v>
      </c>
      <c r="K43" s="101">
        <f t="shared" si="13"/>
        <v>394461</v>
      </c>
      <c r="L43" s="102">
        <f>IFERROR((J43-K43)/K43*100,"-")</f>
        <v>4.1608676142888648</v>
      </c>
      <c r="M43" s="103">
        <f>IFERROR(H43/C43*100,"-")</f>
        <v>99.307581413184352</v>
      </c>
      <c r="N43" s="104">
        <f t="shared" si="4"/>
        <v>78.018433179723502</v>
      </c>
      <c r="O43" s="105">
        <f>IFERROR(ROUND(J43/E43*100,1),"-")</f>
        <v>99.2</v>
      </c>
      <c r="P43" s="106">
        <f t="shared" ref="P43:P53" si="14">IFERROR(ROUND(K43/F43*100,1),"-")</f>
        <v>99.5</v>
      </c>
      <c r="Q43" s="105">
        <f t="shared" si="6"/>
        <v>-0.29999999999999716</v>
      </c>
      <c r="R43" s="107">
        <f>SUM(R7:R20)</f>
        <v>0</v>
      </c>
      <c r="S43" s="101">
        <f t="shared" ref="S43:AB43" si="15">SUM(S7:S20)</f>
        <v>0</v>
      </c>
      <c r="T43" s="98">
        <f t="shared" si="15"/>
        <v>2</v>
      </c>
      <c r="U43" s="99">
        <f t="shared" si="15"/>
        <v>0</v>
      </c>
      <c r="V43" s="108">
        <f t="shared" si="15"/>
        <v>2</v>
      </c>
      <c r="W43" s="109">
        <f t="shared" si="15"/>
        <v>0</v>
      </c>
      <c r="X43" s="99">
        <f t="shared" si="15"/>
        <v>0</v>
      </c>
      <c r="Y43" s="108">
        <f t="shared" si="15"/>
        <v>0</v>
      </c>
      <c r="Z43" s="98">
        <f t="shared" si="15"/>
        <v>2855</v>
      </c>
      <c r="AA43" s="99">
        <f t="shared" si="15"/>
        <v>477</v>
      </c>
      <c r="AB43" s="108">
        <f t="shared" si="15"/>
        <v>3332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167246</v>
      </c>
      <c r="D44" s="113">
        <f>SUM(D8:D20)</f>
        <v>516</v>
      </c>
      <c r="E44" s="114">
        <f>SUM(E8:E20)</f>
        <v>167762</v>
      </c>
      <c r="F44" s="115">
        <f>SUM(F8:F20)</f>
        <v>164173</v>
      </c>
      <c r="G44" s="116">
        <f t="shared" ref="G44:G53" si="16">IFERROR((E44-F44)/F44*100,"-")</f>
        <v>2.1861085562181355</v>
      </c>
      <c r="H44" s="112">
        <f>SUM(H8:H20)</f>
        <v>166565</v>
      </c>
      <c r="I44" s="113">
        <f>SUM(I8:I20)</f>
        <v>39</v>
      </c>
      <c r="J44" s="114">
        <f>SUM(J8:J20)</f>
        <v>166604</v>
      </c>
      <c r="K44" s="115">
        <f>SUM(K8:K20)</f>
        <v>163657</v>
      </c>
      <c r="L44" s="116">
        <f t="shared" ref="L44:L53" si="17">IFERROR((J44-K44)/K44*100,"-")</f>
        <v>1.8007173539781374</v>
      </c>
      <c r="M44" s="103">
        <f t="shared" ref="M44:N53" si="18">IFERROR(H44/C44*100,"-")</f>
        <v>99.592815373760814</v>
      </c>
      <c r="N44" s="104">
        <f t="shared" si="18"/>
        <v>7.5581395348837201</v>
      </c>
      <c r="O44" s="117">
        <f t="shared" ref="O44:O53" si="19">IFERROR(ROUND(J44/E44*100,1),"-")</f>
        <v>99.3</v>
      </c>
      <c r="P44" s="118">
        <f t="shared" si="14"/>
        <v>99.7</v>
      </c>
      <c r="Q44" s="117">
        <f t="shared" si="6"/>
        <v>-0.40000000000000568</v>
      </c>
      <c r="R44" s="119">
        <f t="shared" ref="R44:AB44" si="20">SUM(R8:R20)</f>
        <v>0</v>
      </c>
      <c r="S44" s="119">
        <f t="shared" si="20"/>
        <v>0</v>
      </c>
      <c r="T44" s="112">
        <f t="shared" si="20"/>
        <v>0</v>
      </c>
      <c r="U44" s="113">
        <f t="shared" si="20"/>
        <v>0</v>
      </c>
      <c r="V44" s="115">
        <f t="shared" si="20"/>
        <v>0</v>
      </c>
      <c r="W44" s="112">
        <f t="shared" si="20"/>
        <v>0</v>
      </c>
      <c r="X44" s="113">
        <f t="shared" si="20"/>
        <v>0</v>
      </c>
      <c r="Y44" s="115">
        <f t="shared" si="20"/>
        <v>0</v>
      </c>
      <c r="Z44" s="112">
        <f t="shared" si="20"/>
        <v>681</v>
      </c>
      <c r="AA44" s="113">
        <f t="shared" si="20"/>
        <v>477</v>
      </c>
      <c r="AB44" s="115">
        <f t="shared" si="20"/>
        <v>1158</v>
      </c>
    </row>
    <row r="45" spans="1:28" s="54" customFormat="1" ht="15" customHeight="1" x14ac:dyDescent="0.15">
      <c r="A45" s="110" t="s">
        <v>74</v>
      </c>
      <c r="B45" s="111"/>
      <c r="C45" s="112">
        <f t="shared" ref="C45:K45" si="21">C49+C50+C51+C52+C53</f>
        <v>131834</v>
      </c>
      <c r="D45" s="113">
        <f t="shared" si="21"/>
        <v>196</v>
      </c>
      <c r="E45" s="114">
        <f t="shared" si="21"/>
        <v>132030</v>
      </c>
      <c r="F45" s="115">
        <f t="shared" si="21"/>
        <v>120183</v>
      </c>
      <c r="G45" s="120">
        <f t="shared" si="16"/>
        <v>9.8574673622725353</v>
      </c>
      <c r="H45" s="112">
        <f t="shared" si="21"/>
        <v>131834</v>
      </c>
      <c r="I45" s="113">
        <f t="shared" si="21"/>
        <v>166</v>
      </c>
      <c r="J45" s="114">
        <f t="shared" si="21"/>
        <v>132000</v>
      </c>
      <c r="K45" s="115">
        <f t="shared" si="21"/>
        <v>119987</v>
      </c>
      <c r="L45" s="120">
        <f t="shared" si="17"/>
        <v>10.01191795777876</v>
      </c>
      <c r="M45" s="103">
        <f t="shared" si="18"/>
        <v>100</v>
      </c>
      <c r="N45" s="104">
        <f t="shared" si="18"/>
        <v>84.693877551020407</v>
      </c>
      <c r="O45" s="117">
        <f t="shared" si="19"/>
        <v>100</v>
      </c>
      <c r="P45" s="118">
        <f t="shared" si="14"/>
        <v>99.8</v>
      </c>
      <c r="Q45" s="117">
        <f t="shared" si="6"/>
        <v>0.20000000000000284</v>
      </c>
      <c r="R45" s="119">
        <f>R49+R50+R51+R52+R53</f>
        <v>0</v>
      </c>
      <c r="S45" s="115">
        <f t="shared" ref="S45:AB45" si="22">S49+S50+S51+S52+S53</f>
        <v>0</v>
      </c>
      <c r="T45" s="112">
        <f t="shared" si="22"/>
        <v>0</v>
      </c>
      <c r="U45" s="113">
        <f t="shared" si="22"/>
        <v>0</v>
      </c>
      <c r="V45" s="115">
        <f t="shared" si="22"/>
        <v>0</v>
      </c>
      <c r="W45" s="114">
        <f t="shared" si="22"/>
        <v>0</v>
      </c>
      <c r="X45" s="113">
        <f t="shared" si="22"/>
        <v>0</v>
      </c>
      <c r="Y45" s="115">
        <f t="shared" si="22"/>
        <v>0</v>
      </c>
      <c r="Z45" s="112">
        <f t="shared" si="22"/>
        <v>0</v>
      </c>
      <c r="AA45" s="113">
        <f t="shared" si="22"/>
        <v>30</v>
      </c>
      <c r="AB45" s="115">
        <f t="shared" si="22"/>
        <v>30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363035</v>
      </c>
      <c r="D46" s="124">
        <f t="shared" ref="D46:F46" si="23">SUMIFS(D$7:D$41,$B$7:$B$41,"沿")</f>
        <v>1654</v>
      </c>
      <c r="E46" s="125">
        <f t="shared" si="23"/>
        <v>364689</v>
      </c>
      <c r="F46" s="125">
        <f t="shared" si="23"/>
        <v>344519</v>
      </c>
      <c r="G46" s="126">
        <f>IFERROR((E46-F46)/F46*100,"-")</f>
        <v>5.8545392271543806</v>
      </c>
      <c r="H46" s="123">
        <f>SUMIFS(H$7:H$41,$B$7:$B$41,"沿")</f>
        <v>360863</v>
      </c>
      <c r="I46" s="124">
        <f t="shared" ref="I46:K46" si="24">SUMIFS(I$7:I$41,$B$7:$B$41,"沿")</f>
        <v>1654</v>
      </c>
      <c r="J46" s="125">
        <f t="shared" si="24"/>
        <v>362517</v>
      </c>
      <c r="K46" s="125">
        <f t="shared" si="24"/>
        <v>342865</v>
      </c>
      <c r="L46" s="126">
        <f t="shared" si="17"/>
        <v>5.7317019818295831</v>
      </c>
      <c r="M46" s="127">
        <f t="shared" si="18"/>
        <v>99.40171057886981</v>
      </c>
      <c r="N46" s="128">
        <f t="shared" si="18"/>
        <v>100</v>
      </c>
      <c r="O46" s="129">
        <f>IFERROR(ROUND(J46/E46*100,1),"-")</f>
        <v>99.4</v>
      </c>
      <c r="P46" s="130">
        <f>IFERROR(ROUND(K46/F46*100,1),"-")</f>
        <v>99.5</v>
      </c>
      <c r="Q46" s="129">
        <f t="shared" si="6"/>
        <v>-9.9999999999994316E-2</v>
      </c>
      <c r="R46" s="125">
        <f t="shared" ref="R46:AB46" si="25">SUMIFS(R$7:R$41,$B$7:$B$41,"沿")</f>
        <v>0</v>
      </c>
      <c r="S46" s="125">
        <f t="shared" si="25"/>
        <v>0</v>
      </c>
      <c r="T46" s="123">
        <f t="shared" si="25"/>
        <v>2</v>
      </c>
      <c r="U46" s="124">
        <f t="shared" si="25"/>
        <v>0</v>
      </c>
      <c r="V46" s="125">
        <f t="shared" si="25"/>
        <v>2</v>
      </c>
      <c r="W46" s="123">
        <f t="shared" si="25"/>
        <v>0</v>
      </c>
      <c r="X46" s="124">
        <f t="shared" si="25"/>
        <v>0</v>
      </c>
      <c r="Y46" s="125">
        <f t="shared" si="25"/>
        <v>0</v>
      </c>
      <c r="Z46" s="123">
        <f t="shared" si="25"/>
        <v>2174</v>
      </c>
      <c r="AA46" s="124">
        <f t="shared" si="25"/>
        <v>0</v>
      </c>
      <c r="AB46" s="125">
        <f t="shared" si="25"/>
        <v>2174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180833</v>
      </c>
      <c r="D47" s="134">
        <f t="shared" ref="D47:F47" si="26">SUMIFS(D$7:D$41,$B$7:$B$41,"-")</f>
        <v>712</v>
      </c>
      <c r="E47" s="135">
        <f t="shared" si="26"/>
        <v>181545</v>
      </c>
      <c r="F47" s="135">
        <f t="shared" si="26"/>
        <v>172295</v>
      </c>
      <c r="G47" s="136">
        <f>IFERROR((E47-F47)/F47*100,"-")</f>
        <v>5.368699033634174</v>
      </c>
      <c r="H47" s="133">
        <f>SUMIFS(H$7:H$41,$B$7:$B$41,"-")</f>
        <v>180152</v>
      </c>
      <c r="I47" s="134">
        <f t="shared" ref="I47:K47" si="27">SUMIFS(I$7:I$41,$B$7:$B$41,"-")</f>
        <v>205</v>
      </c>
      <c r="J47" s="135">
        <f t="shared" si="27"/>
        <v>180357</v>
      </c>
      <c r="K47" s="135">
        <f t="shared" si="27"/>
        <v>171583</v>
      </c>
      <c r="L47" s="136">
        <f t="shared" si="17"/>
        <v>5.1135602011854315</v>
      </c>
      <c r="M47" s="137">
        <f t="shared" si="18"/>
        <v>99.623409444072706</v>
      </c>
      <c r="N47" s="138">
        <f t="shared" si="18"/>
        <v>28.792134831460675</v>
      </c>
      <c r="O47" s="139">
        <f t="shared" si="19"/>
        <v>99.3</v>
      </c>
      <c r="P47" s="140">
        <f t="shared" si="14"/>
        <v>99.6</v>
      </c>
      <c r="Q47" s="139">
        <f t="shared" si="6"/>
        <v>-0.29999999999999716</v>
      </c>
      <c r="R47" s="135">
        <f t="shared" ref="R47:AB47" si="28">SUMIFS(R$7:R$41,$B$7:$B$41,"-")</f>
        <v>0</v>
      </c>
      <c r="S47" s="135">
        <f t="shared" si="28"/>
        <v>0</v>
      </c>
      <c r="T47" s="133">
        <f t="shared" si="28"/>
        <v>0</v>
      </c>
      <c r="U47" s="134">
        <f t="shared" si="28"/>
        <v>0</v>
      </c>
      <c r="V47" s="135">
        <f t="shared" si="28"/>
        <v>0</v>
      </c>
      <c r="W47" s="133">
        <f t="shared" si="28"/>
        <v>0</v>
      </c>
      <c r="X47" s="134">
        <f t="shared" si="28"/>
        <v>0</v>
      </c>
      <c r="Y47" s="135">
        <f t="shared" si="28"/>
        <v>0</v>
      </c>
      <c r="Z47" s="133">
        <f t="shared" si="28"/>
        <v>681</v>
      </c>
      <c r="AA47" s="134">
        <f t="shared" si="28"/>
        <v>507</v>
      </c>
      <c r="AB47" s="135">
        <f t="shared" si="28"/>
        <v>1188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 t="shared" ref="C48:K48" si="29">SUM(C8:C20)</f>
        <v>167246</v>
      </c>
      <c r="D48" s="113">
        <f t="shared" si="29"/>
        <v>516</v>
      </c>
      <c r="E48" s="114">
        <f t="shared" si="29"/>
        <v>167762</v>
      </c>
      <c r="F48" s="115">
        <f t="shared" si="29"/>
        <v>164173</v>
      </c>
      <c r="G48" s="120">
        <f t="shared" si="16"/>
        <v>2.1861085562181355</v>
      </c>
      <c r="H48" s="112">
        <f t="shared" si="29"/>
        <v>166565</v>
      </c>
      <c r="I48" s="113">
        <f t="shared" si="29"/>
        <v>39</v>
      </c>
      <c r="J48" s="114">
        <f t="shared" si="29"/>
        <v>166604</v>
      </c>
      <c r="K48" s="115">
        <f t="shared" si="29"/>
        <v>163657</v>
      </c>
      <c r="L48" s="120">
        <f t="shared" si="17"/>
        <v>1.8007173539781374</v>
      </c>
      <c r="M48" s="141">
        <f t="shared" si="18"/>
        <v>99.592815373760814</v>
      </c>
      <c r="N48" s="142">
        <f t="shared" si="18"/>
        <v>7.5581395348837201</v>
      </c>
      <c r="O48" s="117">
        <f t="shared" si="19"/>
        <v>99.3</v>
      </c>
      <c r="P48" s="118">
        <f t="shared" si="14"/>
        <v>99.7</v>
      </c>
      <c r="Q48" s="117">
        <f t="shared" si="6"/>
        <v>-0.40000000000000568</v>
      </c>
      <c r="R48" s="119">
        <f t="shared" ref="R48:AB48" si="30">SUM(R8:R20)</f>
        <v>0</v>
      </c>
      <c r="S48" s="115">
        <f t="shared" si="30"/>
        <v>0</v>
      </c>
      <c r="T48" s="112">
        <f t="shared" si="30"/>
        <v>0</v>
      </c>
      <c r="U48" s="113">
        <f t="shared" si="30"/>
        <v>0</v>
      </c>
      <c r="V48" s="115">
        <f t="shared" si="30"/>
        <v>0</v>
      </c>
      <c r="W48" s="114">
        <f t="shared" si="30"/>
        <v>0</v>
      </c>
      <c r="X48" s="113">
        <f t="shared" si="30"/>
        <v>0</v>
      </c>
      <c r="Y48" s="115">
        <f t="shared" si="30"/>
        <v>0</v>
      </c>
      <c r="Z48" s="112">
        <f t="shared" si="30"/>
        <v>681</v>
      </c>
      <c r="AA48" s="113">
        <f t="shared" si="30"/>
        <v>477</v>
      </c>
      <c r="AB48" s="115">
        <f t="shared" si="30"/>
        <v>1158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50275</v>
      </c>
      <c r="D49" s="113">
        <f t="shared" ref="D49:K49" si="31">SUM(D21:D27)</f>
        <v>30</v>
      </c>
      <c r="E49" s="114">
        <f t="shared" si="31"/>
        <v>50305</v>
      </c>
      <c r="F49" s="115">
        <f t="shared" si="31"/>
        <v>43249</v>
      </c>
      <c r="G49" s="120">
        <f t="shared" si="16"/>
        <v>16.314828088510716</v>
      </c>
      <c r="H49" s="112">
        <f t="shared" si="31"/>
        <v>50275</v>
      </c>
      <c r="I49" s="113">
        <f t="shared" si="31"/>
        <v>0</v>
      </c>
      <c r="J49" s="114">
        <f t="shared" si="31"/>
        <v>50275</v>
      </c>
      <c r="K49" s="115">
        <f t="shared" si="31"/>
        <v>43219</v>
      </c>
      <c r="L49" s="120">
        <f t="shared" si="17"/>
        <v>16.326152849441218</v>
      </c>
      <c r="M49" s="141">
        <f t="shared" si="18"/>
        <v>100</v>
      </c>
      <c r="N49" s="142">
        <f t="shared" si="18"/>
        <v>0</v>
      </c>
      <c r="O49" s="117">
        <f t="shared" si="19"/>
        <v>99.9</v>
      </c>
      <c r="P49" s="118">
        <f t="shared" si="14"/>
        <v>99.9</v>
      </c>
      <c r="Q49" s="117">
        <f t="shared" si="6"/>
        <v>0</v>
      </c>
      <c r="R49" s="119">
        <f t="shared" ref="R49:AB49" si="32">SUM(R21:R27)</f>
        <v>0</v>
      </c>
      <c r="S49" s="115">
        <f t="shared" si="32"/>
        <v>0</v>
      </c>
      <c r="T49" s="112">
        <f t="shared" si="32"/>
        <v>0</v>
      </c>
      <c r="U49" s="113">
        <f t="shared" si="32"/>
        <v>0</v>
      </c>
      <c r="V49" s="143">
        <f t="shared" si="32"/>
        <v>0</v>
      </c>
      <c r="W49" s="114">
        <f t="shared" si="32"/>
        <v>0</v>
      </c>
      <c r="X49" s="113">
        <f t="shared" si="32"/>
        <v>0</v>
      </c>
      <c r="Y49" s="143">
        <f t="shared" si="32"/>
        <v>0</v>
      </c>
      <c r="Z49" s="112">
        <f t="shared" si="32"/>
        <v>0</v>
      </c>
      <c r="AA49" s="113">
        <f t="shared" si="32"/>
        <v>30</v>
      </c>
      <c r="AB49" s="143">
        <f t="shared" si="32"/>
        <v>30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48473</v>
      </c>
      <c r="D50" s="113">
        <f t="shared" ref="D50:K50" si="33">SUM(D28:D35)</f>
        <v>166</v>
      </c>
      <c r="E50" s="114">
        <f t="shared" si="33"/>
        <v>48639</v>
      </c>
      <c r="F50" s="115">
        <f t="shared" si="33"/>
        <v>44099</v>
      </c>
      <c r="G50" s="120">
        <f t="shared" si="16"/>
        <v>10.295018027619673</v>
      </c>
      <c r="H50" s="112">
        <f t="shared" si="33"/>
        <v>48473</v>
      </c>
      <c r="I50" s="113">
        <f t="shared" si="33"/>
        <v>166</v>
      </c>
      <c r="J50" s="114">
        <f t="shared" si="33"/>
        <v>48639</v>
      </c>
      <c r="K50" s="115">
        <f t="shared" si="33"/>
        <v>43933</v>
      </c>
      <c r="L50" s="120">
        <f t="shared" si="17"/>
        <v>10.711765643138415</v>
      </c>
      <c r="M50" s="141">
        <f t="shared" si="18"/>
        <v>100</v>
      </c>
      <c r="N50" s="142">
        <f t="shared" si="18"/>
        <v>100</v>
      </c>
      <c r="O50" s="117">
        <f t="shared" si="19"/>
        <v>100</v>
      </c>
      <c r="P50" s="118">
        <f t="shared" si="14"/>
        <v>99.6</v>
      </c>
      <c r="Q50" s="117">
        <f t="shared" si="6"/>
        <v>0.40000000000000568</v>
      </c>
      <c r="R50" s="119">
        <f t="shared" ref="R50:AB50" si="34">SUM(R28:R35)</f>
        <v>0</v>
      </c>
      <c r="S50" s="115">
        <f t="shared" si="34"/>
        <v>0</v>
      </c>
      <c r="T50" s="112">
        <f t="shared" si="34"/>
        <v>0</v>
      </c>
      <c r="U50" s="113">
        <f t="shared" si="34"/>
        <v>0</v>
      </c>
      <c r="V50" s="143">
        <f t="shared" si="34"/>
        <v>0</v>
      </c>
      <c r="W50" s="114">
        <f t="shared" si="34"/>
        <v>0</v>
      </c>
      <c r="X50" s="113">
        <f t="shared" si="34"/>
        <v>0</v>
      </c>
      <c r="Y50" s="143">
        <f t="shared" si="34"/>
        <v>0</v>
      </c>
      <c r="Z50" s="112">
        <f t="shared" si="34"/>
        <v>0</v>
      </c>
      <c r="AA50" s="113">
        <f t="shared" si="34"/>
        <v>0</v>
      </c>
      <c r="AB50" s="143">
        <f t="shared" si="34"/>
        <v>0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22502</v>
      </c>
      <c r="D51" s="113">
        <f t="shared" ref="D51:K51" si="35">SUM(D36:D39)</f>
        <v>0</v>
      </c>
      <c r="E51" s="114">
        <f t="shared" si="35"/>
        <v>22502</v>
      </c>
      <c r="F51" s="115">
        <f t="shared" si="35"/>
        <v>22629</v>
      </c>
      <c r="G51" s="120">
        <f t="shared" si="16"/>
        <v>-0.56122674444297138</v>
      </c>
      <c r="H51" s="112">
        <f t="shared" si="35"/>
        <v>22502</v>
      </c>
      <c r="I51" s="113">
        <f t="shared" si="35"/>
        <v>0</v>
      </c>
      <c r="J51" s="114">
        <f t="shared" si="35"/>
        <v>22502</v>
      </c>
      <c r="K51" s="115">
        <f t="shared" si="35"/>
        <v>22629</v>
      </c>
      <c r="L51" s="120">
        <f t="shared" si="17"/>
        <v>-0.56122674444297138</v>
      </c>
      <c r="M51" s="141">
        <f t="shared" si="18"/>
        <v>100</v>
      </c>
      <c r="N51" s="142" t="str">
        <f t="shared" si="18"/>
        <v>-</v>
      </c>
      <c r="O51" s="117">
        <f t="shared" si="19"/>
        <v>100</v>
      </c>
      <c r="P51" s="118">
        <f t="shared" si="14"/>
        <v>100</v>
      </c>
      <c r="Q51" s="117">
        <f t="shared" si="6"/>
        <v>0</v>
      </c>
      <c r="R51" s="119">
        <f t="shared" ref="R51:AB51" si="36">SUM(R36:R39)</f>
        <v>0</v>
      </c>
      <c r="S51" s="115">
        <f t="shared" si="36"/>
        <v>0</v>
      </c>
      <c r="T51" s="112">
        <f t="shared" si="36"/>
        <v>0</v>
      </c>
      <c r="U51" s="113">
        <f t="shared" si="36"/>
        <v>0</v>
      </c>
      <c r="V51" s="143">
        <f t="shared" si="36"/>
        <v>0</v>
      </c>
      <c r="W51" s="114">
        <f t="shared" si="36"/>
        <v>0</v>
      </c>
      <c r="X51" s="113">
        <f t="shared" si="36"/>
        <v>0</v>
      </c>
      <c r="Y51" s="143">
        <f t="shared" si="36"/>
        <v>0</v>
      </c>
      <c r="Z51" s="112">
        <f t="shared" si="36"/>
        <v>0</v>
      </c>
      <c r="AA51" s="113">
        <f t="shared" si="36"/>
        <v>0</v>
      </c>
      <c r="AB51" s="143">
        <f t="shared" si="36"/>
        <v>0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>SUM(C40:C40)</f>
        <v>6050</v>
      </c>
      <c r="D52" s="113">
        <f t="shared" ref="D52:K53" si="37">SUM(D40:D40)</f>
        <v>0</v>
      </c>
      <c r="E52" s="114">
        <f t="shared" si="37"/>
        <v>6050</v>
      </c>
      <c r="F52" s="115">
        <f t="shared" si="37"/>
        <v>5787</v>
      </c>
      <c r="G52" s="120">
        <f t="shared" si="16"/>
        <v>4.5446690858821501</v>
      </c>
      <c r="H52" s="112">
        <f t="shared" si="37"/>
        <v>6050</v>
      </c>
      <c r="I52" s="113">
        <f t="shared" si="37"/>
        <v>0</v>
      </c>
      <c r="J52" s="114">
        <f t="shared" si="37"/>
        <v>6050</v>
      </c>
      <c r="K52" s="115">
        <f t="shared" si="37"/>
        <v>5787</v>
      </c>
      <c r="L52" s="120">
        <f t="shared" si="17"/>
        <v>4.5446690858821501</v>
      </c>
      <c r="M52" s="141">
        <f t="shared" si="18"/>
        <v>100</v>
      </c>
      <c r="N52" s="142" t="str">
        <f t="shared" si="18"/>
        <v>-</v>
      </c>
      <c r="O52" s="117">
        <f t="shared" si="19"/>
        <v>100</v>
      </c>
      <c r="P52" s="118">
        <f t="shared" si="14"/>
        <v>100</v>
      </c>
      <c r="Q52" s="117">
        <f t="shared" si="6"/>
        <v>0</v>
      </c>
      <c r="R52" s="119">
        <f t="shared" ref="R52:AB53" si="38">SUM(R40:R40)</f>
        <v>0</v>
      </c>
      <c r="S52" s="115">
        <f t="shared" si="38"/>
        <v>0</v>
      </c>
      <c r="T52" s="112">
        <f t="shared" si="38"/>
        <v>0</v>
      </c>
      <c r="U52" s="113">
        <f t="shared" si="38"/>
        <v>0</v>
      </c>
      <c r="V52" s="143">
        <f t="shared" si="38"/>
        <v>0</v>
      </c>
      <c r="W52" s="114">
        <f t="shared" si="38"/>
        <v>0</v>
      </c>
      <c r="X52" s="113">
        <f t="shared" si="38"/>
        <v>0</v>
      </c>
      <c r="Y52" s="143">
        <f t="shared" si="38"/>
        <v>0</v>
      </c>
      <c r="Z52" s="112">
        <f t="shared" si="38"/>
        <v>0</v>
      </c>
      <c r="AA52" s="113">
        <f t="shared" si="38"/>
        <v>0</v>
      </c>
      <c r="AB52" s="143">
        <f t="shared" si="38"/>
        <v>0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>SUM(C41:C41)</f>
        <v>4534</v>
      </c>
      <c r="D53" s="113">
        <f t="shared" si="37"/>
        <v>0</v>
      </c>
      <c r="E53" s="114">
        <f t="shared" si="37"/>
        <v>4534</v>
      </c>
      <c r="F53" s="115">
        <f t="shared" si="37"/>
        <v>4419</v>
      </c>
      <c r="G53" s="120">
        <f t="shared" si="16"/>
        <v>2.6023987327449651</v>
      </c>
      <c r="H53" s="112">
        <f t="shared" si="37"/>
        <v>4534</v>
      </c>
      <c r="I53" s="113">
        <f t="shared" si="37"/>
        <v>0</v>
      </c>
      <c r="J53" s="114">
        <f t="shared" si="37"/>
        <v>4534</v>
      </c>
      <c r="K53" s="115">
        <f t="shared" si="37"/>
        <v>4419</v>
      </c>
      <c r="L53" s="120">
        <f t="shared" si="17"/>
        <v>2.6023987327449651</v>
      </c>
      <c r="M53" s="141">
        <f t="shared" si="18"/>
        <v>100</v>
      </c>
      <c r="N53" s="142" t="str">
        <f t="shared" si="18"/>
        <v>-</v>
      </c>
      <c r="O53" s="117">
        <f t="shared" si="19"/>
        <v>100</v>
      </c>
      <c r="P53" s="118">
        <f t="shared" si="14"/>
        <v>100</v>
      </c>
      <c r="Q53" s="117">
        <f t="shared" si="6"/>
        <v>0</v>
      </c>
      <c r="R53" s="119">
        <f t="shared" si="38"/>
        <v>0</v>
      </c>
      <c r="S53" s="115">
        <f t="shared" si="38"/>
        <v>0</v>
      </c>
      <c r="T53" s="112">
        <f t="shared" si="38"/>
        <v>0</v>
      </c>
      <c r="U53" s="113">
        <f t="shared" si="38"/>
        <v>0</v>
      </c>
      <c r="V53" s="143">
        <f t="shared" si="38"/>
        <v>0</v>
      </c>
      <c r="W53" s="114">
        <f t="shared" si="38"/>
        <v>0</v>
      </c>
      <c r="X53" s="113">
        <f t="shared" si="38"/>
        <v>0</v>
      </c>
      <c r="Y53" s="143">
        <f t="shared" si="38"/>
        <v>0</v>
      </c>
      <c r="Z53" s="112">
        <f t="shared" si="38"/>
        <v>0</v>
      </c>
      <c r="AA53" s="113">
        <f t="shared" si="38"/>
        <v>0</v>
      </c>
      <c r="AB53" s="143">
        <f t="shared" si="38"/>
        <v>0</v>
      </c>
    </row>
    <row r="54" spans="1:28" ht="15" customHeight="1" collapsed="1" x14ac:dyDescent="0.4"/>
  </sheetData>
  <autoFilter ref="A6:AB6" xr:uid="{F026A2B5-BB3D-4FD3-92BA-D508CCE400D8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820BA370-0BAE-49B5-9377-40C3B4CBDF14}"/>
    <dataValidation imeMode="on" allowBlank="1" showInputMessage="1" showErrorMessage="1" sqref="A57:B1048576 B54 F2:I2 A1:B1 B7:B41 F3:G3 K2 H3:H6 D2:E3 M2:M6 I3:L3 R3:R6 N3:Q3 A2:A4 S6 C2:C6 B2:B3 S3 D5:G6 I5:L6 N5:Q6 A7:A53 T2:XFD6" xr:uid="{8912EFD9-6ECA-4EA9-85E7-9DEBC319B619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入湯</vt:lpstr>
      <vt:lpstr>入湯!Print_Area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2026-09-15T01:37:04Z</dcterms:created>
  <dcterms:modified xsi:type="dcterms:W3CDTF">2026-09-18T05:15:51Z</dcterms:modified>
</cp:coreProperties>
</file>