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20.226.11\共有フォルダ\13_市町村課\01_課共有\60税務\03地方税関係\0306徴収関係\●徴収実績調\徴収実績（R6～R7）\徴収実績（R7）\02_R8.5月末\12_HP更新\"/>
    </mc:Choice>
  </mc:AlternateContent>
  <xr:revisionPtr revIDLastSave="0" documentId="13_ncr:1_{78CBD336-92D9-4D12-8255-DB581AE49785}" xr6:coauthVersionLast="47" xr6:coauthVersionMax="47" xr10:uidLastSave="{00000000-0000-0000-0000-000000000000}"/>
  <bookViews>
    <workbookView xWindow="-120" yWindow="-120" windowWidth="29040" windowHeight="15720" xr2:uid="{A73B64C9-9B82-4E9E-AB8D-6EDC78F6C796}"/>
  </bookViews>
  <sheets>
    <sheet name="固定" sheetId="1" r:id="rId1"/>
    <sheet name="(土地)" sheetId="2" r:id="rId2"/>
    <sheet name="(家屋)" sheetId="3" r:id="rId3"/>
    <sheet name="(償却)" sheetId="4" r:id="rId4"/>
  </sheets>
  <definedNames>
    <definedName name="_xlnm._FilterDatabase" localSheetId="2" hidden="1">'(家屋)'!$A$6:$AB$6</definedName>
    <definedName name="_xlnm._FilterDatabase" localSheetId="3" hidden="1">'(償却)'!$A$6:$AB$6</definedName>
    <definedName name="_xlnm._FilterDatabase" localSheetId="1" hidden="1">'(土地)'!$A$6:$AB$6</definedName>
    <definedName name="_xlnm._FilterDatabase" localSheetId="0" hidden="1">固定!$A$6:$AB$6</definedName>
    <definedName name="_xlnm.Print_Area" localSheetId="2">'(家屋)'!$A$1:$AB$54</definedName>
    <definedName name="_xlnm.Print_Area" localSheetId="3">'(償却)'!$A$1:$AB$54</definedName>
    <definedName name="_xlnm.Print_Area" localSheetId="1">'(土地)'!$A$1:$AB$54</definedName>
    <definedName name="_xlnm.Print_Area" localSheetId="0">固定!$A$1:$AB$54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53" i="4" l="1"/>
  <c r="R53" i="4"/>
  <c r="S52" i="4"/>
  <c r="R52" i="4"/>
  <c r="S51" i="4"/>
  <c r="R51" i="4"/>
  <c r="S50" i="4"/>
  <c r="R50" i="4"/>
  <c r="S49" i="4"/>
  <c r="R49" i="4"/>
  <c r="S48" i="4"/>
  <c r="R48" i="4"/>
  <c r="S47" i="4"/>
  <c r="R47" i="4"/>
  <c r="S46" i="4"/>
  <c r="R46" i="4"/>
  <c r="S45" i="4"/>
  <c r="R45" i="4"/>
  <c r="S44" i="4"/>
  <c r="R44" i="4"/>
  <c r="S43" i="4"/>
  <c r="R43" i="4"/>
  <c r="S42" i="4"/>
  <c r="R42" i="4"/>
  <c r="X53" i="4"/>
  <c r="W53" i="4"/>
  <c r="U53" i="4"/>
  <c r="T53" i="4"/>
  <c r="K53" i="4"/>
  <c r="J53" i="4"/>
  <c r="I53" i="4"/>
  <c r="H53" i="4"/>
  <c r="F53" i="4"/>
  <c r="E53" i="4"/>
  <c r="D53" i="4"/>
  <c r="C53" i="4"/>
  <c r="X52" i="4"/>
  <c r="W52" i="4"/>
  <c r="U52" i="4"/>
  <c r="T52" i="4"/>
  <c r="K52" i="4"/>
  <c r="J52" i="4"/>
  <c r="I52" i="4"/>
  <c r="H52" i="4"/>
  <c r="F52" i="4"/>
  <c r="E52" i="4"/>
  <c r="D52" i="4"/>
  <c r="C52" i="4"/>
  <c r="Y39" i="4"/>
  <c r="V39" i="4"/>
  <c r="P39" i="4"/>
  <c r="L39" i="4"/>
  <c r="N39" i="4"/>
  <c r="O39" i="4"/>
  <c r="Q39" i="4" s="1"/>
  <c r="Z39" i="4"/>
  <c r="Y38" i="4"/>
  <c r="V38" i="4"/>
  <c r="P38" i="4"/>
  <c r="L38" i="4"/>
  <c r="N38" i="4"/>
  <c r="O38" i="4"/>
  <c r="Q38" i="4" s="1"/>
  <c r="Z38" i="4"/>
  <c r="Y37" i="4"/>
  <c r="V37" i="4"/>
  <c r="P37" i="4"/>
  <c r="L37" i="4"/>
  <c r="N37" i="4"/>
  <c r="O37" i="4"/>
  <c r="Q37" i="4" s="1"/>
  <c r="Z37" i="4"/>
  <c r="X51" i="4"/>
  <c r="W51" i="4"/>
  <c r="U51" i="4"/>
  <c r="T51" i="4"/>
  <c r="K51" i="4"/>
  <c r="J51" i="4"/>
  <c r="I51" i="4"/>
  <c r="H51" i="4"/>
  <c r="F51" i="4"/>
  <c r="E51" i="4"/>
  <c r="G51" i="4" s="1"/>
  <c r="D51" i="4"/>
  <c r="C51" i="4"/>
  <c r="Y35" i="4"/>
  <c r="V35" i="4"/>
  <c r="P35" i="4"/>
  <c r="L35" i="4"/>
  <c r="N35" i="4"/>
  <c r="O35" i="4"/>
  <c r="Q35" i="4" s="1"/>
  <c r="Z35" i="4"/>
  <c r="Y34" i="4"/>
  <c r="V34" i="4"/>
  <c r="P34" i="4"/>
  <c r="L34" i="4"/>
  <c r="N34" i="4"/>
  <c r="O34" i="4"/>
  <c r="Z34" i="4"/>
  <c r="Y33" i="4"/>
  <c r="V33" i="4"/>
  <c r="P33" i="4"/>
  <c r="L33" i="4"/>
  <c r="N33" i="4"/>
  <c r="O33" i="4"/>
  <c r="Q33" i="4" s="1"/>
  <c r="Z33" i="4"/>
  <c r="Y32" i="4"/>
  <c r="V32" i="4"/>
  <c r="P32" i="4"/>
  <c r="L32" i="4"/>
  <c r="N32" i="4"/>
  <c r="O32" i="4"/>
  <c r="Q32" i="4" s="1"/>
  <c r="AA32" i="4"/>
  <c r="Z32" i="4"/>
  <c r="Y31" i="4"/>
  <c r="V31" i="4"/>
  <c r="P31" i="4"/>
  <c r="L31" i="4"/>
  <c r="N31" i="4"/>
  <c r="O31" i="4"/>
  <c r="Q31" i="4" s="1"/>
  <c r="AA31" i="4"/>
  <c r="Z31" i="4"/>
  <c r="Y30" i="4"/>
  <c r="V30" i="4"/>
  <c r="P30" i="4"/>
  <c r="L30" i="4"/>
  <c r="N30" i="4"/>
  <c r="M30" i="4"/>
  <c r="G30" i="4"/>
  <c r="AA30" i="4"/>
  <c r="Z30" i="4"/>
  <c r="Y29" i="4"/>
  <c r="V29" i="4"/>
  <c r="P29" i="4"/>
  <c r="L29" i="4"/>
  <c r="N29" i="4"/>
  <c r="M29" i="4"/>
  <c r="G29" i="4"/>
  <c r="AA29" i="4"/>
  <c r="Z29" i="4"/>
  <c r="X50" i="4"/>
  <c r="W50" i="4"/>
  <c r="U50" i="4"/>
  <c r="T50" i="4"/>
  <c r="K50" i="4"/>
  <c r="J50" i="4"/>
  <c r="I50" i="4"/>
  <c r="H50" i="4"/>
  <c r="F50" i="4"/>
  <c r="E50" i="4"/>
  <c r="D50" i="4"/>
  <c r="C50" i="4"/>
  <c r="Y27" i="4"/>
  <c r="V27" i="4"/>
  <c r="P27" i="4"/>
  <c r="L27" i="4"/>
  <c r="N27" i="4"/>
  <c r="M27" i="4"/>
  <c r="G27" i="4"/>
  <c r="AA27" i="4"/>
  <c r="Z27" i="4"/>
  <c r="Y26" i="4"/>
  <c r="V26" i="4"/>
  <c r="P26" i="4"/>
  <c r="L26" i="4"/>
  <c r="N26" i="4"/>
  <c r="M26" i="4"/>
  <c r="G26" i="4"/>
  <c r="AA26" i="4"/>
  <c r="Z26" i="4"/>
  <c r="Y25" i="4"/>
  <c r="V25" i="4"/>
  <c r="P25" i="4"/>
  <c r="L25" i="4"/>
  <c r="N25" i="4"/>
  <c r="M25" i="4"/>
  <c r="G25" i="4"/>
  <c r="AA25" i="4"/>
  <c r="Z25" i="4"/>
  <c r="Y24" i="4"/>
  <c r="V24" i="4"/>
  <c r="P24" i="4"/>
  <c r="N24" i="4"/>
  <c r="G24" i="4"/>
  <c r="Z24" i="4"/>
  <c r="Y23" i="4"/>
  <c r="V23" i="4"/>
  <c r="P23" i="4"/>
  <c r="L23" i="4"/>
  <c r="AA23" i="4"/>
  <c r="O23" i="4"/>
  <c r="M23" i="4"/>
  <c r="Y22" i="4"/>
  <c r="V22" i="4"/>
  <c r="P22" i="4"/>
  <c r="L22" i="4"/>
  <c r="AA22" i="4"/>
  <c r="O22" i="4"/>
  <c r="M22" i="4"/>
  <c r="X49" i="4"/>
  <c r="X45" i="4" s="1"/>
  <c r="W49" i="4"/>
  <c r="W45" i="4" s="1"/>
  <c r="U49" i="4"/>
  <c r="U45" i="4" s="1"/>
  <c r="T49" i="4"/>
  <c r="T45" i="4" s="1"/>
  <c r="K49" i="4"/>
  <c r="J49" i="4"/>
  <c r="I49" i="4"/>
  <c r="H49" i="4"/>
  <c r="F49" i="4"/>
  <c r="F45" i="4" s="1"/>
  <c r="E49" i="4"/>
  <c r="D49" i="4"/>
  <c r="D45" i="4" s="1"/>
  <c r="C49" i="4"/>
  <c r="C45" i="4" s="1"/>
  <c r="Y20" i="4"/>
  <c r="V20" i="4"/>
  <c r="P20" i="4"/>
  <c r="L20" i="4"/>
  <c r="AA20" i="4"/>
  <c r="O20" i="4"/>
  <c r="M20" i="4"/>
  <c r="Y19" i="4"/>
  <c r="V19" i="4"/>
  <c r="P19" i="4"/>
  <c r="L19" i="4"/>
  <c r="AA19" i="4"/>
  <c r="O19" i="4"/>
  <c r="M19" i="4"/>
  <c r="Y18" i="4"/>
  <c r="V18" i="4"/>
  <c r="P18" i="4"/>
  <c r="L18" i="4"/>
  <c r="AA18" i="4"/>
  <c r="O18" i="4"/>
  <c r="M18" i="4"/>
  <c r="Y17" i="4"/>
  <c r="V17" i="4"/>
  <c r="P17" i="4"/>
  <c r="L17" i="4"/>
  <c r="N17" i="4"/>
  <c r="O17" i="4"/>
  <c r="Q17" i="4" s="1"/>
  <c r="AA17" i="4"/>
  <c r="M17" i="4"/>
  <c r="Y16" i="4"/>
  <c r="V16" i="4"/>
  <c r="P16" i="4"/>
  <c r="L16" i="4"/>
  <c r="N16" i="4"/>
  <c r="O16" i="4"/>
  <c r="AA16" i="4"/>
  <c r="M16" i="4"/>
  <c r="Y15" i="4"/>
  <c r="V15" i="4"/>
  <c r="P15" i="4"/>
  <c r="L15" i="4"/>
  <c r="N15" i="4"/>
  <c r="M15" i="4"/>
  <c r="O15" i="4"/>
  <c r="Q15" i="4" s="1"/>
  <c r="AA15" i="4"/>
  <c r="Z15" i="4"/>
  <c r="AB15" i="4" s="1"/>
  <c r="Y14" i="4"/>
  <c r="V14" i="4"/>
  <c r="P14" i="4"/>
  <c r="O14" i="4"/>
  <c r="N14" i="4"/>
  <c r="M14" i="4"/>
  <c r="G14" i="4"/>
  <c r="AA14" i="4"/>
  <c r="Z14" i="4"/>
  <c r="Y13" i="4"/>
  <c r="V13" i="4"/>
  <c r="P13" i="4"/>
  <c r="O13" i="4"/>
  <c r="N13" i="4"/>
  <c r="M13" i="4"/>
  <c r="G13" i="4"/>
  <c r="AA13" i="4"/>
  <c r="Z13" i="4"/>
  <c r="AB13" i="4" s="1"/>
  <c r="Y12" i="4"/>
  <c r="V12" i="4"/>
  <c r="P12" i="4"/>
  <c r="O12" i="4"/>
  <c r="N12" i="4"/>
  <c r="M12" i="4"/>
  <c r="G12" i="4"/>
  <c r="AA12" i="4"/>
  <c r="Z12" i="4"/>
  <c r="X47" i="4"/>
  <c r="W47" i="4"/>
  <c r="U47" i="4"/>
  <c r="T47" i="4"/>
  <c r="K47" i="4"/>
  <c r="J47" i="4"/>
  <c r="I47" i="4"/>
  <c r="H47" i="4"/>
  <c r="F47" i="4"/>
  <c r="E47" i="4"/>
  <c r="G47" i="4" s="1"/>
  <c r="D47" i="4"/>
  <c r="C47" i="4"/>
  <c r="Y10" i="4"/>
  <c r="V10" i="4"/>
  <c r="P10" i="4"/>
  <c r="L10" i="4"/>
  <c r="N10" i="4"/>
  <c r="O10" i="4"/>
  <c r="AA10" i="4"/>
  <c r="M10" i="4"/>
  <c r="Y9" i="4"/>
  <c r="V9" i="4"/>
  <c r="P9" i="4"/>
  <c r="L9" i="4"/>
  <c r="N9" i="4"/>
  <c r="O9" i="4"/>
  <c r="Q9" i="4" s="1"/>
  <c r="AA9" i="4"/>
  <c r="M9" i="4"/>
  <c r="P8" i="4"/>
  <c r="N8" i="4"/>
  <c r="Z8" i="4"/>
  <c r="P7" i="4"/>
  <c r="N7" i="4"/>
  <c r="Z7" i="4"/>
  <c r="S53" i="3"/>
  <c r="R53" i="3"/>
  <c r="S52" i="3"/>
  <c r="R52" i="3"/>
  <c r="S51" i="3"/>
  <c r="R51" i="3"/>
  <c r="S50" i="3"/>
  <c r="R50" i="3"/>
  <c r="S49" i="3"/>
  <c r="R49" i="3"/>
  <c r="S48" i="3"/>
  <c r="R48" i="3"/>
  <c r="S47" i="3"/>
  <c r="R47" i="3"/>
  <c r="S46" i="3"/>
  <c r="R46" i="3"/>
  <c r="S45" i="3"/>
  <c r="R45" i="3"/>
  <c r="S44" i="3"/>
  <c r="R44" i="3"/>
  <c r="S43" i="3"/>
  <c r="R43" i="3"/>
  <c r="S42" i="3"/>
  <c r="R42" i="3"/>
  <c r="X53" i="3"/>
  <c r="W53" i="3"/>
  <c r="U53" i="3"/>
  <c r="T53" i="3"/>
  <c r="K53" i="3"/>
  <c r="J53" i="3"/>
  <c r="I53" i="3"/>
  <c r="H53" i="3"/>
  <c r="F53" i="3"/>
  <c r="E53" i="3"/>
  <c r="D53" i="3"/>
  <c r="C53" i="3"/>
  <c r="X52" i="3"/>
  <c r="W52" i="3"/>
  <c r="U52" i="3"/>
  <c r="T52" i="3"/>
  <c r="K52" i="3"/>
  <c r="J52" i="3"/>
  <c r="I52" i="3"/>
  <c r="H52" i="3"/>
  <c r="F52" i="3"/>
  <c r="E52" i="3"/>
  <c r="D52" i="3"/>
  <c r="C52" i="3"/>
  <c r="Y39" i="3"/>
  <c r="V39" i="3"/>
  <c r="P39" i="3"/>
  <c r="L39" i="3"/>
  <c r="AA39" i="3"/>
  <c r="O39" i="3"/>
  <c r="M39" i="3"/>
  <c r="Y38" i="3"/>
  <c r="V38" i="3"/>
  <c r="P38" i="3"/>
  <c r="L38" i="3"/>
  <c r="AA38" i="3"/>
  <c r="O38" i="3"/>
  <c r="M38" i="3"/>
  <c r="Y37" i="3"/>
  <c r="V37" i="3"/>
  <c r="P37" i="3"/>
  <c r="L37" i="3"/>
  <c r="AA37" i="3"/>
  <c r="O37" i="3"/>
  <c r="M37" i="3"/>
  <c r="X51" i="3"/>
  <c r="W51" i="3"/>
  <c r="U51" i="3"/>
  <c r="T51" i="3"/>
  <c r="K51" i="3"/>
  <c r="J51" i="3"/>
  <c r="I51" i="3"/>
  <c r="H51" i="3"/>
  <c r="F51" i="3"/>
  <c r="E51" i="3"/>
  <c r="D51" i="3"/>
  <c r="C51" i="3"/>
  <c r="Y35" i="3"/>
  <c r="V35" i="3"/>
  <c r="P35" i="3"/>
  <c r="L35" i="3"/>
  <c r="AA35" i="3"/>
  <c r="O35" i="3"/>
  <c r="M35" i="3"/>
  <c r="Y34" i="3"/>
  <c r="V34" i="3"/>
  <c r="P34" i="3"/>
  <c r="L34" i="3"/>
  <c r="AA34" i="3"/>
  <c r="O34" i="3"/>
  <c r="M34" i="3"/>
  <c r="Y33" i="3"/>
  <c r="V33" i="3"/>
  <c r="P33" i="3"/>
  <c r="L33" i="3"/>
  <c r="AA33" i="3"/>
  <c r="O33" i="3"/>
  <c r="M33" i="3"/>
  <c r="Y32" i="3"/>
  <c r="V32" i="3"/>
  <c r="P32" i="3"/>
  <c r="L32" i="3"/>
  <c r="AA32" i="3"/>
  <c r="O32" i="3"/>
  <c r="M32" i="3"/>
  <c r="Y31" i="3"/>
  <c r="V31" i="3"/>
  <c r="P31" i="3"/>
  <c r="L31" i="3"/>
  <c r="AA31" i="3"/>
  <c r="O31" i="3"/>
  <c r="M31" i="3"/>
  <c r="Y30" i="3"/>
  <c r="V30" i="3"/>
  <c r="P30" i="3"/>
  <c r="L30" i="3"/>
  <c r="AA30" i="3"/>
  <c r="O30" i="3"/>
  <c r="M30" i="3"/>
  <c r="Y29" i="3"/>
  <c r="V29" i="3"/>
  <c r="P29" i="3"/>
  <c r="L29" i="3"/>
  <c r="AA29" i="3"/>
  <c r="O29" i="3"/>
  <c r="M29" i="3"/>
  <c r="X50" i="3"/>
  <c r="W50" i="3"/>
  <c r="U50" i="3"/>
  <c r="T50" i="3"/>
  <c r="K50" i="3"/>
  <c r="J50" i="3"/>
  <c r="I50" i="3"/>
  <c r="H50" i="3"/>
  <c r="F50" i="3"/>
  <c r="E50" i="3"/>
  <c r="D50" i="3"/>
  <c r="C50" i="3"/>
  <c r="Y27" i="3"/>
  <c r="V27" i="3"/>
  <c r="P27" i="3"/>
  <c r="L27" i="3"/>
  <c r="AA27" i="3"/>
  <c r="O27" i="3"/>
  <c r="M27" i="3"/>
  <c r="Y26" i="3"/>
  <c r="V26" i="3"/>
  <c r="P26" i="3"/>
  <c r="L26" i="3"/>
  <c r="AA26" i="3"/>
  <c r="O26" i="3"/>
  <c r="M26" i="3"/>
  <c r="Y25" i="3"/>
  <c r="V25" i="3"/>
  <c r="P25" i="3"/>
  <c r="L25" i="3"/>
  <c r="AA25" i="3"/>
  <c r="O25" i="3"/>
  <c r="Q25" i="3" s="1"/>
  <c r="M25" i="3"/>
  <c r="Y24" i="3"/>
  <c r="V24" i="3"/>
  <c r="P24" i="3"/>
  <c r="L24" i="3"/>
  <c r="AA24" i="3"/>
  <c r="O24" i="3"/>
  <c r="Q24" i="3" s="1"/>
  <c r="M24" i="3"/>
  <c r="Y23" i="3"/>
  <c r="V23" i="3"/>
  <c r="P23" i="3"/>
  <c r="L23" i="3"/>
  <c r="AA23" i="3"/>
  <c r="O23" i="3"/>
  <c r="Q23" i="3" s="1"/>
  <c r="M23" i="3"/>
  <c r="Y22" i="3"/>
  <c r="V22" i="3"/>
  <c r="P22" i="3"/>
  <c r="L22" i="3"/>
  <c r="AA22" i="3"/>
  <c r="O22" i="3"/>
  <c r="Q22" i="3" s="1"/>
  <c r="M22" i="3"/>
  <c r="X49" i="3"/>
  <c r="X45" i="3" s="1"/>
  <c r="W49" i="3"/>
  <c r="U49" i="3"/>
  <c r="U45" i="3" s="1"/>
  <c r="T49" i="3"/>
  <c r="T45" i="3" s="1"/>
  <c r="K49" i="3"/>
  <c r="J49" i="3"/>
  <c r="I49" i="3"/>
  <c r="H49" i="3"/>
  <c r="F49" i="3"/>
  <c r="F45" i="3" s="1"/>
  <c r="E49" i="3"/>
  <c r="D49" i="3"/>
  <c r="D45" i="3" s="1"/>
  <c r="C49" i="3"/>
  <c r="C45" i="3" s="1"/>
  <c r="Y20" i="3"/>
  <c r="V20" i="3"/>
  <c r="P20" i="3"/>
  <c r="L20" i="3"/>
  <c r="AA20" i="3"/>
  <c r="O20" i="3"/>
  <c r="Q20" i="3" s="1"/>
  <c r="M20" i="3"/>
  <c r="Y19" i="3"/>
  <c r="V19" i="3"/>
  <c r="P19" i="3"/>
  <c r="L19" i="3"/>
  <c r="AA19" i="3"/>
  <c r="O19" i="3"/>
  <c r="Q19" i="3" s="1"/>
  <c r="M19" i="3"/>
  <c r="Y18" i="3"/>
  <c r="V18" i="3"/>
  <c r="P18" i="3"/>
  <c r="L18" i="3"/>
  <c r="AA18" i="3"/>
  <c r="O18" i="3"/>
  <c r="Q18" i="3" s="1"/>
  <c r="M18" i="3"/>
  <c r="Y17" i="3"/>
  <c r="V17" i="3"/>
  <c r="P17" i="3"/>
  <c r="L17" i="3"/>
  <c r="AA17" i="3"/>
  <c r="O17" i="3"/>
  <c r="Q17" i="3" s="1"/>
  <c r="M17" i="3"/>
  <c r="Y16" i="3"/>
  <c r="V16" i="3"/>
  <c r="P16" i="3"/>
  <c r="L16" i="3"/>
  <c r="AA16" i="3"/>
  <c r="O16" i="3"/>
  <c r="Q16" i="3" s="1"/>
  <c r="M16" i="3"/>
  <c r="Y15" i="3"/>
  <c r="V15" i="3"/>
  <c r="P15" i="3"/>
  <c r="L15" i="3"/>
  <c r="AA15" i="3"/>
  <c r="O15" i="3"/>
  <c r="Q15" i="3" s="1"/>
  <c r="M15" i="3"/>
  <c r="Y14" i="3"/>
  <c r="V14" i="3"/>
  <c r="P14" i="3"/>
  <c r="L14" i="3"/>
  <c r="AA14" i="3"/>
  <c r="O14" i="3"/>
  <c r="Q14" i="3" s="1"/>
  <c r="M14" i="3"/>
  <c r="Y13" i="3"/>
  <c r="V13" i="3"/>
  <c r="P13" i="3"/>
  <c r="L13" i="3"/>
  <c r="AA13" i="3"/>
  <c r="O13" i="3"/>
  <c r="Q13" i="3" s="1"/>
  <c r="M13" i="3"/>
  <c r="Y12" i="3"/>
  <c r="V12" i="3"/>
  <c r="P12" i="3"/>
  <c r="L12" i="3"/>
  <c r="AA12" i="3"/>
  <c r="O12" i="3"/>
  <c r="Q12" i="3" s="1"/>
  <c r="M12" i="3"/>
  <c r="X47" i="3"/>
  <c r="W47" i="3"/>
  <c r="U47" i="3"/>
  <c r="T47" i="3"/>
  <c r="K47" i="3"/>
  <c r="J47" i="3"/>
  <c r="I47" i="3"/>
  <c r="H47" i="3"/>
  <c r="F47" i="3"/>
  <c r="E47" i="3"/>
  <c r="G47" i="3" s="1"/>
  <c r="D47" i="3"/>
  <c r="C47" i="3"/>
  <c r="Y10" i="3"/>
  <c r="V10" i="3"/>
  <c r="P10" i="3"/>
  <c r="L10" i="3"/>
  <c r="AA10" i="3"/>
  <c r="O10" i="3"/>
  <c r="Q10" i="3" s="1"/>
  <c r="M10" i="3"/>
  <c r="Y9" i="3"/>
  <c r="V9" i="3"/>
  <c r="P9" i="3"/>
  <c r="L9" i="3"/>
  <c r="AA9" i="3"/>
  <c r="O9" i="3"/>
  <c r="Q9" i="3" s="1"/>
  <c r="M9" i="3"/>
  <c r="X48" i="3"/>
  <c r="W48" i="3"/>
  <c r="U48" i="3"/>
  <c r="T48" i="3"/>
  <c r="K48" i="3"/>
  <c r="J48" i="3"/>
  <c r="I48" i="3"/>
  <c r="H48" i="3"/>
  <c r="F48" i="3"/>
  <c r="E48" i="3"/>
  <c r="D48" i="3"/>
  <c r="C48" i="3"/>
  <c r="X46" i="3"/>
  <c r="W46" i="3"/>
  <c r="U46" i="3"/>
  <c r="T46" i="3"/>
  <c r="K46" i="3"/>
  <c r="J46" i="3"/>
  <c r="I46" i="3"/>
  <c r="H46" i="3"/>
  <c r="F46" i="3"/>
  <c r="E46" i="3"/>
  <c r="G46" i="3" s="1"/>
  <c r="D46" i="3"/>
  <c r="C46" i="3"/>
  <c r="S53" i="2"/>
  <c r="R53" i="2"/>
  <c r="S52" i="2"/>
  <c r="R52" i="2"/>
  <c r="S51" i="2"/>
  <c r="R51" i="2"/>
  <c r="S50" i="2"/>
  <c r="R50" i="2"/>
  <c r="S49" i="2"/>
  <c r="R49" i="2"/>
  <c r="S48" i="2"/>
  <c r="R48" i="2"/>
  <c r="S47" i="2"/>
  <c r="R47" i="2"/>
  <c r="S46" i="2"/>
  <c r="R46" i="2"/>
  <c r="S45" i="2"/>
  <c r="R45" i="2"/>
  <c r="S44" i="2"/>
  <c r="R44" i="2"/>
  <c r="S43" i="2"/>
  <c r="R43" i="2"/>
  <c r="S42" i="2"/>
  <c r="R42" i="2"/>
  <c r="X53" i="2"/>
  <c r="W53" i="2"/>
  <c r="U53" i="2"/>
  <c r="T53" i="2"/>
  <c r="K53" i="2"/>
  <c r="J53" i="2"/>
  <c r="I53" i="2"/>
  <c r="H53" i="2"/>
  <c r="F53" i="2"/>
  <c r="E53" i="2"/>
  <c r="G53" i="2" s="1"/>
  <c r="D53" i="2"/>
  <c r="C53" i="2"/>
  <c r="X52" i="2"/>
  <c r="W52" i="2"/>
  <c r="U52" i="2"/>
  <c r="T52" i="2"/>
  <c r="K52" i="2"/>
  <c r="J52" i="2"/>
  <c r="I52" i="2"/>
  <c r="H52" i="2"/>
  <c r="F52" i="2"/>
  <c r="E52" i="2"/>
  <c r="D52" i="2"/>
  <c r="C52" i="2"/>
  <c r="Y39" i="2"/>
  <c r="V39" i="2"/>
  <c r="P39" i="2"/>
  <c r="L39" i="2"/>
  <c r="AA39" i="2"/>
  <c r="O39" i="2"/>
  <c r="Q39" i="2" s="1"/>
  <c r="M39" i="2"/>
  <c r="Y38" i="2"/>
  <c r="V38" i="2"/>
  <c r="P38" i="2"/>
  <c r="L38" i="2"/>
  <c r="AA38" i="2"/>
  <c r="O38" i="2"/>
  <c r="Q38" i="2" s="1"/>
  <c r="M38" i="2"/>
  <c r="Y37" i="2"/>
  <c r="V37" i="2"/>
  <c r="P37" i="2"/>
  <c r="L37" i="2"/>
  <c r="AA37" i="2"/>
  <c r="O37" i="2"/>
  <c r="M37" i="2"/>
  <c r="X51" i="2"/>
  <c r="W51" i="2"/>
  <c r="U51" i="2"/>
  <c r="T51" i="2"/>
  <c r="K51" i="2"/>
  <c r="J51" i="2"/>
  <c r="I51" i="2"/>
  <c r="H51" i="2"/>
  <c r="F51" i="2"/>
  <c r="E51" i="2"/>
  <c r="G51" i="2" s="1"/>
  <c r="D51" i="2"/>
  <c r="C51" i="2"/>
  <c r="Y35" i="2"/>
  <c r="V35" i="2"/>
  <c r="P35" i="2"/>
  <c r="L35" i="2"/>
  <c r="AA35" i="2"/>
  <c r="O35" i="2"/>
  <c r="Q35" i="2" s="1"/>
  <c r="M35" i="2"/>
  <c r="Y34" i="2"/>
  <c r="V34" i="2"/>
  <c r="P34" i="2"/>
  <c r="L34" i="2"/>
  <c r="AA34" i="2"/>
  <c r="O34" i="2"/>
  <c r="Q34" i="2" s="1"/>
  <c r="M34" i="2"/>
  <c r="Y33" i="2"/>
  <c r="V33" i="2"/>
  <c r="P33" i="2"/>
  <c r="L33" i="2"/>
  <c r="AA33" i="2"/>
  <c r="O33" i="2"/>
  <c r="Q33" i="2" s="1"/>
  <c r="M33" i="2"/>
  <c r="Y32" i="2"/>
  <c r="V32" i="2"/>
  <c r="P32" i="2"/>
  <c r="L32" i="2"/>
  <c r="AA32" i="2"/>
  <c r="O32" i="2"/>
  <c r="Q32" i="2" s="1"/>
  <c r="M32" i="2"/>
  <c r="Y31" i="2"/>
  <c r="V31" i="2"/>
  <c r="P31" i="2"/>
  <c r="L31" i="2"/>
  <c r="AA31" i="2"/>
  <c r="O31" i="2"/>
  <c r="Q31" i="2" s="1"/>
  <c r="M31" i="2"/>
  <c r="Y30" i="2"/>
  <c r="V30" i="2"/>
  <c r="P30" i="2"/>
  <c r="L30" i="2"/>
  <c r="AA30" i="2"/>
  <c r="O30" i="2"/>
  <c r="Q30" i="2" s="1"/>
  <c r="M30" i="2"/>
  <c r="Y29" i="2"/>
  <c r="V29" i="2"/>
  <c r="P29" i="2"/>
  <c r="L29" i="2"/>
  <c r="AA29" i="2"/>
  <c r="O29" i="2"/>
  <c r="Q29" i="2" s="1"/>
  <c r="M29" i="2"/>
  <c r="X50" i="2"/>
  <c r="W50" i="2"/>
  <c r="U50" i="2"/>
  <c r="T50" i="2"/>
  <c r="K50" i="2"/>
  <c r="J50" i="2"/>
  <c r="I50" i="2"/>
  <c r="H50" i="2"/>
  <c r="F50" i="2"/>
  <c r="E50" i="2"/>
  <c r="G50" i="2" s="1"/>
  <c r="D50" i="2"/>
  <c r="C50" i="2"/>
  <c r="Y27" i="2"/>
  <c r="V27" i="2"/>
  <c r="P27" i="2"/>
  <c r="L27" i="2"/>
  <c r="AA27" i="2"/>
  <c r="O27" i="2"/>
  <c r="Q27" i="2" s="1"/>
  <c r="M27" i="2"/>
  <c r="Y26" i="2"/>
  <c r="V26" i="2"/>
  <c r="P26" i="2"/>
  <c r="L26" i="2"/>
  <c r="AA26" i="2"/>
  <c r="O26" i="2"/>
  <c r="Q26" i="2" s="1"/>
  <c r="M26" i="2"/>
  <c r="Y25" i="2"/>
  <c r="V25" i="2"/>
  <c r="P25" i="2"/>
  <c r="L25" i="2"/>
  <c r="AA25" i="2"/>
  <c r="O25" i="2"/>
  <c r="Q25" i="2" s="1"/>
  <c r="M25" i="2"/>
  <c r="Y24" i="2"/>
  <c r="V24" i="2"/>
  <c r="P24" i="2"/>
  <c r="L24" i="2"/>
  <c r="AA24" i="2"/>
  <c r="O24" i="2"/>
  <c r="Q24" i="2" s="1"/>
  <c r="M24" i="2"/>
  <c r="Y23" i="2"/>
  <c r="V23" i="2"/>
  <c r="P23" i="2"/>
  <c r="L23" i="2"/>
  <c r="AA23" i="2"/>
  <c r="O23" i="2"/>
  <c r="Q23" i="2" s="1"/>
  <c r="M23" i="2"/>
  <c r="Y22" i="2"/>
  <c r="V22" i="2"/>
  <c r="P22" i="2"/>
  <c r="L22" i="2"/>
  <c r="AA22" i="2"/>
  <c r="O22" i="2"/>
  <c r="Q22" i="2" s="1"/>
  <c r="M22" i="2"/>
  <c r="X49" i="2"/>
  <c r="X45" i="2" s="1"/>
  <c r="W49" i="2"/>
  <c r="W45" i="2" s="1"/>
  <c r="U49" i="2"/>
  <c r="U45" i="2" s="1"/>
  <c r="T49" i="2"/>
  <c r="T45" i="2" s="1"/>
  <c r="K49" i="2"/>
  <c r="J49" i="2"/>
  <c r="I49" i="2"/>
  <c r="H49" i="2"/>
  <c r="F49" i="2"/>
  <c r="F45" i="2" s="1"/>
  <c r="E49" i="2"/>
  <c r="D49" i="2"/>
  <c r="D45" i="2" s="1"/>
  <c r="C49" i="2"/>
  <c r="C45" i="2" s="1"/>
  <c r="Y20" i="2"/>
  <c r="V20" i="2"/>
  <c r="P20" i="2"/>
  <c r="L20" i="2"/>
  <c r="AA20" i="2"/>
  <c r="O20" i="2"/>
  <c r="Q20" i="2" s="1"/>
  <c r="M20" i="2"/>
  <c r="Y19" i="2"/>
  <c r="V19" i="2"/>
  <c r="P19" i="2"/>
  <c r="L19" i="2"/>
  <c r="AA19" i="2"/>
  <c r="O19" i="2"/>
  <c r="Q19" i="2" s="1"/>
  <c r="M19" i="2"/>
  <c r="Y18" i="2"/>
  <c r="V18" i="2"/>
  <c r="P18" i="2"/>
  <c r="L18" i="2"/>
  <c r="AA18" i="2"/>
  <c r="O18" i="2"/>
  <c r="Q18" i="2" s="1"/>
  <c r="M18" i="2"/>
  <c r="Y17" i="2"/>
  <c r="V17" i="2"/>
  <c r="P17" i="2"/>
  <c r="L17" i="2"/>
  <c r="AA17" i="2"/>
  <c r="O17" i="2"/>
  <c r="Q17" i="2" s="1"/>
  <c r="M17" i="2"/>
  <c r="Y16" i="2"/>
  <c r="V16" i="2"/>
  <c r="P16" i="2"/>
  <c r="L16" i="2"/>
  <c r="N16" i="2"/>
  <c r="O16" i="2"/>
  <c r="Q16" i="2" s="1"/>
  <c r="AA16" i="2"/>
  <c r="M16" i="2"/>
  <c r="Y15" i="2"/>
  <c r="V15" i="2"/>
  <c r="P15" i="2"/>
  <c r="L15" i="2"/>
  <c r="N15" i="2"/>
  <c r="O15" i="2"/>
  <c r="Q15" i="2" s="1"/>
  <c r="AA15" i="2"/>
  <c r="M15" i="2"/>
  <c r="Y14" i="2"/>
  <c r="V14" i="2"/>
  <c r="P14" i="2"/>
  <c r="L14" i="2"/>
  <c r="N14" i="2"/>
  <c r="O14" i="2"/>
  <c r="Q14" i="2" s="1"/>
  <c r="AA14" i="2"/>
  <c r="M14" i="2"/>
  <c r="Y13" i="2"/>
  <c r="V13" i="2"/>
  <c r="P13" i="2"/>
  <c r="L13" i="2"/>
  <c r="N13" i="2"/>
  <c r="O13" i="2"/>
  <c r="Q13" i="2" s="1"/>
  <c r="AA13" i="2"/>
  <c r="M13" i="2"/>
  <c r="Y12" i="2"/>
  <c r="V12" i="2"/>
  <c r="P12" i="2"/>
  <c r="L12" i="2"/>
  <c r="N12" i="2"/>
  <c r="O12" i="2"/>
  <c r="Q12" i="2" s="1"/>
  <c r="AA12" i="2"/>
  <c r="M12" i="2"/>
  <c r="X47" i="2"/>
  <c r="W47" i="2"/>
  <c r="U47" i="2"/>
  <c r="T47" i="2"/>
  <c r="K47" i="2"/>
  <c r="J47" i="2"/>
  <c r="I47" i="2"/>
  <c r="H47" i="2"/>
  <c r="F47" i="2"/>
  <c r="E47" i="2"/>
  <c r="AA11" i="2"/>
  <c r="C47" i="2"/>
  <c r="Y10" i="2"/>
  <c r="V10" i="2"/>
  <c r="P10" i="2"/>
  <c r="L10" i="2"/>
  <c r="N10" i="2"/>
  <c r="O10" i="2"/>
  <c r="Q10" i="2" s="1"/>
  <c r="AA10" i="2"/>
  <c r="M10" i="2"/>
  <c r="Y9" i="2"/>
  <c r="V9" i="2"/>
  <c r="P9" i="2"/>
  <c r="L9" i="2"/>
  <c r="N9" i="2"/>
  <c r="O9" i="2"/>
  <c r="Q9" i="2" s="1"/>
  <c r="AA9" i="2"/>
  <c r="M9" i="2"/>
  <c r="X48" i="2"/>
  <c r="W48" i="2"/>
  <c r="U48" i="2"/>
  <c r="T48" i="2"/>
  <c r="J48" i="2"/>
  <c r="H48" i="2"/>
  <c r="F48" i="2"/>
  <c r="AA8" i="2"/>
  <c r="S53" i="1"/>
  <c r="R53" i="1"/>
  <c r="S52" i="1"/>
  <c r="R52" i="1"/>
  <c r="S51" i="1"/>
  <c r="R51" i="1"/>
  <c r="S50" i="1"/>
  <c r="R50" i="1"/>
  <c r="S49" i="1"/>
  <c r="R49" i="1"/>
  <c r="S48" i="1"/>
  <c r="R48" i="1"/>
  <c r="S47" i="1"/>
  <c r="R47" i="1"/>
  <c r="S46" i="1"/>
  <c r="R46" i="1"/>
  <c r="S45" i="1"/>
  <c r="R45" i="1"/>
  <c r="S44" i="1"/>
  <c r="R44" i="1"/>
  <c r="S43" i="1"/>
  <c r="R43" i="1"/>
  <c r="S42" i="1"/>
  <c r="R42" i="1"/>
  <c r="X53" i="1"/>
  <c r="W53" i="1"/>
  <c r="U53" i="1"/>
  <c r="T53" i="1"/>
  <c r="P41" i="1"/>
  <c r="J53" i="1"/>
  <c r="N41" i="1"/>
  <c r="H53" i="1"/>
  <c r="F53" i="1"/>
  <c r="E53" i="1"/>
  <c r="D53" i="1"/>
  <c r="Z41" i="1"/>
  <c r="X52" i="1"/>
  <c r="W52" i="1"/>
  <c r="U52" i="1"/>
  <c r="T52" i="1"/>
  <c r="P40" i="1"/>
  <c r="J52" i="1"/>
  <c r="N40" i="1"/>
  <c r="H52" i="1"/>
  <c r="F52" i="1"/>
  <c r="E52" i="1"/>
  <c r="D52" i="1"/>
  <c r="Z40" i="1"/>
  <c r="Y39" i="1"/>
  <c r="V39" i="1"/>
  <c r="P39" i="1"/>
  <c r="L39" i="1"/>
  <c r="N39" i="1"/>
  <c r="O39" i="1"/>
  <c r="Z39" i="1"/>
  <c r="Y38" i="1"/>
  <c r="V38" i="1"/>
  <c r="P38" i="1"/>
  <c r="L38" i="1"/>
  <c r="N38" i="1"/>
  <c r="O38" i="1"/>
  <c r="Z38" i="1"/>
  <c r="Y37" i="1"/>
  <c r="V37" i="1"/>
  <c r="P37" i="1"/>
  <c r="L37" i="1"/>
  <c r="N37" i="1"/>
  <c r="O37" i="1"/>
  <c r="Z37" i="1"/>
  <c r="X51" i="1"/>
  <c r="W51" i="1"/>
  <c r="U51" i="1"/>
  <c r="T51" i="1"/>
  <c r="P36" i="1"/>
  <c r="J51" i="1"/>
  <c r="N36" i="1"/>
  <c r="H51" i="1"/>
  <c r="F51" i="1"/>
  <c r="E51" i="1"/>
  <c r="D51" i="1"/>
  <c r="Z36" i="1"/>
  <c r="Y35" i="1"/>
  <c r="V35" i="1"/>
  <c r="P35" i="1"/>
  <c r="L35" i="1"/>
  <c r="N35" i="1"/>
  <c r="O35" i="1"/>
  <c r="Z35" i="1"/>
  <c r="Y34" i="1"/>
  <c r="V34" i="1"/>
  <c r="P34" i="1"/>
  <c r="L34" i="1"/>
  <c r="N34" i="1"/>
  <c r="O34" i="1"/>
  <c r="Z34" i="1"/>
  <c r="Y33" i="1"/>
  <c r="V33" i="1"/>
  <c r="P33" i="1"/>
  <c r="L33" i="1"/>
  <c r="N33" i="1"/>
  <c r="O33" i="1"/>
  <c r="Z33" i="1"/>
  <c r="Y32" i="1"/>
  <c r="V32" i="1"/>
  <c r="P32" i="1"/>
  <c r="L32" i="1"/>
  <c r="N32" i="1"/>
  <c r="O32" i="1"/>
  <c r="Z32" i="1"/>
  <c r="Y31" i="1"/>
  <c r="V31" i="1"/>
  <c r="P31" i="1"/>
  <c r="L31" i="1"/>
  <c r="N31" i="1"/>
  <c r="O31" i="1"/>
  <c r="Z31" i="1"/>
  <c r="Y30" i="1"/>
  <c r="V30" i="1"/>
  <c r="P30" i="1"/>
  <c r="L30" i="1"/>
  <c r="N30" i="1"/>
  <c r="O30" i="1"/>
  <c r="Z30" i="1"/>
  <c r="Y29" i="1"/>
  <c r="V29" i="1"/>
  <c r="P29" i="1"/>
  <c r="L29" i="1"/>
  <c r="N29" i="1"/>
  <c r="O29" i="1"/>
  <c r="Z29" i="1"/>
  <c r="X50" i="1"/>
  <c r="W50" i="1"/>
  <c r="U50" i="1"/>
  <c r="T50" i="1"/>
  <c r="P28" i="1"/>
  <c r="J50" i="1"/>
  <c r="N28" i="1"/>
  <c r="H50" i="1"/>
  <c r="F50" i="1"/>
  <c r="E50" i="1"/>
  <c r="D50" i="1"/>
  <c r="Z28" i="1"/>
  <c r="Y27" i="1"/>
  <c r="V27" i="1"/>
  <c r="P27" i="1"/>
  <c r="L27" i="1"/>
  <c r="N27" i="1"/>
  <c r="O27" i="1"/>
  <c r="Q27" i="1" s="1"/>
  <c r="Z27" i="1"/>
  <c r="Y26" i="1"/>
  <c r="V26" i="1"/>
  <c r="P26" i="1"/>
  <c r="L26" i="1"/>
  <c r="N26" i="1"/>
  <c r="O26" i="1"/>
  <c r="Q26" i="1" s="1"/>
  <c r="Z26" i="1"/>
  <c r="Y25" i="1"/>
  <c r="V25" i="1"/>
  <c r="P25" i="1"/>
  <c r="L25" i="1"/>
  <c r="N25" i="1"/>
  <c r="O25" i="1"/>
  <c r="Q25" i="1" s="1"/>
  <c r="Z25" i="1"/>
  <c r="Y24" i="1"/>
  <c r="V24" i="1"/>
  <c r="P24" i="1"/>
  <c r="L24" i="1"/>
  <c r="N24" i="1"/>
  <c r="O24" i="1"/>
  <c r="Q24" i="1" s="1"/>
  <c r="Z24" i="1"/>
  <c r="Y23" i="1"/>
  <c r="V23" i="1"/>
  <c r="P23" i="1"/>
  <c r="L23" i="1"/>
  <c r="N23" i="1"/>
  <c r="O23" i="1"/>
  <c r="Q23" i="1" s="1"/>
  <c r="Z23" i="1"/>
  <c r="Y22" i="1"/>
  <c r="V22" i="1"/>
  <c r="P22" i="1"/>
  <c r="L22" i="1"/>
  <c r="N22" i="1"/>
  <c r="O22" i="1"/>
  <c r="Q22" i="1" s="1"/>
  <c r="Z22" i="1"/>
  <c r="X49" i="1"/>
  <c r="X45" i="1" s="1"/>
  <c r="W49" i="1"/>
  <c r="W45" i="1" s="1"/>
  <c r="U49" i="1"/>
  <c r="U45" i="1" s="1"/>
  <c r="T49" i="1"/>
  <c r="T45" i="1" s="1"/>
  <c r="P21" i="1"/>
  <c r="J49" i="1"/>
  <c r="N21" i="1"/>
  <c r="H49" i="1"/>
  <c r="F49" i="1"/>
  <c r="F45" i="1" s="1"/>
  <c r="E49" i="1"/>
  <c r="D49" i="1"/>
  <c r="D45" i="1" s="1"/>
  <c r="Z21" i="1"/>
  <c r="Y20" i="1"/>
  <c r="V20" i="1"/>
  <c r="P20" i="1"/>
  <c r="L20" i="1"/>
  <c r="N20" i="1"/>
  <c r="O20" i="1"/>
  <c r="Q20" i="1" s="1"/>
  <c r="Z20" i="1"/>
  <c r="Y19" i="1"/>
  <c r="V19" i="1"/>
  <c r="P19" i="1"/>
  <c r="L19" i="1"/>
  <c r="N19" i="1"/>
  <c r="O19" i="1"/>
  <c r="Z19" i="1"/>
  <c r="Y18" i="1"/>
  <c r="V18" i="1"/>
  <c r="P18" i="1"/>
  <c r="L18" i="1"/>
  <c r="N18" i="1"/>
  <c r="O18" i="1"/>
  <c r="Z18" i="1"/>
  <c r="Y17" i="1"/>
  <c r="V17" i="1"/>
  <c r="P17" i="1"/>
  <c r="L17" i="1"/>
  <c r="N17" i="1"/>
  <c r="O17" i="1"/>
  <c r="Q17" i="1" s="1"/>
  <c r="Z17" i="1"/>
  <c r="Y16" i="1"/>
  <c r="V16" i="1"/>
  <c r="P16" i="1"/>
  <c r="L16" i="1"/>
  <c r="N16" i="1"/>
  <c r="O16" i="1"/>
  <c r="Z16" i="1"/>
  <c r="Y15" i="1"/>
  <c r="V15" i="1"/>
  <c r="P15" i="1"/>
  <c r="L15" i="1"/>
  <c r="N15" i="1"/>
  <c r="O15" i="1"/>
  <c r="Q15" i="1" s="1"/>
  <c r="Z15" i="1"/>
  <c r="Y14" i="1"/>
  <c r="V14" i="1"/>
  <c r="P14" i="1"/>
  <c r="L14" i="1"/>
  <c r="N14" i="1"/>
  <c r="O14" i="1"/>
  <c r="Q14" i="1" s="1"/>
  <c r="Z14" i="1"/>
  <c r="Y13" i="1"/>
  <c r="V13" i="1"/>
  <c r="P13" i="1"/>
  <c r="L13" i="1"/>
  <c r="N13" i="1"/>
  <c r="O13" i="1"/>
  <c r="Q13" i="1" s="1"/>
  <c r="Z13" i="1"/>
  <c r="Y12" i="1"/>
  <c r="V12" i="1"/>
  <c r="P12" i="1"/>
  <c r="L12" i="1"/>
  <c r="N12" i="1"/>
  <c r="O12" i="1"/>
  <c r="Q12" i="1" s="1"/>
  <c r="Z12" i="1"/>
  <c r="X47" i="1"/>
  <c r="W47" i="1"/>
  <c r="U47" i="1"/>
  <c r="T47" i="1"/>
  <c r="P11" i="1"/>
  <c r="J47" i="1"/>
  <c r="N11" i="1"/>
  <c r="H47" i="1"/>
  <c r="F47" i="1"/>
  <c r="E47" i="1"/>
  <c r="G47" i="1" s="1"/>
  <c r="D47" i="1"/>
  <c r="Z11" i="1"/>
  <c r="Y10" i="1"/>
  <c r="V10" i="1"/>
  <c r="P10" i="1"/>
  <c r="L10" i="1"/>
  <c r="N10" i="1"/>
  <c r="O10" i="1"/>
  <c r="Q10" i="1" s="1"/>
  <c r="Z10" i="1"/>
  <c r="Y9" i="1"/>
  <c r="V9" i="1"/>
  <c r="P9" i="1"/>
  <c r="L9" i="1"/>
  <c r="N9" i="1"/>
  <c r="O9" i="1"/>
  <c r="Z9" i="1"/>
  <c r="X48" i="1"/>
  <c r="W48" i="1"/>
  <c r="U48" i="1"/>
  <c r="T48" i="1"/>
  <c r="P8" i="1"/>
  <c r="J48" i="1"/>
  <c r="N8" i="1"/>
  <c r="H48" i="1"/>
  <c r="F48" i="1"/>
  <c r="E48" i="1"/>
  <c r="D48" i="1"/>
  <c r="Z8" i="1"/>
  <c r="X46" i="1"/>
  <c r="W46" i="1"/>
  <c r="U46" i="1"/>
  <c r="T46" i="1"/>
  <c r="P7" i="1"/>
  <c r="J46" i="1"/>
  <c r="N7" i="1"/>
  <c r="H46" i="1"/>
  <c r="F46" i="1"/>
  <c r="E46" i="1"/>
  <c r="G46" i="1" s="1"/>
  <c r="D46" i="1"/>
  <c r="Z7" i="1"/>
  <c r="AB12" i="4" l="1"/>
  <c r="W45" i="3"/>
  <c r="Q10" i="4"/>
  <c r="Q16" i="4"/>
  <c r="Q34" i="4"/>
  <c r="AB32" i="4"/>
  <c r="N51" i="4"/>
  <c r="P51" i="4"/>
  <c r="G52" i="4"/>
  <c r="G53" i="4"/>
  <c r="Q12" i="4"/>
  <c r="Q13" i="4"/>
  <c r="Q14" i="4"/>
  <c r="N52" i="4"/>
  <c r="P52" i="4"/>
  <c r="AB31" i="4"/>
  <c r="AB14" i="4"/>
  <c r="G48" i="3"/>
  <c r="G50" i="3"/>
  <c r="G51" i="3"/>
  <c r="G52" i="3"/>
  <c r="G53" i="3"/>
  <c r="N50" i="3"/>
  <c r="P50" i="3"/>
  <c r="N51" i="3"/>
  <c r="P51" i="3"/>
  <c r="N52" i="3"/>
  <c r="P52" i="3"/>
  <c r="N53" i="3"/>
  <c r="P53" i="3"/>
  <c r="Q37" i="2"/>
  <c r="M52" i="2"/>
  <c r="G47" i="2"/>
  <c r="Q9" i="1"/>
  <c r="Q16" i="1"/>
  <c r="Q18" i="1"/>
  <c r="Q19" i="1"/>
  <c r="G48" i="1"/>
  <c r="Z46" i="1"/>
  <c r="Z43" i="1"/>
  <c r="O46" i="1"/>
  <c r="Z48" i="1"/>
  <c r="Z44" i="1"/>
  <c r="O48" i="1"/>
  <c r="Z47" i="1"/>
  <c r="O47" i="1"/>
  <c r="Z49" i="1"/>
  <c r="G49" i="1"/>
  <c r="E45" i="1"/>
  <c r="G45" i="1" s="1"/>
  <c r="H45" i="1"/>
  <c r="J45" i="1"/>
  <c r="O49" i="1"/>
  <c r="Z50" i="1"/>
  <c r="G50" i="1"/>
  <c r="O50" i="1"/>
  <c r="Q29" i="1"/>
  <c r="Q30" i="1"/>
  <c r="Q31" i="1"/>
  <c r="Q32" i="1"/>
  <c r="Q33" i="1"/>
  <c r="Q34" i="1"/>
  <c r="Q35" i="1"/>
  <c r="Z51" i="1"/>
  <c r="G51" i="1"/>
  <c r="O51" i="1"/>
  <c r="Q37" i="1"/>
  <c r="Q38" i="1"/>
  <c r="Q39" i="1"/>
  <c r="Z52" i="1"/>
  <c r="G52" i="1"/>
  <c r="O52" i="1"/>
  <c r="Z53" i="1"/>
  <c r="G53" i="1"/>
  <c r="O53" i="1"/>
  <c r="G7" i="1"/>
  <c r="M7" i="1"/>
  <c r="O7" i="1"/>
  <c r="Q7" i="1" s="1"/>
  <c r="Y7" i="1"/>
  <c r="AA7" i="1"/>
  <c r="G8" i="1"/>
  <c r="M8" i="1"/>
  <c r="O8" i="1"/>
  <c r="Q8" i="1" s="1"/>
  <c r="Y8" i="1"/>
  <c r="AA8" i="1"/>
  <c r="G9" i="1"/>
  <c r="M9" i="1"/>
  <c r="AA9" i="1"/>
  <c r="AB9" i="1" s="1"/>
  <c r="G10" i="1"/>
  <c r="M10" i="1"/>
  <c r="AA10" i="1"/>
  <c r="AB10" i="1" s="1"/>
  <c r="G11" i="1"/>
  <c r="M11" i="1"/>
  <c r="O11" i="1"/>
  <c r="Q11" i="1" s="1"/>
  <c r="Y11" i="1"/>
  <c r="AA11" i="1"/>
  <c r="G12" i="1"/>
  <c r="M12" i="1"/>
  <c r="AA12" i="1"/>
  <c r="AB12" i="1" s="1"/>
  <c r="G13" i="1"/>
  <c r="M13" i="1"/>
  <c r="AA13" i="1"/>
  <c r="AB13" i="1" s="1"/>
  <c r="G14" i="1"/>
  <c r="M14" i="1"/>
  <c r="AA14" i="1"/>
  <c r="AB14" i="1" s="1"/>
  <c r="G15" i="1"/>
  <c r="M15" i="1"/>
  <c r="AA15" i="1"/>
  <c r="AB15" i="1" s="1"/>
  <c r="G16" i="1"/>
  <c r="M16" i="1"/>
  <c r="AA16" i="1"/>
  <c r="AB16" i="1" s="1"/>
  <c r="G17" i="1"/>
  <c r="M17" i="1"/>
  <c r="AA17" i="1"/>
  <c r="AB17" i="1" s="1"/>
  <c r="G18" i="1"/>
  <c r="M18" i="1"/>
  <c r="AA18" i="1"/>
  <c r="AB18" i="1" s="1"/>
  <c r="G19" i="1"/>
  <c r="M19" i="1"/>
  <c r="AA19" i="1"/>
  <c r="AB19" i="1" s="1"/>
  <c r="G20" i="1"/>
  <c r="M20" i="1"/>
  <c r="AA20" i="1"/>
  <c r="AB20" i="1" s="1"/>
  <c r="G21" i="1"/>
  <c r="M21" i="1"/>
  <c r="O21" i="1"/>
  <c r="Q21" i="1" s="1"/>
  <c r="Y21" i="1"/>
  <c r="Y49" i="1" s="1"/>
  <c r="AA21" i="1"/>
  <c r="G22" i="1"/>
  <c r="M22" i="1"/>
  <c r="AA22" i="1"/>
  <c r="AB22" i="1" s="1"/>
  <c r="G23" i="1"/>
  <c r="M23" i="1"/>
  <c r="AA23" i="1"/>
  <c r="AB23" i="1" s="1"/>
  <c r="G24" i="1"/>
  <c r="M24" i="1"/>
  <c r="AA24" i="1"/>
  <c r="AB24" i="1" s="1"/>
  <c r="G25" i="1"/>
  <c r="M25" i="1"/>
  <c r="AA25" i="1"/>
  <c r="AB25" i="1" s="1"/>
  <c r="G26" i="1"/>
  <c r="M26" i="1"/>
  <c r="AA26" i="1"/>
  <c r="AB26" i="1" s="1"/>
  <c r="G27" i="1"/>
  <c r="M27" i="1"/>
  <c r="AA27" i="1"/>
  <c r="AB27" i="1" s="1"/>
  <c r="G28" i="1"/>
  <c r="M28" i="1"/>
  <c r="O28" i="1"/>
  <c r="Q28" i="1" s="1"/>
  <c r="Y28" i="1"/>
  <c r="Y50" i="1" s="1"/>
  <c r="AA28" i="1"/>
  <c r="G29" i="1"/>
  <c r="M29" i="1"/>
  <c r="AA29" i="1"/>
  <c r="AB29" i="1" s="1"/>
  <c r="G30" i="1"/>
  <c r="M30" i="1"/>
  <c r="AA30" i="1"/>
  <c r="AB30" i="1" s="1"/>
  <c r="G31" i="1"/>
  <c r="M31" i="1"/>
  <c r="AA31" i="1"/>
  <c r="AB31" i="1" s="1"/>
  <c r="G32" i="1"/>
  <c r="M32" i="1"/>
  <c r="AA32" i="1"/>
  <c r="AB32" i="1" s="1"/>
  <c r="G33" i="1"/>
  <c r="M33" i="1"/>
  <c r="AA33" i="1"/>
  <c r="AB33" i="1" s="1"/>
  <c r="G34" i="1"/>
  <c r="M34" i="1"/>
  <c r="AA34" i="1"/>
  <c r="AB34" i="1" s="1"/>
  <c r="G35" i="1"/>
  <c r="M35" i="1"/>
  <c r="AA35" i="1"/>
  <c r="AB35" i="1" s="1"/>
  <c r="G36" i="1"/>
  <c r="M36" i="1"/>
  <c r="O36" i="1"/>
  <c r="Q36" i="1" s="1"/>
  <c r="Y36" i="1"/>
  <c r="Y51" i="1" s="1"/>
  <c r="AA36" i="1"/>
  <c r="G37" i="1"/>
  <c r="M37" i="1"/>
  <c r="AA37" i="1"/>
  <c r="AB37" i="1" s="1"/>
  <c r="G38" i="1"/>
  <c r="M38" i="1"/>
  <c r="AA38" i="1"/>
  <c r="AB38" i="1" s="1"/>
  <c r="G39" i="1"/>
  <c r="M39" i="1"/>
  <c r="AA39" i="1"/>
  <c r="AB39" i="1" s="1"/>
  <c r="G40" i="1"/>
  <c r="M40" i="1"/>
  <c r="O40" i="1"/>
  <c r="Q40" i="1" s="1"/>
  <c r="Y40" i="1"/>
  <c r="Y52" i="1" s="1"/>
  <c r="AA40" i="1"/>
  <c r="AA52" i="1" s="1"/>
  <c r="G41" i="1"/>
  <c r="M41" i="1"/>
  <c r="O41" i="1"/>
  <c r="Q41" i="1" s="1"/>
  <c r="Y41" i="1"/>
  <c r="Y53" i="1" s="1"/>
  <c r="AA41" i="1"/>
  <c r="AA53" i="1" s="1"/>
  <c r="C43" i="1"/>
  <c r="E43" i="1"/>
  <c r="I43" i="1"/>
  <c r="K43" i="1"/>
  <c r="U43" i="1"/>
  <c r="U42" i="1" s="1"/>
  <c r="W43" i="1"/>
  <c r="W42" i="1" s="1"/>
  <c r="C44" i="1"/>
  <c r="E44" i="1"/>
  <c r="I44" i="1"/>
  <c r="K44" i="1"/>
  <c r="U44" i="1"/>
  <c r="W44" i="1"/>
  <c r="C46" i="1"/>
  <c r="M46" i="1" s="1"/>
  <c r="I46" i="1"/>
  <c r="N46" i="1" s="1"/>
  <c r="K46" i="1"/>
  <c r="P46" i="1" s="1"/>
  <c r="C47" i="1"/>
  <c r="M47" i="1" s="1"/>
  <c r="I47" i="1"/>
  <c r="N47" i="1" s="1"/>
  <c r="K47" i="1"/>
  <c r="P47" i="1" s="1"/>
  <c r="C48" i="1"/>
  <c r="M48" i="1" s="1"/>
  <c r="I48" i="1"/>
  <c r="N48" i="1" s="1"/>
  <c r="K48" i="1"/>
  <c r="P48" i="1" s="1"/>
  <c r="C49" i="1"/>
  <c r="I49" i="1"/>
  <c r="K49" i="1"/>
  <c r="C50" i="1"/>
  <c r="M50" i="1" s="1"/>
  <c r="I50" i="1"/>
  <c r="N50" i="1" s="1"/>
  <c r="K50" i="1"/>
  <c r="P50" i="1" s="1"/>
  <c r="C51" i="1"/>
  <c r="M51" i="1" s="1"/>
  <c r="I51" i="1"/>
  <c r="N51" i="1" s="1"/>
  <c r="K51" i="1"/>
  <c r="P51" i="1" s="1"/>
  <c r="C52" i="1"/>
  <c r="M52" i="1" s="1"/>
  <c r="I52" i="1"/>
  <c r="N52" i="1" s="1"/>
  <c r="K52" i="1"/>
  <c r="P52" i="1" s="1"/>
  <c r="C53" i="1"/>
  <c r="M53" i="1" s="1"/>
  <c r="I53" i="1"/>
  <c r="N53" i="1" s="1"/>
  <c r="K53" i="1"/>
  <c r="P53" i="1" s="1"/>
  <c r="D46" i="2"/>
  <c r="D43" i="2"/>
  <c r="D42" i="2" s="1"/>
  <c r="F46" i="2"/>
  <c r="F43" i="2"/>
  <c r="F42" i="2" s="1"/>
  <c r="H46" i="2"/>
  <c r="H43" i="2"/>
  <c r="J46" i="2"/>
  <c r="J43" i="2"/>
  <c r="L7" i="2"/>
  <c r="N7" i="2"/>
  <c r="P7" i="2"/>
  <c r="T46" i="2"/>
  <c r="T43" i="2"/>
  <c r="T42" i="2" s="1"/>
  <c r="V7" i="2"/>
  <c r="X46" i="2"/>
  <c r="X43" i="2"/>
  <c r="X42" i="2" s="1"/>
  <c r="Z7" i="2"/>
  <c r="AA48" i="2"/>
  <c r="AA44" i="2"/>
  <c r="M47" i="2"/>
  <c r="O47" i="2"/>
  <c r="L47" i="2"/>
  <c r="G49" i="2"/>
  <c r="E45" i="2"/>
  <c r="G45" i="2" s="1"/>
  <c r="M49" i="2"/>
  <c r="H45" i="2"/>
  <c r="M45" i="2" s="1"/>
  <c r="O49" i="2"/>
  <c r="L49" i="2"/>
  <c r="J45" i="2"/>
  <c r="M50" i="2"/>
  <c r="O50" i="2"/>
  <c r="L50" i="2"/>
  <c r="M51" i="2"/>
  <c r="O51" i="2"/>
  <c r="L51" i="2"/>
  <c r="O52" i="2"/>
  <c r="L52" i="2"/>
  <c r="L7" i="1"/>
  <c r="V7" i="1"/>
  <c r="L8" i="1"/>
  <c r="V8" i="1"/>
  <c r="L11" i="1"/>
  <c r="V11" i="1"/>
  <c r="L21" i="1"/>
  <c r="V21" i="1"/>
  <c r="V49" i="1" s="1"/>
  <c r="L28" i="1"/>
  <c r="V28" i="1"/>
  <c r="V50" i="1" s="1"/>
  <c r="L36" i="1"/>
  <c r="V36" i="1"/>
  <c r="V51" i="1" s="1"/>
  <c r="L40" i="1"/>
  <c r="V40" i="1"/>
  <c r="V52" i="1" s="1"/>
  <c r="L41" i="1"/>
  <c r="V41" i="1"/>
  <c r="V53" i="1" s="1"/>
  <c r="D43" i="1"/>
  <c r="D42" i="1" s="1"/>
  <c r="F43" i="1"/>
  <c r="F42" i="1" s="1"/>
  <c r="H43" i="1"/>
  <c r="J43" i="1"/>
  <c r="T43" i="1"/>
  <c r="T42" i="1" s="1"/>
  <c r="X43" i="1"/>
  <c r="X42" i="1" s="1"/>
  <c r="D44" i="1"/>
  <c r="F44" i="1"/>
  <c r="H44" i="1"/>
  <c r="M44" i="1" s="1"/>
  <c r="J44" i="1"/>
  <c r="T44" i="1"/>
  <c r="X44" i="1"/>
  <c r="C46" i="2"/>
  <c r="C43" i="2"/>
  <c r="C42" i="2" s="1"/>
  <c r="E46" i="2"/>
  <c r="G46" i="2" s="1"/>
  <c r="E43" i="2"/>
  <c r="G7" i="2"/>
  <c r="I46" i="2"/>
  <c r="N46" i="2" s="1"/>
  <c r="I43" i="2"/>
  <c r="K46" i="2"/>
  <c r="P46" i="2" s="1"/>
  <c r="K43" i="2"/>
  <c r="M7" i="2"/>
  <c r="O7" i="2"/>
  <c r="U46" i="2"/>
  <c r="U43" i="2"/>
  <c r="U42" i="2" s="1"/>
  <c r="W46" i="2"/>
  <c r="W43" i="2"/>
  <c r="W42" i="2" s="1"/>
  <c r="Y7" i="2"/>
  <c r="AA7" i="2"/>
  <c r="C48" i="2"/>
  <c r="M48" i="2" s="1"/>
  <c r="C44" i="2"/>
  <c r="M8" i="2"/>
  <c r="Z8" i="2"/>
  <c r="E48" i="2"/>
  <c r="G48" i="2" s="1"/>
  <c r="E44" i="2"/>
  <c r="O8" i="2"/>
  <c r="G8" i="2"/>
  <c r="I48" i="2"/>
  <c r="I44" i="2"/>
  <c r="N8" i="2"/>
  <c r="K48" i="2"/>
  <c r="P48" i="2" s="1"/>
  <c r="K44" i="2"/>
  <c r="P8" i="2"/>
  <c r="P47" i="2"/>
  <c r="I45" i="2"/>
  <c r="N45" i="2" s="1"/>
  <c r="N49" i="2"/>
  <c r="K45" i="2"/>
  <c r="P45" i="2" s="1"/>
  <c r="P49" i="2"/>
  <c r="N50" i="2"/>
  <c r="P50" i="2"/>
  <c r="N51" i="2"/>
  <c r="P51" i="2"/>
  <c r="N52" i="2"/>
  <c r="P52" i="2"/>
  <c r="L8" i="2"/>
  <c r="V8" i="2"/>
  <c r="Z9" i="2"/>
  <c r="AB9" i="2" s="1"/>
  <c r="Z10" i="2"/>
  <c r="AB10" i="2" s="1"/>
  <c r="L11" i="2"/>
  <c r="N11" i="2"/>
  <c r="P11" i="2"/>
  <c r="V11" i="2"/>
  <c r="Z11" i="2"/>
  <c r="Z12" i="2"/>
  <c r="AB12" i="2" s="1"/>
  <c r="Z13" i="2"/>
  <c r="AB13" i="2" s="1"/>
  <c r="Z14" i="2"/>
  <c r="AB14" i="2" s="1"/>
  <c r="Z15" i="2"/>
  <c r="AB15" i="2" s="1"/>
  <c r="Z16" i="2"/>
  <c r="AB16" i="2" s="1"/>
  <c r="N17" i="2"/>
  <c r="Z17" i="2"/>
  <c r="AB17" i="2" s="1"/>
  <c r="N18" i="2"/>
  <c r="Z18" i="2"/>
  <c r="AB18" i="2" s="1"/>
  <c r="N19" i="2"/>
  <c r="Z19" i="2"/>
  <c r="AB19" i="2" s="1"/>
  <c r="N20" i="2"/>
  <c r="Z20" i="2"/>
  <c r="AB20" i="2" s="1"/>
  <c r="L21" i="2"/>
  <c r="N21" i="2"/>
  <c r="P21" i="2"/>
  <c r="V21" i="2"/>
  <c r="V49" i="2" s="1"/>
  <c r="Z21" i="2"/>
  <c r="N22" i="2"/>
  <c r="Z22" i="2"/>
  <c r="AB22" i="2" s="1"/>
  <c r="N23" i="2"/>
  <c r="Z23" i="2"/>
  <c r="AB23" i="2" s="1"/>
  <c r="N24" i="2"/>
  <c r="Z24" i="2"/>
  <c r="AB24" i="2" s="1"/>
  <c r="N25" i="2"/>
  <c r="Z25" i="2"/>
  <c r="AB25" i="2" s="1"/>
  <c r="N26" i="2"/>
  <c r="Z26" i="2"/>
  <c r="AB26" i="2" s="1"/>
  <c r="N27" i="2"/>
  <c r="Z27" i="2"/>
  <c r="AB27" i="2" s="1"/>
  <c r="L28" i="2"/>
  <c r="N28" i="2"/>
  <c r="P28" i="2"/>
  <c r="V28" i="2"/>
  <c r="V50" i="2" s="1"/>
  <c r="Z28" i="2"/>
  <c r="N29" i="2"/>
  <c r="Z29" i="2"/>
  <c r="AB29" i="2" s="1"/>
  <c r="N30" i="2"/>
  <c r="Z30" i="2"/>
  <c r="AB30" i="2" s="1"/>
  <c r="N31" i="2"/>
  <c r="Z31" i="2"/>
  <c r="AB31" i="2" s="1"/>
  <c r="N32" i="2"/>
  <c r="Z32" i="2"/>
  <c r="AB32" i="2" s="1"/>
  <c r="N33" i="2"/>
  <c r="Z33" i="2"/>
  <c r="AB33" i="2" s="1"/>
  <c r="N34" i="2"/>
  <c r="Z34" i="2"/>
  <c r="AB34" i="2" s="1"/>
  <c r="N35" i="2"/>
  <c r="Z35" i="2"/>
  <c r="AB35" i="2" s="1"/>
  <c r="L36" i="2"/>
  <c r="N36" i="2"/>
  <c r="P36" i="2"/>
  <c r="V36" i="2"/>
  <c r="V51" i="2" s="1"/>
  <c r="Z36" i="2"/>
  <c r="N37" i="2"/>
  <c r="Z37" i="2"/>
  <c r="AB37" i="2" s="1"/>
  <c r="N38" i="2"/>
  <c r="Z38" i="2"/>
  <c r="AB38" i="2" s="1"/>
  <c r="N39" i="2"/>
  <c r="Z39" i="2"/>
  <c r="AB39" i="2" s="1"/>
  <c r="L40" i="2"/>
  <c r="N40" i="2"/>
  <c r="P40" i="2"/>
  <c r="V40" i="2"/>
  <c r="V52" i="2" s="1"/>
  <c r="Z40" i="2"/>
  <c r="M53" i="2"/>
  <c r="L53" i="2"/>
  <c r="O53" i="2"/>
  <c r="L41" i="2"/>
  <c r="N41" i="2"/>
  <c r="P41" i="2"/>
  <c r="V41" i="2"/>
  <c r="V53" i="2" s="1"/>
  <c r="Z41" i="2"/>
  <c r="D44" i="2"/>
  <c r="F44" i="2"/>
  <c r="H44" i="2"/>
  <c r="M44" i="2" s="1"/>
  <c r="J44" i="2"/>
  <c r="T44" i="2"/>
  <c r="X44" i="2"/>
  <c r="D47" i="2"/>
  <c r="N47" i="2" s="1"/>
  <c r="D48" i="2"/>
  <c r="N46" i="3"/>
  <c r="P46" i="3"/>
  <c r="N48" i="3"/>
  <c r="P48" i="3"/>
  <c r="N47" i="3"/>
  <c r="P47" i="3"/>
  <c r="Y8" i="2"/>
  <c r="G9" i="2"/>
  <c r="G10" i="2"/>
  <c r="G11" i="2"/>
  <c r="M11" i="2"/>
  <c r="O11" i="2"/>
  <c r="Q11" i="2" s="1"/>
  <c r="Y11" i="2"/>
  <c r="G12" i="2"/>
  <c r="G13" i="2"/>
  <c r="G14" i="2"/>
  <c r="G15" i="2"/>
  <c r="G16" i="2"/>
  <c r="G17" i="2"/>
  <c r="G18" i="2"/>
  <c r="G19" i="2"/>
  <c r="G20" i="2"/>
  <c r="G21" i="2"/>
  <c r="M21" i="2"/>
  <c r="O21" i="2"/>
  <c r="Q21" i="2" s="1"/>
  <c r="Y21" i="2"/>
  <c r="Y49" i="2" s="1"/>
  <c r="AA21" i="2"/>
  <c r="AA49" i="2" s="1"/>
  <c r="G22" i="2"/>
  <c r="G23" i="2"/>
  <c r="G24" i="2"/>
  <c r="G25" i="2"/>
  <c r="G26" i="2"/>
  <c r="G27" i="2"/>
  <c r="G28" i="2"/>
  <c r="M28" i="2"/>
  <c r="O28" i="2"/>
  <c r="Q28" i="2" s="1"/>
  <c r="Y28" i="2"/>
  <c r="Y50" i="2" s="1"/>
  <c r="AA28" i="2"/>
  <c r="AA50" i="2" s="1"/>
  <c r="G29" i="2"/>
  <c r="G30" i="2"/>
  <c r="G31" i="2"/>
  <c r="G32" i="2"/>
  <c r="G33" i="2"/>
  <c r="G34" i="2"/>
  <c r="G35" i="2"/>
  <c r="G36" i="2"/>
  <c r="M36" i="2"/>
  <c r="O36" i="2"/>
  <c r="Q36" i="2" s="1"/>
  <c r="Y36" i="2"/>
  <c r="Y51" i="2" s="1"/>
  <c r="AA36" i="2"/>
  <c r="AA51" i="2" s="1"/>
  <c r="G37" i="2"/>
  <c r="G38" i="2"/>
  <c r="G39" i="2"/>
  <c r="G52" i="2"/>
  <c r="G40" i="2"/>
  <c r="M40" i="2"/>
  <c r="O40" i="2"/>
  <c r="Y40" i="2"/>
  <c r="Y52" i="2" s="1"/>
  <c r="AA40" i="2"/>
  <c r="AA52" i="2" s="1"/>
  <c r="G41" i="2"/>
  <c r="N53" i="2"/>
  <c r="P53" i="2"/>
  <c r="M41" i="2"/>
  <c r="O41" i="2"/>
  <c r="Q41" i="2" s="1"/>
  <c r="Y41" i="2"/>
  <c r="Y53" i="2" s="1"/>
  <c r="AA41" i="2"/>
  <c r="AA53" i="2" s="1"/>
  <c r="U44" i="2"/>
  <c r="W44" i="2"/>
  <c r="M46" i="3"/>
  <c r="O46" i="3"/>
  <c r="Q46" i="3" s="1"/>
  <c r="L46" i="3"/>
  <c r="M48" i="3"/>
  <c r="O48" i="3"/>
  <c r="Q48" i="3" s="1"/>
  <c r="L48" i="3"/>
  <c r="M47" i="3"/>
  <c r="O47" i="3"/>
  <c r="Q47" i="3" s="1"/>
  <c r="L47" i="3"/>
  <c r="M49" i="3"/>
  <c r="H45" i="3"/>
  <c r="M45" i="3" s="1"/>
  <c r="Q26" i="3"/>
  <c r="Q27" i="3"/>
  <c r="Q29" i="3"/>
  <c r="Q30" i="3"/>
  <c r="Q31" i="3"/>
  <c r="Q32" i="3"/>
  <c r="Q33" i="3"/>
  <c r="Q34" i="3"/>
  <c r="Q35" i="3"/>
  <c r="Q37" i="3"/>
  <c r="Q38" i="3"/>
  <c r="Q39" i="3"/>
  <c r="L7" i="3"/>
  <c r="N7" i="3"/>
  <c r="P7" i="3"/>
  <c r="V7" i="3"/>
  <c r="Z7" i="3"/>
  <c r="L8" i="3"/>
  <c r="N8" i="3"/>
  <c r="P8" i="3"/>
  <c r="V8" i="3"/>
  <c r="Z8" i="3"/>
  <c r="N9" i="3"/>
  <c r="Z9" i="3"/>
  <c r="AB9" i="3" s="1"/>
  <c r="N10" i="3"/>
  <c r="Z10" i="3"/>
  <c r="AB10" i="3" s="1"/>
  <c r="L11" i="3"/>
  <c r="N11" i="3"/>
  <c r="P11" i="3"/>
  <c r="V11" i="3"/>
  <c r="V47" i="3" s="1"/>
  <c r="Z11" i="3"/>
  <c r="N12" i="3"/>
  <c r="Z12" i="3"/>
  <c r="AB12" i="3" s="1"/>
  <c r="N13" i="3"/>
  <c r="Z13" i="3"/>
  <c r="AB13" i="3" s="1"/>
  <c r="N14" i="3"/>
  <c r="Z14" i="3"/>
  <c r="AB14" i="3" s="1"/>
  <c r="N15" i="3"/>
  <c r="Z15" i="3"/>
  <c r="AB15" i="3" s="1"/>
  <c r="N16" i="3"/>
  <c r="Z16" i="3"/>
  <c r="AB16" i="3" s="1"/>
  <c r="N17" i="3"/>
  <c r="Z17" i="3"/>
  <c r="AB17" i="3" s="1"/>
  <c r="N18" i="3"/>
  <c r="Z18" i="3"/>
  <c r="AB18" i="3" s="1"/>
  <c r="N19" i="3"/>
  <c r="Z19" i="3"/>
  <c r="AB19" i="3" s="1"/>
  <c r="N20" i="3"/>
  <c r="Z20" i="3"/>
  <c r="AB20" i="3" s="1"/>
  <c r="L49" i="3"/>
  <c r="O49" i="3"/>
  <c r="L21" i="3"/>
  <c r="N21" i="3"/>
  <c r="P21" i="3"/>
  <c r="V21" i="3"/>
  <c r="V49" i="3" s="1"/>
  <c r="Z21" i="3"/>
  <c r="N22" i="3"/>
  <c r="Z22" i="3"/>
  <c r="AB22" i="3" s="1"/>
  <c r="N23" i="3"/>
  <c r="Z23" i="3"/>
  <c r="AB23" i="3" s="1"/>
  <c r="N24" i="3"/>
  <c r="Z24" i="3"/>
  <c r="AB24" i="3" s="1"/>
  <c r="N25" i="3"/>
  <c r="Z25" i="3"/>
  <c r="AB25" i="3" s="1"/>
  <c r="N26" i="3"/>
  <c r="Z26" i="3"/>
  <c r="AB26" i="3" s="1"/>
  <c r="N27" i="3"/>
  <c r="Z27" i="3"/>
  <c r="AB27" i="3" s="1"/>
  <c r="M50" i="3"/>
  <c r="L50" i="3"/>
  <c r="O50" i="3"/>
  <c r="Q50" i="3" s="1"/>
  <c r="L28" i="3"/>
  <c r="N28" i="3"/>
  <c r="P28" i="3"/>
  <c r="V28" i="3"/>
  <c r="V50" i="3" s="1"/>
  <c r="Z28" i="3"/>
  <c r="N29" i="3"/>
  <c r="Z29" i="3"/>
  <c r="AB29" i="3" s="1"/>
  <c r="N30" i="3"/>
  <c r="Z30" i="3"/>
  <c r="AB30" i="3" s="1"/>
  <c r="N31" i="3"/>
  <c r="Z31" i="3"/>
  <c r="AB31" i="3" s="1"/>
  <c r="N32" i="3"/>
  <c r="Z32" i="3"/>
  <c r="AB32" i="3" s="1"/>
  <c r="N33" i="3"/>
  <c r="Z33" i="3"/>
  <c r="AB33" i="3" s="1"/>
  <c r="N34" i="3"/>
  <c r="Z34" i="3"/>
  <c r="AB34" i="3" s="1"/>
  <c r="N35" i="3"/>
  <c r="Z35" i="3"/>
  <c r="AB35" i="3" s="1"/>
  <c r="M51" i="3"/>
  <c r="L51" i="3"/>
  <c r="O51" i="3"/>
  <c r="Q51" i="3" s="1"/>
  <c r="L36" i="3"/>
  <c r="N36" i="3"/>
  <c r="P36" i="3"/>
  <c r="V36" i="3"/>
  <c r="V51" i="3" s="1"/>
  <c r="Z36" i="3"/>
  <c r="N37" i="3"/>
  <c r="Z37" i="3"/>
  <c r="AB37" i="3" s="1"/>
  <c r="N38" i="3"/>
  <c r="Z38" i="3"/>
  <c r="AB38" i="3" s="1"/>
  <c r="N39" i="3"/>
  <c r="Z39" i="3"/>
  <c r="AB39" i="3" s="1"/>
  <c r="M52" i="3"/>
  <c r="L52" i="3"/>
  <c r="O52" i="3"/>
  <c r="Q52" i="3" s="1"/>
  <c r="L40" i="3"/>
  <c r="N40" i="3"/>
  <c r="P40" i="3"/>
  <c r="V40" i="3"/>
  <c r="V52" i="3" s="1"/>
  <c r="Z40" i="3"/>
  <c r="M53" i="3"/>
  <c r="L53" i="3"/>
  <c r="O53" i="3"/>
  <c r="Q53" i="3" s="1"/>
  <c r="L41" i="3"/>
  <c r="N41" i="3"/>
  <c r="P41" i="3"/>
  <c r="V41" i="3"/>
  <c r="V53" i="3" s="1"/>
  <c r="Z41" i="3"/>
  <c r="D43" i="3"/>
  <c r="D42" i="3" s="1"/>
  <c r="F43" i="3"/>
  <c r="F42" i="3" s="1"/>
  <c r="H43" i="3"/>
  <c r="J43" i="3"/>
  <c r="T43" i="3"/>
  <c r="T42" i="3" s="1"/>
  <c r="X43" i="3"/>
  <c r="X42" i="3" s="1"/>
  <c r="D44" i="3"/>
  <c r="F44" i="3"/>
  <c r="H44" i="3"/>
  <c r="J44" i="3"/>
  <c r="T44" i="3"/>
  <c r="X44" i="3"/>
  <c r="J45" i="3"/>
  <c r="Q18" i="4"/>
  <c r="Q19" i="4"/>
  <c r="Q20" i="4"/>
  <c r="Q22" i="4"/>
  <c r="Q23" i="4"/>
  <c r="G7" i="3"/>
  <c r="M7" i="3"/>
  <c r="O7" i="3"/>
  <c r="Q7" i="3" s="1"/>
  <c r="Y7" i="3"/>
  <c r="AA7" i="3"/>
  <c r="G8" i="3"/>
  <c r="M8" i="3"/>
  <c r="O8" i="3"/>
  <c r="Q8" i="3" s="1"/>
  <c r="Y8" i="3"/>
  <c r="AA8" i="3"/>
  <c r="G9" i="3"/>
  <c r="G10" i="3"/>
  <c r="G11" i="3"/>
  <c r="M11" i="3"/>
  <c r="O11" i="3"/>
  <c r="Q11" i="3" s="1"/>
  <c r="Y11" i="3"/>
  <c r="AA11" i="3"/>
  <c r="G12" i="3"/>
  <c r="G13" i="3"/>
  <c r="G14" i="3"/>
  <c r="G15" i="3"/>
  <c r="G16" i="3"/>
  <c r="G17" i="3"/>
  <c r="G18" i="3"/>
  <c r="G19" i="3"/>
  <c r="G20" i="3"/>
  <c r="G49" i="3"/>
  <c r="G21" i="3"/>
  <c r="N49" i="3"/>
  <c r="P49" i="3"/>
  <c r="M21" i="3"/>
  <c r="O21" i="3"/>
  <c r="Q21" i="3" s="1"/>
  <c r="Y21" i="3"/>
  <c r="Y49" i="3" s="1"/>
  <c r="AA21" i="3"/>
  <c r="AA49" i="3" s="1"/>
  <c r="G22" i="3"/>
  <c r="G23" i="3"/>
  <c r="G24" i="3"/>
  <c r="G25" i="3"/>
  <c r="G26" i="3"/>
  <c r="G27" i="3"/>
  <c r="G28" i="3"/>
  <c r="M28" i="3"/>
  <c r="O28" i="3"/>
  <c r="Q28" i="3" s="1"/>
  <c r="Y28" i="3"/>
  <c r="Y50" i="3" s="1"/>
  <c r="AA28" i="3"/>
  <c r="AA50" i="3" s="1"/>
  <c r="G29" i="3"/>
  <c r="G30" i="3"/>
  <c r="G31" i="3"/>
  <c r="G32" i="3"/>
  <c r="G33" i="3"/>
  <c r="G34" i="3"/>
  <c r="G35" i="3"/>
  <c r="G36" i="3"/>
  <c r="M36" i="3"/>
  <c r="O36" i="3"/>
  <c r="Q36" i="3" s="1"/>
  <c r="Y36" i="3"/>
  <c r="Y51" i="3" s="1"/>
  <c r="AA36" i="3"/>
  <c r="AA51" i="3" s="1"/>
  <c r="G37" i="3"/>
  <c r="G38" i="3"/>
  <c r="G39" i="3"/>
  <c r="G40" i="3"/>
  <c r="M40" i="3"/>
  <c r="O40" i="3"/>
  <c r="Q40" i="3" s="1"/>
  <c r="Y40" i="3"/>
  <c r="Y52" i="3" s="1"/>
  <c r="AA40" i="3"/>
  <c r="AA52" i="3" s="1"/>
  <c r="G41" i="3"/>
  <c r="M41" i="3"/>
  <c r="O41" i="3"/>
  <c r="Q41" i="3" s="1"/>
  <c r="Y41" i="3"/>
  <c r="Y53" i="3" s="1"/>
  <c r="AA41" i="3"/>
  <c r="AA53" i="3" s="1"/>
  <c r="C43" i="3"/>
  <c r="C42" i="3" s="1"/>
  <c r="E43" i="3"/>
  <c r="I43" i="3"/>
  <c r="K43" i="3"/>
  <c r="U43" i="3"/>
  <c r="U42" i="3" s="1"/>
  <c r="W43" i="3"/>
  <c r="W42" i="3" s="1"/>
  <c r="C44" i="3"/>
  <c r="E44" i="3"/>
  <c r="G44" i="3" s="1"/>
  <c r="I44" i="3"/>
  <c r="N44" i="3" s="1"/>
  <c r="K44" i="3"/>
  <c r="P44" i="3" s="1"/>
  <c r="U44" i="3"/>
  <c r="W44" i="3"/>
  <c r="E45" i="3"/>
  <c r="G45" i="3" s="1"/>
  <c r="I45" i="3"/>
  <c r="N45" i="3" s="1"/>
  <c r="K45" i="3"/>
  <c r="P45" i="3" s="1"/>
  <c r="D46" i="4"/>
  <c r="D43" i="4"/>
  <c r="D42" i="4" s="1"/>
  <c r="F46" i="4"/>
  <c r="F43" i="4"/>
  <c r="F42" i="4" s="1"/>
  <c r="H46" i="4"/>
  <c r="M46" i="4" s="1"/>
  <c r="H43" i="4"/>
  <c r="J46" i="4"/>
  <c r="J43" i="4"/>
  <c r="L7" i="4"/>
  <c r="T46" i="4"/>
  <c r="T43" i="4"/>
  <c r="T42" i="4" s="1"/>
  <c r="V7" i="4"/>
  <c r="X46" i="4"/>
  <c r="X43" i="4"/>
  <c r="X42" i="4" s="1"/>
  <c r="D48" i="4"/>
  <c r="D44" i="4"/>
  <c r="F48" i="4"/>
  <c r="F44" i="4"/>
  <c r="H48" i="4"/>
  <c r="H44" i="4"/>
  <c r="J48" i="4"/>
  <c r="J44" i="4"/>
  <c r="L8" i="4"/>
  <c r="T48" i="4"/>
  <c r="T44" i="4"/>
  <c r="V8" i="4"/>
  <c r="X48" i="4"/>
  <c r="X44" i="4"/>
  <c r="Z9" i="4"/>
  <c r="AB9" i="4" s="1"/>
  <c r="Z10" i="4"/>
  <c r="AB10" i="4" s="1"/>
  <c r="M47" i="4"/>
  <c r="L47" i="4"/>
  <c r="O47" i="4"/>
  <c r="L11" i="4"/>
  <c r="N11" i="4"/>
  <c r="P11" i="4"/>
  <c r="V11" i="4"/>
  <c r="Z11" i="4"/>
  <c r="L12" i="4"/>
  <c r="L13" i="4"/>
  <c r="L14" i="4"/>
  <c r="Z16" i="4"/>
  <c r="AB16" i="4" s="1"/>
  <c r="Z17" i="4"/>
  <c r="AB17" i="4" s="1"/>
  <c r="N18" i="4"/>
  <c r="Z18" i="4"/>
  <c r="AB18" i="4" s="1"/>
  <c r="N19" i="4"/>
  <c r="Z19" i="4"/>
  <c r="AB19" i="4" s="1"/>
  <c r="N20" i="4"/>
  <c r="Z20" i="4"/>
  <c r="AB20" i="4" s="1"/>
  <c r="M49" i="4"/>
  <c r="H45" i="4"/>
  <c r="M45" i="4" s="1"/>
  <c r="L49" i="4"/>
  <c r="O49" i="4"/>
  <c r="J45" i="4"/>
  <c r="L21" i="4"/>
  <c r="N21" i="4"/>
  <c r="P21" i="4"/>
  <c r="V21" i="4"/>
  <c r="V49" i="4" s="1"/>
  <c r="Z21" i="4"/>
  <c r="N22" i="4"/>
  <c r="Z22" i="4"/>
  <c r="AB22" i="4" s="1"/>
  <c r="N23" i="4"/>
  <c r="Z23" i="4"/>
  <c r="AB23" i="4" s="1"/>
  <c r="AA24" i="4"/>
  <c r="O24" i="4"/>
  <c r="Q24" i="4" s="1"/>
  <c r="L24" i="4"/>
  <c r="AB25" i="4"/>
  <c r="AB26" i="4"/>
  <c r="AB27" i="4"/>
  <c r="AB29" i="4"/>
  <c r="AB30" i="4"/>
  <c r="C46" i="4"/>
  <c r="C43" i="4"/>
  <c r="C42" i="4" s="1"/>
  <c r="E46" i="4"/>
  <c r="E43" i="4"/>
  <c r="G7" i="4"/>
  <c r="I46" i="4"/>
  <c r="N46" i="4" s="1"/>
  <c r="I43" i="4"/>
  <c r="K46" i="4"/>
  <c r="P46" i="4" s="1"/>
  <c r="K43" i="4"/>
  <c r="M7" i="4"/>
  <c r="O7" i="4"/>
  <c r="Q7" i="4" s="1"/>
  <c r="U46" i="4"/>
  <c r="U43" i="4"/>
  <c r="U42" i="4" s="1"/>
  <c r="W46" i="4"/>
  <c r="W43" i="4"/>
  <c r="W42" i="4" s="1"/>
  <c r="Y7" i="4"/>
  <c r="AA7" i="4"/>
  <c r="C48" i="4"/>
  <c r="C44" i="4"/>
  <c r="E48" i="4"/>
  <c r="G48" i="4" s="1"/>
  <c r="E44" i="4"/>
  <c r="G44" i="4" s="1"/>
  <c r="G8" i="4"/>
  <c r="I48" i="4"/>
  <c r="I44" i="4"/>
  <c r="N44" i="4" s="1"/>
  <c r="K48" i="4"/>
  <c r="K44" i="4"/>
  <c r="P44" i="4" s="1"/>
  <c r="M8" i="4"/>
  <c r="O8" i="4"/>
  <c r="Q8" i="4" s="1"/>
  <c r="U48" i="4"/>
  <c r="U44" i="4"/>
  <c r="W48" i="4"/>
  <c r="W44" i="4"/>
  <c r="Y8" i="4"/>
  <c r="AA8" i="4"/>
  <c r="AB8" i="4" s="1"/>
  <c r="G9" i="4"/>
  <c r="G10" i="4"/>
  <c r="G11" i="4"/>
  <c r="N47" i="4"/>
  <c r="P47" i="4"/>
  <c r="M11" i="4"/>
  <c r="O11" i="4"/>
  <c r="Q11" i="4" s="1"/>
  <c r="Y11" i="4"/>
  <c r="AA11" i="4"/>
  <c r="G15" i="4"/>
  <c r="G16" i="4"/>
  <c r="G17" i="4"/>
  <c r="G18" i="4"/>
  <c r="G19" i="4"/>
  <c r="G20" i="4"/>
  <c r="G49" i="4"/>
  <c r="E45" i="4"/>
  <c r="G45" i="4" s="1"/>
  <c r="G21" i="4"/>
  <c r="N49" i="4"/>
  <c r="I45" i="4"/>
  <c r="N45" i="4" s="1"/>
  <c r="P49" i="4"/>
  <c r="K45" i="4"/>
  <c r="P45" i="4" s="1"/>
  <c r="M21" i="4"/>
  <c r="O21" i="4"/>
  <c r="Q21" i="4" s="1"/>
  <c r="Y21" i="4"/>
  <c r="Y49" i="4" s="1"/>
  <c r="AA21" i="4"/>
  <c r="AA49" i="4" s="1"/>
  <c r="G22" i="4"/>
  <c r="G23" i="4"/>
  <c r="AB24" i="4"/>
  <c r="M24" i="4"/>
  <c r="O25" i="4"/>
  <c r="Q25" i="4" s="1"/>
  <c r="O26" i="4"/>
  <c r="Q26" i="4" s="1"/>
  <c r="O27" i="4"/>
  <c r="Q27" i="4" s="1"/>
  <c r="G50" i="4"/>
  <c r="G28" i="4"/>
  <c r="N50" i="4"/>
  <c r="P50" i="4"/>
  <c r="M28" i="4"/>
  <c r="O28" i="4"/>
  <c r="Y28" i="4"/>
  <c r="Y50" i="4" s="1"/>
  <c r="AA28" i="4"/>
  <c r="O29" i="4"/>
  <c r="Q29" i="4" s="1"/>
  <c r="O30" i="4"/>
  <c r="Q30" i="4" s="1"/>
  <c r="G31" i="4"/>
  <c r="M31" i="4"/>
  <c r="G32" i="4"/>
  <c r="M32" i="4"/>
  <c r="G33" i="4"/>
  <c r="M33" i="4"/>
  <c r="AA33" i="4"/>
  <c r="AB33" i="4" s="1"/>
  <c r="G34" i="4"/>
  <c r="M34" i="4"/>
  <c r="AA34" i="4"/>
  <c r="AB34" i="4" s="1"/>
  <c r="G35" i="4"/>
  <c r="M35" i="4"/>
  <c r="AA35" i="4"/>
  <c r="AB35" i="4" s="1"/>
  <c r="G36" i="4"/>
  <c r="M36" i="4"/>
  <c r="O36" i="4"/>
  <c r="Y36" i="4"/>
  <c r="Y51" i="4" s="1"/>
  <c r="AA36" i="4"/>
  <c r="G37" i="4"/>
  <c r="M37" i="4"/>
  <c r="AA37" i="4"/>
  <c r="AB37" i="4" s="1"/>
  <c r="G38" i="4"/>
  <c r="M38" i="4"/>
  <c r="AA38" i="4"/>
  <c r="AB38" i="4" s="1"/>
  <c r="G39" i="4"/>
  <c r="M39" i="4"/>
  <c r="AA39" i="4"/>
  <c r="AB39" i="4" s="1"/>
  <c r="G40" i="4"/>
  <c r="M40" i="4"/>
  <c r="O40" i="4"/>
  <c r="Y40" i="4"/>
  <c r="Y52" i="4" s="1"/>
  <c r="AA40" i="4"/>
  <c r="AA52" i="4" s="1"/>
  <c r="G41" i="4"/>
  <c r="N53" i="4"/>
  <c r="P53" i="4"/>
  <c r="M41" i="4"/>
  <c r="O41" i="4"/>
  <c r="Y41" i="4"/>
  <c r="Y53" i="4" s="1"/>
  <c r="AA41" i="4"/>
  <c r="AA53" i="4" s="1"/>
  <c r="M50" i="4"/>
  <c r="L50" i="4"/>
  <c r="O50" i="4"/>
  <c r="Q50" i="4" s="1"/>
  <c r="L28" i="4"/>
  <c r="N28" i="4"/>
  <c r="P28" i="4"/>
  <c r="V28" i="4"/>
  <c r="V50" i="4" s="1"/>
  <c r="Z28" i="4"/>
  <c r="M51" i="4"/>
  <c r="L51" i="4"/>
  <c r="O51" i="4"/>
  <c r="Q51" i="4" s="1"/>
  <c r="L36" i="4"/>
  <c r="N36" i="4"/>
  <c r="P36" i="4"/>
  <c r="V36" i="4"/>
  <c r="V51" i="4" s="1"/>
  <c r="Z36" i="4"/>
  <c r="M52" i="4"/>
  <c r="L52" i="4"/>
  <c r="O52" i="4"/>
  <c r="Q52" i="4" s="1"/>
  <c r="L40" i="4"/>
  <c r="N40" i="4"/>
  <c r="P40" i="4"/>
  <c r="V40" i="4"/>
  <c r="V52" i="4" s="1"/>
  <c r="Z40" i="4"/>
  <c r="M53" i="4"/>
  <c r="L53" i="4"/>
  <c r="O53" i="4"/>
  <c r="L41" i="4"/>
  <c r="N41" i="4"/>
  <c r="P41" i="4"/>
  <c r="V41" i="4"/>
  <c r="V53" i="4" s="1"/>
  <c r="Z41" i="4"/>
  <c r="Q49" i="4" l="1"/>
  <c r="Q47" i="4"/>
  <c r="V47" i="4"/>
  <c r="Q40" i="2"/>
  <c r="Q7" i="2"/>
  <c r="Z51" i="4"/>
  <c r="AB36" i="4"/>
  <c r="AB51" i="4" s="1"/>
  <c r="Q41" i="4"/>
  <c r="Q53" i="4"/>
  <c r="Q40" i="4"/>
  <c r="AA51" i="4"/>
  <c r="Q36" i="4"/>
  <c r="AA50" i="4"/>
  <c r="Q28" i="4"/>
  <c r="Y45" i="4"/>
  <c r="AA47" i="4"/>
  <c r="Y48" i="4"/>
  <c r="Y44" i="4"/>
  <c r="P48" i="4"/>
  <c r="N48" i="4"/>
  <c r="AA46" i="4"/>
  <c r="AA43" i="4"/>
  <c r="P43" i="4"/>
  <c r="K42" i="4"/>
  <c r="P42" i="4" s="1"/>
  <c r="N43" i="4"/>
  <c r="I42" i="4"/>
  <c r="N42" i="4" s="1"/>
  <c r="G46" i="4"/>
  <c r="V45" i="4"/>
  <c r="L45" i="4"/>
  <c r="O45" i="4"/>
  <c r="Q45" i="4" s="1"/>
  <c r="Z47" i="4"/>
  <c r="AB11" i="4"/>
  <c r="AB44" i="4" s="1"/>
  <c r="V48" i="4"/>
  <c r="V44" i="4"/>
  <c r="L44" i="4"/>
  <c r="O44" i="4"/>
  <c r="Q44" i="4" s="1"/>
  <c r="M44" i="4"/>
  <c r="V46" i="4"/>
  <c r="V43" i="4"/>
  <c r="V42" i="4" s="1"/>
  <c r="L43" i="4"/>
  <c r="J42" i="4"/>
  <c r="O43" i="4"/>
  <c r="Q43" i="4" s="1"/>
  <c r="H42" i="4"/>
  <c r="M42" i="4" s="1"/>
  <c r="M43" i="4"/>
  <c r="I42" i="3"/>
  <c r="N42" i="3" s="1"/>
  <c r="N43" i="3"/>
  <c r="Y45" i="3"/>
  <c r="AA47" i="3"/>
  <c r="Y48" i="3"/>
  <c r="Y44" i="3"/>
  <c r="AA46" i="3"/>
  <c r="AA43" i="3"/>
  <c r="Z48" i="4"/>
  <c r="Z43" i="4"/>
  <c r="O45" i="3"/>
  <c r="Q45" i="3" s="1"/>
  <c r="L45" i="3"/>
  <c r="M44" i="3"/>
  <c r="M43" i="3"/>
  <c r="H42" i="3"/>
  <c r="M42" i="3" s="1"/>
  <c r="V45" i="3"/>
  <c r="Q49" i="3"/>
  <c r="Z47" i="3"/>
  <c r="AB11" i="3"/>
  <c r="V48" i="3"/>
  <c r="V44" i="3"/>
  <c r="Z46" i="3"/>
  <c r="Z43" i="3"/>
  <c r="AB7" i="3"/>
  <c r="Y45" i="2"/>
  <c r="O44" i="2"/>
  <c r="L44" i="2"/>
  <c r="Z53" i="2"/>
  <c r="AB41" i="2"/>
  <c r="AB53" i="2" s="1"/>
  <c r="Z52" i="2"/>
  <c r="AB40" i="2"/>
  <c r="AB52" i="2" s="1"/>
  <c r="Z50" i="2"/>
  <c r="AB28" i="2"/>
  <c r="AB50" i="2" s="1"/>
  <c r="V45" i="2"/>
  <c r="V47" i="2"/>
  <c r="V48" i="2"/>
  <c r="V44" i="2"/>
  <c r="AA47" i="2"/>
  <c r="P44" i="2"/>
  <c r="N48" i="2"/>
  <c r="Q8" i="2"/>
  <c r="Y46" i="2"/>
  <c r="Y43" i="2"/>
  <c r="Y42" i="2" s="1"/>
  <c r="G43" i="2"/>
  <c r="E42" i="2"/>
  <c r="G42" i="2" s="1"/>
  <c r="L44" i="1"/>
  <c r="O44" i="1"/>
  <c r="L43" i="1"/>
  <c r="J42" i="1"/>
  <c r="O43" i="1"/>
  <c r="V45" i="1"/>
  <c r="V47" i="1"/>
  <c r="V48" i="1"/>
  <c r="V44" i="1"/>
  <c r="V46" i="1"/>
  <c r="V43" i="1"/>
  <c r="V42" i="1" s="1"/>
  <c r="Q50" i="2"/>
  <c r="O45" i="2"/>
  <c r="Q45" i="2" s="1"/>
  <c r="L45" i="2"/>
  <c r="Q49" i="2"/>
  <c r="Q47" i="2"/>
  <c r="L48" i="2"/>
  <c r="V46" i="2"/>
  <c r="V43" i="2"/>
  <c r="V42" i="2" s="1"/>
  <c r="O43" i="2"/>
  <c r="L43" i="2"/>
  <c r="J42" i="2"/>
  <c r="M43" i="2"/>
  <c r="H42" i="2"/>
  <c r="M42" i="2" s="1"/>
  <c r="P49" i="1"/>
  <c r="K45" i="1"/>
  <c r="P45" i="1" s="1"/>
  <c r="C45" i="1"/>
  <c r="P44" i="1"/>
  <c r="G44" i="1"/>
  <c r="P43" i="1"/>
  <c r="G43" i="1"/>
  <c r="E42" i="1"/>
  <c r="G42" i="1" s="1"/>
  <c r="AA49" i="1"/>
  <c r="AA47" i="1"/>
  <c r="Y48" i="1"/>
  <c r="Y44" i="1"/>
  <c r="AA46" i="1"/>
  <c r="AA43" i="1"/>
  <c r="L53" i="1"/>
  <c r="L52" i="1"/>
  <c r="L51" i="1"/>
  <c r="L50" i="1"/>
  <c r="L45" i="1"/>
  <c r="O45" i="1"/>
  <c r="Q45" i="1" s="1"/>
  <c r="M49" i="1"/>
  <c r="AB21" i="1"/>
  <c r="AB49" i="1" s="1"/>
  <c r="L47" i="1"/>
  <c r="AB11" i="1"/>
  <c r="Q48" i="1"/>
  <c r="Q46" i="1"/>
  <c r="AB7" i="1"/>
  <c r="Z53" i="4"/>
  <c r="AB41" i="4"/>
  <c r="AB53" i="4" s="1"/>
  <c r="Z52" i="4"/>
  <c r="AB40" i="4"/>
  <c r="AB52" i="4" s="1"/>
  <c r="Z50" i="4"/>
  <c r="AB28" i="4"/>
  <c r="AB50" i="4" s="1"/>
  <c r="AA45" i="4"/>
  <c r="Y47" i="4"/>
  <c r="AA48" i="4"/>
  <c r="AA44" i="4"/>
  <c r="Y46" i="4"/>
  <c r="Y43" i="4"/>
  <c r="Y42" i="4" s="1"/>
  <c r="G43" i="4"/>
  <c r="E42" i="4"/>
  <c r="G42" i="4" s="1"/>
  <c r="Z49" i="4"/>
  <c r="Z45" i="4" s="1"/>
  <c r="AB21" i="4"/>
  <c r="AB49" i="4" s="1"/>
  <c r="AB45" i="4" s="1"/>
  <c r="L48" i="4"/>
  <c r="O48" i="4"/>
  <c r="Q48" i="4" s="1"/>
  <c r="M48" i="4"/>
  <c r="L46" i="4"/>
  <c r="O46" i="4"/>
  <c r="Q46" i="4" s="1"/>
  <c r="K42" i="3"/>
  <c r="P42" i="3" s="1"/>
  <c r="P43" i="3"/>
  <c r="G43" i="3"/>
  <c r="E42" i="3"/>
  <c r="G42" i="3" s="1"/>
  <c r="AA45" i="3"/>
  <c r="Y47" i="3"/>
  <c r="AA48" i="3"/>
  <c r="AA44" i="3"/>
  <c r="Y46" i="3"/>
  <c r="Y43" i="3"/>
  <c r="Y42" i="3" s="1"/>
  <c r="Z44" i="4"/>
  <c r="AB7" i="4"/>
  <c r="Z46" i="4"/>
  <c r="O44" i="3"/>
  <c r="Q44" i="3" s="1"/>
  <c r="L44" i="3"/>
  <c r="O43" i="3"/>
  <c r="Q43" i="3" s="1"/>
  <c r="L43" i="3"/>
  <c r="J42" i="3"/>
  <c r="Z53" i="3"/>
  <c r="AB41" i="3"/>
  <c r="AB53" i="3" s="1"/>
  <c r="Z52" i="3"/>
  <c r="AB40" i="3"/>
  <c r="AB52" i="3" s="1"/>
  <c r="Z51" i="3"/>
  <c r="AB36" i="3"/>
  <c r="AB51" i="3" s="1"/>
  <c r="Z50" i="3"/>
  <c r="AB28" i="3"/>
  <c r="AB50" i="3" s="1"/>
  <c r="Z49" i="3"/>
  <c r="Z45" i="3" s="1"/>
  <c r="AB21" i="3"/>
  <c r="AB49" i="3" s="1"/>
  <c r="AB45" i="3" s="1"/>
  <c r="Z48" i="3"/>
  <c r="Z44" i="3"/>
  <c r="AB8" i="3"/>
  <c r="V46" i="3"/>
  <c r="V43" i="3"/>
  <c r="V42" i="3" s="1"/>
  <c r="AA45" i="2"/>
  <c r="Y47" i="2"/>
  <c r="Y48" i="2"/>
  <c r="Y44" i="2"/>
  <c r="Q53" i="2"/>
  <c r="Z51" i="2"/>
  <c r="AB36" i="2"/>
  <c r="AB51" i="2" s="1"/>
  <c r="Z49" i="2"/>
  <c r="Z45" i="2" s="1"/>
  <c r="AB21" i="2"/>
  <c r="AB49" i="2" s="1"/>
  <c r="AB45" i="2" s="1"/>
  <c r="Z47" i="2"/>
  <c r="AB11" i="2"/>
  <c r="AB47" i="2" s="1"/>
  <c r="N44" i="2"/>
  <c r="G44" i="2"/>
  <c r="Z48" i="2"/>
  <c r="Z44" i="2"/>
  <c r="AB8" i="2"/>
  <c r="AA46" i="2"/>
  <c r="AA43" i="2"/>
  <c r="K42" i="2"/>
  <c r="P42" i="2" s="1"/>
  <c r="P43" i="2"/>
  <c r="I42" i="2"/>
  <c r="N42" i="2" s="1"/>
  <c r="N43" i="2"/>
  <c r="H42" i="1"/>
  <c r="M43" i="1"/>
  <c r="Q52" i="2"/>
  <c r="Q51" i="2"/>
  <c r="O48" i="2"/>
  <c r="Q48" i="2" s="1"/>
  <c r="Z46" i="2"/>
  <c r="Z43" i="2"/>
  <c r="Z42" i="2" s="1"/>
  <c r="AB7" i="2"/>
  <c r="O46" i="2"/>
  <c r="Q46" i="2" s="1"/>
  <c r="L46" i="2"/>
  <c r="M46" i="2"/>
  <c r="N49" i="1"/>
  <c r="I45" i="1"/>
  <c r="N45" i="1" s="1"/>
  <c r="N44" i="1"/>
  <c r="N43" i="1"/>
  <c r="C42" i="1"/>
  <c r="AA51" i="1"/>
  <c r="AA50" i="1"/>
  <c r="Y45" i="1"/>
  <c r="Y47" i="1"/>
  <c r="AA48" i="1"/>
  <c r="AA44" i="1"/>
  <c r="Y46" i="1"/>
  <c r="Y43" i="1"/>
  <c r="Q53" i="1"/>
  <c r="AB41" i="1"/>
  <c r="AB53" i="1" s="1"/>
  <c r="Q52" i="1"/>
  <c r="AB40" i="1"/>
  <c r="AB52" i="1" s="1"/>
  <c r="Q51" i="1"/>
  <c r="AB36" i="1"/>
  <c r="AB51" i="1" s="1"/>
  <c r="Q50" i="1"/>
  <c r="AB28" i="1"/>
  <c r="AB50" i="1" s="1"/>
  <c r="Q49" i="1"/>
  <c r="L49" i="1"/>
  <c r="M45" i="1"/>
  <c r="Z45" i="1"/>
  <c r="Z42" i="1" s="1"/>
  <c r="Q47" i="1"/>
  <c r="L48" i="1"/>
  <c r="AB8" i="1"/>
  <c r="L46" i="1"/>
  <c r="Y42" i="1" l="1"/>
  <c r="Q44" i="2"/>
  <c r="K42" i="1"/>
  <c r="P42" i="1" s="1"/>
  <c r="Q43" i="1"/>
  <c r="AB48" i="1"/>
  <c r="AB44" i="1"/>
  <c r="I42" i="1"/>
  <c r="N42" i="1" s="1"/>
  <c r="AB46" i="2"/>
  <c r="AB43" i="2"/>
  <c r="AB42" i="2" s="1"/>
  <c r="AA42" i="2"/>
  <c r="AB48" i="2"/>
  <c r="AB44" i="2"/>
  <c r="AB48" i="3"/>
  <c r="AB44" i="3"/>
  <c r="AB46" i="1"/>
  <c r="AB43" i="1"/>
  <c r="AA45" i="1"/>
  <c r="O42" i="2"/>
  <c r="Q42" i="2" s="1"/>
  <c r="L42" i="2"/>
  <c r="Q43" i="2"/>
  <c r="L42" i="1"/>
  <c r="O42" i="1"/>
  <c r="Q42" i="1" s="1"/>
  <c r="Q44" i="1"/>
  <c r="Z42" i="3"/>
  <c r="AB47" i="3"/>
  <c r="L42" i="4"/>
  <c r="O42" i="4"/>
  <c r="Q42" i="4" s="1"/>
  <c r="M42" i="1"/>
  <c r="O42" i="3"/>
  <c r="Q42" i="3" s="1"/>
  <c r="L42" i="3"/>
  <c r="AB46" i="4"/>
  <c r="AB43" i="4"/>
  <c r="AB42" i="4" s="1"/>
  <c r="AB47" i="1"/>
  <c r="AB45" i="1"/>
  <c r="AA42" i="1"/>
  <c r="AB46" i="3"/>
  <c r="AB43" i="3"/>
  <c r="AB42" i="3" s="1"/>
  <c r="Z42" i="4"/>
  <c r="AA42" i="3"/>
  <c r="AB47" i="4"/>
  <c r="AA42" i="4"/>
  <c r="AB48" i="4"/>
  <c r="AB42" i="1" l="1"/>
</calcChain>
</file>

<file path=xl/sharedStrings.xml><?xml version="1.0" encoding="utf-8"?>
<sst xmlns="http://schemas.openxmlformats.org/spreadsheetml/2006/main" count="568" uniqueCount="88">
  <si>
    <t>【主な税目別集計】</t>
    <rPh sb="1" eb="2">
      <t>オモ</t>
    </rPh>
    <rPh sb="3" eb="5">
      <t>ゼイモク</t>
    </rPh>
    <rPh sb="5" eb="6">
      <t>ベツ</t>
    </rPh>
    <rPh sb="6" eb="8">
      <t>シュウケイ</t>
    </rPh>
    <phoneticPr fontId="6"/>
  </si>
  <si>
    <t>固定資産税（総計）</t>
    <rPh sb="0" eb="2">
      <t>コテイ</t>
    </rPh>
    <rPh sb="2" eb="4">
      <t>シサン</t>
    </rPh>
    <rPh sb="4" eb="5">
      <t>ゼイ</t>
    </rPh>
    <rPh sb="6" eb="8">
      <t>ソウケイ</t>
    </rPh>
    <phoneticPr fontId="8"/>
  </si>
  <si>
    <t>（単位：千円）</t>
    <rPh sb="4" eb="6">
      <t>センエン</t>
    </rPh>
    <phoneticPr fontId="6"/>
  </si>
  <si>
    <t>調　　定　　済　　額</t>
    <rPh sb="0" eb="1">
      <t>チョウ</t>
    </rPh>
    <rPh sb="3" eb="4">
      <t>サダム</t>
    </rPh>
    <rPh sb="6" eb="7">
      <t>ズミ</t>
    </rPh>
    <rPh sb="9" eb="10">
      <t>ガク</t>
    </rPh>
    <phoneticPr fontId="8"/>
  </si>
  <si>
    <t>収　　入　　済　　額</t>
    <rPh sb="0" eb="1">
      <t>オサム</t>
    </rPh>
    <rPh sb="3" eb="4">
      <t>イリ</t>
    </rPh>
    <rPh sb="6" eb="7">
      <t>ズミ</t>
    </rPh>
    <rPh sb="9" eb="10">
      <t>ガク</t>
    </rPh>
    <phoneticPr fontId="8"/>
  </si>
  <si>
    <t>標準税率超過課税</t>
    <rPh sb="0" eb="2">
      <t>ヒョウジュン</t>
    </rPh>
    <rPh sb="2" eb="4">
      <t>ゼイリツ</t>
    </rPh>
    <rPh sb="4" eb="6">
      <t>チョウカ</t>
    </rPh>
    <rPh sb="6" eb="8">
      <t>カゼイ</t>
    </rPh>
    <phoneticPr fontId="8"/>
  </si>
  <si>
    <t>過誤納金還付未済額</t>
    <rPh sb="0" eb="2">
      <t>カゴ</t>
    </rPh>
    <rPh sb="2" eb="4">
      <t>ノウキン</t>
    </rPh>
    <rPh sb="4" eb="6">
      <t>カンプ</t>
    </rPh>
    <rPh sb="6" eb="8">
      <t>ミサイ</t>
    </rPh>
    <rPh sb="8" eb="9">
      <t>ガク</t>
    </rPh>
    <phoneticPr fontId="8"/>
  </si>
  <si>
    <t>本年度中不納欠損額</t>
    <rPh sb="0" eb="2">
      <t>ホンネン</t>
    </rPh>
    <rPh sb="2" eb="3">
      <t>ド</t>
    </rPh>
    <rPh sb="3" eb="4">
      <t>チュウ</t>
    </rPh>
    <rPh sb="4" eb="6">
      <t>フノウ</t>
    </rPh>
    <rPh sb="6" eb="8">
      <t>ケッソン</t>
    </rPh>
    <rPh sb="8" eb="9">
      <t>ガク</t>
    </rPh>
    <phoneticPr fontId="8"/>
  </si>
  <si>
    <t>収入未済額</t>
    <rPh sb="0" eb="2">
      <t>シュウニュウ</t>
    </rPh>
    <rPh sb="2" eb="4">
      <t>ミサイ</t>
    </rPh>
    <rPh sb="4" eb="5">
      <t>ガク</t>
    </rPh>
    <phoneticPr fontId="8"/>
  </si>
  <si>
    <t>市町村名</t>
    <phoneticPr fontId="6"/>
  </si>
  <si>
    <t>現年課税分</t>
    <rPh sb="0" eb="1">
      <t>ゲン</t>
    </rPh>
    <rPh sb="1" eb="2">
      <t>ネン</t>
    </rPh>
    <rPh sb="2" eb="4">
      <t>カゼイ</t>
    </rPh>
    <rPh sb="4" eb="5">
      <t>ブン</t>
    </rPh>
    <phoneticPr fontId="8"/>
  </si>
  <si>
    <t>滞納繰越分</t>
    <rPh sb="0" eb="2">
      <t>タイノウ</t>
    </rPh>
    <rPh sb="2" eb="3">
      <t>クリ</t>
    </rPh>
    <rPh sb="3" eb="4">
      <t>コシ</t>
    </rPh>
    <rPh sb="4" eb="5">
      <t>ブン</t>
    </rPh>
    <phoneticPr fontId="8"/>
  </si>
  <si>
    <t>計</t>
    <rPh sb="0" eb="1">
      <t>ケイ</t>
    </rPh>
    <phoneticPr fontId="8"/>
  </si>
  <si>
    <t>【参考】</t>
    <rPh sb="1" eb="3">
      <t>サンコウ</t>
    </rPh>
    <phoneticPr fontId="6"/>
  </si>
  <si>
    <t>現年</t>
    <rPh sb="0" eb="1">
      <t>ゲン</t>
    </rPh>
    <rPh sb="1" eb="2">
      <t>ネン</t>
    </rPh>
    <phoneticPr fontId="8"/>
  </si>
  <si>
    <t>滞繰</t>
    <rPh sb="0" eb="1">
      <t>タイ</t>
    </rPh>
    <rPh sb="1" eb="2">
      <t>クリ</t>
    </rPh>
    <phoneticPr fontId="8"/>
  </si>
  <si>
    <t>滞納</t>
    <rPh sb="0" eb="2">
      <t>タイノウ</t>
    </rPh>
    <phoneticPr fontId="8"/>
  </si>
  <si>
    <t>イ</t>
  </si>
  <si>
    <t>ロ</t>
  </si>
  <si>
    <t>ハ</t>
  </si>
  <si>
    <t>前年度</t>
    <rPh sb="0" eb="2">
      <t>ゼンネン</t>
    </rPh>
    <rPh sb="2" eb="3">
      <t>ド</t>
    </rPh>
    <phoneticPr fontId="6"/>
  </si>
  <si>
    <t>前年比</t>
    <rPh sb="0" eb="3">
      <t>ゼンネンヒ</t>
    </rPh>
    <phoneticPr fontId="6"/>
  </si>
  <si>
    <t>ニ</t>
  </si>
  <si>
    <t>ホ</t>
  </si>
  <si>
    <t>ヘ</t>
  </si>
  <si>
    <t>ニ/イ</t>
  </si>
  <si>
    <t>ホ/ロ</t>
  </si>
  <si>
    <t>ヘ/ハ</t>
  </si>
  <si>
    <t>前年度</t>
    <rPh sb="0" eb="3">
      <t>ゼンネンド</t>
    </rPh>
    <phoneticPr fontId="6"/>
  </si>
  <si>
    <t>前年比</t>
    <rPh sb="0" eb="2">
      <t>ゼンネン</t>
    </rPh>
    <rPh sb="2" eb="3">
      <t>ヒ</t>
    </rPh>
    <phoneticPr fontId="6"/>
  </si>
  <si>
    <t>調定済額</t>
    <rPh sb="0" eb="2">
      <t>チョウテイ</t>
    </rPh>
    <rPh sb="2" eb="3">
      <t>ズミ</t>
    </rPh>
    <rPh sb="3" eb="4">
      <t>ガク</t>
    </rPh>
    <phoneticPr fontId="8"/>
  </si>
  <si>
    <t>収入済額</t>
    <rPh sb="0" eb="2">
      <t>シュウニュウ</t>
    </rPh>
    <rPh sb="2" eb="3">
      <t>ズミ</t>
    </rPh>
    <rPh sb="3" eb="4">
      <t>ガク</t>
    </rPh>
    <phoneticPr fontId="8"/>
  </si>
  <si>
    <t>課税分</t>
    <phoneticPr fontId="6"/>
  </si>
  <si>
    <t>繰越分</t>
    <phoneticPr fontId="6"/>
  </si>
  <si>
    <t>仙台市</t>
    <rPh sb="0" eb="3">
      <t>センダイシ</t>
    </rPh>
    <phoneticPr fontId="8"/>
  </si>
  <si>
    <t>沿</t>
    <rPh sb="0" eb="1">
      <t>エン</t>
    </rPh>
    <phoneticPr fontId="9"/>
  </si>
  <si>
    <t>石巻市</t>
    <rPh sb="0" eb="3">
      <t>イシノマキシ</t>
    </rPh>
    <phoneticPr fontId="8"/>
  </si>
  <si>
    <t>塩竈市</t>
    <rPh sb="0" eb="3">
      <t>シオガマシ</t>
    </rPh>
    <phoneticPr fontId="8"/>
  </si>
  <si>
    <t>気仙沼市</t>
    <rPh sb="0" eb="4">
      <t>ケセンヌマシ</t>
    </rPh>
    <phoneticPr fontId="8"/>
  </si>
  <si>
    <t>白石市</t>
    <rPh sb="0" eb="3">
      <t>シロイシシ</t>
    </rPh>
    <phoneticPr fontId="8"/>
  </si>
  <si>
    <t>-</t>
  </si>
  <si>
    <t>名取市</t>
    <rPh sb="0" eb="3">
      <t>ナトリシ</t>
    </rPh>
    <phoneticPr fontId="8"/>
  </si>
  <si>
    <t>角田市</t>
    <rPh sb="0" eb="3">
      <t>カクダシ</t>
    </rPh>
    <phoneticPr fontId="8"/>
  </si>
  <si>
    <t>多賀城市</t>
    <rPh sb="0" eb="4">
      <t>タガジョウシ</t>
    </rPh>
    <phoneticPr fontId="8"/>
  </si>
  <si>
    <t>岩沼市</t>
    <rPh sb="0" eb="3">
      <t>イワヌマシ</t>
    </rPh>
    <phoneticPr fontId="8"/>
  </si>
  <si>
    <t>登米市</t>
    <rPh sb="0" eb="3">
      <t>トメシ</t>
    </rPh>
    <phoneticPr fontId="8"/>
  </si>
  <si>
    <t>栗原市</t>
    <rPh sb="0" eb="2">
      <t>クリハラ</t>
    </rPh>
    <rPh sb="2" eb="3">
      <t>シ</t>
    </rPh>
    <phoneticPr fontId="8"/>
  </si>
  <si>
    <t>東松島市</t>
    <rPh sb="0" eb="1">
      <t>ヒガシ</t>
    </rPh>
    <rPh sb="1" eb="3">
      <t>マツシマ</t>
    </rPh>
    <rPh sb="3" eb="4">
      <t>シ</t>
    </rPh>
    <phoneticPr fontId="8"/>
  </si>
  <si>
    <t>大崎市</t>
    <phoneticPr fontId="8"/>
  </si>
  <si>
    <t>富谷市</t>
    <rPh sb="0" eb="2">
      <t>トミヤ</t>
    </rPh>
    <rPh sb="2" eb="3">
      <t>シ</t>
    </rPh>
    <phoneticPr fontId="8"/>
  </si>
  <si>
    <t>蔵王町</t>
    <rPh sb="0" eb="3">
      <t>ザオウチョウ</t>
    </rPh>
    <phoneticPr fontId="8"/>
  </si>
  <si>
    <t>七ヶ宿町</t>
    <rPh sb="0" eb="3">
      <t>シチガシュク</t>
    </rPh>
    <rPh sb="3" eb="4">
      <t>チョウ</t>
    </rPh>
    <phoneticPr fontId="8"/>
  </si>
  <si>
    <t>大河原町</t>
    <rPh sb="0" eb="3">
      <t>オオガワラ</t>
    </rPh>
    <rPh sb="3" eb="4">
      <t>チョウ</t>
    </rPh>
    <phoneticPr fontId="8"/>
  </si>
  <si>
    <t>村田町</t>
    <rPh sb="0" eb="2">
      <t>ムラタ</t>
    </rPh>
    <rPh sb="2" eb="3">
      <t>チョウ</t>
    </rPh>
    <phoneticPr fontId="8"/>
  </si>
  <si>
    <t>柴田町</t>
    <rPh sb="0" eb="2">
      <t>シバタ</t>
    </rPh>
    <rPh sb="2" eb="3">
      <t>チョウ</t>
    </rPh>
    <phoneticPr fontId="8"/>
  </si>
  <si>
    <t>川崎町</t>
    <rPh sb="0" eb="3">
      <t>カワサキチョウ</t>
    </rPh>
    <phoneticPr fontId="8"/>
  </si>
  <si>
    <t>丸森町</t>
    <rPh sb="0" eb="2">
      <t>マルモリ</t>
    </rPh>
    <rPh sb="2" eb="3">
      <t>チョウ</t>
    </rPh>
    <phoneticPr fontId="8"/>
  </si>
  <si>
    <t>亘理町</t>
    <rPh sb="0" eb="3">
      <t>ワタリチョウ</t>
    </rPh>
    <phoneticPr fontId="8"/>
  </si>
  <si>
    <t>山元町</t>
    <rPh sb="0" eb="2">
      <t>ヤマモト</t>
    </rPh>
    <rPh sb="2" eb="3">
      <t>チョウ</t>
    </rPh>
    <phoneticPr fontId="8"/>
  </si>
  <si>
    <t>松島町</t>
    <rPh sb="0" eb="3">
      <t>マツシマチョウ</t>
    </rPh>
    <phoneticPr fontId="8"/>
  </si>
  <si>
    <t>七ヶ浜町</t>
    <rPh sb="0" eb="3">
      <t>シチガハマ</t>
    </rPh>
    <rPh sb="3" eb="4">
      <t>チョウ</t>
    </rPh>
    <phoneticPr fontId="8"/>
  </si>
  <si>
    <t>利府町</t>
    <rPh sb="0" eb="3">
      <t>リフチョウ</t>
    </rPh>
    <phoneticPr fontId="8"/>
  </si>
  <si>
    <t>大和町</t>
    <rPh sb="0" eb="3">
      <t>タイワチョウ</t>
    </rPh>
    <phoneticPr fontId="8"/>
  </si>
  <si>
    <t>大郷町</t>
    <rPh sb="0" eb="2">
      <t>オオサト</t>
    </rPh>
    <rPh sb="2" eb="3">
      <t>チョウ</t>
    </rPh>
    <phoneticPr fontId="8"/>
  </si>
  <si>
    <t>大衡村</t>
    <rPh sb="0" eb="3">
      <t>オオヒラムラ</t>
    </rPh>
    <phoneticPr fontId="8"/>
  </si>
  <si>
    <t>色麻町</t>
    <rPh sb="0" eb="3">
      <t>シカマチョウ</t>
    </rPh>
    <phoneticPr fontId="8"/>
  </si>
  <si>
    <t>加美町</t>
    <rPh sb="0" eb="2">
      <t>カミ</t>
    </rPh>
    <rPh sb="2" eb="3">
      <t>チョウ</t>
    </rPh>
    <phoneticPr fontId="8"/>
  </si>
  <si>
    <t>涌谷町</t>
    <rPh sb="0" eb="3">
      <t>ワクヤチョウ</t>
    </rPh>
    <phoneticPr fontId="8"/>
  </si>
  <si>
    <t>美里町</t>
    <rPh sb="0" eb="3">
      <t>ミサトチョウ</t>
    </rPh>
    <phoneticPr fontId="8"/>
  </si>
  <si>
    <t>女川町</t>
    <rPh sb="0" eb="3">
      <t>オナガワチョウ</t>
    </rPh>
    <phoneticPr fontId="8"/>
  </si>
  <si>
    <t>南三陸町</t>
    <rPh sb="0" eb="1">
      <t>ミナミ</t>
    </rPh>
    <rPh sb="1" eb="3">
      <t>サンリク</t>
    </rPh>
    <rPh sb="3" eb="4">
      <t>チョウ</t>
    </rPh>
    <phoneticPr fontId="8"/>
  </si>
  <si>
    <t>県計</t>
    <rPh sb="0" eb="1">
      <t>ケン</t>
    </rPh>
    <rPh sb="1" eb="2">
      <t>ケイ</t>
    </rPh>
    <phoneticPr fontId="8"/>
  </si>
  <si>
    <t>市計</t>
    <rPh sb="0" eb="1">
      <t>シ</t>
    </rPh>
    <rPh sb="1" eb="2">
      <t>ケイ</t>
    </rPh>
    <phoneticPr fontId="8"/>
  </si>
  <si>
    <t>市計(仙台市除く)</t>
    <rPh sb="0" eb="1">
      <t>シ</t>
    </rPh>
    <rPh sb="1" eb="2">
      <t>ケイ</t>
    </rPh>
    <rPh sb="3" eb="6">
      <t>センダイシ</t>
    </rPh>
    <rPh sb="6" eb="7">
      <t>ノゾ</t>
    </rPh>
    <phoneticPr fontId="8"/>
  </si>
  <si>
    <t>町村計</t>
    <rPh sb="0" eb="2">
      <t>チョウソン</t>
    </rPh>
    <rPh sb="2" eb="3">
      <t>ケイ</t>
    </rPh>
    <phoneticPr fontId="8"/>
  </si>
  <si>
    <t>沿岸</t>
    <rPh sb="0" eb="2">
      <t>エンガン</t>
    </rPh>
    <phoneticPr fontId="8"/>
  </si>
  <si>
    <t>沿岸以外</t>
    <rPh sb="0" eb="2">
      <t>エンガン</t>
    </rPh>
    <rPh sb="2" eb="4">
      <t>イガイ</t>
    </rPh>
    <phoneticPr fontId="8"/>
  </si>
  <si>
    <t>大都市除く</t>
    <rPh sb="0" eb="3">
      <t>ダイトシ</t>
    </rPh>
    <rPh sb="3" eb="4">
      <t>ノゾ</t>
    </rPh>
    <phoneticPr fontId="8"/>
  </si>
  <si>
    <t>仙南地域計</t>
    <rPh sb="0" eb="2">
      <t>センナン</t>
    </rPh>
    <rPh sb="2" eb="4">
      <t>チイキ</t>
    </rPh>
    <rPh sb="4" eb="5">
      <t>ケイ</t>
    </rPh>
    <phoneticPr fontId="8"/>
  </si>
  <si>
    <t>仙台地域計</t>
    <rPh sb="0" eb="2">
      <t>センダイ</t>
    </rPh>
    <rPh sb="2" eb="4">
      <t>チイキ</t>
    </rPh>
    <rPh sb="4" eb="5">
      <t>ケイ</t>
    </rPh>
    <phoneticPr fontId="8"/>
  </si>
  <si>
    <t>大崎地域計</t>
    <rPh sb="0" eb="2">
      <t>オオサキ</t>
    </rPh>
    <rPh sb="2" eb="4">
      <t>チイキ</t>
    </rPh>
    <rPh sb="4" eb="5">
      <t>ケイ</t>
    </rPh>
    <phoneticPr fontId="8"/>
  </si>
  <si>
    <t>石巻地域計</t>
    <rPh sb="0" eb="2">
      <t>イシノマキ</t>
    </rPh>
    <rPh sb="2" eb="4">
      <t>チイキ</t>
    </rPh>
    <rPh sb="4" eb="5">
      <t>ケイ</t>
    </rPh>
    <phoneticPr fontId="8"/>
  </si>
  <si>
    <t>本吉地域計</t>
    <rPh sb="0" eb="2">
      <t>モトヨシ</t>
    </rPh>
    <rPh sb="2" eb="4">
      <t>チイキ</t>
    </rPh>
    <rPh sb="4" eb="5">
      <t>ケイ</t>
    </rPh>
    <phoneticPr fontId="8"/>
  </si>
  <si>
    <t>固定資産税（土地）</t>
    <rPh sb="0" eb="2">
      <t>コテイ</t>
    </rPh>
    <rPh sb="2" eb="4">
      <t>シサン</t>
    </rPh>
    <rPh sb="4" eb="5">
      <t>ゼイ</t>
    </rPh>
    <rPh sb="6" eb="8">
      <t>トチ</t>
    </rPh>
    <phoneticPr fontId="8"/>
  </si>
  <si>
    <t>固定資産税（家屋）</t>
    <rPh sb="0" eb="2">
      <t>コテイ</t>
    </rPh>
    <rPh sb="2" eb="4">
      <t>シサン</t>
    </rPh>
    <rPh sb="4" eb="5">
      <t>ゼイ</t>
    </rPh>
    <rPh sb="6" eb="8">
      <t>カオク</t>
    </rPh>
    <phoneticPr fontId="8"/>
  </si>
  <si>
    <t>固定資産税（償却資産）</t>
    <rPh sb="0" eb="2">
      <t>コテイ</t>
    </rPh>
    <rPh sb="2" eb="4">
      <t>シサン</t>
    </rPh>
    <rPh sb="4" eb="5">
      <t>ゼイ</t>
    </rPh>
    <rPh sb="6" eb="10">
      <t>ショウキャクシサン</t>
    </rPh>
    <phoneticPr fontId="8"/>
  </si>
  <si>
    <t>令和７年度　市町村税の徴収実績に関する調（令和８年５月末現在)</t>
  </si>
  <si>
    <t>収　　納　　率</t>
    <rPh sb="0" eb="1">
      <t>シュウ</t>
    </rPh>
    <rPh sb="3" eb="4">
      <t>ノウ</t>
    </rPh>
    <rPh sb="6" eb="7">
      <t>リツ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</si>
</sst>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&quot;%&quot;;&quot;△ &quot;#,##0.0&quot;%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indexed="8"/>
      <name val="HGPｺﾞｼｯｸM"/>
      <family val="3"/>
      <charset val="128"/>
    </font>
    <font>
      <sz val="6"/>
      <name val="游ゴシック"/>
      <family val="2"/>
      <charset val="128"/>
      <scheme val="minor"/>
    </font>
    <font>
      <sz val="9"/>
      <name val="HGPｺﾞｼｯｸM"/>
      <family val="3"/>
      <charset val="128"/>
    </font>
    <font>
      <b/>
      <sz val="12"/>
      <name val="HGPｺﾞｼｯｸM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name val="HGPｺﾞｼｯｸM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3"/>
      <charset val="128"/>
    </font>
    <font>
      <b/>
      <sz val="9"/>
      <name val="HGPｺﾞｼｯｸM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4" fillId="0" borderId="0" xfId="2" applyFont="1">
      <alignment vertical="center"/>
    </xf>
    <xf numFmtId="0" fontId="5" fillId="0" borderId="0" xfId="2" applyFont="1" applyAlignment="1">
      <alignment horizontal="left" vertical="center" indent="1"/>
    </xf>
    <xf numFmtId="0" fontId="4" fillId="0" borderId="0" xfId="2" applyFont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176" fontId="7" fillId="0" borderId="0" xfId="2" applyNumberFormat="1" applyFont="1" applyAlignment="1">
      <alignment horizontal="left"/>
    </xf>
    <xf numFmtId="176" fontId="7" fillId="0" borderId="0" xfId="2" applyNumberFormat="1" applyFont="1" applyAlignment="1">
      <alignment horizontal="center"/>
    </xf>
    <xf numFmtId="0" fontId="7" fillId="0" borderId="0" xfId="2" applyFont="1" applyAlignment="1"/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horizontal="right" vertical="center" justifyLastLine="1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4" xfId="2" applyFont="1" applyFill="1" applyBorder="1" applyAlignment="1">
      <alignment horizontal="center" vertical="center"/>
    </xf>
    <xf numFmtId="176" fontId="4" fillId="2" borderId="0" xfId="2" applyNumberFormat="1" applyFont="1" applyFill="1" applyAlignment="1">
      <alignment horizontal="center" vertical="center"/>
    </xf>
    <xf numFmtId="0" fontId="4" fillId="2" borderId="10" xfId="2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center" vertical="center"/>
    </xf>
    <xf numFmtId="176" fontId="4" fillId="2" borderId="11" xfId="2" applyNumberFormat="1" applyFont="1" applyFill="1" applyBorder="1" applyAlignment="1">
      <alignment horizontal="center" vertical="center"/>
    </xf>
    <xf numFmtId="176" fontId="4" fillId="2" borderId="12" xfId="2" applyNumberFormat="1" applyFont="1" applyFill="1" applyBorder="1" applyAlignment="1">
      <alignment horizontal="center" vertical="center"/>
    </xf>
    <xf numFmtId="176" fontId="4" fillId="2" borderId="13" xfId="2" applyNumberFormat="1" applyFont="1" applyFill="1" applyBorder="1" applyAlignment="1">
      <alignment horizontal="center" vertical="center"/>
    </xf>
    <xf numFmtId="176" fontId="4" fillId="2" borderId="16" xfId="2" applyNumberFormat="1" applyFont="1" applyFill="1" applyBorder="1" applyAlignment="1">
      <alignment horizontal="center" vertical="center"/>
    </xf>
    <xf numFmtId="0" fontId="4" fillId="2" borderId="17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2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4" fillId="2" borderId="17" xfId="2" applyFont="1" applyFill="1" applyBorder="1" applyAlignment="1">
      <alignment horizontal="center" vertical="center"/>
    </xf>
    <xf numFmtId="0" fontId="4" fillId="2" borderId="18" xfId="2" applyFont="1" applyFill="1" applyBorder="1" applyAlignment="1">
      <alignment horizontal="center" vertical="center"/>
    </xf>
    <xf numFmtId="0" fontId="4" fillId="2" borderId="19" xfId="2" applyFont="1" applyFill="1" applyBorder="1" applyAlignment="1">
      <alignment horizontal="center" vertical="center"/>
    </xf>
    <xf numFmtId="0" fontId="4" fillId="2" borderId="20" xfId="2" applyFont="1" applyFill="1" applyBorder="1" applyAlignment="1">
      <alignment horizontal="center" vertical="center"/>
    </xf>
    <xf numFmtId="0" fontId="4" fillId="2" borderId="21" xfId="2" applyFont="1" applyFill="1" applyBorder="1" applyAlignment="1">
      <alignment horizontal="center" vertical="center"/>
    </xf>
    <xf numFmtId="176" fontId="4" fillId="2" borderId="22" xfId="2" applyNumberFormat="1" applyFont="1" applyFill="1" applyBorder="1" applyAlignment="1">
      <alignment horizontal="center" vertical="center"/>
    </xf>
    <xf numFmtId="176" fontId="4" fillId="2" borderId="18" xfId="2" applyNumberFormat="1" applyFont="1" applyFill="1" applyBorder="1" applyAlignment="1">
      <alignment horizontal="center" vertical="center"/>
    </xf>
    <xf numFmtId="176" fontId="4" fillId="2" borderId="19" xfId="2" applyNumberFormat="1" applyFont="1" applyFill="1" applyBorder="1" applyAlignment="1">
      <alignment horizontal="center" vertical="center"/>
    </xf>
    <xf numFmtId="176" fontId="4" fillId="2" borderId="20" xfId="2" applyNumberFormat="1" applyFont="1" applyFill="1" applyBorder="1" applyAlignment="1">
      <alignment horizontal="center" vertical="center"/>
    </xf>
    <xf numFmtId="176" fontId="4" fillId="2" borderId="21" xfId="2" applyNumberFormat="1" applyFont="1" applyFill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 shrinkToFit="1"/>
    </xf>
    <xf numFmtId="0" fontId="4" fillId="2" borderId="24" xfId="2" applyFont="1" applyFill="1" applyBorder="1" applyAlignment="1">
      <alignment horizontal="center" vertical="center" shrinkToFit="1"/>
    </xf>
    <xf numFmtId="38" fontId="4" fillId="0" borderId="25" xfId="3" applyFont="1" applyBorder="1" applyAlignment="1">
      <alignment shrinkToFit="1"/>
    </xf>
    <xf numFmtId="38" fontId="4" fillId="0" borderId="26" xfId="3" applyFont="1" applyBorder="1" applyAlignment="1">
      <alignment shrinkToFit="1"/>
    </xf>
    <xf numFmtId="38" fontId="4" fillId="2" borderId="25" xfId="3" applyFont="1" applyFill="1" applyBorder="1" applyAlignment="1">
      <alignment shrinkToFit="1"/>
    </xf>
    <xf numFmtId="38" fontId="4" fillId="3" borderId="27" xfId="3" applyFont="1" applyFill="1" applyBorder="1" applyAlignment="1">
      <alignment shrinkToFit="1"/>
    </xf>
    <xf numFmtId="176" fontId="4" fillId="2" borderId="24" xfId="3" applyNumberFormat="1" applyFont="1" applyFill="1" applyBorder="1" applyAlignment="1">
      <alignment horizontal="center" shrinkToFit="1"/>
    </xf>
    <xf numFmtId="38" fontId="4" fillId="0" borderId="28" xfId="3" applyFont="1" applyBorder="1" applyAlignment="1">
      <alignment shrinkToFit="1"/>
    </xf>
    <xf numFmtId="38" fontId="4" fillId="0" borderId="29" xfId="3" applyFont="1" applyBorder="1" applyAlignment="1">
      <alignment shrinkToFit="1"/>
    </xf>
    <xf numFmtId="176" fontId="4" fillId="0" borderId="30" xfId="2" applyNumberFormat="1" applyFont="1" applyBorder="1" applyAlignment="1">
      <alignment horizontal="center" shrinkToFit="1"/>
    </xf>
    <xf numFmtId="176" fontId="4" fillId="0" borderId="29" xfId="2" applyNumberFormat="1" applyFont="1" applyBorder="1" applyAlignment="1">
      <alignment horizontal="center" shrinkToFit="1"/>
    </xf>
    <xf numFmtId="176" fontId="4" fillId="2" borderId="31" xfId="2" applyNumberFormat="1" applyFont="1" applyFill="1" applyBorder="1" applyAlignment="1">
      <alignment horizontal="center" shrinkToFit="1"/>
    </xf>
    <xf numFmtId="176" fontId="4" fillId="3" borderId="24" xfId="2" applyNumberFormat="1" applyFont="1" applyFill="1" applyBorder="1" applyAlignment="1">
      <alignment horizontal="center" shrinkToFit="1"/>
    </xf>
    <xf numFmtId="176" fontId="4" fillId="2" borderId="24" xfId="2" applyNumberFormat="1" applyFont="1" applyFill="1" applyBorder="1" applyAlignment="1">
      <alignment horizontal="center" shrinkToFit="1"/>
    </xf>
    <xf numFmtId="38" fontId="4" fillId="0" borderId="24" xfId="3" applyFont="1" applyBorder="1" applyAlignment="1">
      <alignment shrinkToFit="1"/>
    </xf>
    <xf numFmtId="38" fontId="4" fillId="0" borderId="31" xfId="3" applyFont="1" applyBorder="1" applyAlignment="1">
      <alignment shrinkToFit="1"/>
    </xf>
    <xf numFmtId="38" fontId="4" fillId="2" borderId="31" xfId="2" applyNumberFormat="1" applyFont="1" applyFill="1" applyBorder="1" applyAlignment="1">
      <alignment shrinkToFit="1"/>
    </xf>
    <xf numFmtId="38" fontId="4" fillId="0" borderId="30" xfId="3" applyFont="1" applyBorder="1" applyAlignment="1">
      <alignment shrinkToFit="1"/>
    </xf>
    <xf numFmtId="0" fontId="4" fillId="0" borderId="0" xfId="2" applyFont="1" applyAlignment="1">
      <alignment vertical="center" shrinkToFit="1"/>
    </xf>
    <xf numFmtId="0" fontId="4" fillId="2" borderId="32" xfId="2" applyFont="1" applyFill="1" applyBorder="1" applyAlignment="1">
      <alignment horizontal="center" vertical="center" shrinkToFit="1"/>
    </xf>
    <xf numFmtId="176" fontId="4" fillId="0" borderId="33" xfId="2" applyNumberFormat="1" applyFont="1" applyBorder="1" applyAlignment="1">
      <alignment horizontal="center" shrinkToFit="1"/>
    </xf>
    <xf numFmtId="176" fontId="4" fillId="0" borderId="34" xfId="2" applyNumberFormat="1" applyFont="1" applyBorder="1" applyAlignment="1">
      <alignment horizontal="center" shrinkToFit="1"/>
    </xf>
    <xf numFmtId="38" fontId="4" fillId="2" borderId="27" xfId="2" applyNumberFormat="1" applyFont="1" applyFill="1" applyBorder="1" applyAlignment="1">
      <alignment shrinkToFit="1"/>
    </xf>
    <xf numFmtId="38" fontId="4" fillId="0" borderId="33" xfId="3" applyFont="1" applyBorder="1" applyAlignment="1">
      <alignment shrinkToFit="1"/>
    </xf>
    <xf numFmtId="38" fontId="4" fillId="0" borderId="34" xfId="3" applyFont="1" applyBorder="1" applyAlignment="1">
      <alignment shrinkToFit="1"/>
    </xf>
    <xf numFmtId="38" fontId="4" fillId="0" borderId="33" xfId="3" applyFont="1" applyFill="1" applyBorder="1" applyAlignment="1">
      <alignment shrinkToFit="1"/>
    </xf>
    <xf numFmtId="0" fontId="4" fillId="2" borderId="35" xfId="2" applyFont="1" applyFill="1" applyBorder="1" applyAlignment="1">
      <alignment horizontal="center" vertical="center" shrinkToFit="1"/>
    </xf>
    <xf numFmtId="38" fontId="4" fillId="0" borderId="35" xfId="3" applyFont="1" applyBorder="1" applyAlignment="1">
      <alignment shrinkToFit="1"/>
    </xf>
    <xf numFmtId="38" fontId="4" fillId="0" borderId="27" xfId="3" applyFont="1" applyBorder="1" applyAlignment="1">
      <alignment shrinkToFit="1"/>
    </xf>
    <xf numFmtId="38" fontId="4" fillId="0" borderId="36" xfId="3" applyFont="1" applyBorder="1" applyAlignment="1">
      <alignment shrinkToFit="1"/>
    </xf>
    <xf numFmtId="0" fontId="4" fillId="2" borderId="37" xfId="2" applyFont="1" applyFill="1" applyBorder="1" applyAlignment="1">
      <alignment horizontal="center" vertical="center" shrinkToFit="1"/>
    </xf>
    <xf numFmtId="0" fontId="4" fillId="2" borderId="38" xfId="2" applyFont="1" applyFill="1" applyBorder="1" applyAlignment="1">
      <alignment horizontal="center" vertical="center" shrinkToFit="1"/>
    </xf>
    <xf numFmtId="38" fontId="4" fillId="0" borderId="39" xfId="3" applyFont="1" applyBorder="1" applyAlignment="1">
      <alignment shrinkToFit="1"/>
    </xf>
    <xf numFmtId="38" fontId="4" fillId="0" borderId="40" xfId="3" applyFont="1" applyBorder="1" applyAlignment="1">
      <alignment shrinkToFit="1"/>
    </xf>
    <xf numFmtId="38" fontId="4" fillId="2" borderId="39" xfId="3" applyFont="1" applyFill="1" applyBorder="1" applyAlignment="1">
      <alignment shrinkToFit="1"/>
    </xf>
    <xf numFmtId="176" fontId="4" fillId="2" borderId="38" xfId="3" applyNumberFormat="1" applyFont="1" applyFill="1" applyBorder="1" applyAlignment="1">
      <alignment horizontal="center" shrinkToFit="1"/>
    </xf>
    <xf numFmtId="38" fontId="4" fillId="0" borderId="41" xfId="3" applyFont="1" applyBorder="1" applyAlignment="1">
      <alignment shrinkToFit="1"/>
    </xf>
    <xf numFmtId="38" fontId="4" fillId="0" borderId="42" xfId="3" applyFont="1" applyBorder="1" applyAlignment="1">
      <alignment shrinkToFit="1"/>
    </xf>
    <xf numFmtId="176" fontId="4" fillId="0" borderId="43" xfId="2" applyNumberFormat="1" applyFont="1" applyBorder="1" applyAlignment="1">
      <alignment horizontal="center" shrinkToFit="1"/>
    </xf>
    <xf numFmtId="176" fontId="4" fillId="0" borderId="42" xfId="2" applyNumberFormat="1" applyFont="1" applyBorder="1" applyAlignment="1">
      <alignment horizontal="center" shrinkToFit="1"/>
    </xf>
    <xf numFmtId="176" fontId="4" fillId="2" borderId="16" xfId="2" applyNumberFormat="1" applyFont="1" applyFill="1" applyBorder="1" applyAlignment="1">
      <alignment horizontal="center" shrinkToFit="1"/>
    </xf>
    <xf numFmtId="176" fontId="4" fillId="3" borderId="11" xfId="2" applyNumberFormat="1" applyFont="1" applyFill="1" applyBorder="1" applyAlignment="1">
      <alignment horizontal="center" shrinkToFit="1"/>
    </xf>
    <xf numFmtId="176" fontId="4" fillId="2" borderId="11" xfId="2" applyNumberFormat="1" applyFont="1" applyFill="1" applyBorder="1" applyAlignment="1">
      <alignment horizontal="center" shrinkToFit="1"/>
    </xf>
    <xf numFmtId="38" fontId="4" fillId="0" borderId="38" xfId="3" applyFont="1" applyBorder="1" applyAlignment="1">
      <alignment shrinkToFit="1"/>
    </xf>
    <xf numFmtId="38" fontId="4" fillId="0" borderId="44" xfId="3" applyFont="1" applyBorder="1" applyAlignment="1">
      <alignment shrinkToFit="1"/>
    </xf>
    <xf numFmtId="38" fontId="4" fillId="2" borderId="44" xfId="2" applyNumberFormat="1" applyFont="1" applyFill="1" applyBorder="1" applyAlignment="1">
      <alignment shrinkToFit="1"/>
    </xf>
    <xf numFmtId="0" fontId="10" fillId="2" borderId="45" xfId="2" applyFont="1" applyFill="1" applyBorder="1" applyAlignment="1">
      <alignment horizontal="centerContinuous" vertical="center" shrinkToFit="1"/>
    </xf>
    <xf numFmtId="0" fontId="10" fillId="2" borderId="46" xfId="2" applyFont="1" applyFill="1" applyBorder="1" applyAlignment="1">
      <alignment horizontal="centerContinuous" vertical="center" shrinkToFit="1"/>
    </xf>
    <xf numFmtId="38" fontId="10" fillId="2" borderId="47" xfId="3" applyFont="1" applyFill="1" applyBorder="1" applyAlignment="1">
      <alignment shrinkToFit="1"/>
    </xf>
    <xf numFmtId="38" fontId="10" fillId="2" borderId="48" xfId="3" applyFont="1" applyFill="1" applyBorder="1" applyAlignment="1">
      <alignment shrinkToFit="1"/>
    </xf>
    <xf numFmtId="38" fontId="10" fillId="2" borderId="45" xfId="3" applyFont="1" applyFill="1" applyBorder="1" applyAlignment="1">
      <alignment shrinkToFit="1"/>
    </xf>
    <xf numFmtId="38" fontId="10" fillId="2" borderId="49" xfId="3" applyFont="1" applyFill="1" applyBorder="1" applyAlignment="1">
      <alignment shrinkToFit="1"/>
    </xf>
    <xf numFmtId="176" fontId="10" fillId="2" borderId="49" xfId="3" applyNumberFormat="1" applyFont="1" applyFill="1" applyBorder="1" applyAlignment="1">
      <alignment horizontal="center" shrinkToFit="1"/>
    </xf>
    <xf numFmtId="176" fontId="10" fillId="2" borderId="50" xfId="2" applyNumberFormat="1" applyFont="1" applyFill="1" applyBorder="1" applyAlignment="1">
      <alignment horizontal="center" shrinkToFit="1"/>
    </xf>
    <xf numFmtId="176" fontId="10" fillId="2" borderId="48" xfId="2" applyNumberFormat="1" applyFont="1" applyFill="1" applyBorder="1" applyAlignment="1">
      <alignment horizontal="center" shrinkToFit="1"/>
    </xf>
    <xf numFmtId="176" fontId="10" fillId="2" borderId="51" xfId="2" applyNumberFormat="1" applyFont="1" applyFill="1" applyBorder="1" applyAlignment="1">
      <alignment horizontal="center" shrinkToFit="1"/>
    </xf>
    <xf numFmtId="176" fontId="10" fillId="2" borderId="52" xfId="2" applyNumberFormat="1" applyFont="1" applyFill="1" applyBorder="1" applyAlignment="1">
      <alignment horizontal="center" shrinkToFit="1"/>
    </xf>
    <xf numFmtId="176" fontId="4" fillId="2" borderId="49" xfId="2" applyNumberFormat="1" applyFont="1" applyFill="1" applyBorder="1" applyAlignment="1">
      <alignment horizontal="center" shrinkToFit="1"/>
    </xf>
    <xf numFmtId="38" fontId="10" fillId="2" borderId="46" xfId="3" applyFont="1" applyFill="1" applyBorder="1" applyAlignment="1">
      <alignment shrinkToFit="1"/>
    </xf>
    <xf numFmtId="0" fontId="10" fillId="0" borderId="0" xfId="2" applyFont="1" applyAlignment="1">
      <alignment vertical="center" shrinkToFit="1"/>
    </xf>
    <xf numFmtId="0" fontId="4" fillId="2" borderId="1" xfId="2" applyFont="1" applyFill="1" applyBorder="1" applyAlignment="1">
      <alignment horizontal="centerContinuous" vertical="center" shrinkToFit="1"/>
    </xf>
    <xf numFmtId="0" fontId="4" fillId="2" borderId="2" xfId="2" applyFont="1" applyFill="1" applyBorder="1" applyAlignment="1">
      <alignment horizontal="centerContinuous" vertical="center" shrinkToFit="1"/>
    </xf>
    <xf numFmtId="38" fontId="4" fillId="2" borderId="0" xfId="3" applyFont="1" applyFill="1" applyBorder="1" applyAlignment="1">
      <alignment shrinkToFit="1"/>
    </xf>
    <xf numFmtId="38" fontId="4" fillId="2" borderId="13" xfId="3" applyFont="1" applyFill="1" applyBorder="1" applyAlignment="1">
      <alignment shrinkToFit="1"/>
    </xf>
    <xf numFmtId="38" fontId="4" fillId="2" borderId="10" xfId="3" applyFont="1" applyFill="1" applyBorder="1" applyAlignment="1">
      <alignment shrinkToFit="1"/>
    </xf>
    <xf numFmtId="38" fontId="4" fillId="2" borderId="16" xfId="3" applyFont="1" applyFill="1" applyBorder="1" applyAlignment="1">
      <alignment shrinkToFit="1"/>
    </xf>
    <xf numFmtId="176" fontId="4" fillId="2" borderId="16" xfId="3" applyNumberFormat="1" applyFont="1" applyFill="1" applyBorder="1" applyAlignment="1">
      <alignment horizontal="center" shrinkToFit="1"/>
    </xf>
    <xf numFmtId="176" fontId="4" fillId="2" borderId="6" xfId="2" applyNumberFormat="1" applyFont="1" applyFill="1" applyBorder="1" applyAlignment="1">
      <alignment horizontal="center" shrinkToFit="1"/>
    </xf>
    <xf numFmtId="176" fontId="4" fillId="2" borderId="8" xfId="2" applyNumberFormat="1" applyFont="1" applyFill="1" applyBorder="1" applyAlignment="1">
      <alignment horizontal="center" shrinkToFit="1"/>
    </xf>
    <xf numFmtId="176" fontId="4" fillId="2" borderId="14" xfId="2" applyNumberFormat="1" applyFont="1" applyFill="1" applyBorder="1" applyAlignment="1">
      <alignment horizontal="center" shrinkToFit="1"/>
    </xf>
    <xf numFmtId="176" fontId="4" fillId="2" borderId="2" xfId="2" applyNumberFormat="1" applyFont="1" applyFill="1" applyBorder="1" applyAlignment="1">
      <alignment horizontal="center" shrinkToFit="1"/>
    </xf>
    <xf numFmtId="38" fontId="4" fillId="2" borderId="11" xfId="3" applyFont="1" applyFill="1" applyBorder="1" applyAlignment="1">
      <alignment shrinkToFit="1"/>
    </xf>
    <xf numFmtId="38" fontId="4" fillId="2" borderId="16" xfId="2" applyNumberFormat="1" applyFont="1" applyFill="1" applyBorder="1" applyAlignment="1">
      <alignment shrinkToFit="1"/>
    </xf>
    <xf numFmtId="38" fontId="4" fillId="2" borderId="53" xfId="3" applyFont="1" applyFill="1" applyBorder="1" applyAlignment="1">
      <alignment shrinkToFit="1"/>
    </xf>
    <xf numFmtId="0" fontId="4" fillId="2" borderId="5" xfId="2" applyFont="1" applyFill="1" applyBorder="1" applyAlignment="1">
      <alignment horizontal="centerContinuous" vertical="center" shrinkToFit="1"/>
    </xf>
    <xf numFmtId="0" fontId="4" fillId="2" borderId="4" xfId="2" applyFont="1" applyFill="1" applyBorder="1" applyAlignment="1">
      <alignment horizontal="centerContinuous" vertical="center" shrinkToFit="1"/>
    </xf>
    <xf numFmtId="38" fontId="4" fillId="2" borderId="3" xfId="3" applyFont="1" applyFill="1" applyBorder="1" applyAlignment="1">
      <alignment shrinkToFit="1"/>
    </xf>
    <xf numFmtId="38" fontId="4" fillId="2" borderId="54" xfId="3" applyFont="1" applyFill="1" applyBorder="1" applyAlignment="1">
      <alignment shrinkToFit="1"/>
    </xf>
    <xf numFmtId="38" fontId="4" fillId="2" borderId="5" xfId="3" applyFont="1" applyFill="1" applyBorder="1" applyAlignment="1">
      <alignment shrinkToFit="1"/>
    </xf>
    <xf numFmtId="38" fontId="4" fillId="2" borderId="55" xfId="3" applyFont="1" applyFill="1" applyBorder="1" applyAlignment="1">
      <alignment shrinkToFit="1"/>
    </xf>
    <xf numFmtId="176" fontId="4" fillId="2" borderId="55" xfId="3" applyNumberFormat="1" applyFont="1" applyFill="1" applyBorder="1" applyAlignment="1">
      <alignment horizontal="center" shrinkToFit="1"/>
    </xf>
    <xf numFmtId="176" fontId="4" fillId="2" borderId="55" xfId="2" applyNumberFormat="1" applyFont="1" applyFill="1" applyBorder="1" applyAlignment="1">
      <alignment horizontal="center" shrinkToFit="1"/>
    </xf>
    <xf numFmtId="176" fontId="4" fillId="2" borderId="4" xfId="2" applyNumberFormat="1" applyFont="1" applyFill="1" applyBorder="1" applyAlignment="1">
      <alignment horizontal="center" shrinkToFit="1"/>
    </xf>
    <xf numFmtId="38" fontId="4" fillId="2" borderId="4" xfId="3" applyFont="1" applyFill="1" applyBorder="1" applyAlignment="1">
      <alignment shrinkToFit="1"/>
    </xf>
    <xf numFmtId="176" fontId="4" fillId="2" borderId="21" xfId="3" applyNumberFormat="1" applyFont="1" applyFill="1" applyBorder="1" applyAlignment="1">
      <alignment horizontal="center" shrinkToFit="1"/>
    </xf>
    <xf numFmtId="0" fontId="4" fillId="4" borderId="5" xfId="2" applyFont="1" applyFill="1" applyBorder="1" applyAlignment="1">
      <alignment horizontal="centerContinuous" vertical="center" shrinkToFit="1"/>
    </xf>
    <xf numFmtId="0" fontId="4" fillId="4" borderId="4" xfId="2" applyFont="1" applyFill="1" applyBorder="1" applyAlignment="1">
      <alignment horizontal="centerContinuous" vertical="center" shrinkToFit="1"/>
    </xf>
    <xf numFmtId="38" fontId="4" fillId="4" borderId="6" xfId="3" applyFont="1" applyFill="1" applyBorder="1" applyAlignment="1">
      <alignment shrinkToFit="1"/>
    </xf>
    <xf numFmtId="38" fontId="4" fillId="4" borderId="4" xfId="3" applyFont="1" applyFill="1" applyBorder="1" applyAlignment="1">
      <alignment shrinkToFit="1"/>
    </xf>
    <xf numFmtId="38" fontId="4" fillId="4" borderId="55" xfId="3" applyFont="1" applyFill="1" applyBorder="1" applyAlignment="1">
      <alignment shrinkToFit="1"/>
    </xf>
    <xf numFmtId="176" fontId="4" fillId="4" borderId="21" xfId="3" applyNumberFormat="1" applyFont="1" applyFill="1" applyBorder="1" applyAlignment="1">
      <alignment horizontal="center" shrinkToFit="1"/>
    </xf>
    <xf numFmtId="176" fontId="4" fillId="4" borderId="6" xfId="2" applyNumberFormat="1" applyFont="1" applyFill="1" applyBorder="1" applyAlignment="1">
      <alignment horizontal="center" shrinkToFit="1"/>
    </xf>
    <xf numFmtId="176" fontId="4" fillId="4" borderId="8" xfId="2" applyNumberFormat="1" applyFont="1" applyFill="1" applyBorder="1" applyAlignment="1">
      <alignment horizontal="center" shrinkToFit="1"/>
    </xf>
    <xf numFmtId="176" fontId="4" fillId="4" borderId="55" xfId="2" applyNumberFormat="1" applyFont="1" applyFill="1" applyBorder="1" applyAlignment="1">
      <alignment horizontal="center" shrinkToFit="1"/>
    </xf>
    <xf numFmtId="176" fontId="4" fillId="4" borderId="4" xfId="2" applyNumberFormat="1" applyFont="1" applyFill="1" applyBorder="1" applyAlignment="1">
      <alignment horizontal="center" shrinkToFit="1"/>
    </xf>
    <xf numFmtId="0" fontId="4" fillId="5" borderId="5" xfId="2" applyFont="1" applyFill="1" applyBorder="1" applyAlignment="1">
      <alignment horizontal="centerContinuous" vertical="center" shrinkToFit="1"/>
    </xf>
    <xf numFmtId="0" fontId="4" fillId="5" borderId="4" xfId="2" applyFont="1" applyFill="1" applyBorder="1" applyAlignment="1">
      <alignment horizontal="centerContinuous" vertical="center" shrinkToFit="1"/>
    </xf>
    <xf numFmtId="38" fontId="4" fillId="5" borderId="6" xfId="3" applyFont="1" applyFill="1" applyBorder="1" applyAlignment="1">
      <alignment shrinkToFit="1"/>
    </xf>
    <xf numFmtId="38" fontId="4" fillId="5" borderId="4" xfId="3" applyFont="1" applyFill="1" applyBorder="1" applyAlignment="1">
      <alignment shrinkToFit="1"/>
    </xf>
    <xf numFmtId="38" fontId="4" fillId="5" borderId="55" xfId="3" applyFont="1" applyFill="1" applyBorder="1" applyAlignment="1">
      <alignment shrinkToFit="1"/>
    </xf>
    <xf numFmtId="176" fontId="4" fillId="5" borderId="21" xfId="3" applyNumberFormat="1" applyFont="1" applyFill="1" applyBorder="1" applyAlignment="1">
      <alignment horizontal="center" shrinkToFit="1"/>
    </xf>
    <xf numFmtId="176" fontId="4" fillId="5" borderId="6" xfId="2" applyNumberFormat="1" applyFont="1" applyFill="1" applyBorder="1" applyAlignment="1">
      <alignment horizontal="center" shrinkToFit="1"/>
    </xf>
    <xf numFmtId="176" fontId="4" fillId="5" borderId="8" xfId="2" applyNumberFormat="1" applyFont="1" applyFill="1" applyBorder="1" applyAlignment="1">
      <alignment horizontal="center" shrinkToFit="1"/>
    </xf>
    <xf numFmtId="176" fontId="4" fillId="5" borderId="55" xfId="2" applyNumberFormat="1" applyFont="1" applyFill="1" applyBorder="1" applyAlignment="1">
      <alignment horizontal="center" shrinkToFit="1"/>
    </xf>
    <xf numFmtId="176" fontId="4" fillId="5" borderId="4" xfId="2" applyNumberFormat="1" applyFont="1" applyFill="1" applyBorder="1" applyAlignment="1">
      <alignment horizontal="center" shrinkToFit="1"/>
    </xf>
    <xf numFmtId="176" fontId="4" fillId="2" borderId="9" xfId="2" applyNumberFormat="1" applyFont="1" applyFill="1" applyBorder="1" applyAlignment="1">
      <alignment horizontal="center" shrinkToFit="1"/>
    </xf>
    <xf numFmtId="176" fontId="4" fillId="2" borderId="54" xfId="2" applyNumberFormat="1" applyFont="1" applyFill="1" applyBorder="1" applyAlignment="1">
      <alignment horizontal="center" shrinkToFit="1"/>
    </xf>
    <xf numFmtId="38" fontId="4" fillId="2" borderId="55" xfId="2" applyNumberFormat="1" applyFont="1" applyFill="1" applyBorder="1" applyAlignment="1">
      <alignment shrinkToFit="1"/>
    </xf>
    <xf numFmtId="0" fontId="4" fillId="2" borderId="10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38" fontId="2" fillId="0" borderId="0" xfId="1" applyFont="1" applyFill="1" applyBorder="1" applyAlignment="1" applyProtection="1">
      <alignment horizontal="left" vertical="center"/>
    </xf>
    <xf numFmtId="0" fontId="4" fillId="2" borderId="3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176" fontId="4" fillId="2" borderId="5" xfId="2" applyNumberFormat="1" applyFont="1" applyFill="1" applyBorder="1" applyAlignment="1">
      <alignment horizontal="center" vertical="center"/>
    </xf>
    <xf numFmtId="176" fontId="4" fillId="2" borderId="3" xfId="2" applyNumberFormat="1" applyFont="1" applyFill="1" applyBorder="1" applyAlignment="1">
      <alignment horizontal="center" vertical="center"/>
    </xf>
    <xf numFmtId="176" fontId="4" fillId="2" borderId="4" xfId="2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6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8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</cellXfs>
  <cellStyles count="4">
    <cellStyle name="桁区切り 2" xfId="1" xr:uid="{8DC3860C-24D6-4E33-B461-3FFF7C0C229C}"/>
    <cellStyle name="桁区切り 3" xfId="3" xr:uid="{8B9130BB-CC9E-427E-BB51-BF2679541D67}"/>
    <cellStyle name="標準" xfId="0" builtinId="0"/>
    <cellStyle name="標準 3" xfId="2" xr:uid="{83C98777-7114-4F19-B6DB-75220E0E02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CF116-D4AE-4089-84A5-1074FAB56B74}">
  <sheetPr>
    <tabColor indexed="8"/>
    <pageSetUpPr fitToPage="1"/>
  </sheetPr>
  <dimension ref="A1:AB54"/>
  <sheetViews>
    <sheetView tabSelected="1" view="pageBreakPreview" zoomScale="90" zoomScaleNormal="100" zoomScaleSheetLayoutView="90" workbookViewId="0">
      <pane xSplit="2" ySplit="6" topLeftCell="C7" activePane="bottomRight" state="frozen"/>
      <selection activeCell="W7" sqref="W7:X41"/>
      <selection pane="topRight" activeCell="W7" sqref="W7:X41"/>
      <selection pane="bottomLeft" activeCell="W7" sqref="W7:X41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1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87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89820228</v>
      </c>
      <c r="D7" s="39">
        <v>441354</v>
      </c>
      <c r="E7" s="40">
        <v>90261582</v>
      </c>
      <c r="F7" s="41">
        <v>86039429</v>
      </c>
      <c r="G7" s="42">
        <f t="shared" ref="G7:G53" si="0">IFERROR((E7-F7)/F7*100,"-")</f>
        <v>4.9072303815498355</v>
      </c>
      <c r="H7" s="43">
        <v>89602442</v>
      </c>
      <c r="I7" s="44">
        <v>236930</v>
      </c>
      <c r="J7" s="40">
        <v>89839372</v>
      </c>
      <c r="K7" s="41">
        <v>85586838</v>
      </c>
      <c r="L7" s="42">
        <f t="shared" ref="L7:L53" si="1">IFERROR((J7-K7)/K7*100,"-")</f>
        <v>4.9686775436194992</v>
      </c>
      <c r="M7" s="45">
        <f t="shared" ref="M7:N43" si="2">IFERROR(H7/C7*100,"-")</f>
        <v>99.757531232274317</v>
      </c>
      <c r="N7" s="46">
        <f t="shared" si="2"/>
        <v>53.682531482664707</v>
      </c>
      <c r="O7" s="47">
        <f t="shared" ref="O7:P43" si="3">IFERROR(ROUND(J7/E7*100,1),"-")</f>
        <v>99.5</v>
      </c>
      <c r="P7" s="48">
        <f t="shared" si="3"/>
        <v>99.5</v>
      </c>
      <c r="Q7" s="49">
        <f>IFERROR(O7-P7,"-")</f>
        <v>0</v>
      </c>
      <c r="R7" s="50"/>
      <c r="S7" s="51"/>
      <c r="T7" s="43">
        <v>14445</v>
      </c>
      <c r="U7" s="44">
        <v>2275</v>
      </c>
      <c r="V7" s="52">
        <f t="shared" ref="V7:V41" si="4">SUM(T7:U7)</f>
        <v>16720</v>
      </c>
      <c r="W7" s="38">
        <v>275</v>
      </c>
      <c r="X7" s="44">
        <v>22130</v>
      </c>
      <c r="Y7" s="52">
        <f t="shared" ref="Y7:Y41" si="5">SUM(W7:X7)</f>
        <v>22405</v>
      </c>
      <c r="Z7" s="53">
        <f t="shared" ref="Z7:AA41" si="6">C7-H7+T7-W7</f>
        <v>231956</v>
      </c>
      <c r="AA7" s="44">
        <f t="shared" si="6"/>
        <v>184569</v>
      </c>
      <c r="AB7" s="52">
        <f t="shared" ref="AB7:AB41" si="7">SUM(Z7:AA7)</f>
        <v>416525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9450285</v>
      </c>
      <c r="D8" s="39">
        <v>231218</v>
      </c>
      <c r="E8" s="40">
        <v>9681503</v>
      </c>
      <c r="F8" s="41">
        <v>9134048</v>
      </c>
      <c r="G8" s="42">
        <f t="shared" si="0"/>
        <v>5.9935638612803439</v>
      </c>
      <c r="H8" s="43">
        <v>9308385</v>
      </c>
      <c r="I8" s="44">
        <v>76203</v>
      </c>
      <c r="J8" s="40">
        <v>9384588</v>
      </c>
      <c r="K8" s="41">
        <v>8875570</v>
      </c>
      <c r="L8" s="42">
        <f t="shared" si="1"/>
        <v>5.7350457491744198</v>
      </c>
      <c r="M8" s="56">
        <f t="shared" si="2"/>
        <v>98.498457983013211</v>
      </c>
      <c r="N8" s="57">
        <f t="shared" si="2"/>
        <v>32.957209213815538</v>
      </c>
      <c r="O8" s="47">
        <f t="shared" si="3"/>
        <v>96.9</v>
      </c>
      <c r="P8" s="48">
        <f t="shared" si="3"/>
        <v>97.2</v>
      </c>
      <c r="Q8" s="49">
        <f t="shared" ref="Q8:Q53" si="8">IFERROR(O8-P8,"-")</f>
        <v>-0.29999999999999716</v>
      </c>
      <c r="R8" s="50"/>
      <c r="S8" s="51"/>
      <c r="T8" s="43">
        <v>282</v>
      </c>
      <c r="U8" s="44">
        <v>261</v>
      </c>
      <c r="V8" s="58">
        <f t="shared" si="4"/>
        <v>543</v>
      </c>
      <c r="W8" s="38">
        <v>1709</v>
      </c>
      <c r="X8" s="44">
        <v>26228</v>
      </c>
      <c r="Y8" s="58">
        <f t="shared" si="5"/>
        <v>27937</v>
      </c>
      <c r="Z8" s="59">
        <f t="shared" si="6"/>
        <v>140473</v>
      </c>
      <c r="AA8" s="60">
        <f t="shared" si="6"/>
        <v>129048</v>
      </c>
      <c r="AB8" s="58">
        <f t="shared" si="7"/>
        <v>269521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2437191</v>
      </c>
      <c r="D9" s="39">
        <v>55592</v>
      </c>
      <c r="E9" s="40">
        <v>2492783</v>
      </c>
      <c r="F9" s="41">
        <v>2459444</v>
      </c>
      <c r="G9" s="42">
        <f t="shared" si="0"/>
        <v>1.355550278843511</v>
      </c>
      <c r="H9" s="43">
        <v>2421563</v>
      </c>
      <c r="I9" s="44">
        <v>13690</v>
      </c>
      <c r="J9" s="40">
        <v>2435253</v>
      </c>
      <c r="K9" s="41">
        <v>2402174</v>
      </c>
      <c r="L9" s="42">
        <f t="shared" si="1"/>
        <v>1.3770442940436456</v>
      </c>
      <c r="M9" s="56">
        <f t="shared" si="2"/>
        <v>99.358769993816651</v>
      </c>
      <c r="N9" s="57">
        <f t="shared" si="2"/>
        <v>24.625845445387824</v>
      </c>
      <c r="O9" s="47">
        <f t="shared" si="3"/>
        <v>97.7</v>
      </c>
      <c r="P9" s="48">
        <f t="shared" si="3"/>
        <v>97.7</v>
      </c>
      <c r="Q9" s="49">
        <f t="shared" si="8"/>
        <v>0</v>
      </c>
      <c r="R9" s="50"/>
      <c r="S9" s="51"/>
      <c r="T9" s="43">
        <v>4289</v>
      </c>
      <c r="U9" s="44">
        <v>52</v>
      </c>
      <c r="V9" s="58">
        <f t="shared" si="4"/>
        <v>4341</v>
      </c>
      <c r="W9" s="38">
        <v>0</v>
      </c>
      <c r="X9" s="44">
        <v>4990</v>
      </c>
      <c r="Y9" s="58">
        <f t="shared" si="5"/>
        <v>4990</v>
      </c>
      <c r="Z9" s="59">
        <f t="shared" si="6"/>
        <v>19917</v>
      </c>
      <c r="AA9" s="60">
        <f t="shared" si="6"/>
        <v>36964</v>
      </c>
      <c r="AB9" s="58">
        <f t="shared" si="7"/>
        <v>56881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3654758</v>
      </c>
      <c r="D10" s="39">
        <v>220649</v>
      </c>
      <c r="E10" s="40">
        <v>3875407</v>
      </c>
      <c r="F10" s="41">
        <v>3822063</v>
      </c>
      <c r="G10" s="42">
        <f t="shared" si="0"/>
        <v>1.3956860470379477</v>
      </c>
      <c r="H10" s="43">
        <v>3590319</v>
      </c>
      <c r="I10" s="44">
        <v>39262</v>
      </c>
      <c r="J10" s="40">
        <v>3629581</v>
      </c>
      <c r="K10" s="41">
        <v>3582318</v>
      </c>
      <c r="L10" s="42">
        <f t="shared" si="1"/>
        <v>1.3193412756768104</v>
      </c>
      <c r="M10" s="56">
        <f t="shared" si="2"/>
        <v>98.236846324708779</v>
      </c>
      <c r="N10" s="57">
        <f t="shared" si="2"/>
        <v>17.793871714804961</v>
      </c>
      <c r="O10" s="47">
        <f t="shared" si="3"/>
        <v>93.7</v>
      </c>
      <c r="P10" s="48">
        <f t="shared" si="3"/>
        <v>93.7</v>
      </c>
      <c r="Q10" s="49">
        <f t="shared" si="8"/>
        <v>0</v>
      </c>
      <c r="R10" s="50"/>
      <c r="S10" s="51"/>
      <c r="T10" s="43">
        <v>550</v>
      </c>
      <c r="U10" s="44">
        <v>0</v>
      </c>
      <c r="V10" s="58">
        <f t="shared" si="4"/>
        <v>550</v>
      </c>
      <c r="W10" s="38">
        <v>513</v>
      </c>
      <c r="X10" s="44">
        <v>38695</v>
      </c>
      <c r="Y10" s="58">
        <f t="shared" si="5"/>
        <v>39208</v>
      </c>
      <c r="Z10" s="59">
        <f t="shared" si="6"/>
        <v>64476</v>
      </c>
      <c r="AA10" s="60">
        <f t="shared" si="6"/>
        <v>142692</v>
      </c>
      <c r="AB10" s="58">
        <f t="shared" si="7"/>
        <v>207168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2306722</v>
      </c>
      <c r="D11" s="39">
        <v>98723</v>
      </c>
      <c r="E11" s="40">
        <v>2405445</v>
      </c>
      <c r="F11" s="41">
        <v>2320029</v>
      </c>
      <c r="G11" s="42">
        <f t="shared" si="0"/>
        <v>3.6816781169545725</v>
      </c>
      <c r="H11" s="43">
        <v>2276601</v>
      </c>
      <c r="I11" s="44">
        <v>18810</v>
      </c>
      <c r="J11" s="40">
        <v>2295411</v>
      </c>
      <c r="K11" s="41">
        <v>2196756</v>
      </c>
      <c r="L11" s="42">
        <f t="shared" si="1"/>
        <v>4.4909402773908438</v>
      </c>
      <c r="M11" s="56">
        <f t="shared" si="2"/>
        <v>98.694207624499185</v>
      </c>
      <c r="N11" s="57">
        <f t="shared" si="2"/>
        <v>19.053310778643276</v>
      </c>
      <c r="O11" s="47">
        <f t="shared" si="3"/>
        <v>95.4</v>
      </c>
      <c r="P11" s="48">
        <f t="shared" si="3"/>
        <v>94.7</v>
      </c>
      <c r="Q11" s="49">
        <f t="shared" si="8"/>
        <v>0.70000000000000284</v>
      </c>
      <c r="R11" s="50"/>
      <c r="S11" s="51"/>
      <c r="T11" s="43">
        <v>0</v>
      </c>
      <c r="U11" s="44">
        <v>0</v>
      </c>
      <c r="V11" s="58">
        <f t="shared" si="4"/>
        <v>0</v>
      </c>
      <c r="W11" s="38">
        <v>0</v>
      </c>
      <c r="X11" s="44">
        <v>6106</v>
      </c>
      <c r="Y11" s="58">
        <f t="shared" si="5"/>
        <v>6106</v>
      </c>
      <c r="Z11" s="59">
        <f t="shared" si="6"/>
        <v>30121</v>
      </c>
      <c r="AA11" s="60">
        <f t="shared" si="6"/>
        <v>73807</v>
      </c>
      <c r="AB11" s="58">
        <f t="shared" si="7"/>
        <v>103928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5856181</v>
      </c>
      <c r="D12" s="39">
        <v>71924</v>
      </c>
      <c r="E12" s="40">
        <v>5928105</v>
      </c>
      <c r="F12" s="41">
        <v>5649128</v>
      </c>
      <c r="G12" s="42">
        <f t="shared" si="0"/>
        <v>4.9384081932645181</v>
      </c>
      <c r="H12" s="43">
        <v>5817486</v>
      </c>
      <c r="I12" s="44">
        <v>24554</v>
      </c>
      <c r="J12" s="40">
        <v>5842040</v>
      </c>
      <c r="K12" s="41">
        <v>5570962</v>
      </c>
      <c r="L12" s="42">
        <f t="shared" si="1"/>
        <v>4.8659100528777612</v>
      </c>
      <c r="M12" s="56">
        <f t="shared" si="2"/>
        <v>99.339245149697391</v>
      </c>
      <c r="N12" s="57">
        <f t="shared" si="2"/>
        <v>34.138813191702354</v>
      </c>
      <c r="O12" s="47">
        <f t="shared" si="3"/>
        <v>98.5</v>
      </c>
      <c r="P12" s="48">
        <f t="shared" si="3"/>
        <v>98.6</v>
      </c>
      <c r="Q12" s="49">
        <f t="shared" si="8"/>
        <v>-9.9999999999994316E-2</v>
      </c>
      <c r="R12" s="50"/>
      <c r="S12" s="51"/>
      <c r="T12" s="43">
        <v>578</v>
      </c>
      <c r="U12" s="44">
        <v>7</v>
      </c>
      <c r="V12" s="58">
        <f t="shared" si="4"/>
        <v>585</v>
      </c>
      <c r="W12" s="38">
        <v>0</v>
      </c>
      <c r="X12" s="44">
        <v>1802</v>
      </c>
      <c r="Y12" s="58">
        <f t="shared" si="5"/>
        <v>1802</v>
      </c>
      <c r="Z12" s="59">
        <f t="shared" si="6"/>
        <v>39273</v>
      </c>
      <c r="AA12" s="60">
        <f t="shared" si="6"/>
        <v>45575</v>
      </c>
      <c r="AB12" s="58">
        <f t="shared" si="7"/>
        <v>84848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1866718</v>
      </c>
      <c r="D13" s="39">
        <v>88056</v>
      </c>
      <c r="E13" s="40">
        <v>1954774</v>
      </c>
      <c r="F13" s="41">
        <v>1962412</v>
      </c>
      <c r="G13" s="42">
        <f t="shared" si="0"/>
        <v>-0.38921490492312522</v>
      </c>
      <c r="H13" s="43">
        <v>1852450</v>
      </c>
      <c r="I13" s="44">
        <v>13562</v>
      </c>
      <c r="J13" s="40">
        <v>1866012</v>
      </c>
      <c r="K13" s="41">
        <v>1865531</v>
      </c>
      <c r="L13" s="42">
        <f t="shared" si="1"/>
        <v>2.5783543666655768E-2</v>
      </c>
      <c r="M13" s="56">
        <f t="shared" si="2"/>
        <v>99.235663876386255</v>
      </c>
      <c r="N13" s="57">
        <f t="shared" si="2"/>
        <v>15.401562641955119</v>
      </c>
      <c r="O13" s="47">
        <f t="shared" si="3"/>
        <v>95.5</v>
      </c>
      <c r="P13" s="48">
        <f t="shared" si="3"/>
        <v>95.1</v>
      </c>
      <c r="Q13" s="49">
        <f t="shared" si="8"/>
        <v>0.40000000000000568</v>
      </c>
      <c r="R13" s="50"/>
      <c r="S13" s="51"/>
      <c r="T13" s="43">
        <v>123</v>
      </c>
      <c r="U13" s="44">
        <v>0</v>
      </c>
      <c r="V13" s="58">
        <f t="shared" si="4"/>
        <v>123</v>
      </c>
      <c r="W13" s="38">
        <v>15</v>
      </c>
      <c r="X13" s="44">
        <v>5765</v>
      </c>
      <c r="Y13" s="58">
        <f t="shared" si="5"/>
        <v>5780</v>
      </c>
      <c r="Z13" s="59">
        <f t="shared" si="6"/>
        <v>14376</v>
      </c>
      <c r="AA13" s="60">
        <f t="shared" si="6"/>
        <v>68729</v>
      </c>
      <c r="AB13" s="58">
        <f t="shared" si="7"/>
        <v>83105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3501238</v>
      </c>
      <c r="D14" s="39">
        <v>20770</v>
      </c>
      <c r="E14" s="40">
        <v>3522008</v>
      </c>
      <c r="F14" s="41">
        <v>3469559</v>
      </c>
      <c r="G14" s="42">
        <f t="shared" si="0"/>
        <v>1.5116906788441991</v>
      </c>
      <c r="H14" s="43">
        <v>3493503</v>
      </c>
      <c r="I14" s="44">
        <v>8980</v>
      </c>
      <c r="J14" s="40">
        <v>3502483</v>
      </c>
      <c r="K14" s="41">
        <v>3448164</v>
      </c>
      <c r="L14" s="42">
        <f t="shared" si="1"/>
        <v>1.5753021028002148</v>
      </c>
      <c r="M14" s="56">
        <f t="shared" si="2"/>
        <v>99.779078143216765</v>
      </c>
      <c r="N14" s="57">
        <f t="shared" si="2"/>
        <v>43.235435724602794</v>
      </c>
      <c r="O14" s="47">
        <f t="shared" si="3"/>
        <v>99.4</v>
      </c>
      <c r="P14" s="48">
        <f t="shared" si="3"/>
        <v>99.4</v>
      </c>
      <c r="Q14" s="49">
        <f t="shared" si="8"/>
        <v>0</v>
      </c>
      <c r="R14" s="50"/>
      <c r="S14" s="51"/>
      <c r="T14" s="43">
        <v>407</v>
      </c>
      <c r="U14" s="44">
        <v>111</v>
      </c>
      <c r="V14" s="58">
        <f t="shared" si="4"/>
        <v>518</v>
      </c>
      <c r="W14" s="38">
        <v>0</v>
      </c>
      <c r="X14" s="44">
        <v>582</v>
      </c>
      <c r="Y14" s="58">
        <f t="shared" si="5"/>
        <v>582</v>
      </c>
      <c r="Z14" s="59">
        <f t="shared" si="6"/>
        <v>8142</v>
      </c>
      <c r="AA14" s="60">
        <f t="shared" si="6"/>
        <v>11319</v>
      </c>
      <c r="AB14" s="58">
        <f t="shared" si="7"/>
        <v>19461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3673083</v>
      </c>
      <c r="D15" s="39">
        <v>65380</v>
      </c>
      <c r="E15" s="40">
        <v>3738463</v>
      </c>
      <c r="F15" s="41">
        <v>3656972</v>
      </c>
      <c r="G15" s="42">
        <f t="shared" si="0"/>
        <v>2.2283736380809041</v>
      </c>
      <c r="H15" s="43">
        <v>3653336</v>
      </c>
      <c r="I15" s="44">
        <v>26310</v>
      </c>
      <c r="J15" s="40">
        <v>3679646</v>
      </c>
      <c r="K15" s="41">
        <v>3589800</v>
      </c>
      <c r="L15" s="42">
        <f t="shared" si="1"/>
        <v>2.5028135272160008</v>
      </c>
      <c r="M15" s="56">
        <f t="shared" si="2"/>
        <v>99.462386229769379</v>
      </c>
      <c r="N15" s="57">
        <f t="shared" si="2"/>
        <v>40.24166411746711</v>
      </c>
      <c r="O15" s="47">
        <f t="shared" si="3"/>
        <v>98.4</v>
      </c>
      <c r="P15" s="48">
        <f t="shared" si="3"/>
        <v>98.2</v>
      </c>
      <c r="Q15" s="49">
        <f t="shared" si="8"/>
        <v>0.20000000000000284</v>
      </c>
      <c r="R15" s="50"/>
      <c r="S15" s="51"/>
      <c r="T15" s="43">
        <v>467</v>
      </c>
      <c r="U15" s="44">
        <v>20</v>
      </c>
      <c r="V15" s="58">
        <f t="shared" si="4"/>
        <v>487</v>
      </c>
      <c r="W15" s="38">
        <v>0</v>
      </c>
      <c r="X15" s="44">
        <v>1783</v>
      </c>
      <c r="Y15" s="58">
        <f t="shared" si="5"/>
        <v>1783</v>
      </c>
      <c r="Z15" s="61">
        <f t="shared" si="6"/>
        <v>20214</v>
      </c>
      <c r="AA15" s="60">
        <f t="shared" si="6"/>
        <v>37307</v>
      </c>
      <c r="AB15" s="58">
        <f t="shared" si="7"/>
        <v>57521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3772452</v>
      </c>
      <c r="D16" s="39">
        <v>153111</v>
      </c>
      <c r="E16" s="40">
        <v>3925563</v>
      </c>
      <c r="F16" s="41">
        <v>3848264</v>
      </c>
      <c r="G16" s="42">
        <f t="shared" si="0"/>
        <v>2.0086719622146503</v>
      </c>
      <c r="H16" s="43">
        <v>3720433</v>
      </c>
      <c r="I16" s="44">
        <v>30176</v>
      </c>
      <c r="J16" s="40">
        <v>3750609</v>
      </c>
      <c r="K16" s="41">
        <v>3681077</v>
      </c>
      <c r="L16" s="42">
        <f t="shared" si="1"/>
        <v>1.8889037094306911</v>
      </c>
      <c r="M16" s="56">
        <f t="shared" si="2"/>
        <v>98.62108252139457</v>
      </c>
      <c r="N16" s="57">
        <f t="shared" si="2"/>
        <v>19.70857743728406</v>
      </c>
      <c r="O16" s="47">
        <f t="shared" si="3"/>
        <v>95.5</v>
      </c>
      <c r="P16" s="48">
        <f t="shared" si="3"/>
        <v>95.7</v>
      </c>
      <c r="Q16" s="49">
        <f t="shared" si="8"/>
        <v>-0.20000000000000284</v>
      </c>
      <c r="R16" s="50"/>
      <c r="S16" s="51"/>
      <c r="T16" s="43">
        <v>435</v>
      </c>
      <c r="U16" s="44">
        <v>7</v>
      </c>
      <c r="V16" s="58">
        <f t="shared" si="4"/>
        <v>442</v>
      </c>
      <c r="W16" s="38">
        <v>0</v>
      </c>
      <c r="X16" s="44">
        <v>15212</v>
      </c>
      <c r="Y16" s="58">
        <f t="shared" si="5"/>
        <v>15212</v>
      </c>
      <c r="Z16" s="59">
        <f t="shared" si="6"/>
        <v>52454</v>
      </c>
      <c r="AA16" s="60">
        <f t="shared" si="6"/>
        <v>107730</v>
      </c>
      <c r="AB16" s="58">
        <f t="shared" si="7"/>
        <v>160184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4187632</v>
      </c>
      <c r="D17" s="39">
        <v>156384</v>
      </c>
      <c r="E17" s="40">
        <v>4344016</v>
      </c>
      <c r="F17" s="41">
        <v>4271831</v>
      </c>
      <c r="G17" s="42">
        <f t="shared" si="0"/>
        <v>1.6897906307623125</v>
      </c>
      <c r="H17" s="43">
        <v>4128381</v>
      </c>
      <c r="I17" s="44">
        <v>34004</v>
      </c>
      <c r="J17" s="40">
        <v>4162385</v>
      </c>
      <c r="K17" s="41">
        <v>4095544</v>
      </c>
      <c r="L17" s="42">
        <f t="shared" si="1"/>
        <v>1.6320420437431511</v>
      </c>
      <c r="M17" s="56">
        <f t="shared" si="2"/>
        <v>98.585095347442191</v>
      </c>
      <c r="N17" s="57">
        <f t="shared" si="2"/>
        <v>21.743912420708</v>
      </c>
      <c r="O17" s="47">
        <f t="shared" si="3"/>
        <v>95.8</v>
      </c>
      <c r="P17" s="48">
        <f t="shared" si="3"/>
        <v>95.9</v>
      </c>
      <c r="Q17" s="49">
        <f t="shared" si="8"/>
        <v>-0.10000000000000853</v>
      </c>
      <c r="R17" s="50"/>
      <c r="S17" s="51"/>
      <c r="T17" s="43">
        <v>1</v>
      </c>
      <c r="U17" s="44">
        <v>720</v>
      </c>
      <c r="V17" s="58">
        <f t="shared" si="4"/>
        <v>721</v>
      </c>
      <c r="W17" s="38">
        <v>2854</v>
      </c>
      <c r="X17" s="44">
        <v>16330</v>
      </c>
      <c r="Y17" s="58">
        <f t="shared" si="5"/>
        <v>19184</v>
      </c>
      <c r="Z17" s="59">
        <f t="shared" si="6"/>
        <v>56398</v>
      </c>
      <c r="AA17" s="60">
        <f t="shared" si="6"/>
        <v>106770</v>
      </c>
      <c r="AB17" s="58">
        <f t="shared" si="7"/>
        <v>163168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1781088</v>
      </c>
      <c r="D18" s="39">
        <v>35398</v>
      </c>
      <c r="E18" s="40">
        <v>1816486</v>
      </c>
      <c r="F18" s="41">
        <v>1807436</v>
      </c>
      <c r="G18" s="42">
        <f t="shared" si="0"/>
        <v>0.5007092920579207</v>
      </c>
      <c r="H18" s="43">
        <v>1758519</v>
      </c>
      <c r="I18" s="44">
        <v>12410</v>
      </c>
      <c r="J18" s="40">
        <v>1770929</v>
      </c>
      <c r="K18" s="41">
        <v>1768390</v>
      </c>
      <c r="L18" s="42">
        <f t="shared" si="1"/>
        <v>0.14357692590435367</v>
      </c>
      <c r="M18" s="56">
        <f t="shared" si="2"/>
        <v>98.732853177383717</v>
      </c>
      <c r="N18" s="57">
        <f t="shared" si="2"/>
        <v>35.058477880106217</v>
      </c>
      <c r="O18" s="47">
        <f t="shared" si="3"/>
        <v>97.5</v>
      </c>
      <c r="P18" s="48">
        <f t="shared" si="3"/>
        <v>97.8</v>
      </c>
      <c r="Q18" s="49">
        <f t="shared" si="8"/>
        <v>-0.29999999999999716</v>
      </c>
      <c r="R18" s="50"/>
      <c r="S18" s="51"/>
      <c r="T18" s="43">
        <v>103</v>
      </c>
      <c r="U18" s="44">
        <v>0</v>
      </c>
      <c r="V18" s="58">
        <f t="shared" si="4"/>
        <v>103</v>
      </c>
      <c r="W18" s="38">
        <v>49</v>
      </c>
      <c r="X18" s="44">
        <v>2485</v>
      </c>
      <c r="Y18" s="58">
        <f t="shared" si="5"/>
        <v>2534</v>
      </c>
      <c r="Z18" s="59">
        <f t="shared" si="6"/>
        <v>22623</v>
      </c>
      <c r="AA18" s="60">
        <f t="shared" si="6"/>
        <v>20503</v>
      </c>
      <c r="AB18" s="58">
        <f t="shared" si="7"/>
        <v>43126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8307674</v>
      </c>
      <c r="D19" s="39">
        <v>361977</v>
      </c>
      <c r="E19" s="40">
        <v>8669651</v>
      </c>
      <c r="F19" s="41">
        <v>8671256</v>
      </c>
      <c r="G19" s="42">
        <f t="shared" si="0"/>
        <v>-1.8509429314507608E-2</v>
      </c>
      <c r="H19" s="43">
        <v>8185017</v>
      </c>
      <c r="I19" s="44">
        <v>50832</v>
      </c>
      <c r="J19" s="40">
        <v>8235849</v>
      </c>
      <c r="K19" s="41">
        <v>8270607</v>
      </c>
      <c r="L19" s="42">
        <f t="shared" si="1"/>
        <v>-0.42025935944000242</v>
      </c>
      <c r="M19" s="56">
        <f t="shared" si="2"/>
        <v>98.523569894533665</v>
      </c>
      <c r="N19" s="57">
        <f t="shared" si="2"/>
        <v>14.042881177533378</v>
      </c>
      <c r="O19" s="47">
        <f t="shared" si="3"/>
        <v>95</v>
      </c>
      <c r="P19" s="48">
        <f t="shared" si="3"/>
        <v>95.4</v>
      </c>
      <c r="Q19" s="49">
        <f t="shared" si="8"/>
        <v>-0.40000000000000568</v>
      </c>
      <c r="R19" s="50"/>
      <c r="S19" s="51"/>
      <c r="T19" s="43">
        <v>638</v>
      </c>
      <c r="U19" s="44">
        <v>42</v>
      </c>
      <c r="V19" s="58">
        <f t="shared" si="4"/>
        <v>680</v>
      </c>
      <c r="W19" s="38">
        <v>956</v>
      </c>
      <c r="X19" s="44">
        <v>47573</v>
      </c>
      <c r="Y19" s="58">
        <f t="shared" si="5"/>
        <v>48529</v>
      </c>
      <c r="Z19" s="59">
        <f t="shared" si="6"/>
        <v>122339</v>
      </c>
      <c r="AA19" s="60">
        <f t="shared" si="6"/>
        <v>263614</v>
      </c>
      <c r="AB19" s="58">
        <f t="shared" si="7"/>
        <v>385953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3028565</v>
      </c>
      <c r="D20" s="39">
        <v>21966</v>
      </c>
      <c r="E20" s="40">
        <v>3050531</v>
      </c>
      <c r="F20" s="41">
        <v>2834047</v>
      </c>
      <c r="G20" s="42">
        <f t="shared" si="0"/>
        <v>7.6386877140710796</v>
      </c>
      <c r="H20" s="43">
        <v>3018203</v>
      </c>
      <c r="I20" s="44">
        <v>6097</v>
      </c>
      <c r="J20" s="40">
        <v>3024300</v>
      </c>
      <c r="K20" s="41">
        <v>2809874</v>
      </c>
      <c r="L20" s="42">
        <f t="shared" si="1"/>
        <v>7.6311606854969298</v>
      </c>
      <c r="M20" s="45">
        <f t="shared" si="2"/>
        <v>99.657857764320724</v>
      </c>
      <c r="N20" s="46">
        <f t="shared" si="2"/>
        <v>27.756532823454428</v>
      </c>
      <c r="O20" s="47">
        <f t="shared" si="3"/>
        <v>99.1</v>
      </c>
      <c r="P20" s="48">
        <f t="shared" si="3"/>
        <v>99.1</v>
      </c>
      <c r="Q20" s="49">
        <f t="shared" si="8"/>
        <v>0</v>
      </c>
      <c r="R20" s="50"/>
      <c r="S20" s="51"/>
      <c r="T20" s="43">
        <v>172</v>
      </c>
      <c r="U20" s="44">
        <v>0</v>
      </c>
      <c r="V20" s="52">
        <f t="shared" si="4"/>
        <v>172</v>
      </c>
      <c r="W20" s="38">
        <v>0</v>
      </c>
      <c r="X20" s="44">
        <v>2989</v>
      </c>
      <c r="Y20" s="52">
        <f t="shared" si="5"/>
        <v>2989</v>
      </c>
      <c r="Z20" s="43">
        <f t="shared" si="6"/>
        <v>10534</v>
      </c>
      <c r="AA20" s="44">
        <f t="shared" si="6"/>
        <v>12880</v>
      </c>
      <c r="AB20" s="52">
        <f t="shared" si="7"/>
        <v>23414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950417</v>
      </c>
      <c r="D21" s="39">
        <v>94088</v>
      </c>
      <c r="E21" s="40">
        <v>1044505</v>
      </c>
      <c r="F21" s="41">
        <v>1044197</v>
      </c>
      <c r="G21" s="42">
        <f t="shared" si="0"/>
        <v>2.9496349826708946E-2</v>
      </c>
      <c r="H21" s="43">
        <v>934296</v>
      </c>
      <c r="I21" s="44">
        <v>24262</v>
      </c>
      <c r="J21" s="40">
        <v>958558</v>
      </c>
      <c r="K21" s="41">
        <v>947092</v>
      </c>
      <c r="L21" s="42">
        <f t="shared" si="1"/>
        <v>1.2106532417125262</v>
      </c>
      <c r="M21" s="56">
        <f t="shared" si="2"/>
        <v>98.303797175345139</v>
      </c>
      <c r="N21" s="57">
        <f t="shared" si="2"/>
        <v>25.786497746790239</v>
      </c>
      <c r="O21" s="47">
        <f t="shared" si="3"/>
        <v>91.8</v>
      </c>
      <c r="P21" s="48">
        <f t="shared" si="3"/>
        <v>90.7</v>
      </c>
      <c r="Q21" s="49">
        <f t="shared" si="8"/>
        <v>1.0999999999999943</v>
      </c>
      <c r="R21" s="63"/>
      <c r="S21" s="64"/>
      <c r="T21" s="43">
        <v>15</v>
      </c>
      <c r="U21" s="44">
        <v>0</v>
      </c>
      <c r="V21" s="58">
        <f t="shared" si="4"/>
        <v>15</v>
      </c>
      <c r="W21" s="38">
        <v>171</v>
      </c>
      <c r="X21" s="44">
        <v>4066</v>
      </c>
      <c r="Y21" s="58">
        <f t="shared" si="5"/>
        <v>4237</v>
      </c>
      <c r="Z21" s="65">
        <f t="shared" si="6"/>
        <v>15965</v>
      </c>
      <c r="AA21" s="60">
        <f t="shared" si="6"/>
        <v>65760</v>
      </c>
      <c r="AB21" s="58">
        <f t="shared" si="7"/>
        <v>81725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138722</v>
      </c>
      <c r="D22" s="39">
        <v>1360</v>
      </c>
      <c r="E22" s="40">
        <v>140082</v>
      </c>
      <c r="F22" s="41">
        <v>140177</v>
      </c>
      <c r="G22" s="42">
        <f t="shared" si="0"/>
        <v>-6.777146036796336E-2</v>
      </c>
      <c r="H22" s="43">
        <v>138464</v>
      </c>
      <c r="I22" s="44">
        <v>669</v>
      </c>
      <c r="J22" s="40">
        <v>139133</v>
      </c>
      <c r="K22" s="41">
        <v>138739</v>
      </c>
      <c r="L22" s="42">
        <f t="shared" si="1"/>
        <v>0.28398647820728129</v>
      </c>
      <c r="M22" s="45">
        <f t="shared" si="2"/>
        <v>99.814016522253141</v>
      </c>
      <c r="N22" s="46">
        <f t="shared" si="2"/>
        <v>49.191176470588232</v>
      </c>
      <c r="O22" s="47">
        <f t="shared" si="3"/>
        <v>99.3</v>
      </c>
      <c r="P22" s="48">
        <f t="shared" si="3"/>
        <v>99</v>
      </c>
      <c r="Q22" s="49">
        <f t="shared" si="8"/>
        <v>0.29999999999999716</v>
      </c>
      <c r="R22" s="50"/>
      <c r="S22" s="51"/>
      <c r="T22" s="43">
        <v>0</v>
      </c>
      <c r="U22" s="44">
        <v>0</v>
      </c>
      <c r="V22" s="52">
        <f t="shared" si="4"/>
        <v>0</v>
      </c>
      <c r="W22" s="38">
        <v>0</v>
      </c>
      <c r="X22" s="44">
        <v>0</v>
      </c>
      <c r="Y22" s="52">
        <f t="shared" si="5"/>
        <v>0</v>
      </c>
      <c r="Z22" s="65">
        <f t="shared" si="6"/>
        <v>258</v>
      </c>
      <c r="AA22" s="60">
        <f t="shared" si="6"/>
        <v>691</v>
      </c>
      <c r="AB22" s="52">
        <f t="shared" si="7"/>
        <v>949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1294794</v>
      </c>
      <c r="D23" s="39">
        <v>21599</v>
      </c>
      <c r="E23" s="40">
        <v>1316393</v>
      </c>
      <c r="F23" s="41">
        <v>1298614</v>
      </c>
      <c r="G23" s="42">
        <f t="shared" si="0"/>
        <v>1.3690750292234644</v>
      </c>
      <c r="H23" s="43">
        <v>1284026</v>
      </c>
      <c r="I23" s="44">
        <v>9532</v>
      </c>
      <c r="J23" s="40">
        <v>1293558</v>
      </c>
      <c r="K23" s="41">
        <v>1275291</v>
      </c>
      <c r="L23" s="42">
        <f t="shared" si="1"/>
        <v>1.4323789629190513</v>
      </c>
      <c r="M23" s="45">
        <f t="shared" si="2"/>
        <v>99.168361917030808</v>
      </c>
      <c r="N23" s="46">
        <f t="shared" si="2"/>
        <v>44.1316727626279</v>
      </c>
      <c r="O23" s="47">
        <f t="shared" si="3"/>
        <v>98.3</v>
      </c>
      <c r="P23" s="48">
        <f t="shared" si="3"/>
        <v>98.2</v>
      </c>
      <c r="Q23" s="49">
        <f t="shared" si="8"/>
        <v>9.9999999999994316E-2</v>
      </c>
      <c r="R23" s="50"/>
      <c r="S23" s="51"/>
      <c r="T23" s="43">
        <v>92</v>
      </c>
      <c r="U23" s="44">
        <v>0</v>
      </c>
      <c r="V23" s="52">
        <f t="shared" si="4"/>
        <v>92</v>
      </c>
      <c r="W23" s="38">
        <v>0</v>
      </c>
      <c r="X23" s="44">
        <v>1051</v>
      </c>
      <c r="Y23" s="52">
        <f t="shared" si="5"/>
        <v>1051</v>
      </c>
      <c r="Z23" s="65">
        <f t="shared" si="6"/>
        <v>10860</v>
      </c>
      <c r="AA23" s="60">
        <f t="shared" si="6"/>
        <v>11016</v>
      </c>
      <c r="AB23" s="52">
        <f t="shared" si="7"/>
        <v>21876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799532</v>
      </c>
      <c r="D24" s="39">
        <v>22499</v>
      </c>
      <c r="E24" s="40">
        <v>822031</v>
      </c>
      <c r="F24" s="41">
        <v>822036</v>
      </c>
      <c r="G24" s="42">
        <f t="shared" si="0"/>
        <v>-6.0824586757757563E-4</v>
      </c>
      <c r="H24" s="43">
        <v>792315</v>
      </c>
      <c r="I24" s="44">
        <v>2023</v>
      </c>
      <c r="J24" s="40">
        <v>794338</v>
      </c>
      <c r="K24" s="41">
        <v>798888</v>
      </c>
      <c r="L24" s="42">
        <f t="shared" si="1"/>
        <v>-0.56954166291144692</v>
      </c>
      <c r="M24" s="45">
        <f t="shared" si="2"/>
        <v>99.097346947964553</v>
      </c>
      <c r="N24" s="46">
        <f t="shared" si="2"/>
        <v>8.9915107338103919</v>
      </c>
      <c r="O24" s="47">
        <f t="shared" si="3"/>
        <v>96.6</v>
      </c>
      <c r="P24" s="48">
        <f t="shared" si="3"/>
        <v>97.2</v>
      </c>
      <c r="Q24" s="49">
        <f t="shared" si="8"/>
        <v>-0.60000000000000853</v>
      </c>
      <c r="R24" s="50"/>
      <c r="S24" s="51"/>
      <c r="T24" s="43">
        <v>0</v>
      </c>
      <c r="U24" s="44">
        <v>0</v>
      </c>
      <c r="V24" s="52">
        <f t="shared" si="4"/>
        <v>0</v>
      </c>
      <c r="W24" s="38">
        <v>0</v>
      </c>
      <c r="X24" s="44">
        <v>1517</v>
      </c>
      <c r="Y24" s="52">
        <f t="shared" si="5"/>
        <v>1517</v>
      </c>
      <c r="Z24" s="65">
        <f t="shared" si="6"/>
        <v>7217</v>
      </c>
      <c r="AA24" s="60">
        <f t="shared" si="6"/>
        <v>18959</v>
      </c>
      <c r="AB24" s="52">
        <f t="shared" si="7"/>
        <v>26176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2041150</v>
      </c>
      <c r="D25" s="39">
        <v>41929</v>
      </c>
      <c r="E25" s="40">
        <v>2083079</v>
      </c>
      <c r="F25" s="41">
        <v>2043801</v>
      </c>
      <c r="G25" s="42">
        <f t="shared" si="0"/>
        <v>1.9218113700893582</v>
      </c>
      <c r="H25" s="43">
        <v>2022404</v>
      </c>
      <c r="I25" s="44">
        <v>11193</v>
      </c>
      <c r="J25" s="40">
        <v>2033597</v>
      </c>
      <c r="K25" s="41">
        <v>1999990</v>
      </c>
      <c r="L25" s="42">
        <f t="shared" si="1"/>
        <v>1.6803584017920088</v>
      </c>
      <c r="M25" s="45">
        <f t="shared" si="2"/>
        <v>99.081596159027995</v>
      </c>
      <c r="N25" s="46">
        <f t="shared" si="2"/>
        <v>26.695127477402274</v>
      </c>
      <c r="O25" s="47">
        <f t="shared" si="3"/>
        <v>97.6</v>
      </c>
      <c r="P25" s="48">
        <f t="shared" si="3"/>
        <v>97.9</v>
      </c>
      <c r="Q25" s="49">
        <f t="shared" si="8"/>
        <v>-0.30000000000001137</v>
      </c>
      <c r="R25" s="50"/>
      <c r="S25" s="51"/>
      <c r="T25" s="43">
        <v>298</v>
      </c>
      <c r="U25" s="44">
        <v>14</v>
      </c>
      <c r="V25" s="52">
        <f t="shared" si="4"/>
        <v>312</v>
      </c>
      <c r="W25" s="38">
        <v>93</v>
      </c>
      <c r="X25" s="44">
        <v>2871</v>
      </c>
      <c r="Y25" s="52">
        <f t="shared" si="5"/>
        <v>2964</v>
      </c>
      <c r="Z25" s="65">
        <f t="shared" si="6"/>
        <v>18951</v>
      </c>
      <c r="AA25" s="60">
        <f t="shared" si="6"/>
        <v>27879</v>
      </c>
      <c r="AB25" s="52">
        <f t="shared" si="7"/>
        <v>46830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754961</v>
      </c>
      <c r="D26" s="39">
        <v>36754</v>
      </c>
      <c r="E26" s="40">
        <v>791715</v>
      </c>
      <c r="F26" s="41">
        <v>681925</v>
      </c>
      <c r="G26" s="42">
        <f t="shared" si="0"/>
        <v>16.100010998276936</v>
      </c>
      <c r="H26" s="43">
        <v>746482</v>
      </c>
      <c r="I26" s="44">
        <v>5396</v>
      </c>
      <c r="J26" s="40">
        <v>751878</v>
      </c>
      <c r="K26" s="41">
        <v>633210</v>
      </c>
      <c r="L26" s="42">
        <f t="shared" si="1"/>
        <v>18.74070213673189</v>
      </c>
      <c r="M26" s="45">
        <f t="shared" si="2"/>
        <v>98.876895627721169</v>
      </c>
      <c r="N26" s="46">
        <f t="shared" si="2"/>
        <v>14.681395222288732</v>
      </c>
      <c r="O26" s="47">
        <f t="shared" si="3"/>
        <v>95</v>
      </c>
      <c r="P26" s="48">
        <f t="shared" si="3"/>
        <v>92.9</v>
      </c>
      <c r="Q26" s="49">
        <f t="shared" si="8"/>
        <v>2.0999999999999943</v>
      </c>
      <c r="R26" s="50"/>
      <c r="S26" s="51"/>
      <c r="T26" s="43">
        <v>49</v>
      </c>
      <c r="U26" s="44">
        <v>0</v>
      </c>
      <c r="V26" s="52">
        <f t="shared" si="4"/>
        <v>49</v>
      </c>
      <c r="W26" s="38">
        <v>603</v>
      </c>
      <c r="X26" s="44">
        <v>8739</v>
      </c>
      <c r="Y26" s="52">
        <f t="shared" si="5"/>
        <v>9342</v>
      </c>
      <c r="Z26" s="65">
        <f t="shared" si="6"/>
        <v>7925</v>
      </c>
      <c r="AA26" s="60">
        <f t="shared" si="6"/>
        <v>22619</v>
      </c>
      <c r="AB26" s="52">
        <f t="shared" si="7"/>
        <v>30544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763152</v>
      </c>
      <c r="D27" s="39">
        <v>22878</v>
      </c>
      <c r="E27" s="40">
        <v>786030</v>
      </c>
      <c r="F27" s="41">
        <v>807900</v>
      </c>
      <c r="G27" s="42">
        <f t="shared" si="0"/>
        <v>-2.7070181953212034</v>
      </c>
      <c r="H27" s="43">
        <v>754663</v>
      </c>
      <c r="I27" s="44">
        <v>2377</v>
      </c>
      <c r="J27" s="40">
        <v>757040</v>
      </c>
      <c r="K27" s="41">
        <v>776640</v>
      </c>
      <c r="L27" s="42">
        <f t="shared" si="1"/>
        <v>-2.5236918005768438</v>
      </c>
      <c r="M27" s="56">
        <f t="shared" si="2"/>
        <v>98.887639683837563</v>
      </c>
      <c r="N27" s="57">
        <f t="shared" si="2"/>
        <v>10.38989422152286</v>
      </c>
      <c r="O27" s="47">
        <f t="shared" si="3"/>
        <v>96.3</v>
      </c>
      <c r="P27" s="48">
        <f t="shared" si="3"/>
        <v>96.1</v>
      </c>
      <c r="Q27" s="49">
        <f t="shared" si="8"/>
        <v>0.20000000000000284</v>
      </c>
      <c r="R27" s="50"/>
      <c r="S27" s="51"/>
      <c r="T27" s="43">
        <v>30</v>
      </c>
      <c r="U27" s="44">
        <v>0</v>
      </c>
      <c r="V27" s="58">
        <f t="shared" si="4"/>
        <v>30</v>
      </c>
      <c r="W27" s="38">
        <v>1317</v>
      </c>
      <c r="X27" s="44">
        <v>2851</v>
      </c>
      <c r="Y27" s="58">
        <f t="shared" si="5"/>
        <v>4168</v>
      </c>
      <c r="Z27" s="65">
        <f t="shared" si="6"/>
        <v>7202</v>
      </c>
      <c r="AA27" s="60">
        <f t="shared" si="6"/>
        <v>17650</v>
      </c>
      <c r="AB27" s="58">
        <f t="shared" si="7"/>
        <v>24852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1852819</v>
      </c>
      <c r="D28" s="39">
        <v>35519</v>
      </c>
      <c r="E28" s="40">
        <v>1888338</v>
      </c>
      <c r="F28" s="41">
        <v>1815922</v>
      </c>
      <c r="G28" s="42">
        <f t="shared" si="0"/>
        <v>3.9878364819634324</v>
      </c>
      <c r="H28" s="43">
        <v>1834123</v>
      </c>
      <c r="I28" s="44">
        <v>10717</v>
      </c>
      <c r="J28" s="40">
        <v>1844840</v>
      </c>
      <c r="K28" s="41">
        <v>1766651</v>
      </c>
      <c r="L28" s="42">
        <f t="shared" si="1"/>
        <v>4.4258317007716856</v>
      </c>
      <c r="M28" s="56">
        <f t="shared" si="2"/>
        <v>98.990942990113979</v>
      </c>
      <c r="N28" s="57">
        <f t="shared" si="2"/>
        <v>30.172583687603815</v>
      </c>
      <c r="O28" s="47">
        <f t="shared" si="3"/>
        <v>97.7</v>
      </c>
      <c r="P28" s="48">
        <f t="shared" si="3"/>
        <v>97.3</v>
      </c>
      <c r="Q28" s="49">
        <f t="shared" si="8"/>
        <v>0.40000000000000568</v>
      </c>
      <c r="R28" s="63"/>
      <c r="S28" s="64"/>
      <c r="T28" s="43">
        <v>153</v>
      </c>
      <c r="U28" s="44">
        <v>9</v>
      </c>
      <c r="V28" s="58">
        <f t="shared" si="4"/>
        <v>162</v>
      </c>
      <c r="W28" s="38">
        <v>646</v>
      </c>
      <c r="X28" s="44">
        <v>2828</v>
      </c>
      <c r="Y28" s="58">
        <f t="shared" si="5"/>
        <v>3474</v>
      </c>
      <c r="Z28" s="65">
        <f t="shared" si="6"/>
        <v>18203</v>
      </c>
      <c r="AA28" s="60">
        <f t="shared" si="6"/>
        <v>21983</v>
      </c>
      <c r="AB28" s="58">
        <f t="shared" si="7"/>
        <v>40186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735358</v>
      </c>
      <c r="D29" s="39">
        <v>21571</v>
      </c>
      <c r="E29" s="40">
        <v>756929</v>
      </c>
      <c r="F29" s="41">
        <v>747588</v>
      </c>
      <c r="G29" s="42">
        <f t="shared" si="0"/>
        <v>1.249485010460307</v>
      </c>
      <c r="H29" s="43">
        <v>725641</v>
      </c>
      <c r="I29" s="44">
        <v>3422</v>
      </c>
      <c r="J29" s="40">
        <v>729063</v>
      </c>
      <c r="K29" s="41">
        <v>723953</v>
      </c>
      <c r="L29" s="42">
        <f t="shared" si="1"/>
        <v>0.70584692652699821</v>
      </c>
      <c r="M29" s="45">
        <f t="shared" si="2"/>
        <v>98.678602802988479</v>
      </c>
      <c r="N29" s="46">
        <f t="shared" si="2"/>
        <v>15.86389133558945</v>
      </c>
      <c r="O29" s="47">
        <f t="shared" si="3"/>
        <v>96.3</v>
      </c>
      <c r="P29" s="48">
        <f t="shared" si="3"/>
        <v>96.8</v>
      </c>
      <c r="Q29" s="49">
        <f t="shared" si="8"/>
        <v>-0.5</v>
      </c>
      <c r="R29" s="50"/>
      <c r="S29" s="51"/>
      <c r="T29" s="43">
        <v>62</v>
      </c>
      <c r="U29" s="44">
        <v>22</v>
      </c>
      <c r="V29" s="52">
        <f t="shared" si="4"/>
        <v>84</v>
      </c>
      <c r="W29" s="38">
        <v>635</v>
      </c>
      <c r="X29" s="44">
        <v>6306</v>
      </c>
      <c r="Y29" s="52">
        <f t="shared" si="5"/>
        <v>6941</v>
      </c>
      <c r="Z29" s="65">
        <f t="shared" si="6"/>
        <v>9144</v>
      </c>
      <c r="AA29" s="60">
        <f t="shared" si="6"/>
        <v>11865</v>
      </c>
      <c r="AB29" s="52">
        <f t="shared" si="7"/>
        <v>21009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960709</v>
      </c>
      <c r="D30" s="39">
        <v>10760</v>
      </c>
      <c r="E30" s="40">
        <v>971469</v>
      </c>
      <c r="F30" s="41">
        <v>988178</v>
      </c>
      <c r="G30" s="42">
        <f t="shared" si="0"/>
        <v>-1.6908896980098727</v>
      </c>
      <c r="H30" s="43">
        <v>957779</v>
      </c>
      <c r="I30" s="44">
        <v>1646</v>
      </c>
      <c r="J30" s="40">
        <v>959425</v>
      </c>
      <c r="K30" s="41">
        <v>977027</v>
      </c>
      <c r="L30" s="42">
        <f t="shared" si="1"/>
        <v>-1.8015878783288486</v>
      </c>
      <c r="M30" s="45">
        <f t="shared" si="2"/>
        <v>99.695016909386709</v>
      </c>
      <c r="N30" s="46">
        <f t="shared" si="2"/>
        <v>15.29739776951673</v>
      </c>
      <c r="O30" s="47">
        <f t="shared" si="3"/>
        <v>98.8</v>
      </c>
      <c r="P30" s="48">
        <f t="shared" si="3"/>
        <v>98.9</v>
      </c>
      <c r="Q30" s="49">
        <f t="shared" si="8"/>
        <v>-0.10000000000000853</v>
      </c>
      <c r="R30" s="50"/>
      <c r="S30" s="51"/>
      <c r="T30" s="43">
        <v>12</v>
      </c>
      <c r="U30" s="44">
        <v>9</v>
      </c>
      <c r="V30" s="52">
        <f t="shared" si="4"/>
        <v>21</v>
      </c>
      <c r="W30" s="38">
        <v>0</v>
      </c>
      <c r="X30" s="44">
        <v>1209</v>
      </c>
      <c r="Y30" s="52">
        <f t="shared" si="5"/>
        <v>1209</v>
      </c>
      <c r="Z30" s="65">
        <f t="shared" si="6"/>
        <v>2942</v>
      </c>
      <c r="AA30" s="60">
        <f t="shared" si="6"/>
        <v>7914</v>
      </c>
      <c r="AB30" s="52">
        <f t="shared" si="7"/>
        <v>10856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982358</v>
      </c>
      <c r="D31" s="39">
        <v>24363</v>
      </c>
      <c r="E31" s="40">
        <v>1006721</v>
      </c>
      <c r="F31" s="41">
        <v>997312</v>
      </c>
      <c r="G31" s="42">
        <f t="shared" si="0"/>
        <v>0.94343595584932305</v>
      </c>
      <c r="H31" s="43">
        <v>975915</v>
      </c>
      <c r="I31" s="44">
        <v>7745</v>
      </c>
      <c r="J31" s="40">
        <v>983660</v>
      </c>
      <c r="K31" s="41">
        <v>972836</v>
      </c>
      <c r="L31" s="42">
        <f t="shared" si="1"/>
        <v>1.1126232993022462</v>
      </c>
      <c r="M31" s="45">
        <f t="shared" si="2"/>
        <v>99.344129126041622</v>
      </c>
      <c r="N31" s="46">
        <f t="shared" si="2"/>
        <v>31.790009440545084</v>
      </c>
      <c r="O31" s="47">
        <f t="shared" si="3"/>
        <v>97.7</v>
      </c>
      <c r="P31" s="48">
        <f t="shared" si="3"/>
        <v>97.5</v>
      </c>
      <c r="Q31" s="49">
        <f t="shared" si="8"/>
        <v>0.20000000000000284</v>
      </c>
      <c r="R31" s="50"/>
      <c r="S31" s="51"/>
      <c r="T31" s="43">
        <v>0</v>
      </c>
      <c r="U31" s="44">
        <v>0</v>
      </c>
      <c r="V31" s="52">
        <f t="shared" si="4"/>
        <v>0</v>
      </c>
      <c r="W31" s="38">
        <v>0</v>
      </c>
      <c r="X31" s="44">
        <v>430</v>
      </c>
      <c r="Y31" s="52">
        <f t="shared" si="5"/>
        <v>430</v>
      </c>
      <c r="Z31" s="65">
        <f t="shared" si="6"/>
        <v>6443</v>
      </c>
      <c r="AA31" s="60">
        <f t="shared" si="6"/>
        <v>16188</v>
      </c>
      <c r="AB31" s="52">
        <f t="shared" si="7"/>
        <v>22631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2724714</v>
      </c>
      <c r="D32" s="39">
        <v>40750</v>
      </c>
      <c r="E32" s="40">
        <v>2765464</v>
      </c>
      <c r="F32" s="41">
        <v>2657335</v>
      </c>
      <c r="G32" s="42">
        <f t="shared" si="0"/>
        <v>4.0690767253658269</v>
      </c>
      <c r="H32" s="43">
        <v>2713788</v>
      </c>
      <c r="I32" s="44">
        <v>7966</v>
      </c>
      <c r="J32" s="40">
        <v>2721754</v>
      </c>
      <c r="K32" s="41">
        <v>2615568</v>
      </c>
      <c r="L32" s="42">
        <f t="shared" si="1"/>
        <v>4.0597682797770887</v>
      </c>
      <c r="M32" s="45">
        <f t="shared" si="2"/>
        <v>99.599003785351414</v>
      </c>
      <c r="N32" s="46">
        <f t="shared" si="2"/>
        <v>19.548466257668711</v>
      </c>
      <c r="O32" s="47">
        <f t="shared" si="3"/>
        <v>98.4</v>
      </c>
      <c r="P32" s="48">
        <f t="shared" si="3"/>
        <v>98.4</v>
      </c>
      <c r="Q32" s="49">
        <f t="shared" si="8"/>
        <v>0</v>
      </c>
      <c r="R32" s="50"/>
      <c r="S32" s="51"/>
      <c r="T32" s="43">
        <v>261</v>
      </c>
      <c r="U32" s="44">
        <v>0</v>
      </c>
      <c r="V32" s="52">
        <f t="shared" si="4"/>
        <v>261</v>
      </c>
      <c r="W32" s="38">
        <v>0</v>
      </c>
      <c r="X32" s="44">
        <v>1969</v>
      </c>
      <c r="Y32" s="52">
        <f t="shared" si="5"/>
        <v>1969</v>
      </c>
      <c r="Z32" s="65">
        <f t="shared" si="6"/>
        <v>11187</v>
      </c>
      <c r="AA32" s="60">
        <f t="shared" si="6"/>
        <v>30815</v>
      </c>
      <c r="AB32" s="52">
        <f t="shared" si="7"/>
        <v>42002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4070175</v>
      </c>
      <c r="D33" s="39">
        <v>54236</v>
      </c>
      <c r="E33" s="40">
        <v>4124411</v>
      </c>
      <c r="F33" s="41">
        <v>3914600</v>
      </c>
      <c r="G33" s="42">
        <f t="shared" si="0"/>
        <v>5.3597046952434475</v>
      </c>
      <c r="H33" s="43">
        <v>4053383</v>
      </c>
      <c r="I33" s="44">
        <v>8179</v>
      </c>
      <c r="J33" s="40">
        <v>4061562</v>
      </c>
      <c r="K33" s="41">
        <v>3857129</v>
      </c>
      <c r="L33" s="42">
        <f t="shared" si="1"/>
        <v>5.3001338560364459</v>
      </c>
      <c r="M33" s="45">
        <f t="shared" si="2"/>
        <v>99.587437886577362</v>
      </c>
      <c r="N33" s="46">
        <f t="shared" si="2"/>
        <v>15.08038940924847</v>
      </c>
      <c r="O33" s="47">
        <f t="shared" si="3"/>
        <v>98.5</v>
      </c>
      <c r="P33" s="48">
        <f t="shared" si="3"/>
        <v>98.5</v>
      </c>
      <c r="Q33" s="49">
        <f t="shared" si="8"/>
        <v>0</v>
      </c>
      <c r="R33" s="50"/>
      <c r="S33" s="51"/>
      <c r="T33" s="43">
        <v>171</v>
      </c>
      <c r="U33" s="44">
        <v>13</v>
      </c>
      <c r="V33" s="52">
        <f t="shared" si="4"/>
        <v>184</v>
      </c>
      <c r="W33" s="38">
        <v>571</v>
      </c>
      <c r="X33" s="44">
        <v>8324</v>
      </c>
      <c r="Y33" s="52">
        <f t="shared" si="5"/>
        <v>8895</v>
      </c>
      <c r="Z33" s="65">
        <f t="shared" si="6"/>
        <v>16392</v>
      </c>
      <c r="AA33" s="60">
        <f t="shared" si="6"/>
        <v>37746</v>
      </c>
      <c r="AB33" s="52">
        <f t="shared" si="7"/>
        <v>54138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1035899</v>
      </c>
      <c r="D34" s="39">
        <v>32762</v>
      </c>
      <c r="E34" s="40">
        <v>1068661</v>
      </c>
      <c r="F34" s="41">
        <v>1080525</v>
      </c>
      <c r="G34" s="42">
        <f t="shared" si="0"/>
        <v>-1.0979847759191135</v>
      </c>
      <c r="H34" s="43">
        <v>1029614</v>
      </c>
      <c r="I34" s="44">
        <v>7072</v>
      </c>
      <c r="J34" s="40">
        <v>1036686</v>
      </c>
      <c r="K34" s="41">
        <v>1047194</v>
      </c>
      <c r="L34" s="42">
        <f t="shared" si="1"/>
        <v>-1.0034434880260965</v>
      </c>
      <c r="M34" s="45">
        <f t="shared" si="2"/>
        <v>99.393280619056483</v>
      </c>
      <c r="N34" s="46">
        <f t="shared" si="2"/>
        <v>21.585983761675113</v>
      </c>
      <c r="O34" s="47">
        <f t="shared" si="3"/>
        <v>97</v>
      </c>
      <c r="P34" s="48">
        <f t="shared" si="3"/>
        <v>96.9</v>
      </c>
      <c r="Q34" s="49">
        <f t="shared" si="8"/>
        <v>9.9999999999994316E-2</v>
      </c>
      <c r="R34" s="50"/>
      <c r="S34" s="51"/>
      <c r="T34" s="43">
        <v>24</v>
      </c>
      <c r="U34" s="44">
        <v>0</v>
      </c>
      <c r="V34" s="52">
        <f t="shared" si="4"/>
        <v>24</v>
      </c>
      <c r="W34" s="38">
        <v>3336</v>
      </c>
      <c r="X34" s="44">
        <v>20662</v>
      </c>
      <c r="Y34" s="52">
        <f t="shared" si="5"/>
        <v>23998</v>
      </c>
      <c r="Z34" s="65">
        <f t="shared" si="6"/>
        <v>2973</v>
      </c>
      <c r="AA34" s="60">
        <f t="shared" si="6"/>
        <v>5028</v>
      </c>
      <c r="AB34" s="52">
        <f t="shared" si="7"/>
        <v>8001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1425009</v>
      </c>
      <c r="D35" s="39">
        <v>19350</v>
      </c>
      <c r="E35" s="40">
        <v>1444359</v>
      </c>
      <c r="F35" s="41">
        <v>1442444</v>
      </c>
      <c r="G35" s="42">
        <f t="shared" si="0"/>
        <v>0.13276078655393209</v>
      </c>
      <c r="H35" s="43">
        <v>1420451</v>
      </c>
      <c r="I35" s="44">
        <v>3041</v>
      </c>
      <c r="J35" s="40">
        <v>1423492</v>
      </c>
      <c r="K35" s="41">
        <v>1416310</v>
      </c>
      <c r="L35" s="42">
        <f t="shared" si="1"/>
        <v>0.50709237384470918</v>
      </c>
      <c r="M35" s="56">
        <f t="shared" si="2"/>
        <v>99.680142371030641</v>
      </c>
      <c r="N35" s="57">
        <f t="shared" si="2"/>
        <v>15.715762273901809</v>
      </c>
      <c r="O35" s="47">
        <f t="shared" si="3"/>
        <v>98.6</v>
      </c>
      <c r="P35" s="48">
        <f t="shared" si="3"/>
        <v>98.2</v>
      </c>
      <c r="Q35" s="49">
        <f t="shared" si="8"/>
        <v>0.39999999999999147</v>
      </c>
      <c r="R35" s="50"/>
      <c r="S35" s="51"/>
      <c r="T35" s="43">
        <v>0</v>
      </c>
      <c r="U35" s="44">
        <v>0</v>
      </c>
      <c r="V35" s="58">
        <f t="shared" si="4"/>
        <v>0</v>
      </c>
      <c r="W35" s="38">
        <v>0</v>
      </c>
      <c r="X35" s="44">
        <v>4925</v>
      </c>
      <c r="Y35" s="58">
        <f t="shared" si="5"/>
        <v>4925</v>
      </c>
      <c r="Z35" s="65">
        <f t="shared" si="6"/>
        <v>4558</v>
      </c>
      <c r="AA35" s="60">
        <f t="shared" si="6"/>
        <v>11384</v>
      </c>
      <c r="AB35" s="58">
        <f t="shared" si="7"/>
        <v>15942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386387</v>
      </c>
      <c r="D36" s="39">
        <v>4803</v>
      </c>
      <c r="E36" s="40">
        <v>391190</v>
      </c>
      <c r="F36" s="41">
        <v>396468</v>
      </c>
      <c r="G36" s="42">
        <f t="shared" si="0"/>
        <v>-1.331254981486526</v>
      </c>
      <c r="H36" s="43">
        <v>385066</v>
      </c>
      <c r="I36" s="44">
        <v>1661</v>
      </c>
      <c r="J36" s="40">
        <v>386727</v>
      </c>
      <c r="K36" s="41">
        <v>390553</v>
      </c>
      <c r="L36" s="42">
        <f t="shared" si="1"/>
        <v>-0.97963656661195797</v>
      </c>
      <c r="M36" s="56">
        <f t="shared" si="2"/>
        <v>99.65811479164671</v>
      </c>
      <c r="N36" s="57">
        <f t="shared" si="2"/>
        <v>34.582552571309598</v>
      </c>
      <c r="O36" s="47">
        <f t="shared" si="3"/>
        <v>98.9</v>
      </c>
      <c r="P36" s="48">
        <f t="shared" si="3"/>
        <v>98.5</v>
      </c>
      <c r="Q36" s="49">
        <f t="shared" si="8"/>
        <v>0.40000000000000568</v>
      </c>
      <c r="R36" s="63"/>
      <c r="S36" s="64"/>
      <c r="T36" s="43">
        <v>0</v>
      </c>
      <c r="U36" s="44">
        <v>0</v>
      </c>
      <c r="V36" s="58">
        <f t="shared" si="4"/>
        <v>0</v>
      </c>
      <c r="W36" s="38">
        <v>126</v>
      </c>
      <c r="X36" s="44">
        <v>1060</v>
      </c>
      <c r="Y36" s="58">
        <f t="shared" si="5"/>
        <v>1186</v>
      </c>
      <c r="Z36" s="65">
        <f t="shared" si="6"/>
        <v>1195</v>
      </c>
      <c r="AA36" s="60">
        <f t="shared" si="6"/>
        <v>2082</v>
      </c>
      <c r="AB36" s="58">
        <f t="shared" si="7"/>
        <v>3277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1476417</v>
      </c>
      <c r="D37" s="39">
        <v>32256</v>
      </c>
      <c r="E37" s="40">
        <v>1508673</v>
      </c>
      <c r="F37" s="41">
        <v>1392809</v>
      </c>
      <c r="G37" s="42">
        <f t="shared" si="0"/>
        <v>8.3187285550280041</v>
      </c>
      <c r="H37" s="43">
        <v>1464804</v>
      </c>
      <c r="I37" s="44">
        <v>3173</v>
      </c>
      <c r="J37" s="40">
        <v>1467977</v>
      </c>
      <c r="K37" s="41">
        <v>1358572</v>
      </c>
      <c r="L37" s="42">
        <f t="shared" si="1"/>
        <v>8.052940882043794</v>
      </c>
      <c r="M37" s="45">
        <f t="shared" si="2"/>
        <v>99.213433603108072</v>
      </c>
      <c r="N37" s="46">
        <f t="shared" si="2"/>
        <v>9.8369295634920633</v>
      </c>
      <c r="O37" s="47">
        <f t="shared" si="3"/>
        <v>97.3</v>
      </c>
      <c r="P37" s="48">
        <f t="shared" si="3"/>
        <v>97.5</v>
      </c>
      <c r="Q37" s="49">
        <f t="shared" si="8"/>
        <v>-0.20000000000000284</v>
      </c>
      <c r="R37" s="50"/>
      <c r="S37" s="51"/>
      <c r="T37" s="43">
        <v>39</v>
      </c>
      <c r="U37" s="44">
        <v>0</v>
      </c>
      <c r="V37" s="52">
        <f t="shared" si="4"/>
        <v>39</v>
      </c>
      <c r="W37" s="38">
        <v>36</v>
      </c>
      <c r="X37" s="44">
        <v>710</v>
      </c>
      <c r="Y37" s="52">
        <f t="shared" si="5"/>
        <v>746</v>
      </c>
      <c r="Z37" s="65">
        <f t="shared" si="6"/>
        <v>11616</v>
      </c>
      <c r="AA37" s="60">
        <f t="shared" si="6"/>
        <v>28373</v>
      </c>
      <c r="AB37" s="52">
        <f t="shared" si="7"/>
        <v>39989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923035</v>
      </c>
      <c r="D38" s="39">
        <v>67697</v>
      </c>
      <c r="E38" s="40">
        <v>990732</v>
      </c>
      <c r="F38" s="41">
        <v>913517</v>
      </c>
      <c r="G38" s="42">
        <f t="shared" si="0"/>
        <v>8.4524973262676006</v>
      </c>
      <c r="H38" s="43">
        <v>907010</v>
      </c>
      <c r="I38" s="44">
        <v>19986</v>
      </c>
      <c r="J38" s="40">
        <v>926996</v>
      </c>
      <c r="K38" s="41">
        <v>842091</v>
      </c>
      <c r="L38" s="42">
        <f t="shared" si="1"/>
        <v>10.08263952470695</v>
      </c>
      <c r="M38" s="45">
        <f t="shared" si="2"/>
        <v>98.263879484526583</v>
      </c>
      <c r="N38" s="46">
        <f t="shared" si="2"/>
        <v>29.52272626556568</v>
      </c>
      <c r="O38" s="47">
        <f t="shared" si="3"/>
        <v>93.6</v>
      </c>
      <c r="P38" s="48">
        <f t="shared" si="3"/>
        <v>92.2</v>
      </c>
      <c r="Q38" s="49">
        <f t="shared" si="8"/>
        <v>1.3999999999999915</v>
      </c>
      <c r="R38" s="50"/>
      <c r="S38" s="51"/>
      <c r="T38" s="43">
        <v>92</v>
      </c>
      <c r="U38" s="44">
        <v>0</v>
      </c>
      <c r="V38" s="52">
        <f t="shared" si="4"/>
        <v>92</v>
      </c>
      <c r="W38" s="38">
        <v>5</v>
      </c>
      <c r="X38" s="44">
        <v>8415</v>
      </c>
      <c r="Y38" s="52">
        <f t="shared" si="5"/>
        <v>8420</v>
      </c>
      <c r="Z38" s="65">
        <f t="shared" si="6"/>
        <v>16112</v>
      </c>
      <c r="AA38" s="60">
        <f t="shared" si="6"/>
        <v>39296</v>
      </c>
      <c r="AB38" s="52">
        <f t="shared" si="7"/>
        <v>55408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1260809</v>
      </c>
      <c r="D39" s="39">
        <v>47210</v>
      </c>
      <c r="E39" s="40">
        <v>1308019</v>
      </c>
      <c r="F39" s="41">
        <v>1284205</v>
      </c>
      <c r="G39" s="42">
        <f t="shared" si="0"/>
        <v>1.8543768323593195</v>
      </c>
      <c r="H39" s="43">
        <v>1243930</v>
      </c>
      <c r="I39" s="44">
        <v>13430</v>
      </c>
      <c r="J39" s="40">
        <v>1257360</v>
      </c>
      <c r="K39" s="41">
        <v>1231416</v>
      </c>
      <c r="L39" s="42">
        <f t="shared" si="1"/>
        <v>2.1068428540801811</v>
      </c>
      <c r="M39" s="45">
        <f t="shared" si="2"/>
        <v>98.661256383798019</v>
      </c>
      <c r="N39" s="46">
        <f t="shared" si="2"/>
        <v>28.447362846854478</v>
      </c>
      <c r="O39" s="47">
        <f t="shared" si="3"/>
        <v>96.1</v>
      </c>
      <c r="P39" s="48">
        <f t="shared" si="3"/>
        <v>95.9</v>
      </c>
      <c r="Q39" s="49">
        <f t="shared" si="8"/>
        <v>0.19999999999998863</v>
      </c>
      <c r="R39" s="50"/>
      <c r="S39" s="51"/>
      <c r="T39" s="43">
        <v>230</v>
      </c>
      <c r="U39" s="44">
        <v>7</v>
      </c>
      <c r="V39" s="52">
        <f t="shared" si="4"/>
        <v>237</v>
      </c>
      <c r="W39" s="38">
        <v>57</v>
      </c>
      <c r="X39" s="44">
        <v>6843</v>
      </c>
      <c r="Y39" s="52">
        <f t="shared" si="5"/>
        <v>6900</v>
      </c>
      <c r="Z39" s="65">
        <f t="shared" si="6"/>
        <v>17052</v>
      </c>
      <c r="AA39" s="60">
        <f t="shared" si="6"/>
        <v>26944</v>
      </c>
      <c r="AB39" s="52">
        <f t="shared" si="7"/>
        <v>43996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5476658</v>
      </c>
      <c r="D40" s="39">
        <v>10147</v>
      </c>
      <c r="E40" s="40">
        <v>5486805</v>
      </c>
      <c r="F40" s="41">
        <v>2818215</v>
      </c>
      <c r="G40" s="42">
        <f t="shared" si="0"/>
        <v>94.690788318137535</v>
      </c>
      <c r="H40" s="43">
        <v>5473171</v>
      </c>
      <c r="I40" s="44">
        <v>1367</v>
      </c>
      <c r="J40" s="40">
        <v>5474538</v>
      </c>
      <c r="K40" s="41">
        <v>2807855</v>
      </c>
      <c r="L40" s="42">
        <f t="shared" si="1"/>
        <v>94.972247498535353</v>
      </c>
      <c r="M40" s="56">
        <f t="shared" si="2"/>
        <v>99.936329783601607</v>
      </c>
      <c r="N40" s="57">
        <f t="shared" si="2"/>
        <v>13.471962156302355</v>
      </c>
      <c r="O40" s="47">
        <f t="shared" si="3"/>
        <v>99.8</v>
      </c>
      <c r="P40" s="48">
        <f t="shared" si="3"/>
        <v>99.6</v>
      </c>
      <c r="Q40" s="49">
        <f t="shared" si="8"/>
        <v>0.20000000000000284</v>
      </c>
      <c r="R40" s="63"/>
      <c r="S40" s="64"/>
      <c r="T40" s="43">
        <v>0</v>
      </c>
      <c r="U40" s="44">
        <v>0</v>
      </c>
      <c r="V40" s="58">
        <f t="shared" si="4"/>
        <v>0</v>
      </c>
      <c r="W40" s="38">
        <v>0</v>
      </c>
      <c r="X40" s="44">
        <v>623</v>
      </c>
      <c r="Y40" s="58">
        <f t="shared" si="5"/>
        <v>623</v>
      </c>
      <c r="Z40" s="65">
        <f t="shared" si="6"/>
        <v>3487</v>
      </c>
      <c r="AA40" s="60">
        <f t="shared" si="6"/>
        <v>8157</v>
      </c>
      <c r="AB40" s="58">
        <f t="shared" si="7"/>
        <v>11644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778696</v>
      </c>
      <c r="D41" s="69">
        <v>16602</v>
      </c>
      <c r="E41" s="70">
        <v>795298</v>
      </c>
      <c r="F41" s="41">
        <v>791311</v>
      </c>
      <c r="G41" s="71">
        <f t="shared" si="0"/>
        <v>0.50384741271131073</v>
      </c>
      <c r="H41" s="72">
        <v>768916</v>
      </c>
      <c r="I41" s="73">
        <v>2843</v>
      </c>
      <c r="J41" s="70">
        <v>771759</v>
      </c>
      <c r="K41" s="41">
        <v>776046</v>
      </c>
      <c r="L41" s="71">
        <f t="shared" si="1"/>
        <v>-0.55241570731631895</v>
      </c>
      <c r="M41" s="74">
        <f t="shared" si="2"/>
        <v>98.744054162343204</v>
      </c>
      <c r="N41" s="75">
        <f t="shared" si="2"/>
        <v>17.124442838212264</v>
      </c>
      <c r="O41" s="76">
        <f t="shared" si="3"/>
        <v>97</v>
      </c>
      <c r="P41" s="77">
        <f t="shared" si="3"/>
        <v>98.1</v>
      </c>
      <c r="Q41" s="78">
        <f t="shared" si="8"/>
        <v>-1.0999999999999943</v>
      </c>
      <c r="R41" s="79"/>
      <c r="S41" s="80"/>
      <c r="T41" s="72">
        <v>163</v>
      </c>
      <c r="U41" s="73">
        <v>0</v>
      </c>
      <c r="V41" s="81">
        <f t="shared" si="4"/>
        <v>163</v>
      </c>
      <c r="W41" s="68">
        <v>0</v>
      </c>
      <c r="X41" s="73">
        <v>100</v>
      </c>
      <c r="Y41" s="81">
        <f t="shared" si="5"/>
        <v>100</v>
      </c>
      <c r="Z41" s="72">
        <f t="shared" si="6"/>
        <v>9943</v>
      </c>
      <c r="AA41" s="73">
        <f t="shared" si="6"/>
        <v>13659</v>
      </c>
      <c r="AB41" s="81">
        <f t="shared" si="7"/>
        <v>23602</v>
      </c>
    </row>
    <row r="42" spans="1:28" s="95" customFormat="1" ht="15" customHeight="1" thickTop="1" x14ac:dyDescent="0.15">
      <c r="A42" s="82" t="s">
        <v>71</v>
      </c>
      <c r="B42" s="83"/>
      <c r="C42" s="84">
        <f>C43+C45</f>
        <v>174475586</v>
      </c>
      <c r="D42" s="85">
        <f>D43+D45</f>
        <v>2681635</v>
      </c>
      <c r="E42" s="86">
        <f>E43+E45</f>
        <v>177157221</v>
      </c>
      <c r="F42" s="87">
        <f>F43+F45</f>
        <v>168024997</v>
      </c>
      <c r="G42" s="88">
        <f t="shared" si="0"/>
        <v>5.435038930546745</v>
      </c>
      <c r="H42" s="84">
        <f>H43+H45</f>
        <v>173452879</v>
      </c>
      <c r="I42" s="85">
        <f>I43+I45</f>
        <v>739520</v>
      </c>
      <c r="J42" s="86">
        <f>J43+J45</f>
        <v>174192399</v>
      </c>
      <c r="K42" s="87">
        <f>K43+K45</f>
        <v>165096656</v>
      </c>
      <c r="L42" s="88">
        <f t="shared" si="1"/>
        <v>5.5093441747239265</v>
      </c>
      <c r="M42" s="89">
        <f t="shared" si="2"/>
        <v>99.413839481244096</v>
      </c>
      <c r="N42" s="90">
        <f t="shared" si="2"/>
        <v>27.577205697270507</v>
      </c>
      <c r="O42" s="91">
        <f t="shared" si="3"/>
        <v>98.3</v>
      </c>
      <c r="P42" s="92">
        <f t="shared" si="3"/>
        <v>98.3</v>
      </c>
      <c r="Q42" s="93">
        <f t="shared" si="8"/>
        <v>0</v>
      </c>
      <c r="R42" s="94">
        <f t="shared" ref="R42:AB42" si="9">R43+R45</f>
        <v>0</v>
      </c>
      <c r="S42" s="87">
        <f t="shared" si="9"/>
        <v>0</v>
      </c>
      <c r="T42" s="84">
        <f t="shared" si="9"/>
        <v>24181</v>
      </c>
      <c r="U42" s="85">
        <f t="shared" si="9"/>
        <v>3569</v>
      </c>
      <c r="V42" s="87">
        <f t="shared" si="9"/>
        <v>27750</v>
      </c>
      <c r="W42" s="86">
        <f t="shared" si="9"/>
        <v>13967</v>
      </c>
      <c r="X42" s="85">
        <f t="shared" si="9"/>
        <v>278169</v>
      </c>
      <c r="Y42" s="87">
        <f t="shared" si="9"/>
        <v>292136</v>
      </c>
      <c r="Z42" s="84">
        <f t="shared" si="9"/>
        <v>1032921</v>
      </c>
      <c r="AA42" s="85">
        <f t="shared" si="9"/>
        <v>1667515</v>
      </c>
      <c r="AB42" s="87">
        <f t="shared" si="9"/>
        <v>2700436</v>
      </c>
    </row>
    <row r="43" spans="1:28" s="54" customFormat="1" ht="15" customHeight="1" x14ac:dyDescent="0.15">
      <c r="A43" s="96" t="s">
        <v>72</v>
      </c>
      <c r="B43" s="97"/>
      <c r="C43" s="98">
        <f>SUM(C7:C20)</f>
        <v>143643815</v>
      </c>
      <c r="D43" s="99">
        <f>SUM(D7:D20)</f>
        <v>2022502</v>
      </c>
      <c r="E43" s="100">
        <f>SUM(E7:E20)</f>
        <v>145666317</v>
      </c>
      <c r="F43" s="101">
        <f>SUM(F7:F20)</f>
        <v>139945918</v>
      </c>
      <c r="G43" s="102">
        <f t="shared" si="0"/>
        <v>4.0875783172182274</v>
      </c>
      <c r="H43" s="98">
        <f>SUM(H7:H20)</f>
        <v>142826638</v>
      </c>
      <c r="I43" s="99">
        <f>SUM(I7:I20)</f>
        <v>591820</v>
      </c>
      <c r="J43" s="100">
        <f>SUM(J7:J20)</f>
        <v>143418458</v>
      </c>
      <c r="K43" s="101">
        <f>SUM(K7:K20)</f>
        <v>137743605</v>
      </c>
      <c r="L43" s="102">
        <f t="shared" si="1"/>
        <v>4.1198667625985248</v>
      </c>
      <c r="M43" s="103">
        <f t="shared" si="2"/>
        <v>99.431108815927786</v>
      </c>
      <c r="N43" s="104">
        <f t="shared" si="2"/>
        <v>29.261775760913956</v>
      </c>
      <c r="O43" s="105">
        <f t="shared" si="3"/>
        <v>98.5</v>
      </c>
      <c r="P43" s="106">
        <f t="shared" si="3"/>
        <v>98.4</v>
      </c>
      <c r="Q43" s="105">
        <f t="shared" si="8"/>
        <v>9.9999999999994316E-2</v>
      </c>
      <c r="R43" s="107">
        <f t="shared" ref="R43:AB43" si="10">SUM(R7:R20)</f>
        <v>0</v>
      </c>
      <c r="S43" s="101">
        <f t="shared" si="10"/>
        <v>0</v>
      </c>
      <c r="T43" s="98">
        <f t="shared" si="10"/>
        <v>22490</v>
      </c>
      <c r="U43" s="99">
        <f t="shared" si="10"/>
        <v>3495</v>
      </c>
      <c r="V43" s="108">
        <f t="shared" si="10"/>
        <v>25985</v>
      </c>
      <c r="W43" s="109">
        <f t="shared" si="10"/>
        <v>6371</v>
      </c>
      <c r="X43" s="99">
        <f t="shared" si="10"/>
        <v>192670</v>
      </c>
      <c r="Y43" s="108">
        <f t="shared" si="10"/>
        <v>199041</v>
      </c>
      <c r="Z43" s="98">
        <f t="shared" si="10"/>
        <v>833296</v>
      </c>
      <c r="AA43" s="99">
        <f t="shared" si="10"/>
        <v>1241507</v>
      </c>
      <c r="AB43" s="108">
        <f t="shared" si="10"/>
        <v>2074803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53823587</v>
      </c>
      <c r="D44" s="113">
        <f>SUM(D8:D20)</f>
        <v>1581148</v>
      </c>
      <c r="E44" s="114">
        <f>SUM(E8:E20)</f>
        <v>55404735</v>
      </c>
      <c r="F44" s="115">
        <f>SUM(F8:F20)</f>
        <v>53906489</v>
      </c>
      <c r="G44" s="116">
        <f t="shared" si="0"/>
        <v>2.7793425759930313</v>
      </c>
      <c r="H44" s="112">
        <f>SUM(H8:H20)</f>
        <v>53224196</v>
      </c>
      <c r="I44" s="113">
        <f>SUM(I8:I20)</f>
        <v>354890</v>
      </c>
      <c r="J44" s="114">
        <f>SUM(J8:J20)</f>
        <v>53579086</v>
      </c>
      <c r="K44" s="115">
        <f>SUM(K8:K20)</f>
        <v>52156767</v>
      </c>
      <c r="L44" s="116">
        <f t="shared" si="1"/>
        <v>2.7270075999917709</v>
      </c>
      <c r="M44" s="103">
        <f t="shared" ref="M44:N53" si="11">IFERROR(H44/C44*100,"-")</f>
        <v>98.886378568563259</v>
      </c>
      <c r="N44" s="104">
        <f t="shared" si="11"/>
        <v>22.445084204641187</v>
      </c>
      <c r="O44" s="117">
        <f t="shared" ref="O44:P53" si="12">IFERROR(ROUND(J44/E44*100,1),"-")</f>
        <v>96.7</v>
      </c>
      <c r="P44" s="118">
        <f t="shared" si="12"/>
        <v>96.8</v>
      </c>
      <c r="Q44" s="117">
        <f t="shared" si="8"/>
        <v>-9.9999999999994316E-2</v>
      </c>
      <c r="R44" s="119">
        <f t="shared" ref="R44:AB44" si="13">SUM(R8:R20)</f>
        <v>0</v>
      </c>
      <c r="S44" s="119">
        <f t="shared" si="13"/>
        <v>0</v>
      </c>
      <c r="T44" s="112">
        <f t="shared" si="13"/>
        <v>8045</v>
      </c>
      <c r="U44" s="113">
        <f t="shared" si="13"/>
        <v>1220</v>
      </c>
      <c r="V44" s="115">
        <f t="shared" si="13"/>
        <v>9265</v>
      </c>
      <c r="W44" s="112">
        <f t="shared" si="13"/>
        <v>6096</v>
      </c>
      <c r="X44" s="113">
        <f t="shared" si="13"/>
        <v>170540</v>
      </c>
      <c r="Y44" s="115">
        <f t="shared" si="13"/>
        <v>176636</v>
      </c>
      <c r="Z44" s="112">
        <f t="shared" si="13"/>
        <v>601340</v>
      </c>
      <c r="AA44" s="113">
        <f t="shared" si="13"/>
        <v>1056938</v>
      </c>
      <c r="AB44" s="115">
        <f t="shared" si="13"/>
        <v>1658278</v>
      </c>
    </row>
    <row r="45" spans="1:28" s="54" customFormat="1" ht="15" customHeight="1" x14ac:dyDescent="0.15">
      <c r="A45" s="110" t="s">
        <v>74</v>
      </c>
      <c r="B45" s="111"/>
      <c r="C45" s="112">
        <f>C49+C50+C51+C52+C53</f>
        <v>30831771</v>
      </c>
      <c r="D45" s="113">
        <f>D49+D50+D51+D52+D53</f>
        <v>659133</v>
      </c>
      <c r="E45" s="114">
        <f>E49+E50+E51+E52+E53</f>
        <v>31490904</v>
      </c>
      <c r="F45" s="115">
        <f>F49+F50+F51+F52+F53</f>
        <v>28079079</v>
      </c>
      <c r="G45" s="120">
        <f t="shared" si="0"/>
        <v>12.15077246657556</v>
      </c>
      <c r="H45" s="112">
        <f>H49+H50+H51+H52+H53</f>
        <v>30626241</v>
      </c>
      <c r="I45" s="113">
        <f>I49+I50+I51+I52+I53</f>
        <v>147700</v>
      </c>
      <c r="J45" s="114">
        <f>J49+J50+J51+J52+J53</f>
        <v>30773941</v>
      </c>
      <c r="K45" s="115">
        <f>K49+K50+K51+K52+K53</f>
        <v>27353051</v>
      </c>
      <c r="L45" s="120">
        <f t="shared" si="1"/>
        <v>12.506429355906221</v>
      </c>
      <c r="M45" s="103">
        <f t="shared" si="11"/>
        <v>99.333382438524211</v>
      </c>
      <c r="N45" s="104">
        <f t="shared" si="11"/>
        <v>22.408224136858571</v>
      </c>
      <c r="O45" s="117">
        <f t="shared" si="12"/>
        <v>97.7</v>
      </c>
      <c r="P45" s="118">
        <f t="shared" si="12"/>
        <v>97.4</v>
      </c>
      <c r="Q45" s="117">
        <f t="shared" si="8"/>
        <v>0.29999999999999716</v>
      </c>
      <c r="R45" s="119">
        <f t="shared" ref="R45:AB45" si="14">R49+R50+R51+R52+R53</f>
        <v>0</v>
      </c>
      <c r="S45" s="115">
        <f t="shared" si="14"/>
        <v>0</v>
      </c>
      <c r="T45" s="112">
        <f t="shared" si="14"/>
        <v>1691</v>
      </c>
      <c r="U45" s="113">
        <f t="shared" si="14"/>
        <v>74</v>
      </c>
      <c r="V45" s="115">
        <f t="shared" si="14"/>
        <v>1765</v>
      </c>
      <c r="W45" s="114">
        <f t="shared" si="14"/>
        <v>7596</v>
      </c>
      <c r="X45" s="113">
        <f t="shared" si="14"/>
        <v>85499</v>
      </c>
      <c r="Y45" s="115">
        <f t="shared" si="14"/>
        <v>93095</v>
      </c>
      <c r="Z45" s="112">
        <f t="shared" si="14"/>
        <v>199625</v>
      </c>
      <c r="AA45" s="113">
        <f t="shared" si="14"/>
        <v>426008</v>
      </c>
      <c r="AB45" s="115">
        <f t="shared" si="14"/>
        <v>625633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133685364</v>
      </c>
      <c r="D46" s="124">
        <f t="shared" ref="D46:F46" si="15">SUMIFS(D$7:D$41,$B$7:$B$41,"沿")</f>
        <v>1301997</v>
      </c>
      <c r="E46" s="125">
        <f t="shared" si="15"/>
        <v>134987361</v>
      </c>
      <c r="F46" s="125">
        <f t="shared" si="15"/>
        <v>126853940</v>
      </c>
      <c r="G46" s="126">
        <f t="shared" si="0"/>
        <v>6.4116423975479204</v>
      </c>
      <c r="H46" s="123">
        <f>SUMIFS(H$7:H$41,$B$7:$B$41,"沿")</f>
        <v>133094886</v>
      </c>
      <c r="I46" s="124">
        <f t="shared" ref="I46:K46" si="16">SUMIFS(I$7:I$41,$B$7:$B$41,"沿")</f>
        <v>474045</v>
      </c>
      <c r="J46" s="125">
        <f t="shared" si="16"/>
        <v>133568931</v>
      </c>
      <c r="K46" s="125">
        <f t="shared" si="16"/>
        <v>125464152</v>
      </c>
      <c r="L46" s="126">
        <f t="shared" si="1"/>
        <v>6.4598364320033017</v>
      </c>
      <c r="M46" s="127">
        <f t="shared" si="11"/>
        <v>99.55830766934217</v>
      </c>
      <c r="N46" s="128">
        <f t="shared" si="11"/>
        <v>36.40907006698172</v>
      </c>
      <c r="O46" s="129">
        <f>IFERROR(ROUND(J46/E46*100,1),"-")</f>
        <v>98.9</v>
      </c>
      <c r="P46" s="130">
        <f>IFERROR(ROUND(K46/F46*100,1),"-")</f>
        <v>98.9</v>
      </c>
      <c r="Q46" s="129">
        <f t="shared" si="8"/>
        <v>0</v>
      </c>
      <c r="R46" s="125">
        <f t="shared" ref="R46:AB46" si="17">SUMIFS(R$7:R$41,$B$7:$B$41,"沿")</f>
        <v>0</v>
      </c>
      <c r="S46" s="125">
        <f t="shared" si="17"/>
        <v>0</v>
      </c>
      <c r="T46" s="123">
        <f t="shared" si="17"/>
        <v>21772</v>
      </c>
      <c r="U46" s="124">
        <f t="shared" si="17"/>
        <v>2766</v>
      </c>
      <c r="V46" s="125">
        <f t="shared" si="17"/>
        <v>24538</v>
      </c>
      <c r="W46" s="123">
        <f t="shared" si="17"/>
        <v>3827</v>
      </c>
      <c r="X46" s="124">
        <f t="shared" si="17"/>
        <v>112160</v>
      </c>
      <c r="Y46" s="125">
        <f t="shared" si="17"/>
        <v>115987</v>
      </c>
      <c r="Z46" s="123">
        <f t="shared" si="17"/>
        <v>608423</v>
      </c>
      <c r="AA46" s="124">
        <f t="shared" si="17"/>
        <v>718558</v>
      </c>
      <c r="AB46" s="125">
        <f t="shared" si="17"/>
        <v>1326981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40790222</v>
      </c>
      <c r="D47" s="134">
        <f t="shared" ref="D47:F47" si="18">SUMIFS(D$7:D$41,$B$7:$B$41,"-")</f>
        <v>1379638</v>
      </c>
      <c r="E47" s="135">
        <f t="shared" si="18"/>
        <v>42169860</v>
      </c>
      <c r="F47" s="135">
        <f t="shared" si="18"/>
        <v>41171057</v>
      </c>
      <c r="G47" s="136">
        <f t="shared" si="0"/>
        <v>2.4259833795377177</v>
      </c>
      <c r="H47" s="133">
        <f>SUMIFS(H$7:H$41,$B$7:$B$41,"-")</f>
        <v>40357993</v>
      </c>
      <c r="I47" s="134">
        <f t="shared" ref="I47:K47" si="19">SUMIFS(I$7:I$41,$B$7:$B$41,"-")</f>
        <v>265475</v>
      </c>
      <c r="J47" s="135">
        <f t="shared" si="19"/>
        <v>40623468</v>
      </c>
      <c r="K47" s="135">
        <f t="shared" si="19"/>
        <v>39632504</v>
      </c>
      <c r="L47" s="136">
        <f t="shared" si="1"/>
        <v>2.5003820096756946</v>
      </c>
      <c r="M47" s="137">
        <f t="shared" si="11"/>
        <v>98.940361246379098</v>
      </c>
      <c r="N47" s="138">
        <f t="shared" si="11"/>
        <v>19.242366475843664</v>
      </c>
      <c r="O47" s="139">
        <f t="shared" si="12"/>
        <v>96.3</v>
      </c>
      <c r="P47" s="140">
        <f t="shared" si="12"/>
        <v>96.3</v>
      </c>
      <c r="Q47" s="139">
        <f t="shared" si="8"/>
        <v>0</v>
      </c>
      <c r="R47" s="135">
        <f t="shared" ref="R47:AB47" si="20">SUMIFS(R$7:R$41,$B$7:$B$41,"-")</f>
        <v>0</v>
      </c>
      <c r="S47" s="135">
        <f t="shared" si="20"/>
        <v>0</v>
      </c>
      <c r="T47" s="133">
        <f t="shared" si="20"/>
        <v>2409</v>
      </c>
      <c r="U47" s="134">
        <f t="shared" si="20"/>
        <v>803</v>
      </c>
      <c r="V47" s="135">
        <f t="shared" si="20"/>
        <v>3212</v>
      </c>
      <c r="W47" s="133">
        <f t="shared" si="20"/>
        <v>10140</v>
      </c>
      <c r="X47" s="134">
        <f t="shared" si="20"/>
        <v>166009</v>
      </c>
      <c r="Y47" s="135">
        <f t="shared" si="20"/>
        <v>176149</v>
      </c>
      <c r="Z47" s="133">
        <f t="shared" si="20"/>
        <v>424498</v>
      </c>
      <c r="AA47" s="134">
        <f t="shared" si="20"/>
        <v>948957</v>
      </c>
      <c r="AB47" s="135">
        <f t="shared" si="20"/>
        <v>1373455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>SUM(C8:C20)</f>
        <v>53823587</v>
      </c>
      <c r="D48" s="113">
        <f>SUM(D8:D20)</f>
        <v>1581148</v>
      </c>
      <c r="E48" s="114">
        <f>SUM(E8:E20)</f>
        <v>55404735</v>
      </c>
      <c r="F48" s="115">
        <f>SUM(F8:F20)</f>
        <v>53906489</v>
      </c>
      <c r="G48" s="120">
        <f t="shared" si="0"/>
        <v>2.7793425759930313</v>
      </c>
      <c r="H48" s="112">
        <f>SUM(H8:H20)</f>
        <v>53224196</v>
      </c>
      <c r="I48" s="113">
        <f>SUM(I8:I20)</f>
        <v>354890</v>
      </c>
      <c r="J48" s="114">
        <f>SUM(J8:J20)</f>
        <v>53579086</v>
      </c>
      <c r="K48" s="115">
        <f>SUM(K8:K20)</f>
        <v>52156767</v>
      </c>
      <c r="L48" s="120">
        <f t="shared" si="1"/>
        <v>2.7270075999917709</v>
      </c>
      <c r="M48" s="141">
        <f t="shared" si="11"/>
        <v>98.886378568563259</v>
      </c>
      <c r="N48" s="142">
        <f t="shared" si="11"/>
        <v>22.445084204641187</v>
      </c>
      <c r="O48" s="117">
        <f t="shared" si="12"/>
        <v>96.7</v>
      </c>
      <c r="P48" s="118">
        <f t="shared" si="12"/>
        <v>96.8</v>
      </c>
      <c r="Q48" s="117">
        <f t="shared" si="8"/>
        <v>-9.9999999999994316E-2</v>
      </c>
      <c r="R48" s="119">
        <f t="shared" ref="R48:AB48" si="21">SUM(R8:R20)</f>
        <v>0</v>
      </c>
      <c r="S48" s="115">
        <f t="shared" si="21"/>
        <v>0</v>
      </c>
      <c r="T48" s="112">
        <f t="shared" si="21"/>
        <v>8045</v>
      </c>
      <c r="U48" s="113">
        <f t="shared" si="21"/>
        <v>1220</v>
      </c>
      <c r="V48" s="115">
        <f t="shared" si="21"/>
        <v>9265</v>
      </c>
      <c r="W48" s="114">
        <f t="shared" si="21"/>
        <v>6096</v>
      </c>
      <c r="X48" s="113">
        <f t="shared" si="21"/>
        <v>170540</v>
      </c>
      <c r="Y48" s="115">
        <f t="shared" si="21"/>
        <v>176636</v>
      </c>
      <c r="Z48" s="112">
        <f t="shared" si="21"/>
        <v>601340</v>
      </c>
      <c r="AA48" s="113">
        <f t="shared" si="21"/>
        <v>1056938</v>
      </c>
      <c r="AB48" s="115">
        <f t="shared" si="21"/>
        <v>1658278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6742728</v>
      </c>
      <c r="D49" s="113">
        <f>SUM(D21:D27)</f>
        <v>241107</v>
      </c>
      <c r="E49" s="114">
        <f>SUM(E21:E27)</f>
        <v>6983835</v>
      </c>
      <c r="F49" s="115">
        <f>SUM(F21:F27)</f>
        <v>6838650</v>
      </c>
      <c r="G49" s="120">
        <f t="shared" si="0"/>
        <v>2.1230067337851768</v>
      </c>
      <c r="H49" s="112">
        <f>SUM(H21:H27)</f>
        <v>6672650</v>
      </c>
      <c r="I49" s="113">
        <f>SUM(I21:I27)</f>
        <v>55452</v>
      </c>
      <c r="J49" s="114">
        <f>SUM(J21:J27)</f>
        <v>6728102</v>
      </c>
      <c r="K49" s="115">
        <f>SUM(K21:K27)</f>
        <v>6569850</v>
      </c>
      <c r="L49" s="120">
        <f t="shared" si="1"/>
        <v>2.4087612350358074</v>
      </c>
      <c r="M49" s="141">
        <f t="shared" si="11"/>
        <v>98.960687721646195</v>
      </c>
      <c r="N49" s="142">
        <f t="shared" si="11"/>
        <v>22.998917493063246</v>
      </c>
      <c r="O49" s="117">
        <f t="shared" si="12"/>
        <v>96.3</v>
      </c>
      <c r="P49" s="118">
        <f t="shared" si="12"/>
        <v>96.1</v>
      </c>
      <c r="Q49" s="117">
        <f t="shared" si="8"/>
        <v>0.20000000000000284</v>
      </c>
      <c r="R49" s="119">
        <f t="shared" ref="R49:AB49" si="22">SUM(R21:R27)</f>
        <v>0</v>
      </c>
      <c r="S49" s="115">
        <f t="shared" si="22"/>
        <v>0</v>
      </c>
      <c r="T49" s="112">
        <f t="shared" si="22"/>
        <v>484</v>
      </c>
      <c r="U49" s="113">
        <f t="shared" si="22"/>
        <v>14</v>
      </c>
      <c r="V49" s="143">
        <f t="shared" si="22"/>
        <v>498</v>
      </c>
      <c r="W49" s="114">
        <f t="shared" si="22"/>
        <v>2184</v>
      </c>
      <c r="X49" s="113">
        <f t="shared" si="22"/>
        <v>21095</v>
      </c>
      <c r="Y49" s="143">
        <f t="shared" si="22"/>
        <v>23279</v>
      </c>
      <c r="Z49" s="112">
        <f t="shared" si="22"/>
        <v>68378</v>
      </c>
      <c r="AA49" s="113">
        <f t="shared" si="22"/>
        <v>164574</v>
      </c>
      <c r="AB49" s="143">
        <f t="shared" si="22"/>
        <v>232952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13787041</v>
      </c>
      <c r="D50" s="113">
        <f>SUM(D28:D35)</f>
        <v>239311</v>
      </c>
      <c r="E50" s="114">
        <f>SUM(E28:E35)</f>
        <v>14026352</v>
      </c>
      <c r="F50" s="115">
        <f>SUM(F28:F35)</f>
        <v>13643904</v>
      </c>
      <c r="G50" s="120">
        <f t="shared" si="0"/>
        <v>2.8030686818083739</v>
      </c>
      <c r="H50" s="112">
        <f>SUM(H28:H35)</f>
        <v>13710694</v>
      </c>
      <c r="I50" s="113">
        <f>SUM(I28:I35)</f>
        <v>49788</v>
      </c>
      <c r="J50" s="114">
        <f>SUM(J28:J35)</f>
        <v>13760482</v>
      </c>
      <c r="K50" s="115">
        <f>SUM(K28:K35)</f>
        <v>13376668</v>
      </c>
      <c r="L50" s="120">
        <f t="shared" si="1"/>
        <v>2.8692795545198551</v>
      </c>
      <c r="M50" s="141">
        <f t="shared" si="11"/>
        <v>99.446240857628553</v>
      </c>
      <c r="N50" s="142">
        <f t="shared" si="11"/>
        <v>20.804726903485424</v>
      </c>
      <c r="O50" s="117">
        <f t="shared" si="12"/>
        <v>98.1</v>
      </c>
      <c r="P50" s="118">
        <f t="shared" si="12"/>
        <v>98</v>
      </c>
      <c r="Q50" s="117">
        <f t="shared" si="8"/>
        <v>9.9999999999994316E-2</v>
      </c>
      <c r="R50" s="119">
        <f t="shared" ref="R50:AB50" si="23">SUM(R28:R35)</f>
        <v>0</v>
      </c>
      <c r="S50" s="115">
        <f t="shared" si="23"/>
        <v>0</v>
      </c>
      <c r="T50" s="112">
        <f t="shared" si="23"/>
        <v>683</v>
      </c>
      <c r="U50" s="113">
        <f t="shared" si="23"/>
        <v>53</v>
      </c>
      <c r="V50" s="143">
        <f t="shared" si="23"/>
        <v>736</v>
      </c>
      <c r="W50" s="114">
        <f t="shared" si="23"/>
        <v>5188</v>
      </c>
      <c r="X50" s="113">
        <f t="shared" si="23"/>
        <v>46653</v>
      </c>
      <c r="Y50" s="143">
        <f t="shared" si="23"/>
        <v>51841</v>
      </c>
      <c r="Z50" s="112">
        <f t="shared" si="23"/>
        <v>71842</v>
      </c>
      <c r="AA50" s="113">
        <f t="shared" si="23"/>
        <v>142923</v>
      </c>
      <c r="AB50" s="143">
        <f t="shared" si="23"/>
        <v>214765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4046648</v>
      </c>
      <c r="D51" s="113">
        <f>SUM(D36:D39)</f>
        <v>151966</v>
      </c>
      <c r="E51" s="114">
        <f>SUM(E36:E39)</f>
        <v>4198614</v>
      </c>
      <c r="F51" s="115">
        <f>SUM(F36:F39)</f>
        <v>3986999</v>
      </c>
      <c r="G51" s="120">
        <f t="shared" si="0"/>
        <v>5.3076261117697792</v>
      </c>
      <c r="H51" s="112">
        <f>SUM(H36:H39)</f>
        <v>4000810</v>
      </c>
      <c r="I51" s="113">
        <f>SUM(I36:I39)</f>
        <v>38250</v>
      </c>
      <c r="J51" s="114">
        <f>SUM(J36:J39)</f>
        <v>4039060</v>
      </c>
      <c r="K51" s="115">
        <f>SUM(K36:K39)</f>
        <v>3822632</v>
      </c>
      <c r="L51" s="120">
        <f t="shared" si="1"/>
        <v>5.6617534724765557</v>
      </c>
      <c r="M51" s="141">
        <f t="shared" si="11"/>
        <v>98.867260013719999</v>
      </c>
      <c r="N51" s="142">
        <f t="shared" si="11"/>
        <v>25.170103839016623</v>
      </c>
      <c r="O51" s="117">
        <f t="shared" si="12"/>
        <v>96.2</v>
      </c>
      <c r="P51" s="118">
        <f t="shared" si="12"/>
        <v>95.9</v>
      </c>
      <c r="Q51" s="117">
        <f t="shared" si="8"/>
        <v>0.29999999999999716</v>
      </c>
      <c r="R51" s="119">
        <f t="shared" ref="R51:AB51" si="24">SUM(R36:R39)</f>
        <v>0</v>
      </c>
      <c r="S51" s="115">
        <f t="shared" si="24"/>
        <v>0</v>
      </c>
      <c r="T51" s="112">
        <f t="shared" si="24"/>
        <v>361</v>
      </c>
      <c r="U51" s="113">
        <f t="shared" si="24"/>
        <v>7</v>
      </c>
      <c r="V51" s="143">
        <f t="shared" si="24"/>
        <v>368</v>
      </c>
      <c r="W51" s="114">
        <f t="shared" si="24"/>
        <v>224</v>
      </c>
      <c r="X51" s="113">
        <f t="shared" si="24"/>
        <v>17028</v>
      </c>
      <c r="Y51" s="143">
        <f t="shared" si="24"/>
        <v>17252</v>
      </c>
      <c r="Z51" s="112">
        <f t="shared" si="24"/>
        <v>45975</v>
      </c>
      <c r="AA51" s="113">
        <f t="shared" si="24"/>
        <v>96695</v>
      </c>
      <c r="AB51" s="143">
        <f t="shared" si="24"/>
        <v>142670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 t="shared" ref="C52:F53" si="25">SUM(C40:C40)</f>
        <v>5476658</v>
      </c>
      <c r="D52" s="113">
        <f t="shared" si="25"/>
        <v>10147</v>
      </c>
      <c r="E52" s="114">
        <f t="shared" si="25"/>
        <v>5486805</v>
      </c>
      <c r="F52" s="115">
        <f t="shared" si="25"/>
        <v>2818215</v>
      </c>
      <c r="G52" s="120">
        <f t="shared" si="0"/>
        <v>94.690788318137535</v>
      </c>
      <c r="H52" s="112">
        <f t="shared" ref="H52:K53" si="26">SUM(H40:H40)</f>
        <v>5473171</v>
      </c>
      <c r="I52" s="113">
        <f t="shared" si="26"/>
        <v>1367</v>
      </c>
      <c r="J52" s="114">
        <f t="shared" si="26"/>
        <v>5474538</v>
      </c>
      <c r="K52" s="115">
        <f t="shared" si="26"/>
        <v>2807855</v>
      </c>
      <c r="L52" s="120">
        <f t="shared" si="1"/>
        <v>94.972247498535353</v>
      </c>
      <c r="M52" s="141">
        <f t="shared" si="11"/>
        <v>99.936329783601607</v>
      </c>
      <c r="N52" s="142">
        <f t="shared" si="11"/>
        <v>13.471962156302355</v>
      </c>
      <c r="O52" s="117">
        <f t="shared" si="12"/>
        <v>99.8</v>
      </c>
      <c r="P52" s="118">
        <f t="shared" si="12"/>
        <v>99.6</v>
      </c>
      <c r="Q52" s="117">
        <f t="shared" si="8"/>
        <v>0.20000000000000284</v>
      </c>
      <c r="R52" s="119">
        <f t="shared" ref="R52:AB53" si="27">SUM(R40:R40)</f>
        <v>0</v>
      </c>
      <c r="S52" s="115">
        <f t="shared" si="27"/>
        <v>0</v>
      </c>
      <c r="T52" s="112">
        <f t="shared" si="27"/>
        <v>0</v>
      </c>
      <c r="U52" s="113">
        <f t="shared" si="27"/>
        <v>0</v>
      </c>
      <c r="V52" s="143">
        <f t="shared" si="27"/>
        <v>0</v>
      </c>
      <c r="W52" s="114">
        <f t="shared" si="27"/>
        <v>0</v>
      </c>
      <c r="X52" s="113">
        <f t="shared" si="27"/>
        <v>623</v>
      </c>
      <c r="Y52" s="143">
        <f t="shared" si="27"/>
        <v>623</v>
      </c>
      <c r="Z52" s="112">
        <f t="shared" si="27"/>
        <v>3487</v>
      </c>
      <c r="AA52" s="113">
        <f t="shared" si="27"/>
        <v>8157</v>
      </c>
      <c r="AB52" s="143">
        <f t="shared" si="27"/>
        <v>11644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 t="shared" si="25"/>
        <v>778696</v>
      </c>
      <c r="D53" s="113">
        <f t="shared" si="25"/>
        <v>16602</v>
      </c>
      <c r="E53" s="114">
        <f t="shared" si="25"/>
        <v>795298</v>
      </c>
      <c r="F53" s="115">
        <f t="shared" si="25"/>
        <v>791311</v>
      </c>
      <c r="G53" s="120">
        <f t="shared" si="0"/>
        <v>0.50384741271131073</v>
      </c>
      <c r="H53" s="112">
        <f t="shared" si="26"/>
        <v>768916</v>
      </c>
      <c r="I53" s="113">
        <f t="shared" si="26"/>
        <v>2843</v>
      </c>
      <c r="J53" s="114">
        <f t="shared" si="26"/>
        <v>771759</v>
      </c>
      <c r="K53" s="115">
        <f t="shared" si="26"/>
        <v>776046</v>
      </c>
      <c r="L53" s="120">
        <f t="shared" si="1"/>
        <v>-0.55241570731631895</v>
      </c>
      <c r="M53" s="141">
        <f t="shared" si="11"/>
        <v>98.744054162343204</v>
      </c>
      <c r="N53" s="142">
        <f t="shared" si="11"/>
        <v>17.124442838212264</v>
      </c>
      <c r="O53" s="117">
        <f t="shared" si="12"/>
        <v>97</v>
      </c>
      <c r="P53" s="118">
        <f t="shared" si="12"/>
        <v>98.1</v>
      </c>
      <c r="Q53" s="117">
        <f t="shared" si="8"/>
        <v>-1.0999999999999943</v>
      </c>
      <c r="R53" s="119">
        <f t="shared" si="27"/>
        <v>0</v>
      </c>
      <c r="S53" s="115">
        <f t="shared" si="27"/>
        <v>0</v>
      </c>
      <c r="T53" s="112">
        <f t="shared" si="27"/>
        <v>163</v>
      </c>
      <c r="U53" s="113">
        <f t="shared" si="27"/>
        <v>0</v>
      </c>
      <c r="V53" s="143">
        <f t="shared" si="27"/>
        <v>163</v>
      </c>
      <c r="W53" s="114">
        <f t="shared" si="27"/>
        <v>0</v>
      </c>
      <c r="X53" s="113">
        <f t="shared" si="27"/>
        <v>100</v>
      </c>
      <c r="Y53" s="143">
        <f t="shared" si="27"/>
        <v>100</v>
      </c>
      <c r="Z53" s="112">
        <f t="shared" si="27"/>
        <v>9943</v>
      </c>
      <c r="AA53" s="113">
        <f t="shared" si="27"/>
        <v>13659</v>
      </c>
      <c r="AB53" s="143">
        <f t="shared" si="27"/>
        <v>23602</v>
      </c>
    </row>
    <row r="54" spans="1:28" ht="15" customHeight="1" collapsed="1" x14ac:dyDescent="0.4"/>
  </sheetData>
  <autoFilter ref="A6:AB6" xr:uid="{74005CAD-2B45-4140-A579-A3D2B6341AB4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C7948C5B-A640-4BD1-A320-C20231A6441D}"/>
    <dataValidation imeMode="on" allowBlank="1" showInputMessage="1" showErrorMessage="1" sqref="A57:B1048576 B54 F2:I2 A1:B1 B7:B41 F3:G3 K2 H3:H6 D2:E3 M2:M6 I3:L3 R3:R6 N3:Q3 A2:A4 S6 C2:C6 B2:B3 S3 D5:G6 I5:L6 N5:Q6 A7:A53 T2:XFD6" xr:uid="{24E989DD-8EE0-4CCC-AEB2-BF4897820565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90A0D-7F1F-4D7A-ACB1-9A036513F57A}">
  <sheetPr>
    <tabColor indexed="8"/>
    <pageSetUpPr fitToPage="1"/>
  </sheetPr>
  <dimension ref="A1:AB54"/>
  <sheetViews>
    <sheetView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83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87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35350946</v>
      </c>
      <c r="D7" s="39">
        <v>187913</v>
      </c>
      <c r="E7" s="40">
        <v>35538859</v>
      </c>
      <c r="F7" s="41">
        <v>33170742</v>
      </c>
      <c r="G7" s="42">
        <f t="shared" ref="G7:G53" si="0">IFERROR((E7-F7)/F7*100,"-")</f>
        <v>7.1391740347562918</v>
      </c>
      <c r="H7" s="43">
        <v>35256410</v>
      </c>
      <c r="I7" s="44">
        <v>102378</v>
      </c>
      <c r="J7" s="40">
        <v>35358788</v>
      </c>
      <c r="K7" s="41">
        <v>32982926</v>
      </c>
      <c r="L7" s="42">
        <f t="shared" ref="L7:L53" si="1">IFERROR((J7-K7)/K7*100,"-")</f>
        <v>7.2033087664811788</v>
      </c>
      <c r="M7" s="45">
        <f t="shared" ref="M7:N43" si="2">IFERROR(H7/C7*100,"-")</f>
        <v>99.732578585025706</v>
      </c>
      <c r="N7" s="46">
        <f t="shared" si="2"/>
        <v>54.481595206292276</v>
      </c>
      <c r="O7" s="47">
        <f t="shared" ref="O7:P43" si="3">IFERROR(ROUND(J7/E7*100,1),"-")</f>
        <v>99.5</v>
      </c>
      <c r="P7" s="48">
        <f t="shared" si="3"/>
        <v>99.4</v>
      </c>
      <c r="Q7" s="49">
        <f>IFERROR(O7-P7,"-")</f>
        <v>9.9999999999994316E-2</v>
      </c>
      <c r="R7" s="50"/>
      <c r="S7" s="51"/>
      <c r="T7" s="43">
        <v>6012</v>
      </c>
      <c r="U7" s="44">
        <v>972</v>
      </c>
      <c r="V7" s="52">
        <f t="shared" ref="V7:V41" si="4">SUM(T7:U7)</f>
        <v>6984</v>
      </c>
      <c r="W7" s="38">
        <v>71</v>
      </c>
      <c r="X7" s="44">
        <v>8441</v>
      </c>
      <c r="Y7" s="52">
        <f t="shared" ref="Y7:Y41" si="5">SUM(W7:X7)</f>
        <v>8512</v>
      </c>
      <c r="Z7" s="53">
        <f t="shared" ref="Z7:AA41" si="6">C7-H7+T7-W7</f>
        <v>100477</v>
      </c>
      <c r="AA7" s="44">
        <f t="shared" si="6"/>
        <v>78066</v>
      </c>
      <c r="AB7" s="52">
        <f t="shared" ref="AB7:AB41" si="7">SUM(Z7:AA7)</f>
        <v>178543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2494031</v>
      </c>
      <c r="D8" s="39">
        <v>61021</v>
      </c>
      <c r="E8" s="40">
        <v>2555052</v>
      </c>
      <c r="F8" s="41">
        <v>2550393</v>
      </c>
      <c r="G8" s="42">
        <f t="shared" si="0"/>
        <v>0.18267772849125605</v>
      </c>
      <c r="H8" s="43">
        <v>2456582</v>
      </c>
      <c r="I8" s="44">
        <v>20111</v>
      </c>
      <c r="J8" s="40">
        <v>2476693</v>
      </c>
      <c r="K8" s="41">
        <v>2478222</v>
      </c>
      <c r="L8" s="42">
        <f t="shared" si="1"/>
        <v>-6.1697458904004562E-2</v>
      </c>
      <c r="M8" s="56">
        <f t="shared" si="2"/>
        <v>98.498454910945384</v>
      </c>
      <c r="N8" s="57">
        <f t="shared" si="2"/>
        <v>32.957506432211865</v>
      </c>
      <c r="O8" s="47">
        <f t="shared" si="3"/>
        <v>96.9</v>
      </c>
      <c r="P8" s="48">
        <f t="shared" si="3"/>
        <v>97.2</v>
      </c>
      <c r="Q8" s="49">
        <f t="shared" ref="Q8:Q53" si="8">IFERROR(O8-P8,"-")</f>
        <v>-0.29999999999999716</v>
      </c>
      <c r="R8" s="50"/>
      <c r="S8" s="51"/>
      <c r="T8" s="43">
        <v>74</v>
      </c>
      <c r="U8" s="44">
        <v>69</v>
      </c>
      <c r="V8" s="58">
        <f t="shared" si="4"/>
        <v>143</v>
      </c>
      <c r="W8" s="38">
        <v>451</v>
      </c>
      <c r="X8" s="44">
        <v>6922</v>
      </c>
      <c r="Y8" s="58">
        <f t="shared" si="5"/>
        <v>7373</v>
      </c>
      <c r="Z8" s="59">
        <f t="shared" si="6"/>
        <v>37072</v>
      </c>
      <c r="AA8" s="60">
        <f t="shared" si="6"/>
        <v>34057</v>
      </c>
      <c r="AB8" s="58">
        <f t="shared" si="7"/>
        <v>71129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710204</v>
      </c>
      <c r="D9" s="39">
        <v>16200</v>
      </c>
      <c r="E9" s="40">
        <v>726404</v>
      </c>
      <c r="F9" s="41">
        <v>728235</v>
      </c>
      <c r="G9" s="42">
        <f t="shared" si="0"/>
        <v>-0.25142982691026938</v>
      </c>
      <c r="H9" s="43">
        <v>705650</v>
      </c>
      <c r="I9" s="44">
        <v>3989</v>
      </c>
      <c r="J9" s="40">
        <v>709639</v>
      </c>
      <c r="K9" s="41">
        <v>711278</v>
      </c>
      <c r="L9" s="42">
        <f t="shared" si="1"/>
        <v>-0.23043029588993336</v>
      </c>
      <c r="M9" s="56">
        <f t="shared" si="2"/>
        <v>99.358775788365023</v>
      </c>
      <c r="N9" s="57">
        <f t="shared" si="2"/>
        <v>24.623456790123459</v>
      </c>
      <c r="O9" s="47">
        <f t="shared" si="3"/>
        <v>97.7</v>
      </c>
      <c r="P9" s="48">
        <f t="shared" si="3"/>
        <v>97.7</v>
      </c>
      <c r="Q9" s="49">
        <f t="shared" si="8"/>
        <v>0</v>
      </c>
      <c r="R9" s="50"/>
      <c r="S9" s="51"/>
      <c r="T9" s="43">
        <v>1250</v>
      </c>
      <c r="U9" s="44">
        <v>15</v>
      </c>
      <c r="V9" s="58">
        <f t="shared" si="4"/>
        <v>1265</v>
      </c>
      <c r="W9" s="38">
        <v>0</v>
      </c>
      <c r="X9" s="44">
        <v>1454</v>
      </c>
      <c r="Y9" s="58">
        <f t="shared" si="5"/>
        <v>1454</v>
      </c>
      <c r="Z9" s="59">
        <f t="shared" si="6"/>
        <v>5804</v>
      </c>
      <c r="AA9" s="60">
        <f t="shared" si="6"/>
        <v>10772</v>
      </c>
      <c r="AB9" s="58">
        <f t="shared" si="7"/>
        <v>16576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1008396</v>
      </c>
      <c r="D10" s="39">
        <v>60880</v>
      </c>
      <c r="E10" s="40">
        <v>1069276</v>
      </c>
      <c r="F10" s="41">
        <v>1075738</v>
      </c>
      <c r="G10" s="42">
        <f t="shared" si="0"/>
        <v>-0.6007038888651326</v>
      </c>
      <c r="H10" s="43">
        <v>990616</v>
      </c>
      <c r="I10" s="44">
        <v>10833</v>
      </c>
      <c r="J10" s="40">
        <v>1001449</v>
      </c>
      <c r="K10" s="41">
        <v>1008261</v>
      </c>
      <c r="L10" s="42">
        <f t="shared" si="1"/>
        <v>-0.67561871380525484</v>
      </c>
      <c r="M10" s="56">
        <f t="shared" si="2"/>
        <v>98.236803795334367</v>
      </c>
      <c r="N10" s="57">
        <f t="shared" si="2"/>
        <v>17.794021024967151</v>
      </c>
      <c r="O10" s="47">
        <f t="shared" si="3"/>
        <v>93.7</v>
      </c>
      <c r="P10" s="48">
        <f t="shared" si="3"/>
        <v>93.7</v>
      </c>
      <c r="Q10" s="49">
        <f t="shared" si="8"/>
        <v>0</v>
      </c>
      <c r="R10" s="50"/>
      <c r="S10" s="51"/>
      <c r="T10" s="43">
        <v>152</v>
      </c>
      <c r="U10" s="44">
        <v>0</v>
      </c>
      <c r="V10" s="58">
        <f t="shared" si="4"/>
        <v>152</v>
      </c>
      <c r="W10" s="38">
        <v>141</v>
      </c>
      <c r="X10" s="44">
        <v>10676</v>
      </c>
      <c r="Y10" s="58">
        <f t="shared" si="5"/>
        <v>10817</v>
      </c>
      <c r="Z10" s="59">
        <f t="shared" si="6"/>
        <v>17791</v>
      </c>
      <c r="AA10" s="60">
        <f t="shared" si="6"/>
        <v>39371</v>
      </c>
      <c r="AB10" s="58">
        <f t="shared" si="7"/>
        <v>57162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471563</v>
      </c>
      <c r="D11" s="39">
        <v>20182</v>
      </c>
      <c r="E11" s="40">
        <v>491745</v>
      </c>
      <c r="F11" s="41">
        <v>460531</v>
      </c>
      <c r="G11" s="42">
        <f t="shared" si="0"/>
        <v>6.7778282026617109</v>
      </c>
      <c r="H11" s="43">
        <v>465405</v>
      </c>
      <c r="I11" s="44">
        <v>3845</v>
      </c>
      <c r="J11" s="40">
        <v>469250</v>
      </c>
      <c r="K11" s="41">
        <v>436062</v>
      </c>
      <c r="L11" s="42">
        <f t="shared" si="1"/>
        <v>7.6108443294760839</v>
      </c>
      <c r="M11" s="56">
        <f t="shared" si="2"/>
        <v>98.694129946581896</v>
      </c>
      <c r="N11" s="57">
        <f t="shared" si="2"/>
        <v>19.051630165494004</v>
      </c>
      <c r="O11" s="47">
        <f t="shared" si="3"/>
        <v>95.4</v>
      </c>
      <c r="P11" s="48">
        <f t="shared" si="3"/>
        <v>94.7</v>
      </c>
      <c r="Q11" s="49">
        <f t="shared" si="8"/>
        <v>0.70000000000000284</v>
      </c>
      <c r="R11" s="50"/>
      <c r="S11" s="51"/>
      <c r="T11" s="43">
        <v>0</v>
      </c>
      <c r="U11" s="44">
        <v>0</v>
      </c>
      <c r="V11" s="58">
        <f t="shared" si="4"/>
        <v>0</v>
      </c>
      <c r="W11" s="38">
        <v>0</v>
      </c>
      <c r="X11" s="44">
        <v>1248</v>
      </c>
      <c r="Y11" s="58">
        <f t="shared" si="5"/>
        <v>1248</v>
      </c>
      <c r="Z11" s="59">
        <f t="shared" si="6"/>
        <v>6158</v>
      </c>
      <c r="AA11" s="60">
        <f t="shared" si="6"/>
        <v>15089</v>
      </c>
      <c r="AB11" s="58">
        <f t="shared" si="7"/>
        <v>21247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2178705</v>
      </c>
      <c r="D12" s="39">
        <v>25877</v>
      </c>
      <c r="E12" s="40">
        <v>2204582</v>
      </c>
      <c r="F12" s="41">
        <v>2086000</v>
      </c>
      <c r="G12" s="42">
        <f t="shared" si="0"/>
        <v>5.684659635666347</v>
      </c>
      <c r="H12" s="43">
        <v>2164309</v>
      </c>
      <c r="I12" s="44">
        <v>8834</v>
      </c>
      <c r="J12" s="40">
        <v>2173143</v>
      </c>
      <c r="K12" s="41">
        <v>2057877</v>
      </c>
      <c r="L12" s="42">
        <f t="shared" si="1"/>
        <v>5.6012094017280916</v>
      </c>
      <c r="M12" s="56">
        <f t="shared" si="2"/>
        <v>99.339240512139099</v>
      </c>
      <c r="N12" s="57">
        <f t="shared" si="2"/>
        <v>34.138424083162654</v>
      </c>
      <c r="O12" s="47">
        <f t="shared" si="3"/>
        <v>98.6</v>
      </c>
      <c r="P12" s="48">
        <f t="shared" si="3"/>
        <v>98.7</v>
      </c>
      <c r="Q12" s="49">
        <f t="shared" si="8"/>
        <v>-0.10000000000000853</v>
      </c>
      <c r="R12" s="50"/>
      <c r="S12" s="51"/>
      <c r="T12" s="43">
        <v>215</v>
      </c>
      <c r="U12" s="44">
        <v>3</v>
      </c>
      <c r="V12" s="58">
        <f t="shared" si="4"/>
        <v>218</v>
      </c>
      <c r="W12" s="38">
        <v>0</v>
      </c>
      <c r="X12" s="44">
        <v>648</v>
      </c>
      <c r="Y12" s="58">
        <f t="shared" si="5"/>
        <v>648</v>
      </c>
      <c r="Z12" s="59">
        <f t="shared" si="6"/>
        <v>14611</v>
      </c>
      <c r="AA12" s="60">
        <f t="shared" si="6"/>
        <v>16398</v>
      </c>
      <c r="AB12" s="58">
        <f t="shared" si="7"/>
        <v>31009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460553</v>
      </c>
      <c r="D13" s="39">
        <v>21725</v>
      </c>
      <c r="E13" s="40">
        <v>482278</v>
      </c>
      <c r="F13" s="41">
        <v>483079</v>
      </c>
      <c r="G13" s="42">
        <f t="shared" si="0"/>
        <v>-0.16581138902746756</v>
      </c>
      <c r="H13" s="43">
        <v>457033</v>
      </c>
      <c r="I13" s="44">
        <v>3346</v>
      </c>
      <c r="J13" s="40">
        <v>460379</v>
      </c>
      <c r="K13" s="41">
        <v>459230</v>
      </c>
      <c r="L13" s="42">
        <f t="shared" si="1"/>
        <v>0.25020142412298851</v>
      </c>
      <c r="M13" s="56">
        <f t="shared" si="2"/>
        <v>99.235701428500093</v>
      </c>
      <c r="N13" s="57">
        <f t="shared" si="2"/>
        <v>15.401611047180666</v>
      </c>
      <c r="O13" s="47">
        <f t="shared" si="3"/>
        <v>95.5</v>
      </c>
      <c r="P13" s="48">
        <f t="shared" si="3"/>
        <v>95.1</v>
      </c>
      <c r="Q13" s="49">
        <f t="shared" si="8"/>
        <v>0.40000000000000568</v>
      </c>
      <c r="R13" s="50"/>
      <c r="S13" s="51"/>
      <c r="T13" s="43">
        <v>30</v>
      </c>
      <c r="U13" s="44">
        <v>0</v>
      </c>
      <c r="V13" s="58">
        <f t="shared" si="4"/>
        <v>30</v>
      </c>
      <c r="W13" s="38">
        <v>4</v>
      </c>
      <c r="X13" s="44">
        <v>1422</v>
      </c>
      <c r="Y13" s="58">
        <f t="shared" si="5"/>
        <v>1426</v>
      </c>
      <c r="Z13" s="59">
        <f t="shared" si="6"/>
        <v>3546</v>
      </c>
      <c r="AA13" s="60">
        <f t="shared" si="6"/>
        <v>16957</v>
      </c>
      <c r="AB13" s="58">
        <f t="shared" si="7"/>
        <v>20503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1298839</v>
      </c>
      <c r="D14" s="39">
        <v>7705</v>
      </c>
      <c r="E14" s="40">
        <v>1306544</v>
      </c>
      <c r="F14" s="41">
        <v>1243704</v>
      </c>
      <c r="G14" s="42">
        <f t="shared" si="0"/>
        <v>5.0526491834069844</v>
      </c>
      <c r="H14" s="43">
        <v>1295969</v>
      </c>
      <c r="I14" s="44">
        <v>3331</v>
      </c>
      <c r="J14" s="40">
        <v>1299300</v>
      </c>
      <c r="K14" s="41">
        <v>1236035</v>
      </c>
      <c r="L14" s="42">
        <f t="shared" si="1"/>
        <v>5.1183825700728542</v>
      </c>
      <c r="M14" s="56">
        <f t="shared" si="2"/>
        <v>99.779033429085516</v>
      </c>
      <c r="N14" s="57">
        <f t="shared" si="2"/>
        <v>43.231667748215443</v>
      </c>
      <c r="O14" s="47">
        <f t="shared" si="3"/>
        <v>99.4</v>
      </c>
      <c r="P14" s="48">
        <f t="shared" si="3"/>
        <v>99.4</v>
      </c>
      <c r="Q14" s="49">
        <f t="shared" si="8"/>
        <v>0</v>
      </c>
      <c r="R14" s="50"/>
      <c r="S14" s="51"/>
      <c r="T14" s="43">
        <v>151</v>
      </c>
      <c r="U14" s="44">
        <v>41</v>
      </c>
      <c r="V14" s="58">
        <f t="shared" si="4"/>
        <v>192</v>
      </c>
      <c r="W14" s="38">
        <v>0</v>
      </c>
      <c r="X14" s="44">
        <v>216</v>
      </c>
      <c r="Y14" s="58">
        <f t="shared" si="5"/>
        <v>216</v>
      </c>
      <c r="Z14" s="59">
        <f t="shared" si="6"/>
        <v>3021</v>
      </c>
      <c r="AA14" s="60">
        <f t="shared" si="6"/>
        <v>4199</v>
      </c>
      <c r="AB14" s="58">
        <f t="shared" si="7"/>
        <v>7220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1110840</v>
      </c>
      <c r="D15" s="39">
        <v>19773</v>
      </c>
      <c r="E15" s="40">
        <v>1130613</v>
      </c>
      <c r="F15" s="41">
        <v>1077736</v>
      </c>
      <c r="G15" s="42">
        <f t="shared" si="0"/>
        <v>4.9063035845513188</v>
      </c>
      <c r="H15" s="43">
        <v>1104868</v>
      </c>
      <c r="I15" s="44">
        <v>7957</v>
      </c>
      <c r="J15" s="40">
        <v>1112825</v>
      </c>
      <c r="K15" s="41">
        <v>1057940</v>
      </c>
      <c r="L15" s="42">
        <f t="shared" si="1"/>
        <v>5.1879123579787132</v>
      </c>
      <c r="M15" s="56">
        <f t="shared" si="2"/>
        <v>99.462388822872782</v>
      </c>
      <c r="N15" s="57">
        <f t="shared" si="2"/>
        <v>40.241743792039649</v>
      </c>
      <c r="O15" s="47">
        <f t="shared" si="3"/>
        <v>98.4</v>
      </c>
      <c r="P15" s="48">
        <f t="shared" si="3"/>
        <v>98.2</v>
      </c>
      <c r="Q15" s="49">
        <f t="shared" si="8"/>
        <v>0.20000000000000284</v>
      </c>
      <c r="R15" s="50"/>
      <c r="S15" s="51"/>
      <c r="T15" s="43">
        <v>141</v>
      </c>
      <c r="U15" s="44">
        <v>6</v>
      </c>
      <c r="V15" s="58">
        <f t="shared" si="4"/>
        <v>147</v>
      </c>
      <c r="W15" s="38">
        <v>0</v>
      </c>
      <c r="X15" s="44">
        <v>539</v>
      </c>
      <c r="Y15" s="58">
        <f t="shared" si="5"/>
        <v>539</v>
      </c>
      <c r="Z15" s="61">
        <f t="shared" si="6"/>
        <v>6113</v>
      </c>
      <c r="AA15" s="60">
        <f t="shared" si="6"/>
        <v>11283</v>
      </c>
      <c r="AB15" s="58">
        <f t="shared" si="7"/>
        <v>17396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1038426</v>
      </c>
      <c r="D16" s="39">
        <v>42146</v>
      </c>
      <c r="E16" s="40">
        <v>1080572</v>
      </c>
      <c r="F16" s="41">
        <v>1101229</v>
      </c>
      <c r="G16" s="42">
        <f t="shared" si="0"/>
        <v>-1.8758132958721574</v>
      </c>
      <c r="H16" s="43">
        <v>1024107</v>
      </c>
      <c r="I16" s="44">
        <v>8306</v>
      </c>
      <c r="J16" s="40">
        <v>1032413</v>
      </c>
      <c r="K16" s="41">
        <v>1053386</v>
      </c>
      <c r="L16" s="42">
        <f t="shared" si="1"/>
        <v>-1.991008044534482</v>
      </c>
      <c r="M16" s="56">
        <f t="shared" si="2"/>
        <v>98.621086143836919</v>
      </c>
      <c r="N16" s="57">
        <f t="shared" si="2"/>
        <v>19.707682816874676</v>
      </c>
      <c r="O16" s="47">
        <f t="shared" si="3"/>
        <v>95.5</v>
      </c>
      <c r="P16" s="48">
        <f t="shared" si="3"/>
        <v>95.7</v>
      </c>
      <c r="Q16" s="49">
        <f t="shared" si="8"/>
        <v>-0.20000000000000284</v>
      </c>
      <c r="R16" s="50"/>
      <c r="S16" s="51"/>
      <c r="T16" s="43">
        <v>120</v>
      </c>
      <c r="U16" s="44">
        <v>2</v>
      </c>
      <c r="V16" s="58">
        <f t="shared" si="4"/>
        <v>122</v>
      </c>
      <c r="W16" s="38">
        <v>0</v>
      </c>
      <c r="X16" s="44">
        <v>4187</v>
      </c>
      <c r="Y16" s="58">
        <f t="shared" si="5"/>
        <v>4187</v>
      </c>
      <c r="Z16" s="59">
        <f t="shared" si="6"/>
        <v>14439</v>
      </c>
      <c r="AA16" s="60">
        <f t="shared" si="6"/>
        <v>29655</v>
      </c>
      <c r="AB16" s="58">
        <f t="shared" si="7"/>
        <v>44094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1047327</v>
      </c>
      <c r="D17" s="39">
        <v>39112</v>
      </c>
      <c r="E17" s="40">
        <v>1086439</v>
      </c>
      <c r="F17" s="41">
        <v>1086753</v>
      </c>
      <c r="G17" s="42">
        <f t="shared" si="0"/>
        <v>-2.8893410002088792E-2</v>
      </c>
      <c r="H17" s="43">
        <v>1032508</v>
      </c>
      <c r="I17" s="44">
        <v>8504</v>
      </c>
      <c r="J17" s="40">
        <v>1041012</v>
      </c>
      <c r="K17" s="41">
        <v>1041906</v>
      </c>
      <c r="L17" s="42">
        <f t="shared" si="1"/>
        <v>-8.5804285607338854E-2</v>
      </c>
      <c r="M17" s="56">
        <f t="shared" si="2"/>
        <v>98.585064645521399</v>
      </c>
      <c r="N17" s="57">
        <f t="shared" si="2"/>
        <v>21.742687666189404</v>
      </c>
      <c r="O17" s="47">
        <f t="shared" si="3"/>
        <v>95.8</v>
      </c>
      <c r="P17" s="48">
        <f t="shared" si="3"/>
        <v>95.9</v>
      </c>
      <c r="Q17" s="49">
        <f t="shared" si="8"/>
        <v>-0.10000000000000853</v>
      </c>
      <c r="R17" s="50"/>
      <c r="S17" s="51"/>
      <c r="T17" s="43">
        <v>0</v>
      </c>
      <c r="U17" s="44">
        <v>180</v>
      </c>
      <c r="V17" s="58">
        <f t="shared" si="4"/>
        <v>180</v>
      </c>
      <c r="W17" s="38">
        <v>714</v>
      </c>
      <c r="X17" s="44">
        <v>4084</v>
      </c>
      <c r="Y17" s="58">
        <f t="shared" si="5"/>
        <v>4798</v>
      </c>
      <c r="Z17" s="59">
        <f t="shared" si="6"/>
        <v>14105</v>
      </c>
      <c r="AA17" s="60">
        <f t="shared" si="6"/>
        <v>26704</v>
      </c>
      <c r="AB17" s="58">
        <f t="shared" si="7"/>
        <v>40809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517515</v>
      </c>
      <c r="D18" s="39">
        <v>10262</v>
      </c>
      <c r="E18" s="40">
        <v>527777</v>
      </c>
      <c r="F18" s="41">
        <v>524302</v>
      </c>
      <c r="G18" s="42">
        <f t="shared" si="0"/>
        <v>0.66278595160804277</v>
      </c>
      <c r="H18" s="43">
        <v>510958</v>
      </c>
      <c r="I18" s="44">
        <v>3598</v>
      </c>
      <c r="J18" s="40">
        <v>514556</v>
      </c>
      <c r="K18" s="41">
        <v>512714</v>
      </c>
      <c r="L18" s="42">
        <f t="shared" si="1"/>
        <v>0.35926461926142061</v>
      </c>
      <c r="M18" s="56">
        <f t="shared" si="2"/>
        <v>98.732983585016868</v>
      </c>
      <c r="N18" s="57">
        <f t="shared" si="2"/>
        <v>35.061391541609822</v>
      </c>
      <c r="O18" s="47">
        <f t="shared" si="3"/>
        <v>97.5</v>
      </c>
      <c r="P18" s="48">
        <f t="shared" si="3"/>
        <v>97.8</v>
      </c>
      <c r="Q18" s="49">
        <f t="shared" si="8"/>
        <v>-0.29999999999999716</v>
      </c>
      <c r="R18" s="50"/>
      <c r="S18" s="51"/>
      <c r="T18" s="43">
        <v>30</v>
      </c>
      <c r="U18" s="44">
        <v>0</v>
      </c>
      <c r="V18" s="58">
        <f t="shared" si="4"/>
        <v>30</v>
      </c>
      <c r="W18" s="38">
        <v>14</v>
      </c>
      <c r="X18" s="44">
        <v>720</v>
      </c>
      <c r="Y18" s="58">
        <f t="shared" si="5"/>
        <v>734</v>
      </c>
      <c r="Z18" s="59">
        <f t="shared" si="6"/>
        <v>6573</v>
      </c>
      <c r="AA18" s="60">
        <f t="shared" si="6"/>
        <v>5944</v>
      </c>
      <c r="AB18" s="58">
        <f t="shared" si="7"/>
        <v>12517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2153235</v>
      </c>
      <c r="D19" s="39">
        <v>93821</v>
      </c>
      <c r="E19" s="40">
        <v>2247056</v>
      </c>
      <c r="F19" s="41">
        <v>2263289</v>
      </c>
      <c r="G19" s="42">
        <f t="shared" si="0"/>
        <v>-0.71723054369106198</v>
      </c>
      <c r="H19" s="43">
        <v>2121475</v>
      </c>
      <c r="I19" s="44">
        <v>13175</v>
      </c>
      <c r="J19" s="40">
        <v>2134650</v>
      </c>
      <c r="K19" s="41">
        <v>2158711</v>
      </c>
      <c r="L19" s="42">
        <f t="shared" si="1"/>
        <v>-1.1146003332544281</v>
      </c>
      <c r="M19" s="56">
        <f t="shared" si="2"/>
        <v>98.525010043028288</v>
      </c>
      <c r="N19" s="57">
        <f t="shared" si="2"/>
        <v>14.042698329798235</v>
      </c>
      <c r="O19" s="47">
        <f t="shared" si="3"/>
        <v>95</v>
      </c>
      <c r="P19" s="48">
        <f t="shared" si="3"/>
        <v>95.4</v>
      </c>
      <c r="Q19" s="49">
        <f t="shared" si="8"/>
        <v>-0.40000000000000568</v>
      </c>
      <c r="R19" s="50"/>
      <c r="S19" s="51"/>
      <c r="T19" s="43">
        <v>165</v>
      </c>
      <c r="U19" s="44">
        <v>11</v>
      </c>
      <c r="V19" s="58">
        <f t="shared" si="4"/>
        <v>176</v>
      </c>
      <c r="W19" s="38">
        <v>247</v>
      </c>
      <c r="X19" s="44">
        <v>12330</v>
      </c>
      <c r="Y19" s="58">
        <f t="shared" si="5"/>
        <v>12577</v>
      </c>
      <c r="Z19" s="59">
        <f t="shared" si="6"/>
        <v>31678</v>
      </c>
      <c r="AA19" s="60">
        <f t="shared" si="6"/>
        <v>68327</v>
      </c>
      <c r="AB19" s="58">
        <f t="shared" si="7"/>
        <v>100005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1128957</v>
      </c>
      <c r="D20" s="39">
        <v>8188</v>
      </c>
      <c r="E20" s="40">
        <v>1137145</v>
      </c>
      <c r="F20" s="41">
        <v>1062268</v>
      </c>
      <c r="G20" s="42">
        <f t="shared" si="0"/>
        <v>7.0487861820180981</v>
      </c>
      <c r="H20" s="43">
        <v>1125094</v>
      </c>
      <c r="I20" s="44">
        <v>2273</v>
      </c>
      <c r="J20" s="40">
        <v>1127367</v>
      </c>
      <c r="K20" s="41">
        <v>1053207</v>
      </c>
      <c r="L20" s="42">
        <f t="shared" si="1"/>
        <v>7.0413508455602747</v>
      </c>
      <c r="M20" s="45">
        <f t="shared" si="2"/>
        <v>99.657825763071585</v>
      </c>
      <c r="N20" s="46">
        <f t="shared" si="2"/>
        <v>27.760136785539814</v>
      </c>
      <c r="O20" s="47">
        <f t="shared" si="3"/>
        <v>99.1</v>
      </c>
      <c r="P20" s="48">
        <f t="shared" si="3"/>
        <v>99.1</v>
      </c>
      <c r="Q20" s="49">
        <f t="shared" si="8"/>
        <v>0</v>
      </c>
      <c r="R20" s="50"/>
      <c r="S20" s="51"/>
      <c r="T20" s="43">
        <v>64</v>
      </c>
      <c r="U20" s="44">
        <v>0</v>
      </c>
      <c r="V20" s="52">
        <f t="shared" si="4"/>
        <v>64</v>
      </c>
      <c r="W20" s="38">
        <v>0</v>
      </c>
      <c r="X20" s="44">
        <v>1114</v>
      </c>
      <c r="Y20" s="52">
        <f t="shared" si="5"/>
        <v>1114</v>
      </c>
      <c r="Z20" s="43">
        <f t="shared" si="6"/>
        <v>3927</v>
      </c>
      <c r="AA20" s="44">
        <f t="shared" si="6"/>
        <v>4801</v>
      </c>
      <c r="AB20" s="52">
        <f t="shared" si="7"/>
        <v>8728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233897</v>
      </c>
      <c r="D21" s="39">
        <v>23155</v>
      </c>
      <c r="E21" s="40">
        <v>257052</v>
      </c>
      <c r="F21" s="41">
        <v>254575</v>
      </c>
      <c r="G21" s="42">
        <f t="shared" si="0"/>
        <v>0.97299420602965736</v>
      </c>
      <c r="H21" s="43">
        <v>229930</v>
      </c>
      <c r="I21" s="44">
        <v>5971</v>
      </c>
      <c r="J21" s="40">
        <v>235901</v>
      </c>
      <c r="K21" s="41">
        <v>230902</v>
      </c>
      <c r="L21" s="42">
        <f t="shared" si="1"/>
        <v>2.1649877437181142</v>
      </c>
      <c r="M21" s="56">
        <f t="shared" si="2"/>
        <v>98.303954304672573</v>
      </c>
      <c r="N21" s="57">
        <f t="shared" si="2"/>
        <v>25.787087022241415</v>
      </c>
      <c r="O21" s="47">
        <f t="shared" si="3"/>
        <v>91.8</v>
      </c>
      <c r="P21" s="48">
        <f t="shared" si="3"/>
        <v>90.7</v>
      </c>
      <c r="Q21" s="49">
        <f t="shared" si="8"/>
        <v>1.0999999999999943</v>
      </c>
      <c r="R21" s="63"/>
      <c r="S21" s="64"/>
      <c r="T21" s="43">
        <v>4</v>
      </c>
      <c r="U21" s="44">
        <v>0</v>
      </c>
      <c r="V21" s="58">
        <f t="shared" si="4"/>
        <v>4</v>
      </c>
      <c r="W21" s="38">
        <v>42</v>
      </c>
      <c r="X21" s="44">
        <v>1001</v>
      </c>
      <c r="Y21" s="58">
        <f t="shared" si="5"/>
        <v>1043</v>
      </c>
      <c r="Z21" s="65">
        <f t="shared" si="6"/>
        <v>3929</v>
      </c>
      <c r="AA21" s="60">
        <f t="shared" si="6"/>
        <v>16183</v>
      </c>
      <c r="AB21" s="58">
        <f t="shared" si="7"/>
        <v>20112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15814</v>
      </c>
      <c r="D22" s="39">
        <v>538</v>
      </c>
      <c r="E22" s="40">
        <v>16352</v>
      </c>
      <c r="F22" s="41">
        <v>16083</v>
      </c>
      <c r="G22" s="42">
        <f t="shared" si="0"/>
        <v>1.6725735248398932</v>
      </c>
      <c r="H22" s="43">
        <v>15785</v>
      </c>
      <c r="I22" s="44">
        <v>265</v>
      </c>
      <c r="J22" s="40">
        <v>16050</v>
      </c>
      <c r="K22" s="41">
        <v>15648</v>
      </c>
      <c r="L22" s="42">
        <f t="shared" si="1"/>
        <v>2.5690184049079754</v>
      </c>
      <c r="M22" s="45">
        <f t="shared" si="2"/>
        <v>99.816618186417088</v>
      </c>
      <c r="N22" s="46">
        <f t="shared" si="2"/>
        <v>49.256505576208177</v>
      </c>
      <c r="O22" s="47">
        <f t="shared" si="3"/>
        <v>98.2</v>
      </c>
      <c r="P22" s="48">
        <f t="shared" si="3"/>
        <v>97.3</v>
      </c>
      <c r="Q22" s="49">
        <f t="shared" si="8"/>
        <v>0.90000000000000568</v>
      </c>
      <c r="R22" s="50"/>
      <c r="S22" s="51"/>
      <c r="T22" s="43">
        <v>0</v>
      </c>
      <c r="U22" s="44">
        <v>0</v>
      </c>
      <c r="V22" s="52">
        <f t="shared" si="4"/>
        <v>0</v>
      </c>
      <c r="W22" s="38">
        <v>0</v>
      </c>
      <c r="X22" s="44">
        <v>0</v>
      </c>
      <c r="Y22" s="52">
        <f t="shared" si="5"/>
        <v>0</v>
      </c>
      <c r="Z22" s="65">
        <f t="shared" si="6"/>
        <v>29</v>
      </c>
      <c r="AA22" s="60">
        <f t="shared" si="6"/>
        <v>273</v>
      </c>
      <c r="AB22" s="52">
        <f t="shared" si="7"/>
        <v>302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392753</v>
      </c>
      <c r="D23" s="39">
        <v>6545</v>
      </c>
      <c r="E23" s="40">
        <v>399298</v>
      </c>
      <c r="F23" s="41">
        <v>397880</v>
      </c>
      <c r="G23" s="42">
        <f t="shared" si="0"/>
        <v>0.35638886096310446</v>
      </c>
      <c r="H23" s="43">
        <v>389060</v>
      </c>
      <c r="I23" s="44">
        <v>2888</v>
      </c>
      <c r="J23" s="40">
        <v>391948</v>
      </c>
      <c r="K23" s="41">
        <v>390239</v>
      </c>
      <c r="L23" s="42">
        <f t="shared" si="1"/>
        <v>0.43793675158044171</v>
      </c>
      <c r="M23" s="45">
        <f t="shared" si="2"/>
        <v>99.059714375192556</v>
      </c>
      <c r="N23" s="46">
        <f t="shared" si="2"/>
        <v>44.125286478227657</v>
      </c>
      <c r="O23" s="47">
        <f t="shared" si="3"/>
        <v>98.2</v>
      </c>
      <c r="P23" s="48">
        <f t="shared" si="3"/>
        <v>98.1</v>
      </c>
      <c r="Q23" s="49">
        <f t="shared" si="8"/>
        <v>0.10000000000000853</v>
      </c>
      <c r="R23" s="50"/>
      <c r="S23" s="51"/>
      <c r="T23" s="43">
        <v>28</v>
      </c>
      <c r="U23" s="44">
        <v>0</v>
      </c>
      <c r="V23" s="52">
        <f t="shared" si="4"/>
        <v>28</v>
      </c>
      <c r="W23" s="38">
        <v>0</v>
      </c>
      <c r="X23" s="44">
        <v>318</v>
      </c>
      <c r="Y23" s="52">
        <f t="shared" si="5"/>
        <v>318</v>
      </c>
      <c r="Z23" s="65">
        <f t="shared" si="6"/>
        <v>3721</v>
      </c>
      <c r="AA23" s="60">
        <f t="shared" si="6"/>
        <v>3339</v>
      </c>
      <c r="AB23" s="52">
        <f t="shared" si="7"/>
        <v>7060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201259</v>
      </c>
      <c r="D24" s="39">
        <v>5663</v>
      </c>
      <c r="E24" s="40">
        <v>206922</v>
      </c>
      <c r="F24" s="41">
        <v>204523</v>
      </c>
      <c r="G24" s="42">
        <f t="shared" si="0"/>
        <v>1.1729732108369231</v>
      </c>
      <c r="H24" s="43">
        <v>199443</v>
      </c>
      <c r="I24" s="44">
        <v>509</v>
      </c>
      <c r="J24" s="40">
        <v>199952</v>
      </c>
      <c r="K24" s="41">
        <v>198763</v>
      </c>
      <c r="L24" s="42">
        <f t="shared" si="1"/>
        <v>0.5981998661722755</v>
      </c>
      <c r="M24" s="45">
        <f t="shared" si="2"/>
        <v>99.09768010374691</v>
      </c>
      <c r="N24" s="46">
        <f t="shared" si="2"/>
        <v>8.9881688151156638</v>
      </c>
      <c r="O24" s="47">
        <f t="shared" si="3"/>
        <v>96.6</v>
      </c>
      <c r="P24" s="48">
        <f t="shared" si="3"/>
        <v>97.2</v>
      </c>
      <c r="Q24" s="49">
        <f t="shared" si="8"/>
        <v>-0.60000000000000853</v>
      </c>
      <c r="R24" s="50"/>
      <c r="S24" s="51"/>
      <c r="T24" s="43">
        <v>0</v>
      </c>
      <c r="U24" s="44">
        <v>0</v>
      </c>
      <c r="V24" s="52">
        <f t="shared" si="4"/>
        <v>0</v>
      </c>
      <c r="W24" s="38">
        <v>0</v>
      </c>
      <c r="X24" s="44">
        <v>383</v>
      </c>
      <c r="Y24" s="52">
        <f t="shared" si="5"/>
        <v>383</v>
      </c>
      <c r="Z24" s="65">
        <f t="shared" si="6"/>
        <v>1816</v>
      </c>
      <c r="AA24" s="60">
        <f t="shared" si="6"/>
        <v>4771</v>
      </c>
      <c r="AB24" s="52">
        <f t="shared" si="7"/>
        <v>6587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588002</v>
      </c>
      <c r="D25" s="39">
        <v>12079</v>
      </c>
      <c r="E25" s="40">
        <v>600081</v>
      </c>
      <c r="F25" s="41">
        <v>599684</v>
      </c>
      <c r="G25" s="42">
        <f t="shared" si="0"/>
        <v>6.6201532807278501E-2</v>
      </c>
      <c r="H25" s="43">
        <v>582602</v>
      </c>
      <c r="I25" s="44">
        <v>3224</v>
      </c>
      <c r="J25" s="40">
        <v>585826</v>
      </c>
      <c r="K25" s="41">
        <v>586829</v>
      </c>
      <c r="L25" s="42">
        <f t="shared" si="1"/>
        <v>-0.17091861513319895</v>
      </c>
      <c r="M25" s="45">
        <f t="shared" si="2"/>
        <v>99.081635776749053</v>
      </c>
      <c r="N25" s="46">
        <f t="shared" si="2"/>
        <v>26.69095123768524</v>
      </c>
      <c r="O25" s="47">
        <f t="shared" si="3"/>
        <v>97.6</v>
      </c>
      <c r="P25" s="48">
        <f t="shared" si="3"/>
        <v>97.9</v>
      </c>
      <c r="Q25" s="49">
        <f t="shared" si="8"/>
        <v>-0.30000000000001137</v>
      </c>
      <c r="R25" s="50"/>
      <c r="S25" s="51"/>
      <c r="T25" s="43">
        <v>86</v>
      </c>
      <c r="U25" s="44">
        <v>4</v>
      </c>
      <c r="V25" s="52">
        <f t="shared" si="4"/>
        <v>90</v>
      </c>
      <c r="W25" s="38">
        <v>27</v>
      </c>
      <c r="X25" s="44">
        <v>827</v>
      </c>
      <c r="Y25" s="52">
        <f t="shared" si="5"/>
        <v>854</v>
      </c>
      <c r="Z25" s="65">
        <f t="shared" si="6"/>
        <v>5459</v>
      </c>
      <c r="AA25" s="60">
        <f t="shared" si="6"/>
        <v>8032</v>
      </c>
      <c r="AB25" s="52">
        <f t="shared" si="7"/>
        <v>13491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121300</v>
      </c>
      <c r="D26" s="39">
        <v>5905</v>
      </c>
      <c r="E26" s="40">
        <v>127205</v>
      </c>
      <c r="F26" s="41">
        <v>130562</v>
      </c>
      <c r="G26" s="42">
        <f t="shared" si="0"/>
        <v>-2.5711922305111745</v>
      </c>
      <c r="H26" s="43">
        <v>119937</v>
      </c>
      <c r="I26" s="44">
        <v>867</v>
      </c>
      <c r="J26" s="40">
        <v>120804</v>
      </c>
      <c r="K26" s="41">
        <v>121235</v>
      </c>
      <c r="L26" s="42">
        <f t="shared" si="1"/>
        <v>-0.35550789788427434</v>
      </c>
      <c r="M26" s="45">
        <f t="shared" si="2"/>
        <v>98.876339653751032</v>
      </c>
      <c r="N26" s="46">
        <f t="shared" si="2"/>
        <v>14.68247248094835</v>
      </c>
      <c r="O26" s="47">
        <f t="shared" si="3"/>
        <v>95</v>
      </c>
      <c r="P26" s="48">
        <f t="shared" si="3"/>
        <v>92.9</v>
      </c>
      <c r="Q26" s="49">
        <f t="shared" si="8"/>
        <v>2.0999999999999943</v>
      </c>
      <c r="R26" s="50"/>
      <c r="S26" s="51"/>
      <c r="T26" s="43">
        <v>24</v>
      </c>
      <c r="U26" s="44">
        <v>0</v>
      </c>
      <c r="V26" s="52">
        <f t="shared" si="4"/>
        <v>24</v>
      </c>
      <c r="W26" s="38">
        <v>9</v>
      </c>
      <c r="X26" s="44">
        <v>989</v>
      </c>
      <c r="Y26" s="52">
        <f t="shared" si="5"/>
        <v>998</v>
      </c>
      <c r="Z26" s="65">
        <f t="shared" si="6"/>
        <v>1378</v>
      </c>
      <c r="AA26" s="60">
        <f t="shared" si="6"/>
        <v>4049</v>
      </c>
      <c r="AB26" s="52">
        <f t="shared" si="7"/>
        <v>5427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140513</v>
      </c>
      <c r="D27" s="39">
        <v>7968</v>
      </c>
      <c r="E27" s="40">
        <v>148481</v>
      </c>
      <c r="F27" s="41">
        <v>149047</v>
      </c>
      <c r="G27" s="42">
        <f t="shared" si="0"/>
        <v>-0.37974598616543775</v>
      </c>
      <c r="H27" s="43">
        <v>139091</v>
      </c>
      <c r="I27" s="44">
        <v>828</v>
      </c>
      <c r="J27" s="40">
        <v>139919</v>
      </c>
      <c r="K27" s="41">
        <v>139537</v>
      </c>
      <c r="L27" s="42">
        <f t="shared" si="1"/>
        <v>0.27376251460186185</v>
      </c>
      <c r="M27" s="56">
        <f t="shared" si="2"/>
        <v>98.987993993438323</v>
      </c>
      <c r="N27" s="57">
        <f t="shared" si="2"/>
        <v>10.391566265060241</v>
      </c>
      <c r="O27" s="47">
        <f t="shared" si="3"/>
        <v>94.2</v>
      </c>
      <c r="P27" s="48">
        <f t="shared" si="3"/>
        <v>93.6</v>
      </c>
      <c r="Q27" s="49">
        <f t="shared" si="8"/>
        <v>0.60000000000000853</v>
      </c>
      <c r="R27" s="50"/>
      <c r="S27" s="51"/>
      <c r="T27" s="43">
        <v>6</v>
      </c>
      <c r="U27" s="44">
        <v>0</v>
      </c>
      <c r="V27" s="58">
        <f t="shared" si="4"/>
        <v>6</v>
      </c>
      <c r="W27" s="38">
        <v>459</v>
      </c>
      <c r="X27" s="44">
        <v>993</v>
      </c>
      <c r="Y27" s="58">
        <f t="shared" si="5"/>
        <v>1452</v>
      </c>
      <c r="Z27" s="65">
        <f t="shared" si="6"/>
        <v>969</v>
      </c>
      <c r="AA27" s="60">
        <f t="shared" si="6"/>
        <v>6147</v>
      </c>
      <c r="AB27" s="58">
        <f t="shared" si="7"/>
        <v>7116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548604</v>
      </c>
      <c r="D28" s="39">
        <v>10300</v>
      </c>
      <c r="E28" s="40">
        <v>558904</v>
      </c>
      <c r="F28" s="41">
        <v>554985</v>
      </c>
      <c r="G28" s="42">
        <f t="shared" si="0"/>
        <v>0.70614521113183237</v>
      </c>
      <c r="H28" s="43">
        <v>548501</v>
      </c>
      <c r="I28" s="44">
        <v>3108</v>
      </c>
      <c r="J28" s="40">
        <v>551609</v>
      </c>
      <c r="K28" s="41">
        <v>541263</v>
      </c>
      <c r="L28" s="42">
        <f t="shared" si="1"/>
        <v>1.9114552444929729</v>
      </c>
      <c r="M28" s="56">
        <f t="shared" si="2"/>
        <v>99.98122507309462</v>
      </c>
      <c r="N28" s="57">
        <f t="shared" si="2"/>
        <v>30.174757281553401</v>
      </c>
      <c r="O28" s="47">
        <f t="shared" si="3"/>
        <v>98.7</v>
      </c>
      <c r="P28" s="48">
        <f t="shared" si="3"/>
        <v>97.5</v>
      </c>
      <c r="Q28" s="49">
        <f t="shared" si="8"/>
        <v>1.2000000000000028</v>
      </c>
      <c r="R28" s="63"/>
      <c r="S28" s="64"/>
      <c r="T28" s="43">
        <v>46</v>
      </c>
      <c r="U28" s="44">
        <v>2</v>
      </c>
      <c r="V28" s="58">
        <f t="shared" si="4"/>
        <v>48</v>
      </c>
      <c r="W28" s="38">
        <v>193</v>
      </c>
      <c r="X28" s="44">
        <v>820</v>
      </c>
      <c r="Y28" s="58">
        <f t="shared" si="5"/>
        <v>1013</v>
      </c>
      <c r="Z28" s="65">
        <f t="shared" si="6"/>
        <v>-44</v>
      </c>
      <c r="AA28" s="60">
        <f t="shared" si="6"/>
        <v>6374</v>
      </c>
      <c r="AB28" s="58">
        <f t="shared" si="7"/>
        <v>6330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167588</v>
      </c>
      <c r="D29" s="39">
        <v>4916</v>
      </c>
      <c r="E29" s="40">
        <v>172504</v>
      </c>
      <c r="F29" s="41">
        <v>169104</v>
      </c>
      <c r="G29" s="42">
        <f t="shared" si="0"/>
        <v>2.0105970290472137</v>
      </c>
      <c r="H29" s="43">
        <v>165374</v>
      </c>
      <c r="I29" s="44">
        <v>780</v>
      </c>
      <c r="J29" s="40">
        <v>166154</v>
      </c>
      <c r="K29" s="41">
        <v>163758</v>
      </c>
      <c r="L29" s="42">
        <f t="shared" si="1"/>
        <v>1.4631346254839459</v>
      </c>
      <c r="M29" s="45">
        <f t="shared" si="2"/>
        <v>98.678903024082871</v>
      </c>
      <c r="N29" s="46">
        <f t="shared" si="2"/>
        <v>15.866558177379982</v>
      </c>
      <c r="O29" s="47">
        <f t="shared" si="3"/>
        <v>96.3</v>
      </c>
      <c r="P29" s="48">
        <f t="shared" si="3"/>
        <v>96.8</v>
      </c>
      <c r="Q29" s="49">
        <f t="shared" si="8"/>
        <v>-0.5</v>
      </c>
      <c r="R29" s="50"/>
      <c r="S29" s="51"/>
      <c r="T29" s="43">
        <v>14</v>
      </c>
      <c r="U29" s="44">
        <v>5</v>
      </c>
      <c r="V29" s="52">
        <f t="shared" si="4"/>
        <v>19</v>
      </c>
      <c r="W29" s="38">
        <v>145</v>
      </c>
      <c r="X29" s="44">
        <v>1437</v>
      </c>
      <c r="Y29" s="52">
        <f t="shared" si="5"/>
        <v>1582</v>
      </c>
      <c r="Z29" s="65">
        <f t="shared" si="6"/>
        <v>2083</v>
      </c>
      <c r="AA29" s="60">
        <f t="shared" si="6"/>
        <v>2704</v>
      </c>
      <c r="AB29" s="52">
        <f t="shared" si="7"/>
        <v>4787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212937</v>
      </c>
      <c r="D30" s="39">
        <v>3709</v>
      </c>
      <c r="E30" s="40">
        <v>216646</v>
      </c>
      <c r="F30" s="41">
        <v>218535</v>
      </c>
      <c r="G30" s="42">
        <f t="shared" si="0"/>
        <v>-0.86439243141830835</v>
      </c>
      <c r="H30" s="43">
        <v>211937</v>
      </c>
      <c r="I30" s="44">
        <v>567</v>
      </c>
      <c r="J30" s="40">
        <v>212504</v>
      </c>
      <c r="K30" s="41">
        <v>214687</v>
      </c>
      <c r="L30" s="42">
        <f t="shared" si="1"/>
        <v>-1.0168291512760437</v>
      </c>
      <c r="M30" s="45">
        <f t="shared" si="2"/>
        <v>99.530377529504037</v>
      </c>
      <c r="N30" s="46">
        <f t="shared" si="2"/>
        <v>15.287139390671339</v>
      </c>
      <c r="O30" s="47">
        <f t="shared" si="3"/>
        <v>98.1</v>
      </c>
      <c r="P30" s="48">
        <f t="shared" si="3"/>
        <v>98.2</v>
      </c>
      <c r="Q30" s="49">
        <f t="shared" si="8"/>
        <v>-0.10000000000000853</v>
      </c>
      <c r="R30" s="50"/>
      <c r="S30" s="51"/>
      <c r="T30" s="43">
        <v>2</v>
      </c>
      <c r="U30" s="44">
        <v>0</v>
      </c>
      <c r="V30" s="52">
        <f t="shared" si="4"/>
        <v>2</v>
      </c>
      <c r="W30" s="38">
        <v>0</v>
      </c>
      <c r="X30" s="44">
        <v>417</v>
      </c>
      <c r="Y30" s="52">
        <f t="shared" si="5"/>
        <v>417</v>
      </c>
      <c r="Z30" s="65">
        <f t="shared" si="6"/>
        <v>1002</v>
      </c>
      <c r="AA30" s="60">
        <f t="shared" si="6"/>
        <v>2725</v>
      </c>
      <c r="AB30" s="52">
        <f t="shared" si="7"/>
        <v>3727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324011</v>
      </c>
      <c r="D31" s="39">
        <v>8035</v>
      </c>
      <c r="E31" s="40">
        <v>332046</v>
      </c>
      <c r="F31" s="41">
        <v>329142</v>
      </c>
      <c r="G31" s="42">
        <f t="shared" si="0"/>
        <v>0.88229396430719864</v>
      </c>
      <c r="H31" s="43">
        <v>321857</v>
      </c>
      <c r="I31" s="44">
        <v>2554</v>
      </c>
      <c r="J31" s="40">
        <v>324411</v>
      </c>
      <c r="K31" s="41">
        <v>321036</v>
      </c>
      <c r="L31" s="42">
        <f t="shared" si="1"/>
        <v>1.0512839681531043</v>
      </c>
      <c r="M31" s="45">
        <f t="shared" si="2"/>
        <v>99.335207755292259</v>
      </c>
      <c r="N31" s="46">
        <f t="shared" si="2"/>
        <v>31.785936527691348</v>
      </c>
      <c r="O31" s="47">
        <f t="shared" si="3"/>
        <v>97.7</v>
      </c>
      <c r="P31" s="48">
        <f t="shared" si="3"/>
        <v>97.5</v>
      </c>
      <c r="Q31" s="49">
        <f t="shared" si="8"/>
        <v>0.20000000000000284</v>
      </c>
      <c r="R31" s="50"/>
      <c r="S31" s="51"/>
      <c r="T31" s="43">
        <v>0</v>
      </c>
      <c r="U31" s="44">
        <v>0</v>
      </c>
      <c r="V31" s="52">
        <f t="shared" si="4"/>
        <v>0</v>
      </c>
      <c r="W31" s="38">
        <v>0</v>
      </c>
      <c r="X31" s="44">
        <v>142</v>
      </c>
      <c r="Y31" s="52">
        <f t="shared" si="5"/>
        <v>142</v>
      </c>
      <c r="Z31" s="65">
        <f t="shared" si="6"/>
        <v>2154</v>
      </c>
      <c r="AA31" s="60">
        <f t="shared" si="6"/>
        <v>5339</v>
      </c>
      <c r="AB31" s="52">
        <f t="shared" si="7"/>
        <v>7493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793323</v>
      </c>
      <c r="D32" s="39">
        <v>11864</v>
      </c>
      <c r="E32" s="40">
        <v>805187</v>
      </c>
      <c r="F32" s="41">
        <v>776577</v>
      </c>
      <c r="G32" s="42">
        <f t="shared" si="0"/>
        <v>3.6841163207254399</v>
      </c>
      <c r="H32" s="43">
        <v>790142</v>
      </c>
      <c r="I32" s="44">
        <v>2319</v>
      </c>
      <c r="J32" s="40">
        <v>792461</v>
      </c>
      <c r="K32" s="41">
        <v>764371</v>
      </c>
      <c r="L32" s="42">
        <f t="shared" si="1"/>
        <v>3.6749170232779633</v>
      </c>
      <c r="M32" s="45">
        <f t="shared" si="2"/>
        <v>99.599028390705939</v>
      </c>
      <c r="N32" s="46">
        <f t="shared" si="2"/>
        <v>19.546527309507756</v>
      </c>
      <c r="O32" s="47">
        <f t="shared" si="3"/>
        <v>98.4</v>
      </c>
      <c r="P32" s="48">
        <f t="shared" si="3"/>
        <v>98.4</v>
      </c>
      <c r="Q32" s="49">
        <f t="shared" si="8"/>
        <v>0</v>
      </c>
      <c r="R32" s="50"/>
      <c r="S32" s="51"/>
      <c r="T32" s="43">
        <v>76</v>
      </c>
      <c r="U32" s="44">
        <v>0</v>
      </c>
      <c r="V32" s="52">
        <f t="shared" si="4"/>
        <v>76</v>
      </c>
      <c r="W32" s="38">
        <v>0</v>
      </c>
      <c r="X32" s="44">
        <v>574</v>
      </c>
      <c r="Y32" s="52">
        <f t="shared" si="5"/>
        <v>574</v>
      </c>
      <c r="Z32" s="65">
        <f t="shared" si="6"/>
        <v>3257</v>
      </c>
      <c r="AA32" s="60">
        <f t="shared" si="6"/>
        <v>8971</v>
      </c>
      <c r="AB32" s="52">
        <f t="shared" si="7"/>
        <v>12228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902501</v>
      </c>
      <c r="D33" s="39">
        <v>12026</v>
      </c>
      <c r="E33" s="40">
        <v>914527</v>
      </c>
      <c r="F33" s="41">
        <v>845109</v>
      </c>
      <c r="G33" s="42">
        <f t="shared" si="0"/>
        <v>8.2140883601996908</v>
      </c>
      <c r="H33" s="43">
        <v>898777</v>
      </c>
      <c r="I33" s="44">
        <v>1814</v>
      </c>
      <c r="J33" s="40">
        <v>900591</v>
      </c>
      <c r="K33" s="41">
        <v>832701</v>
      </c>
      <c r="L33" s="42">
        <f t="shared" si="1"/>
        <v>8.1529864861456876</v>
      </c>
      <c r="M33" s="45">
        <f t="shared" si="2"/>
        <v>99.587368878261628</v>
      </c>
      <c r="N33" s="46">
        <f t="shared" si="2"/>
        <v>15.083984699817062</v>
      </c>
      <c r="O33" s="47">
        <f t="shared" si="3"/>
        <v>98.5</v>
      </c>
      <c r="P33" s="48">
        <f t="shared" si="3"/>
        <v>98.5</v>
      </c>
      <c r="Q33" s="49">
        <f t="shared" si="8"/>
        <v>0</v>
      </c>
      <c r="R33" s="50"/>
      <c r="S33" s="51"/>
      <c r="T33" s="43">
        <v>38</v>
      </c>
      <c r="U33" s="44">
        <v>3</v>
      </c>
      <c r="V33" s="52">
        <f t="shared" si="4"/>
        <v>41</v>
      </c>
      <c r="W33" s="38">
        <v>127</v>
      </c>
      <c r="X33" s="44">
        <v>1846</v>
      </c>
      <c r="Y33" s="52">
        <f t="shared" si="5"/>
        <v>1973</v>
      </c>
      <c r="Z33" s="65">
        <f t="shared" si="6"/>
        <v>3635</v>
      </c>
      <c r="AA33" s="60">
        <f t="shared" si="6"/>
        <v>8369</v>
      </c>
      <c r="AB33" s="52">
        <f t="shared" si="7"/>
        <v>12004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205423</v>
      </c>
      <c r="D34" s="39">
        <v>6496</v>
      </c>
      <c r="E34" s="40">
        <v>211919</v>
      </c>
      <c r="F34" s="41">
        <v>223503</v>
      </c>
      <c r="G34" s="42">
        <f t="shared" si="0"/>
        <v>-5.1829281933575828</v>
      </c>
      <c r="H34" s="43">
        <v>204177</v>
      </c>
      <c r="I34" s="44">
        <v>1402</v>
      </c>
      <c r="J34" s="40">
        <v>205579</v>
      </c>
      <c r="K34" s="41">
        <v>216608</v>
      </c>
      <c r="L34" s="42">
        <f t="shared" si="1"/>
        <v>-5.0916863643078747</v>
      </c>
      <c r="M34" s="45">
        <f t="shared" si="2"/>
        <v>99.393446692921444</v>
      </c>
      <c r="N34" s="46">
        <f t="shared" si="2"/>
        <v>21.582512315270936</v>
      </c>
      <c r="O34" s="47">
        <f t="shared" si="3"/>
        <v>97</v>
      </c>
      <c r="P34" s="48">
        <f t="shared" si="3"/>
        <v>96.9</v>
      </c>
      <c r="Q34" s="49">
        <f t="shared" si="8"/>
        <v>9.9999999999994316E-2</v>
      </c>
      <c r="R34" s="50"/>
      <c r="S34" s="51"/>
      <c r="T34" s="43">
        <v>5</v>
      </c>
      <c r="U34" s="44">
        <v>0</v>
      </c>
      <c r="V34" s="52">
        <f t="shared" si="4"/>
        <v>5</v>
      </c>
      <c r="W34" s="38">
        <v>661</v>
      </c>
      <c r="X34" s="44">
        <v>4096.8302301446802</v>
      </c>
      <c r="Y34" s="52">
        <f t="shared" si="5"/>
        <v>4757.8302301446802</v>
      </c>
      <c r="Z34" s="65">
        <f t="shared" si="6"/>
        <v>590</v>
      </c>
      <c r="AA34" s="60">
        <f t="shared" si="6"/>
        <v>997.16976985531983</v>
      </c>
      <c r="AB34" s="52">
        <f t="shared" si="7"/>
        <v>1587.1697698553198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285002</v>
      </c>
      <c r="D35" s="39">
        <v>7740</v>
      </c>
      <c r="E35" s="40">
        <v>292742</v>
      </c>
      <c r="F35" s="41">
        <v>293057</v>
      </c>
      <c r="G35" s="42">
        <f t="shared" si="0"/>
        <v>-0.10748762186195859</v>
      </c>
      <c r="H35" s="43">
        <v>284090</v>
      </c>
      <c r="I35" s="44">
        <v>1216</v>
      </c>
      <c r="J35" s="40">
        <v>285306</v>
      </c>
      <c r="K35" s="41">
        <v>283688</v>
      </c>
      <c r="L35" s="42">
        <f t="shared" si="1"/>
        <v>0.57034488593102284</v>
      </c>
      <c r="M35" s="56">
        <f t="shared" si="2"/>
        <v>99.680002245598274</v>
      </c>
      <c r="N35" s="57">
        <f t="shared" si="2"/>
        <v>15.710594315245476</v>
      </c>
      <c r="O35" s="47">
        <f t="shared" si="3"/>
        <v>97.5</v>
      </c>
      <c r="P35" s="48">
        <f t="shared" si="3"/>
        <v>96.8</v>
      </c>
      <c r="Q35" s="49">
        <f t="shared" si="8"/>
        <v>0.70000000000000284</v>
      </c>
      <c r="R35" s="50"/>
      <c r="S35" s="51"/>
      <c r="T35" s="43">
        <v>0</v>
      </c>
      <c r="U35" s="44">
        <v>0</v>
      </c>
      <c r="V35" s="58">
        <f t="shared" si="4"/>
        <v>0</v>
      </c>
      <c r="W35" s="38">
        <v>0</v>
      </c>
      <c r="X35" s="44">
        <v>1970</v>
      </c>
      <c r="Y35" s="58">
        <f t="shared" si="5"/>
        <v>1970</v>
      </c>
      <c r="Z35" s="65">
        <f t="shared" si="6"/>
        <v>912</v>
      </c>
      <c r="AA35" s="60">
        <f t="shared" si="6"/>
        <v>4554</v>
      </c>
      <c r="AB35" s="58">
        <f t="shared" si="7"/>
        <v>5466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104749</v>
      </c>
      <c r="D36" s="39">
        <v>1302</v>
      </c>
      <c r="E36" s="40">
        <v>106051</v>
      </c>
      <c r="F36" s="41">
        <v>108791</v>
      </c>
      <c r="G36" s="42">
        <f t="shared" si="0"/>
        <v>-2.518590692244763</v>
      </c>
      <c r="H36" s="43">
        <v>104391</v>
      </c>
      <c r="I36" s="44">
        <v>450</v>
      </c>
      <c r="J36" s="40">
        <v>104841</v>
      </c>
      <c r="K36" s="41">
        <v>107168</v>
      </c>
      <c r="L36" s="42">
        <f t="shared" si="1"/>
        <v>-2.1713571215288145</v>
      </c>
      <c r="M36" s="56">
        <f t="shared" si="2"/>
        <v>99.658230627500018</v>
      </c>
      <c r="N36" s="57">
        <f t="shared" si="2"/>
        <v>34.562211981566819</v>
      </c>
      <c r="O36" s="47">
        <f t="shared" si="3"/>
        <v>98.9</v>
      </c>
      <c r="P36" s="48">
        <f t="shared" si="3"/>
        <v>98.5</v>
      </c>
      <c r="Q36" s="49">
        <f t="shared" si="8"/>
        <v>0.40000000000000568</v>
      </c>
      <c r="R36" s="63"/>
      <c r="S36" s="64"/>
      <c r="T36" s="43">
        <v>0</v>
      </c>
      <c r="U36" s="44">
        <v>0</v>
      </c>
      <c r="V36" s="58">
        <f t="shared" si="4"/>
        <v>0</v>
      </c>
      <c r="W36" s="38">
        <v>62</v>
      </c>
      <c r="X36" s="44">
        <v>448</v>
      </c>
      <c r="Y36" s="58">
        <f t="shared" si="5"/>
        <v>510</v>
      </c>
      <c r="Z36" s="65">
        <f t="shared" si="6"/>
        <v>296</v>
      </c>
      <c r="AA36" s="60">
        <f t="shared" si="6"/>
        <v>404</v>
      </c>
      <c r="AB36" s="58">
        <f t="shared" si="7"/>
        <v>700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393317</v>
      </c>
      <c r="D37" s="39">
        <v>8593</v>
      </c>
      <c r="E37" s="40">
        <v>401910</v>
      </c>
      <c r="F37" s="41">
        <v>407675</v>
      </c>
      <c r="G37" s="42">
        <f t="shared" si="0"/>
        <v>-1.4141166370270435</v>
      </c>
      <c r="H37" s="43">
        <v>390224</v>
      </c>
      <c r="I37" s="44">
        <v>845</v>
      </c>
      <c r="J37" s="40">
        <v>391069</v>
      </c>
      <c r="K37" s="41">
        <v>397654</v>
      </c>
      <c r="L37" s="42">
        <f t="shared" si="1"/>
        <v>-1.6559622184109803</v>
      </c>
      <c r="M37" s="45">
        <f t="shared" si="2"/>
        <v>99.213611412677309</v>
      </c>
      <c r="N37" s="46">
        <f t="shared" si="2"/>
        <v>9.8335854765506809</v>
      </c>
      <c r="O37" s="47">
        <f t="shared" si="3"/>
        <v>97.3</v>
      </c>
      <c r="P37" s="48">
        <f t="shared" si="3"/>
        <v>97.5</v>
      </c>
      <c r="Q37" s="49">
        <f t="shared" si="8"/>
        <v>-0.20000000000000284</v>
      </c>
      <c r="R37" s="50"/>
      <c r="S37" s="51"/>
      <c r="T37" s="43">
        <v>10</v>
      </c>
      <c r="U37" s="44">
        <v>0</v>
      </c>
      <c r="V37" s="52">
        <f t="shared" si="4"/>
        <v>10</v>
      </c>
      <c r="W37" s="38">
        <v>10</v>
      </c>
      <c r="X37" s="44">
        <v>189</v>
      </c>
      <c r="Y37" s="52">
        <f t="shared" si="5"/>
        <v>199</v>
      </c>
      <c r="Z37" s="65">
        <f t="shared" si="6"/>
        <v>3093</v>
      </c>
      <c r="AA37" s="60">
        <f t="shared" si="6"/>
        <v>7559</v>
      </c>
      <c r="AB37" s="52">
        <f t="shared" si="7"/>
        <v>10652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242448</v>
      </c>
      <c r="D38" s="39">
        <v>19002</v>
      </c>
      <c r="E38" s="40">
        <v>261450</v>
      </c>
      <c r="F38" s="41">
        <v>256373</v>
      </c>
      <c r="G38" s="42">
        <f t="shared" si="0"/>
        <v>1.9803177401676464</v>
      </c>
      <c r="H38" s="43">
        <v>238239</v>
      </c>
      <c r="I38" s="44">
        <v>5610</v>
      </c>
      <c r="J38" s="40">
        <v>243849</v>
      </c>
      <c r="K38" s="41">
        <v>236378</v>
      </c>
      <c r="L38" s="42">
        <f t="shared" si="1"/>
        <v>3.1606156241274568</v>
      </c>
      <c r="M38" s="45">
        <f t="shared" si="2"/>
        <v>98.263957632152042</v>
      </c>
      <c r="N38" s="46">
        <f t="shared" si="2"/>
        <v>29.523208083359648</v>
      </c>
      <c r="O38" s="47">
        <f t="shared" si="3"/>
        <v>93.3</v>
      </c>
      <c r="P38" s="48">
        <f t="shared" si="3"/>
        <v>92.2</v>
      </c>
      <c r="Q38" s="49">
        <f t="shared" si="8"/>
        <v>1.0999999999999943</v>
      </c>
      <c r="R38" s="50"/>
      <c r="S38" s="51"/>
      <c r="T38" s="43">
        <v>24</v>
      </c>
      <c r="U38" s="44">
        <v>0</v>
      </c>
      <c r="V38" s="52">
        <f t="shared" si="4"/>
        <v>24</v>
      </c>
      <c r="W38" s="38">
        <v>1</v>
      </c>
      <c r="X38" s="44">
        <v>2362</v>
      </c>
      <c r="Y38" s="52">
        <f t="shared" si="5"/>
        <v>2363</v>
      </c>
      <c r="Z38" s="65">
        <f t="shared" si="6"/>
        <v>4232</v>
      </c>
      <c r="AA38" s="60">
        <f t="shared" si="6"/>
        <v>11030</v>
      </c>
      <c r="AB38" s="52">
        <f t="shared" si="7"/>
        <v>15262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378243</v>
      </c>
      <c r="D39" s="39">
        <v>14163</v>
      </c>
      <c r="E39" s="40">
        <v>392406</v>
      </c>
      <c r="F39" s="41">
        <v>398103</v>
      </c>
      <c r="G39" s="42">
        <f t="shared" si="0"/>
        <v>-1.4310366915094836</v>
      </c>
      <c r="H39" s="43">
        <v>373179</v>
      </c>
      <c r="I39" s="44">
        <v>4029</v>
      </c>
      <c r="J39" s="40">
        <v>377208</v>
      </c>
      <c r="K39" s="41">
        <v>381739</v>
      </c>
      <c r="L39" s="42">
        <f t="shared" si="1"/>
        <v>-1.1869366242380264</v>
      </c>
      <c r="M39" s="45">
        <f t="shared" si="2"/>
        <v>98.661178131518625</v>
      </c>
      <c r="N39" s="46">
        <f t="shared" si="2"/>
        <v>28.447362846854478</v>
      </c>
      <c r="O39" s="47">
        <f t="shared" si="3"/>
        <v>96.1</v>
      </c>
      <c r="P39" s="48">
        <f t="shared" si="3"/>
        <v>95.9</v>
      </c>
      <c r="Q39" s="49">
        <f t="shared" si="8"/>
        <v>0.19999999999998863</v>
      </c>
      <c r="R39" s="50"/>
      <c r="S39" s="51"/>
      <c r="T39" s="43">
        <v>88</v>
      </c>
      <c r="U39" s="44">
        <v>0</v>
      </c>
      <c r="V39" s="52">
        <f t="shared" si="4"/>
        <v>88</v>
      </c>
      <c r="W39" s="38">
        <v>9</v>
      </c>
      <c r="X39" s="44">
        <v>3527</v>
      </c>
      <c r="Y39" s="52">
        <f t="shared" si="5"/>
        <v>3536</v>
      </c>
      <c r="Z39" s="65">
        <f t="shared" si="6"/>
        <v>5143</v>
      </c>
      <c r="AA39" s="60">
        <f t="shared" si="6"/>
        <v>6607</v>
      </c>
      <c r="AB39" s="52">
        <f t="shared" si="7"/>
        <v>11750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91703</v>
      </c>
      <c r="D40" s="39">
        <v>1439</v>
      </c>
      <c r="E40" s="40">
        <v>93142</v>
      </c>
      <c r="F40" s="41">
        <v>92917</v>
      </c>
      <c r="G40" s="42">
        <f t="shared" si="0"/>
        <v>0.24215159766242991</v>
      </c>
      <c r="H40" s="43">
        <v>91286</v>
      </c>
      <c r="I40" s="44">
        <v>194</v>
      </c>
      <c r="J40" s="40">
        <v>91480</v>
      </c>
      <c r="K40" s="41">
        <v>91447</v>
      </c>
      <c r="L40" s="42">
        <f t="shared" si="1"/>
        <v>3.6086476319616825E-2</v>
      </c>
      <c r="M40" s="56">
        <f t="shared" si="2"/>
        <v>99.545271147072611</v>
      </c>
      <c r="N40" s="57">
        <f t="shared" si="2"/>
        <v>13.481584433634469</v>
      </c>
      <c r="O40" s="47">
        <f t="shared" si="3"/>
        <v>98.2</v>
      </c>
      <c r="P40" s="48">
        <f t="shared" si="3"/>
        <v>98.4</v>
      </c>
      <c r="Q40" s="49">
        <f t="shared" si="8"/>
        <v>-0.20000000000000284</v>
      </c>
      <c r="R40" s="63"/>
      <c r="S40" s="64"/>
      <c r="T40" s="43">
        <v>0</v>
      </c>
      <c r="U40" s="44">
        <v>0</v>
      </c>
      <c r="V40" s="58">
        <f t="shared" si="4"/>
        <v>0</v>
      </c>
      <c r="W40" s="38">
        <v>0</v>
      </c>
      <c r="X40" s="44">
        <v>471</v>
      </c>
      <c r="Y40" s="58">
        <f t="shared" si="5"/>
        <v>471</v>
      </c>
      <c r="Z40" s="65">
        <f t="shared" si="6"/>
        <v>417</v>
      </c>
      <c r="AA40" s="60">
        <f t="shared" si="6"/>
        <v>774</v>
      </c>
      <c r="AB40" s="58">
        <f t="shared" si="7"/>
        <v>1191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167126</v>
      </c>
      <c r="D41" s="69">
        <v>3563</v>
      </c>
      <c r="E41" s="70">
        <v>170689</v>
      </c>
      <c r="F41" s="41">
        <v>166556</v>
      </c>
      <c r="G41" s="71">
        <f t="shared" si="0"/>
        <v>2.4814476812603568</v>
      </c>
      <c r="H41" s="72">
        <v>165009</v>
      </c>
      <c r="I41" s="73">
        <v>610</v>
      </c>
      <c r="J41" s="70">
        <v>165619</v>
      </c>
      <c r="K41" s="41">
        <v>161536</v>
      </c>
      <c r="L41" s="71">
        <f t="shared" si="1"/>
        <v>2.5276099445324882</v>
      </c>
      <c r="M41" s="74">
        <f t="shared" si="2"/>
        <v>98.733291049866565</v>
      </c>
      <c r="N41" s="75">
        <f t="shared" si="2"/>
        <v>17.120404153802976</v>
      </c>
      <c r="O41" s="76">
        <f t="shared" si="3"/>
        <v>97</v>
      </c>
      <c r="P41" s="77">
        <f t="shared" si="3"/>
        <v>97</v>
      </c>
      <c r="Q41" s="78">
        <f t="shared" si="8"/>
        <v>0</v>
      </c>
      <c r="R41" s="79"/>
      <c r="S41" s="80"/>
      <c r="T41" s="72">
        <v>40</v>
      </c>
      <c r="U41" s="73">
        <v>0</v>
      </c>
      <c r="V41" s="81">
        <f t="shared" si="4"/>
        <v>40</v>
      </c>
      <c r="W41" s="68">
        <v>0</v>
      </c>
      <c r="X41" s="73">
        <v>26</v>
      </c>
      <c r="Y41" s="81">
        <f t="shared" si="5"/>
        <v>26</v>
      </c>
      <c r="Z41" s="72">
        <f t="shared" si="6"/>
        <v>2157</v>
      </c>
      <c r="AA41" s="73">
        <f t="shared" si="6"/>
        <v>2927</v>
      </c>
      <c r="AB41" s="81">
        <f t="shared" si="7"/>
        <v>5084</v>
      </c>
    </row>
    <row r="42" spans="1:28" s="95" customFormat="1" ht="15" customHeight="1" thickTop="1" x14ac:dyDescent="0.15">
      <c r="A42" s="82" t="s">
        <v>71</v>
      </c>
      <c r="B42" s="83"/>
      <c r="C42" s="84">
        <f>C43+C45</f>
        <v>57480050</v>
      </c>
      <c r="D42" s="85">
        <f>D43+D45</f>
        <v>789806</v>
      </c>
      <c r="E42" s="86">
        <f>E43+E45</f>
        <v>58269856</v>
      </c>
      <c r="F42" s="87">
        <f>F43+F45</f>
        <v>55506780</v>
      </c>
      <c r="G42" s="88">
        <f t="shared" si="0"/>
        <v>4.9779072034083045</v>
      </c>
      <c r="H42" s="84">
        <f>H43+H45</f>
        <v>57174015</v>
      </c>
      <c r="I42" s="85">
        <f>I43+I45</f>
        <v>240530</v>
      </c>
      <c r="J42" s="86">
        <f>J43+J45</f>
        <v>57414545</v>
      </c>
      <c r="K42" s="87">
        <f>K43+K45</f>
        <v>54644942</v>
      </c>
      <c r="L42" s="88">
        <f t="shared" si="1"/>
        <v>5.0683611302945479</v>
      </c>
      <c r="M42" s="89">
        <f t="shared" si="2"/>
        <v>99.467580490970349</v>
      </c>
      <c r="N42" s="90">
        <f t="shared" si="2"/>
        <v>30.454314097385943</v>
      </c>
      <c r="O42" s="91">
        <f t="shared" si="3"/>
        <v>98.5</v>
      </c>
      <c r="P42" s="92">
        <f t="shared" si="3"/>
        <v>98.4</v>
      </c>
      <c r="Q42" s="93">
        <f t="shared" si="8"/>
        <v>9.9999999999994316E-2</v>
      </c>
      <c r="R42" s="94">
        <f t="shared" ref="R42:AB42" si="9">R43+R45</f>
        <v>0</v>
      </c>
      <c r="S42" s="87">
        <f t="shared" si="9"/>
        <v>0</v>
      </c>
      <c r="T42" s="84">
        <f t="shared" si="9"/>
        <v>8895</v>
      </c>
      <c r="U42" s="85">
        <f t="shared" si="9"/>
        <v>1313</v>
      </c>
      <c r="V42" s="87">
        <f t="shared" si="9"/>
        <v>10208</v>
      </c>
      <c r="W42" s="86">
        <f t="shared" si="9"/>
        <v>3387</v>
      </c>
      <c r="X42" s="85">
        <f t="shared" si="9"/>
        <v>76837.830230144682</v>
      </c>
      <c r="Y42" s="87">
        <f t="shared" si="9"/>
        <v>80224.830230144682</v>
      </c>
      <c r="Z42" s="84">
        <f t="shared" si="9"/>
        <v>311543</v>
      </c>
      <c r="AA42" s="85">
        <f t="shared" si="9"/>
        <v>473751.16976985533</v>
      </c>
      <c r="AB42" s="87">
        <f t="shared" si="9"/>
        <v>785294.16976985533</v>
      </c>
    </row>
    <row r="43" spans="1:28" s="54" customFormat="1" ht="15" customHeight="1" x14ac:dyDescent="0.15">
      <c r="A43" s="96" t="s">
        <v>72</v>
      </c>
      <c r="B43" s="97"/>
      <c r="C43" s="98">
        <f>SUM(C7:C20)</f>
        <v>50969537</v>
      </c>
      <c r="D43" s="99">
        <f>SUM(D7:D20)</f>
        <v>614805</v>
      </c>
      <c r="E43" s="100">
        <f>SUM(E7:E20)</f>
        <v>51584342</v>
      </c>
      <c r="F43" s="101">
        <f>SUM(F7:F20)</f>
        <v>48913999</v>
      </c>
      <c r="G43" s="102">
        <f t="shared" si="0"/>
        <v>5.459261263835737</v>
      </c>
      <c r="H43" s="98">
        <f>SUM(H7:H20)</f>
        <v>50710984</v>
      </c>
      <c r="I43" s="99">
        <f>SUM(I7:I20)</f>
        <v>200480</v>
      </c>
      <c r="J43" s="100">
        <f>SUM(J7:J20)</f>
        <v>50911464</v>
      </c>
      <c r="K43" s="101">
        <f>SUM(K7:K20)</f>
        <v>48247755</v>
      </c>
      <c r="L43" s="102">
        <f t="shared" si="1"/>
        <v>5.520897293563193</v>
      </c>
      <c r="M43" s="103">
        <f t="shared" si="2"/>
        <v>99.492730334199436</v>
      </c>
      <c r="N43" s="104">
        <f t="shared" si="2"/>
        <v>32.608713331869453</v>
      </c>
      <c r="O43" s="105">
        <f t="shared" si="3"/>
        <v>98.7</v>
      </c>
      <c r="P43" s="106">
        <f t="shared" si="3"/>
        <v>98.6</v>
      </c>
      <c r="Q43" s="105">
        <f t="shared" si="8"/>
        <v>0.10000000000000853</v>
      </c>
      <c r="R43" s="107">
        <f t="shared" ref="R43:AB43" si="10">SUM(R7:R20)</f>
        <v>0</v>
      </c>
      <c r="S43" s="101">
        <f t="shared" si="10"/>
        <v>0</v>
      </c>
      <c r="T43" s="98">
        <f t="shared" si="10"/>
        <v>8404</v>
      </c>
      <c r="U43" s="99">
        <f t="shared" si="10"/>
        <v>1299</v>
      </c>
      <c r="V43" s="108">
        <f t="shared" si="10"/>
        <v>9703</v>
      </c>
      <c r="W43" s="109">
        <f t="shared" si="10"/>
        <v>1642</v>
      </c>
      <c r="X43" s="99">
        <f t="shared" si="10"/>
        <v>54001</v>
      </c>
      <c r="Y43" s="108">
        <f t="shared" si="10"/>
        <v>55643</v>
      </c>
      <c r="Z43" s="98">
        <f t="shared" si="10"/>
        <v>265315</v>
      </c>
      <c r="AA43" s="99">
        <f t="shared" si="10"/>
        <v>361623</v>
      </c>
      <c r="AB43" s="108">
        <f t="shared" si="10"/>
        <v>626938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15618591</v>
      </c>
      <c r="D44" s="113">
        <f>SUM(D8:D20)</f>
        <v>426892</v>
      </c>
      <c r="E44" s="114">
        <f>SUM(E8:E20)</f>
        <v>16045483</v>
      </c>
      <c r="F44" s="115">
        <f>SUM(F8:F20)</f>
        <v>15743257</v>
      </c>
      <c r="G44" s="116">
        <f t="shared" si="0"/>
        <v>1.9197171207965418</v>
      </c>
      <c r="H44" s="112">
        <f>SUM(H8:H20)</f>
        <v>15454574</v>
      </c>
      <c r="I44" s="113">
        <f>SUM(I8:I20)</f>
        <v>98102</v>
      </c>
      <c r="J44" s="114">
        <f>SUM(J8:J20)</f>
        <v>15552676</v>
      </c>
      <c r="K44" s="115">
        <f>SUM(K8:K20)</f>
        <v>15264829</v>
      </c>
      <c r="L44" s="116">
        <f t="shared" si="1"/>
        <v>1.885687681139435</v>
      </c>
      <c r="M44" s="103">
        <f t="shared" ref="M44:N53" si="11">IFERROR(H44/C44*100,"-")</f>
        <v>98.949860457963197</v>
      </c>
      <c r="N44" s="104">
        <f t="shared" si="11"/>
        <v>22.980519663052952</v>
      </c>
      <c r="O44" s="117">
        <f t="shared" ref="O44:P53" si="12">IFERROR(ROUND(J44/E44*100,1),"-")</f>
        <v>96.9</v>
      </c>
      <c r="P44" s="118">
        <f t="shared" si="12"/>
        <v>97</v>
      </c>
      <c r="Q44" s="117">
        <f t="shared" si="8"/>
        <v>-9.9999999999994316E-2</v>
      </c>
      <c r="R44" s="119">
        <f t="shared" ref="R44:AB44" si="13">SUM(R8:R20)</f>
        <v>0</v>
      </c>
      <c r="S44" s="119">
        <f t="shared" si="13"/>
        <v>0</v>
      </c>
      <c r="T44" s="112">
        <f t="shared" si="13"/>
        <v>2392</v>
      </c>
      <c r="U44" s="113">
        <f t="shared" si="13"/>
        <v>327</v>
      </c>
      <c r="V44" s="115">
        <f t="shared" si="13"/>
        <v>2719</v>
      </c>
      <c r="W44" s="112">
        <f t="shared" si="13"/>
        <v>1571</v>
      </c>
      <c r="X44" s="113">
        <f t="shared" si="13"/>
        <v>45560</v>
      </c>
      <c r="Y44" s="115">
        <f t="shared" si="13"/>
        <v>47131</v>
      </c>
      <c r="Z44" s="112">
        <f t="shared" si="13"/>
        <v>164838</v>
      </c>
      <c r="AA44" s="113">
        <f t="shared" si="13"/>
        <v>283557</v>
      </c>
      <c r="AB44" s="115">
        <f t="shared" si="13"/>
        <v>448395</v>
      </c>
    </row>
    <row r="45" spans="1:28" s="54" customFormat="1" ht="15" customHeight="1" x14ac:dyDescent="0.15">
      <c r="A45" s="110" t="s">
        <v>74</v>
      </c>
      <c r="B45" s="111"/>
      <c r="C45" s="112">
        <f>C49+C50+C51+C52+C53</f>
        <v>6510513</v>
      </c>
      <c r="D45" s="113">
        <f>D49+D50+D51+D52+D53</f>
        <v>175001</v>
      </c>
      <c r="E45" s="114">
        <f>E49+E50+E51+E52+E53</f>
        <v>6685514</v>
      </c>
      <c r="F45" s="115">
        <f>F49+F50+F51+F52+F53</f>
        <v>6592781</v>
      </c>
      <c r="G45" s="120">
        <f t="shared" si="0"/>
        <v>1.4065839590303395</v>
      </c>
      <c r="H45" s="112">
        <f>H49+H50+H51+H52+H53</f>
        <v>6463031</v>
      </c>
      <c r="I45" s="113">
        <f>I49+I50+I51+I52+I53</f>
        <v>40050</v>
      </c>
      <c r="J45" s="114">
        <f>J49+J50+J51+J52+J53</f>
        <v>6503081</v>
      </c>
      <c r="K45" s="115">
        <f>K49+K50+K51+K52+K53</f>
        <v>6397187</v>
      </c>
      <c r="L45" s="120">
        <f t="shared" si="1"/>
        <v>1.65532131544693</v>
      </c>
      <c r="M45" s="103">
        <f t="shared" si="11"/>
        <v>99.27068727149458</v>
      </c>
      <c r="N45" s="104">
        <f t="shared" si="11"/>
        <v>22.885583510951367</v>
      </c>
      <c r="O45" s="117">
        <f t="shared" si="12"/>
        <v>97.3</v>
      </c>
      <c r="P45" s="118">
        <f t="shared" si="12"/>
        <v>97</v>
      </c>
      <c r="Q45" s="117">
        <f t="shared" si="8"/>
        <v>0.29999999999999716</v>
      </c>
      <c r="R45" s="119">
        <f t="shared" ref="R45:AB45" si="14">R49+R50+R51+R52+R53</f>
        <v>0</v>
      </c>
      <c r="S45" s="115">
        <f t="shared" si="14"/>
        <v>0</v>
      </c>
      <c r="T45" s="112">
        <f t="shared" si="14"/>
        <v>491</v>
      </c>
      <c r="U45" s="113">
        <f t="shared" si="14"/>
        <v>14</v>
      </c>
      <c r="V45" s="115">
        <f t="shared" si="14"/>
        <v>505</v>
      </c>
      <c r="W45" s="114">
        <f t="shared" si="14"/>
        <v>1745</v>
      </c>
      <c r="X45" s="113">
        <f t="shared" si="14"/>
        <v>22836.830230144682</v>
      </c>
      <c r="Y45" s="115">
        <f t="shared" si="14"/>
        <v>24581.830230144682</v>
      </c>
      <c r="Z45" s="112">
        <f t="shared" si="14"/>
        <v>46228</v>
      </c>
      <c r="AA45" s="113">
        <f t="shared" si="14"/>
        <v>112128.16976985532</v>
      </c>
      <c r="AB45" s="115">
        <f t="shared" si="14"/>
        <v>158356.16976985533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46974768</v>
      </c>
      <c r="D46" s="124">
        <f t="shared" ref="D46:F46" si="15">SUMIFS(D$7:D$41,$B$7:$B$41,"沿")</f>
        <v>433457</v>
      </c>
      <c r="E46" s="125">
        <f t="shared" si="15"/>
        <v>47408225</v>
      </c>
      <c r="F46" s="125">
        <f t="shared" si="15"/>
        <v>44764666</v>
      </c>
      <c r="G46" s="126">
        <f t="shared" si="0"/>
        <v>5.9054590064404815</v>
      </c>
      <c r="H46" s="123">
        <f>SUMIFS(H$7:H$41,$B$7:$B$41,"沿")</f>
        <v>46779468</v>
      </c>
      <c r="I46" s="124">
        <f t="shared" ref="I46:K46" si="16">SUMIFS(I$7:I$41,$B$7:$B$41,"沿")</f>
        <v>171163</v>
      </c>
      <c r="J46" s="125">
        <f t="shared" si="16"/>
        <v>46950631</v>
      </c>
      <c r="K46" s="125">
        <f t="shared" si="16"/>
        <v>44303351</v>
      </c>
      <c r="L46" s="126">
        <f t="shared" si="1"/>
        <v>5.9753493590134976</v>
      </c>
      <c r="M46" s="127">
        <f t="shared" si="11"/>
        <v>99.584244886531422</v>
      </c>
      <c r="N46" s="128">
        <f t="shared" si="11"/>
        <v>39.487884611391671</v>
      </c>
      <c r="O46" s="129">
        <f>IFERROR(ROUND(J46/E46*100,1),"-")</f>
        <v>99</v>
      </c>
      <c r="P46" s="130">
        <f>IFERROR(ROUND(K46/F46*100,1),"-")</f>
        <v>99</v>
      </c>
      <c r="Q46" s="129">
        <f t="shared" si="8"/>
        <v>0</v>
      </c>
      <c r="R46" s="125">
        <f t="shared" ref="R46:AB46" si="17">SUMIFS(R$7:R$41,$B$7:$B$41,"沿")</f>
        <v>0</v>
      </c>
      <c r="S46" s="125">
        <f t="shared" si="17"/>
        <v>0</v>
      </c>
      <c r="T46" s="123">
        <f t="shared" si="17"/>
        <v>8203</v>
      </c>
      <c r="U46" s="124">
        <f t="shared" si="17"/>
        <v>1113</v>
      </c>
      <c r="V46" s="125">
        <f t="shared" si="17"/>
        <v>9316</v>
      </c>
      <c r="W46" s="123">
        <f t="shared" si="17"/>
        <v>1015</v>
      </c>
      <c r="X46" s="124">
        <f t="shared" si="17"/>
        <v>33503</v>
      </c>
      <c r="Y46" s="125">
        <f t="shared" si="17"/>
        <v>34518</v>
      </c>
      <c r="Z46" s="123">
        <f t="shared" si="17"/>
        <v>202488</v>
      </c>
      <c r="AA46" s="124">
        <f t="shared" si="17"/>
        <v>229904</v>
      </c>
      <c r="AB46" s="125">
        <f t="shared" si="17"/>
        <v>432392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10505282</v>
      </c>
      <c r="D47" s="134">
        <f t="shared" ref="D47:F47" si="18">SUMIFS(D$7:D$41,$B$7:$B$41,"-")</f>
        <v>356349</v>
      </c>
      <c r="E47" s="135">
        <f t="shared" si="18"/>
        <v>10861631</v>
      </c>
      <c r="F47" s="135">
        <f t="shared" si="18"/>
        <v>10742114</v>
      </c>
      <c r="G47" s="136">
        <f t="shared" si="0"/>
        <v>1.1126022308085726</v>
      </c>
      <c r="H47" s="133">
        <f>SUMIFS(H$7:H$41,$B$7:$B$41,"-")</f>
        <v>10394547</v>
      </c>
      <c r="I47" s="134">
        <f t="shared" ref="I47:K47" si="19">SUMIFS(I$7:I$41,$B$7:$B$41,"-")</f>
        <v>69367</v>
      </c>
      <c r="J47" s="135">
        <f t="shared" si="19"/>
        <v>10463914</v>
      </c>
      <c r="K47" s="135">
        <f t="shared" si="19"/>
        <v>10341591</v>
      </c>
      <c r="L47" s="136">
        <f t="shared" si="1"/>
        <v>1.182825737355113</v>
      </c>
      <c r="M47" s="137">
        <f t="shared" si="11"/>
        <v>98.945911209237408</v>
      </c>
      <c r="N47" s="138">
        <f t="shared" si="11"/>
        <v>19.466029089460051</v>
      </c>
      <c r="O47" s="139">
        <f t="shared" si="12"/>
        <v>96.3</v>
      </c>
      <c r="P47" s="140">
        <f t="shared" si="12"/>
        <v>96.3</v>
      </c>
      <c r="Q47" s="139">
        <f t="shared" si="8"/>
        <v>0</v>
      </c>
      <c r="R47" s="135">
        <f t="shared" ref="R47:AB47" si="20">SUMIFS(R$7:R$41,$B$7:$B$41,"-")</f>
        <v>0</v>
      </c>
      <c r="S47" s="135">
        <f t="shared" si="20"/>
        <v>0</v>
      </c>
      <c r="T47" s="133">
        <f t="shared" si="20"/>
        <v>692</v>
      </c>
      <c r="U47" s="134">
        <f t="shared" si="20"/>
        <v>200</v>
      </c>
      <c r="V47" s="135">
        <f t="shared" si="20"/>
        <v>892</v>
      </c>
      <c r="W47" s="133">
        <f t="shared" si="20"/>
        <v>2372</v>
      </c>
      <c r="X47" s="134">
        <f t="shared" si="20"/>
        <v>43334.830230144682</v>
      </c>
      <c r="Y47" s="135">
        <f t="shared" si="20"/>
        <v>45706.830230144682</v>
      </c>
      <c r="Z47" s="133">
        <f t="shared" si="20"/>
        <v>109055</v>
      </c>
      <c r="AA47" s="134">
        <f t="shared" si="20"/>
        <v>243847.16976985533</v>
      </c>
      <c r="AB47" s="135">
        <f t="shared" si="20"/>
        <v>352902.16976985533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>SUM(C8:C20)</f>
        <v>15618591</v>
      </c>
      <c r="D48" s="113">
        <f>SUM(D8:D20)</f>
        <v>426892</v>
      </c>
      <c r="E48" s="114">
        <f>SUM(E8:E20)</f>
        <v>16045483</v>
      </c>
      <c r="F48" s="115">
        <f>SUM(F8:F20)</f>
        <v>15743257</v>
      </c>
      <c r="G48" s="120">
        <f t="shared" si="0"/>
        <v>1.9197171207965418</v>
      </c>
      <c r="H48" s="112">
        <f>SUM(H8:H20)</f>
        <v>15454574</v>
      </c>
      <c r="I48" s="113">
        <f>SUM(I8:I20)</f>
        <v>98102</v>
      </c>
      <c r="J48" s="114">
        <f>SUM(J8:J20)</f>
        <v>15552676</v>
      </c>
      <c r="K48" s="115">
        <f>SUM(K8:K20)</f>
        <v>15264829</v>
      </c>
      <c r="L48" s="120">
        <f t="shared" si="1"/>
        <v>1.885687681139435</v>
      </c>
      <c r="M48" s="141">
        <f t="shared" si="11"/>
        <v>98.949860457963197</v>
      </c>
      <c r="N48" s="142">
        <f t="shared" si="11"/>
        <v>22.980519663052952</v>
      </c>
      <c r="O48" s="117">
        <f t="shared" si="12"/>
        <v>96.9</v>
      </c>
      <c r="P48" s="118">
        <f t="shared" si="12"/>
        <v>97</v>
      </c>
      <c r="Q48" s="117">
        <f t="shared" si="8"/>
        <v>-9.9999999999994316E-2</v>
      </c>
      <c r="R48" s="119">
        <f t="shared" ref="R48:AB48" si="21">SUM(R8:R20)</f>
        <v>0</v>
      </c>
      <c r="S48" s="115">
        <f t="shared" si="21"/>
        <v>0</v>
      </c>
      <c r="T48" s="112">
        <f t="shared" si="21"/>
        <v>2392</v>
      </c>
      <c r="U48" s="113">
        <f t="shared" si="21"/>
        <v>327</v>
      </c>
      <c r="V48" s="115">
        <f t="shared" si="21"/>
        <v>2719</v>
      </c>
      <c r="W48" s="114">
        <f t="shared" si="21"/>
        <v>1571</v>
      </c>
      <c r="X48" s="113">
        <f t="shared" si="21"/>
        <v>45560</v>
      </c>
      <c r="Y48" s="115">
        <f t="shared" si="21"/>
        <v>47131</v>
      </c>
      <c r="Z48" s="112">
        <f t="shared" si="21"/>
        <v>164838</v>
      </c>
      <c r="AA48" s="113">
        <f t="shared" si="21"/>
        <v>283557</v>
      </c>
      <c r="AB48" s="115">
        <f t="shared" si="21"/>
        <v>448395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1693538</v>
      </c>
      <c r="D49" s="113">
        <f>SUM(D21:D27)</f>
        <v>61853</v>
      </c>
      <c r="E49" s="114">
        <f>SUM(E21:E27)</f>
        <v>1755391</v>
      </c>
      <c r="F49" s="115">
        <f>SUM(F21:F27)</f>
        <v>1752354</v>
      </c>
      <c r="G49" s="120">
        <f t="shared" si="0"/>
        <v>0.17330973079640299</v>
      </c>
      <c r="H49" s="112">
        <f>SUM(H21:H27)</f>
        <v>1675848</v>
      </c>
      <c r="I49" s="113">
        <f>SUM(I21:I27)</f>
        <v>14552</v>
      </c>
      <c r="J49" s="114">
        <f>SUM(J21:J27)</f>
        <v>1690400</v>
      </c>
      <c r="K49" s="115">
        <f>SUM(K21:K27)</f>
        <v>1683153</v>
      </c>
      <c r="L49" s="120">
        <f t="shared" si="1"/>
        <v>0.43056097692841949</v>
      </c>
      <c r="M49" s="141">
        <f t="shared" si="11"/>
        <v>98.955441212420396</v>
      </c>
      <c r="N49" s="142">
        <f t="shared" si="11"/>
        <v>23.526748904661051</v>
      </c>
      <c r="O49" s="117">
        <f t="shared" si="12"/>
        <v>96.3</v>
      </c>
      <c r="P49" s="118">
        <f t="shared" si="12"/>
        <v>96.1</v>
      </c>
      <c r="Q49" s="117">
        <f t="shared" si="8"/>
        <v>0.20000000000000284</v>
      </c>
      <c r="R49" s="119">
        <f t="shared" ref="R49:AB49" si="22">SUM(R21:R27)</f>
        <v>0</v>
      </c>
      <c r="S49" s="115">
        <f t="shared" si="22"/>
        <v>0</v>
      </c>
      <c r="T49" s="112">
        <f t="shared" si="22"/>
        <v>148</v>
      </c>
      <c r="U49" s="113">
        <f t="shared" si="22"/>
        <v>4</v>
      </c>
      <c r="V49" s="143">
        <f t="shared" si="22"/>
        <v>152</v>
      </c>
      <c r="W49" s="114">
        <f t="shared" si="22"/>
        <v>537</v>
      </c>
      <c r="X49" s="113">
        <f t="shared" si="22"/>
        <v>4511</v>
      </c>
      <c r="Y49" s="143">
        <f t="shared" si="22"/>
        <v>5048</v>
      </c>
      <c r="Z49" s="112">
        <f t="shared" si="22"/>
        <v>17301</v>
      </c>
      <c r="AA49" s="113">
        <f t="shared" si="22"/>
        <v>42794</v>
      </c>
      <c r="AB49" s="143">
        <f t="shared" si="22"/>
        <v>60095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3439389</v>
      </c>
      <c r="D50" s="113">
        <f>SUM(D28:D35)</f>
        <v>65086</v>
      </c>
      <c r="E50" s="114">
        <f>SUM(E28:E35)</f>
        <v>3504475</v>
      </c>
      <c r="F50" s="115">
        <f>SUM(F28:F35)</f>
        <v>3410012</v>
      </c>
      <c r="G50" s="120">
        <f t="shared" si="0"/>
        <v>2.7701662046937079</v>
      </c>
      <c r="H50" s="112">
        <f>SUM(H28:H35)</f>
        <v>3424855</v>
      </c>
      <c r="I50" s="113">
        <f>SUM(I28:I35)</f>
        <v>13760</v>
      </c>
      <c r="J50" s="114">
        <f>SUM(J28:J35)</f>
        <v>3438615</v>
      </c>
      <c r="K50" s="115">
        <f>SUM(K28:K35)</f>
        <v>3338112</v>
      </c>
      <c r="L50" s="120">
        <f t="shared" si="1"/>
        <v>3.0107737547451974</v>
      </c>
      <c r="M50" s="141">
        <f t="shared" si="11"/>
        <v>99.577424943790888</v>
      </c>
      <c r="N50" s="142">
        <f t="shared" si="11"/>
        <v>21.141259256983069</v>
      </c>
      <c r="O50" s="117">
        <f t="shared" si="12"/>
        <v>98.1</v>
      </c>
      <c r="P50" s="118">
        <f t="shared" si="12"/>
        <v>97.9</v>
      </c>
      <c r="Q50" s="117">
        <f t="shared" si="8"/>
        <v>0.19999999999998863</v>
      </c>
      <c r="R50" s="119">
        <f t="shared" ref="R50:AB50" si="23">SUM(R28:R35)</f>
        <v>0</v>
      </c>
      <c r="S50" s="115">
        <f t="shared" si="23"/>
        <v>0</v>
      </c>
      <c r="T50" s="112">
        <f t="shared" si="23"/>
        <v>181</v>
      </c>
      <c r="U50" s="113">
        <f t="shared" si="23"/>
        <v>10</v>
      </c>
      <c r="V50" s="143">
        <f t="shared" si="23"/>
        <v>191</v>
      </c>
      <c r="W50" s="114">
        <f t="shared" si="23"/>
        <v>1126</v>
      </c>
      <c r="X50" s="113">
        <f t="shared" si="23"/>
        <v>11302.83023014468</v>
      </c>
      <c r="Y50" s="143">
        <f t="shared" si="23"/>
        <v>12428.83023014468</v>
      </c>
      <c r="Z50" s="112">
        <f t="shared" si="23"/>
        <v>13589</v>
      </c>
      <c r="AA50" s="113">
        <f t="shared" si="23"/>
        <v>40033.169769855318</v>
      </c>
      <c r="AB50" s="143">
        <f t="shared" si="23"/>
        <v>53622.169769855318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1118757</v>
      </c>
      <c r="D51" s="113">
        <f>SUM(D36:D39)</f>
        <v>43060</v>
      </c>
      <c r="E51" s="114">
        <f>SUM(E36:E39)</f>
        <v>1161817</v>
      </c>
      <c r="F51" s="115">
        <f>SUM(F36:F39)</f>
        <v>1170942</v>
      </c>
      <c r="G51" s="120">
        <f t="shared" si="0"/>
        <v>-0.77928710388729761</v>
      </c>
      <c r="H51" s="112">
        <f>SUM(H36:H39)</f>
        <v>1106033</v>
      </c>
      <c r="I51" s="113">
        <f>SUM(I36:I39)</f>
        <v>10934</v>
      </c>
      <c r="J51" s="114">
        <f>SUM(J36:J39)</f>
        <v>1116967</v>
      </c>
      <c r="K51" s="115">
        <f>SUM(K36:K39)</f>
        <v>1122939</v>
      </c>
      <c r="L51" s="120">
        <f t="shared" si="1"/>
        <v>-0.5318187363694733</v>
      </c>
      <c r="M51" s="141">
        <f t="shared" si="11"/>
        <v>98.862666334154781</v>
      </c>
      <c r="N51" s="142">
        <f t="shared" si="11"/>
        <v>25.392475615420345</v>
      </c>
      <c r="O51" s="117">
        <f t="shared" si="12"/>
        <v>96.1</v>
      </c>
      <c r="P51" s="118">
        <f t="shared" si="12"/>
        <v>95.9</v>
      </c>
      <c r="Q51" s="117">
        <f t="shared" si="8"/>
        <v>0.19999999999998863</v>
      </c>
      <c r="R51" s="119">
        <f t="shared" ref="R51:AB51" si="24">SUM(R36:R39)</f>
        <v>0</v>
      </c>
      <c r="S51" s="115">
        <f t="shared" si="24"/>
        <v>0</v>
      </c>
      <c r="T51" s="112">
        <f t="shared" si="24"/>
        <v>122</v>
      </c>
      <c r="U51" s="113">
        <f t="shared" si="24"/>
        <v>0</v>
      </c>
      <c r="V51" s="143">
        <f t="shared" si="24"/>
        <v>122</v>
      </c>
      <c r="W51" s="114">
        <f t="shared" si="24"/>
        <v>82</v>
      </c>
      <c r="X51" s="113">
        <f t="shared" si="24"/>
        <v>6526</v>
      </c>
      <c r="Y51" s="143">
        <f t="shared" si="24"/>
        <v>6608</v>
      </c>
      <c r="Z51" s="112">
        <f t="shared" si="24"/>
        <v>12764</v>
      </c>
      <c r="AA51" s="113">
        <f t="shared" si="24"/>
        <v>25600</v>
      </c>
      <c r="AB51" s="143">
        <f t="shared" si="24"/>
        <v>38364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 t="shared" ref="C52:F53" si="25">SUM(C40:C40)</f>
        <v>91703</v>
      </c>
      <c r="D52" s="113">
        <f t="shared" si="25"/>
        <v>1439</v>
      </c>
      <c r="E52" s="114">
        <f t="shared" si="25"/>
        <v>93142</v>
      </c>
      <c r="F52" s="115">
        <f t="shared" si="25"/>
        <v>92917</v>
      </c>
      <c r="G52" s="120">
        <f t="shared" si="0"/>
        <v>0.24215159766242991</v>
      </c>
      <c r="H52" s="112">
        <f t="shared" ref="H52:K53" si="26">SUM(H40:H40)</f>
        <v>91286</v>
      </c>
      <c r="I52" s="113">
        <f t="shared" si="26"/>
        <v>194</v>
      </c>
      <c r="J52" s="114">
        <f t="shared" si="26"/>
        <v>91480</v>
      </c>
      <c r="K52" s="115">
        <f t="shared" si="26"/>
        <v>91447</v>
      </c>
      <c r="L52" s="120">
        <f t="shared" si="1"/>
        <v>3.6086476319616825E-2</v>
      </c>
      <c r="M52" s="141">
        <f t="shared" si="11"/>
        <v>99.545271147072611</v>
      </c>
      <c r="N52" s="142">
        <f t="shared" si="11"/>
        <v>13.481584433634469</v>
      </c>
      <c r="O52" s="117">
        <f t="shared" si="12"/>
        <v>98.2</v>
      </c>
      <c r="P52" s="118">
        <f t="shared" si="12"/>
        <v>98.4</v>
      </c>
      <c r="Q52" s="117">
        <f t="shared" si="8"/>
        <v>-0.20000000000000284</v>
      </c>
      <c r="R52" s="119">
        <f t="shared" ref="R52:AB53" si="27">SUM(R40:R40)</f>
        <v>0</v>
      </c>
      <c r="S52" s="115">
        <f t="shared" si="27"/>
        <v>0</v>
      </c>
      <c r="T52" s="112">
        <f t="shared" si="27"/>
        <v>0</v>
      </c>
      <c r="U52" s="113">
        <f t="shared" si="27"/>
        <v>0</v>
      </c>
      <c r="V52" s="143">
        <f t="shared" si="27"/>
        <v>0</v>
      </c>
      <c r="W52" s="114">
        <f t="shared" si="27"/>
        <v>0</v>
      </c>
      <c r="X52" s="113">
        <f t="shared" si="27"/>
        <v>471</v>
      </c>
      <c r="Y52" s="143">
        <f t="shared" si="27"/>
        <v>471</v>
      </c>
      <c r="Z52" s="112">
        <f t="shared" si="27"/>
        <v>417</v>
      </c>
      <c r="AA52" s="113">
        <f t="shared" si="27"/>
        <v>774</v>
      </c>
      <c r="AB52" s="143">
        <f t="shared" si="27"/>
        <v>1191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 t="shared" si="25"/>
        <v>167126</v>
      </c>
      <c r="D53" s="113">
        <f t="shared" si="25"/>
        <v>3563</v>
      </c>
      <c r="E53" s="114">
        <f t="shared" si="25"/>
        <v>170689</v>
      </c>
      <c r="F53" s="115">
        <f t="shared" si="25"/>
        <v>166556</v>
      </c>
      <c r="G53" s="120">
        <f t="shared" si="0"/>
        <v>2.4814476812603568</v>
      </c>
      <c r="H53" s="112">
        <f t="shared" si="26"/>
        <v>165009</v>
      </c>
      <c r="I53" s="113">
        <f t="shared" si="26"/>
        <v>610</v>
      </c>
      <c r="J53" s="114">
        <f t="shared" si="26"/>
        <v>165619</v>
      </c>
      <c r="K53" s="115">
        <f t="shared" si="26"/>
        <v>161536</v>
      </c>
      <c r="L53" s="120">
        <f t="shared" si="1"/>
        <v>2.5276099445324882</v>
      </c>
      <c r="M53" s="141">
        <f t="shared" si="11"/>
        <v>98.733291049866565</v>
      </c>
      <c r="N53" s="142">
        <f t="shared" si="11"/>
        <v>17.120404153802976</v>
      </c>
      <c r="O53" s="117">
        <f t="shared" si="12"/>
        <v>97</v>
      </c>
      <c r="P53" s="118">
        <f t="shared" si="12"/>
        <v>97</v>
      </c>
      <c r="Q53" s="117">
        <f t="shared" si="8"/>
        <v>0</v>
      </c>
      <c r="R53" s="119">
        <f t="shared" si="27"/>
        <v>0</v>
      </c>
      <c r="S53" s="115">
        <f t="shared" si="27"/>
        <v>0</v>
      </c>
      <c r="T53" s="112">
        <f t="shared" si="27"/>
        <v>40</v>
      </c>
      <c r="U53" s="113">
        <f t="shared" si="27"/>
        <v>0</v>
      </c>
      <c r="V53" s="143">
        <f t="shared" si="27"/>
        <v>40</v>
      </c>
      <c r="W53" s="114">
        <f t="shared" si="27"/>
        <v>0</v>
      </c>
      <c r="X53" s="113">
        <f t="shared" si="27"/>
        <v>26</v>
      </c>
      <c r="Y53" s="143">
        <f t="shared" si="27"/>
        <v>26</v>
      </c>
      <c r="Z53" s="112">
        <f t="shared" si="27"/>
        <v>2157</v>
      </c>
      <c r="AA53" s="113">
        <f t="shared" si="27"/>
        <v>2927</v>
      </c>
      <c r="AB53" s="143">
        <f t="shared" si="27"/>
        <v>5084</v>
      </c>
    </row>
    <row r="54" spans="1:28" ht="15" customHeight="1" collapsed="1" x14ac:dyDescent="0.4"/>
  </sheetData>
  <autoFilter ref="A6:AB6" xr:uid="{26153F57-4401-4134-9484-70DD242CD599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B399E326-F8D3-48D5-A83B-7BA35C00BF04}"/>
    <dataValidation imeMode="on" allowBlank="1" showInputMessage="1" showErrorMessage="1" sqref="A57:B1048576 B54 F2:I2 A1:B1 B7:B41 F3:G3 K2 H3:H6 D2:E3 T2:XFD6 I3:L3 R3:R6 N3:Q3 A2:A4 S6 C2:C6 B2:B3 S3 D5:G6 I5:L6 N5:Q6 A7:A53 M2:M6" xr:uid="{81034754-1C17-4CE7-941E-B525A1E3CCDF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DCD24-EE9D-46C8-84B2-BF7FF53FE8D4}">
  <sheetPr>
    <tabColor indexed="8"/>
    <pageSetUpPr fitToPage="1"/>
  </sheetPr>
  <dimension ref="A1:AB54"/>
  <sheetViews>
    <sheetView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84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87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41550577</v>
      </c>
      <c r="D7" s="39">
        <v>227654</v>
      </c>
      <c r="E7" s="40">
        <v>41778231</v>
      </c>
      <c r="F7" s="41">
        <v>40202703</v>
      </c>
      <c r="G7" s="42">
        <f>IFERROR((E7-F7)/F7*100,"-")</f>
        <v>3.9189603743807968</v>
      </c>
      <c r="H7" s="43">
        <v>41439461</v>
      </c>
      <c r="I7" s="44">
        <v>124030</v>
      </c>
      <c r="J7" s="40">
        <v>41563491</v>
      </c>
      <c r="K7" s="41">
        <v>39966312</v>
      </c>
      <c r="L7" s="42">
        <f>IFERROR((J7-K7)/K7*100,"-")</f>
        <v>3.9963131949728057</v>
      </c>
      <c r="M7" s="45">
        <f>IFERROR(H7/C7*100,"-")</f>
        <v>99.732576517529466</v>
      </c>
      <c r="N7" s="46">
        <f>IFERROR(I7/D7*100,"-")</f>
        <v>54.481801330088643</v>
      </c>
      <c r="O7" s="47">
        <f>IFERROR(ROUND(J7/E7*100,1),"-")</f>
        <v>99.5</v>
      </c>
      <c r="P7" s="48">
        <f>IFERROR(ROUND(K7/F7*100,1),"-")</f>
        <v>99.4</v>
      </c>
      <c r="Q7" s="49">
        <f>IFERROR(O7-P7,"-")</f>
        <v>9.9999999999994316E-2</v>
      </c>
      <c r="R7" s="50"/>
      <c r="S7" s="51"/>
      <c r="T7" s="43">
        <v>7066</v>
      </c>
      <c r="U7" s="44">
        <v>1178</v>
      </c>
      <c r="V7" s="52">
        <f t="shared" ref="V7:V41" si="0">SUM(T7:U7)</f>
        <v>8244</v>
      </c>
      <c r="W7" s="38">
        <v>84</v>
      </c>
      <c r="X7" s="44">
        <v>10227</v>
      </c>
      <c r="Y7" s="52">
        <f>SUM(W7:X7)</f>
        <v>10311</v>
      </c>
      <c r="Z7" s="53">
        <f>C7-H7+T7-W7</f>
        <v>118098</v>
      </c>
      <c r="AA7" s="44">
        <f t="shared" ref="AA7:AA41" si="1">D7-I7+U7-X7</f>
        <v>94575</v>
      </c>
      <c r="AB7" s="52">
        <f>SUM(Z7:AA7)</f>
        <v>212673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4153854</v>
      </c>
      <c r="D8" s="39">
        <v>101631</v>
      </c>
      <c r="E8" s="40">
        <v>4255485</v>
      </c>
      <c r="F8" s="41">
        <v>4148865</v>
      </c>
      <c r="G8" s="42">
        <f t="shared" ref="G8:G41" si="2">IFERROR((E8-F8)/F8*100,"-")</f>
        <v>2.5698594675893287</v>
      </c>
      <c r="H8" s="43">
        <v>4091482</v>
      </c>
      <c r="I8" s="44">
        <v>33495</v>
      </c>
      <c r="J8" s="40">
        <v>4124977</v>
      </c>
      <c r="K8" s="41">
        <v>4031460</v>
      </c>
      <c r="L8" s="42">
        <f t="shared" ref="L8:L41" si="3">IFERROR((J8-K8)/K8*100,"-")</f>
        <v>2.3196807112063618</v>
      </c>
      <c r="M8" s="56">
        <f t="shared" ref="M8:N43" si="4">IFERROR(H8/C8*100,"-")</f>
        <v>98.498454688104104</v>
      </c>
      <c r="N8" s="57">
        <f t="shared" si="4"/>
        <v>32.957463765976918</v>
      </c>
      <c r="O8" s="47">
        <f t="shared" ref="O8:P42" si="5">IFERROR(ROUND(J8/E8*100,1),"-")</f>
        <v>96.9</v>
      </c>
      <c r="P8" s="48">
        <f t="shared" si="5"/>
        <v>97.2</v>
      </c>
      <c r="Q8" s="49">
        <f t="shared" ref="Q8:Q53" si="6">IFERROR(O8-P8,"-")</f>
        <v>-0.29999999999999716</v>
      </c>
      <c r="R8" s="50"/>
      <c r="S8" s="51"/>
      <c r="T8" s="43">
        <v>124</v>
      </c>
      <c r="U8" s="44">
        <v>115</v>
      </c>
      <c r="V8" s="58">
        <f t="shared" si="0"/>
        <v>239</v>
      </c>
      <c r="W8" s="38">
        <v>751</v>
      </c>
      <c r="X8" s="44">
        <v>11529</v>
      </c>
      <c r="Y8" s="58">
        <f t="shared" ref="Y8:Y19" si="7">SUM(W8:X8)</f>
        <v>12280</v>
      </c>
      <c r="Z8" s="59">
        <f t="shared" ref="Z8:Z41" si="8">C8-H8+T8-W8</f>
        <v>61745</v>
      </c>
      <c r="AA8" s="60">
        <f t="shared" si="1"/>
        <v>56722</v>
      </c>
      <c r="AB8" s="58">
        <f t="shared" ref="AB8:AB41" si="9">SUM(Z8:AA8)</f>
        <v>118467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1255285</v>
      </c>
      <c r="D9" s="39">
        <v>28633</v>
      </c>
      <c r="E9" s="40">
        <v>1283918</v>
      </c>
      <c r="F9" s="41">
        <v>1257585</v>
      </c>
      <c r="G9" s="42">
        <f t="shared" si="2"/>
        <v>2.0939340084368054</v>
      </c>
      <c r="H9" s="43">
        <v>1247236</v>
      </c>
      <c r="I9" s="44">
        <v>7051</v>
      </c>
      <c r="J9" s="40">
        <v>1254287</v>
      </c>
      <c r="K9" s="41">
        <v>1228301</v>
      </c>
      <c r="L9" s="42">
        <f t="shared" si="3"/>
        <v>2.1156052140314139</v>
      </c>
      <c r="M9" s="56">
        <f t="shared" si="4"/>
        <v>99.358791031518734</v>
      </c>
      <c r="N9" s="57">
        <f t="shared" si="4"/>
        <v>24.625432193622743</v>
      </c>
      <c r="O9" s="47">
        <f t="shared" si="5"/>
        <v>97.7</v>
      </c>
      <c r="P9" s="48">
        <f t="shared" si="5"/>
        <v>97.7</v>
      </c>
      <c r="Q9" s="49">
        <f t="shared" si="6"/>
        <v>0</v>
      </c>
      <c r="R9" s="50"/>
      <c r="S9" s="51"/>
      <c r="T9" s="43">
        <v>2209</v>
      </c>
      <c r="U9" s="44">
        <v>27</v>
      </c>
      <c r="V9" s="58">
        <f t="shared" si="0"/>
        <v>2236</v>
      </c>
      <c r="W9" s="38">
        <v>0</v>
      </c>
      <c r="X9" s="44">
        <v>2570</v>
      </c>
      <c r="Y9" s="58">
        <f t="shared" si="7"/>
        <v>2570</v>
      </c>
      <c r="Z9" s="59">
        <f t="shared" si="8"/>
        <v>10258</v>
      </c>
      <c r="AA9" s="60">
        <f t="shared" si="1"/>
        <v>19039</v>
      </c>
      <c r="AB9" s="58">
        <f t="shared" si="9"/>
        <v>29297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1715676</v>
      </c>
      <c r="D10" s="39">
        <v>103581</v>
      </c>
      <c r="E10" s="40">
        <v>1819257</v>
      </c>
      <c r="F10" s="41">
        <v>1782360</v>
      </c>
      <c r="G10" s="42">
        <f t="shared" si="2"/>
        <v>2.0701205143742003</v>
      </c>
      <c r="H10" s="43">
        <v>1685427</v>
      </c>
      <c r="I10" s="44">
        <v>18431</v>
      </c>
      <c r="J10" s="40">
        <v>1703858</v>
      </c>
      <c r="K10" s="41">
        <v>1670558</v>
      </c>
      <c r="L10" s="42">
        <f t="shared" si="3"/>
        <v>1.9933459359088401</v>
      </c>
      <c r="M10" s="56">
        <f t="shared" si="4"/>
        <v>98.236904870150312</v>
      </c>
      <c r="N10" s="57">
        <f t="shared" si="4"/>
        <v>17.793803882951504</v>
      </c>
      <c r="O10" s="47">
        <f t="shared" si="5"/>
        <v>93.7</v>
      </c>
      <c r="P10" s="48">
        <f t="shared" si="5"/>
        <v>93.7</v>
      </c>
      <c r="Q10" s="49">
        <f t="shared" si="6"/>
        <v>0</v>
      </c>
      <c r="R10" s="50"/>
      <c r="S10" s="51"/>
      <c r="T10" s="43">
        <v>258</v>
      </c>
      <c r="U10" s="44">
        <v>0</v>
      </c>
      <c r="V10" s="58">
        <f t="shared" si="0"/>
        <v>258</v>
      </c>
      <c r="W10" s="38">
        <v>241</v>
      </c>
      <c r="X10" s="44">
        <v>18165</v>
      </c>
      <c r="Y10" s="58">
        <f t="shared" si="7"/>
        <v>18406</v>
      </c>
      <c r="Z10" s="59">
        <f t="shared" si="8"/>
        <v>30266</v>
      </c>
      <c r="AA10" s="60">
        <f t="shared" si="1"/>
        <v>66985</v>
      </c>
      <c r="AB10" s="58">
        <f t="shared" si="9"/>
        <v>97251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869338</v>
      </c>
      <c r="D11" s="39">
        <v>37206</v>
      </c>
      <c r="E11" s="40">
        <v>906544</v>
      </c>
      <c r="F11" s="41">
        <v>881260</v>
      </c>
      <c r="G11" s="42">
        <f t="shared" si="2"/>
        <v>2.8690738261126114</v>
      </c>
      <c r="H11" s="43">
        <v>857986</v>
      </c>
      <c r="I11" s="44">
        <v>7089</v>
      </c>
      <c r="J11" s="40">
        <v>865075</v>
      </c>
      <c r="K11" s="41">
        <v>834434</v>
      </c>
      <c r="L11" s="42">
        <f t="shared" si="3"/>
        <v>3.6720699300364075</v>
      </c>
      <c r="M11" s="56">
        <f t="shared" si="4"/>
        <v>98.69417878891754</v>
      </c>
      <c r="N11" s="57">
        <f t="shared" si="4"/>
        <v>19.053378487340751</v>
      </c>
      <c r="O11" s="47">
        <f t="shared" si="5"/>
        <v>95.4</v>
      </c>
      <c r="P11" s="48">
        <f t="shared" si="5"/>
        <v>94.7</v>
      </c>
      <c r="Q11" s="49">
        <f t="shared" si="6"/>
        <v>0.70000000000000284</v>
      </c>
      <c r="R11" s="50"/>
      <c r="S11" s="51"/>
      <c r="T11" s="43">
        <v>0</v>
      </c>
      <c r="U11" s="44">
        <v>0</v>
      </c>
      <c r="V11" s="58">
        <f t="shared" si="0"/>
        <v>0</v>
      </c>
      <c r="W11" s="38">
        <v>0</v>
      </c>
      <c r="X11" s="44">
        <v>2301</v>
      </c>
      <c r="Y11" s="58">
        <f t="shared" si="7"/>
        <v>2301</v>
      </c>
      <c r="Z11" s="59">
        <f t="shared" si="8"/>
        <v>11352</v>
      </c>
      <c r="AA11" s="60">
        <f t="shared" si="1"/>
        <v>27816</v>
      </c>
      <c r="AB11" s="58">
        <f t="shared" si="9"/>
        <v>39168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2661887</v>
      </c>
      <c r="D12" s="39">
        <v>33237</v>
      </c>
      <c r="E12" s="40">
        <v>2695124</v>
      </c>
      <c r="F12" s="41">
        <v>2563456</v>
      </c>
      <c r="G12" s="42">
        <f t="shared" si="2"/>
        <v>5.1363471813052373</v>
      </c>
      <c r="H12" s="43">
        <v>2644299</v>
      </c>
      <c r="I12" s="44">
        <v>11346</v>
      </c>
      <c r="J12" s="40">
        <v>2655645</v>
      </c>
      <c r="K12" s="41">
        <v>2527335</v>
      </c>
      <c r="L12" s="42">
        <f t="shared" si="3"/>
        <v>5.0768892924760669</v>
      </c>
      <c r="M12" s="56">
        <f t="shared" si="4"/>
        <v>99.339265716388411</v>
      </c>
      <c r="N12" s="57">
        <f t="shared" si="4"/>
        <v>34.136654932755661</v>
      </c>
      <c r="O12" s="47">
        <f t="shared" si="5"/>
        <v>98.5</v>
      </c>
      <c r="P12" s="48">
        <f t="shared" si="5"/>
        <v>98.6</v>
      </c>
      <c r="Q12" s="49">
        <f t="shared" si="6"/>
        <v>-9.9999999999994316E-2</v>
      </c>
      <c r="R12" s="50"/>
      <c r="S12" s="51"/>
      <c r="T12" s="43">
        <v>263</v>
      </c>
      <c r="U12" s="44">
        <v>3</v>
      </c>
      <c r="V12" s="58">
        <f t="shared" si="0"/>
        <v>266</v>
      </c>
      <c r="W12" s="38">
        <v>0</v>
      </c>
      <c r="X12" s="44">
        <v>833</v>
      </c>
      <c r="Y12" s="58">
        <f t="shared" si="7"/>
        <v>833</v>
      </c>
      <c r="Z12" s="59">
        <f t="shared" si="8"/>
        <v>17851</v>
      </c>
      <c r="AA12" s="60">
        <f t="shared" si="1"/>
        <v>21061</v>
      </c>
      <c r="AB12" s="58">
        <f t="shared" si="9"/>
        <v>38912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756329</v>
      </c>
      <c r="D13" s="39">
        <v>35677</v>
      </c>
      <c r="E13" s="40">
        <v>792006</v>
      </c>
      <c r="F13" s="41">
        <v>781049</v>
      </c>
      <c r="G13" s="42">
        <f t="shared" si="2"/>
        <v>1.4028569270301863</v>
      </c>
      <c r="H13" s="43">
        <v>750548</v>
      </c>
      <c r="I13" s="44">
        <v>5495</v>
      </c>
      <c r="J13" s="40">
        <v>756043</v>
      </c>
      <c r="K13" s="41">
        <v>742490</v>
      </c>
      <c r="L13" s="42">
        <f t="shared" si="3"/>
        <v>1.8253444490834894</v>
      </c>
      <c r="M13" s="56">
        <f t="shared" si="4"/>
        <v>99.23565009407281</v>
      </c>
      <c r="N13" s="57">
        <f t="shared" si="4"/>
        <v>15.402079771281219</v>
      </c>
      <c r="O13" s="47">
        <f t="shared" si="5"/>
        <v>95.5</v>
      </c>
      <c r="P13" s="48">
        <f t="shared" si="5"/>
        <v>95.1</v>
      </c>
      <c r="Q13" s="49">
        <f t="shared" si="6"/>
        <v>0.40000000000000568</v>
      </c>
      <c r="R13" s="50"/>
      <c r="S13" s="51"/>
      <c r="T13" s="43">
        <v>50</v>
      </c>
      <c r="U13" s="44">
        <v>0</v>
      </c>
      <c r="V13" s="58">
        <f t="shared" si="0"/>
        <v>50</v>
      </c>
      <c r="W13" s="38">
        <v>6</v>
      </c>
      <c r="X13" s="44">
        <v>2336</v>
      </c>
      <c r="Y13" s="58">
        <f t="shared" si="7"/>
        <v>2342</v>
      </c>
      <c r="Z13" s="59">
        <f t="shared" si="8"/>
        <v>5825</v>
      </c>
      <c r="AA13" s="60">
        <f t="shared" si="1"/>
        <v>27846</v>
      </c>
      <c r="AB13" s="58">
        <f t="shared" si="9"/>
        <v>33671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1691863</v>
      </c>
      <c r="D14" s="39">
        <v>10036</v>
      </c>
      <c r="E14" s="40">
        <v>1701899</v>
      </c>
      <c r="F14" s="41">
        <v>1699504</v>
      </c>
      <c r="G14" s="42">
        <f t="shared" si="2"/>
        <v>0.14092346943578832</v>
      </c>
      <c r="H14" s="43">
        <v>1688126</v>
      </c>
      <c r="I14" s="44">
        <v>4339</v>
      </c>
      <c r="J14" s="40">
        <v>1692465</v>
      </c>
      <c r="K14" s="41">
        <v>1689024</v>
      </c>
      <c r="L14" s="42">
        <f t="shared" si="3"/>
        <v>0.20372712288280098</v>
      </c>
      <c r="M14" s="56">
        <f t="shared" si="4"/>
        <v>99.779119231285279</v>
      </c>
      <c r="N14" s="57">
        <f t="shared" si="4"/>
        <v>43.23435631725787</v>
      </c>
      <c r="O14" s="47">
        <f t="shared" si="5"/>
        <v>99.4</v>
      </c>
      <c r="P14" s="48">
        <f t="shared" si="5"/>
        <v>99.4</v>
      </c>
      <c r="Q14" s="49">
        <f t="shared" si="6"/>
        <v>0</v>
      </c>
      <c r="R14" s="50"/>
      <c r="S14" s="51"/>
      <c r="T14" s="43">
        <v>197</v>
      </c>
      <c r="U14" s="44">
        <v>54</v>
      </c>
      <c r="V14" s="58">
        <f t="shared" si="0"/>
        <v>251</v>
      </c>
      <c r="W14" s="38">
        <v>0</v>
      </c>
      <c r="X14" s="44">
        <v>281</v>
      </c>
      <c r="Y14" s="58">
        <f t="shared" si="7"/>
        <v>281</v>
      </c>
      <c r="Z14" s="59">
        <f t="shared" si="8"/>
        <v>3934</v>
      </c>
      <c r="AA14" s="60">
        <f t="shared" si="1"/>
        <v>5470</v>
      </c>
      <c r="AB14" s="58">
        <f t="shared" si="9"/>
        <v>9404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1491444</v>
      </c>
      <c r="D15" s="39">
        <v>26547</v>
      </c>
      <c r="E15" s="40">
        <v>1517991</v>
      </c>
      <c r="F15" s="41">
        <v>1470052</v>
      </c>
      <c r="G15" s="42">
        <f t="shared" si="2"/>
        <v>3.2610411060289022</v>
      </c>
      <c r="H15" s="43">
        <v>1483426</v>
      </c>
      <c r="I15" s="44">
        <v>10683</v>
      </c>
      <c r="J15" s="40">
        <v>1494109</v>
      </c>
      <c r="K15" s="41">
        <v>1443050</v>
      </c>
      <c r="L15" s="42">
        <f t="shared" si="3"/>
        <v>3.5382696372267075</v>
      </c>
      <c r="M15" s="56">
        <f t="shared" si="4"/>
        <v>99.462400197392597</v>
      </c>
      <c r="N15" s="57">
        <f t="shared" si="4"/>
        <v>40.241835235619845</v>
      </c>
      <c r="O15" s="47">
        <f t="shared" si="5"/>
        <v>98.4</v>
      </c>
      <c r="P15" s="48">
        <f t="shared" si="5"/>
        <v>98.2</v>
      </c>
      <c r="Q15" s="49">
        <f t="shared" si="6"/>
        <v>0.20000000000000284</v>
      </c>
      <c r="R15" s="50"/>
      <c r="S15" s="51"/>
      <c r="T15" s="43">
        <v>190</v>
      </c>
      <c r="U15" s="44">
        <v>8</v>
      </c>
      <c r="V15" s="58">
        <f t="shared" si="0"/>
        <v>198</v>
      </c>
      <c r="W15" s="38">
        <v>0</v>
      </c>
      <c r="X15" s="44">
        <v>724</v>
      </c>
      <c r="Y15" s="58">
        <f t="shared" si="7"/>
        <v>724</v>
      </c>
      <c r="Z15" s="61">
        <f t="shared" si="8"/>
        <v>8208</v>
      </c>
      <c r="AA15" s="60">
        <f t="shared" si="1"/>
        <v>15148</v>
      </c>
      <c r="AB15" s="58">
        <f>SUM(Z15:AA15)</f>
        <v>23356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1797597</v>
      </c>
      <c r="D16" s="39">
        <v>72959</v>
      </c>
      <c r="E16" s="40">
        <v>1870556</v>
      </c>
      <c r="F16" s="41">
        <v>1817477</v>
      </c>
      <c r="G16" s="42">
        <f t="shared" si="2"/>
        <v>2.9204771229567141</v>
      </c>
      <c r="H16" s="43">
        <v>1772809</v>
      </c>
      <c r="I16" s="44">
        <v>14379</v>
      </c>
      <c r="J16" s="40">
        <v>1787188</v>
      </c>
      <c r="K16" s="41">
        <v>1738518</v>
      </c>
      <c r="L16" s="42">
        <f t="shared" si="3"/>
        <v>2.7995108477450334</v>
      </c>
      <c r="M16" s="56">
        <f t="shared" si="4"/>
        <v>98.621047987952807</v>
      </c>
      <c r="N16" s="57">
        <f t="shared" si="4"/>
        <v>19.70832933565427</v>
      </c>
      <c r="O16" s="47">
        <f t="shared" si="5"/>
        <v>95.5</v>
      </c>
      <c r="P16" s="48">
        <f t="shared" si="5"/>
        <v>95.7</v>
      </c>
      <c r="Q16" s="49">
        <f t="shared" si="6"/>
        <v>-0.20000000000000284</v>
      </c>
      <c r="R16" s="50"/>
      <c r="S16" s="51"/>
      <c r="T16" s="43">
        <v>207</v>
      </c>
      <c r="U16" s="44">
        <v>3</v>
      </c>
      <c r="V16" s="58">
        <f t="shared" si="0"/>
        <v>210</v>
      </c>
      <c r="W16" s="38">
        <v>0</v>
      </c>
      <c r="X16" s="44">
        <v>7249</v>
      </c>
      <c r="Y16" s="58">
        <f t="shared" si="7"/>
        <v>7249</v>
      </c>
      <c r="Z16" s="59">
        <f t="shared" si="8"/>
        <v>24995</v>
      </c>
      <c r="AA16" s="60">
        <f t="shared" si="1"/>
        <v>51334</v>
      </c>
      <c r="AB16" s="58">
        <f t="shared" si="9"/>
        <v>76329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1657046</v>
      </c>
      <c r="D17" s="39">
        <v>61881</v>
      </c>
      <c r="E17" s="40">
        <v>1718927</v>
      </c>
      <c r="F17" s="41">
        <v>1665161</v>
      </c>
      <c r="G17" s="42">
        <f t="shared" si="2"/>
        <v>3.2288769674523965</v>
      </c>
      <c r="H17" s="43">
        <v>1633600</v>
      </c>
      <c r="I17" s="44">
        <v>13456</v>
      </c>
      <c r="J17" s="40">
        <v>1647056</v>
      </c>
      <c r="K17" s="41">
        <v>1596443</v>
      </c>
      <c r="L17" s="42">
        <f t="shared" si="3"/>
        <v>3.1703606079264963</v>
      </c>
      <c r="M17" s="56">
        <f t="shared" si="4"/>
        <v>98.585072472339334</v>
      </c>
      <c r="N17" s="57">
        <f t="shared" si="4"/>
        <v>21.744962104684799</v>
      </c>
      <c r="O17" s="47">
        <f t="shared" si="5"/>
        <v>95.8</v>
      </c>
      <c r="P17" s="48">
        <f t="shared" si="5"/>
        <v>95.9</v>
      </c>
      <c r="Q17" s="49">
        <f t="shared" si="6"/>
        <v>-0.10000000000000853</v>
      </c>
      <c r="R17" s="50"/>
      <c r="S17" s="51"/>
      <c r="T17" s="43">
        <v>1</v>
      </c>
      <c r="U17" s="44">
        <v>285</v>
      </c>
      <c r="V17" s="58">
        <f t="shared" si="0"/>
        <v>286</v>
      </c>
      <c r="W17" s="38">
        <v>1129</v>
      </c>
      <c r="X17" s="44">
        <v>6462</v>
      </c>
      <c r="Y17" s="58">
        <f t="shared" si="7"/>
        <v>7591</v>
      </c>
      <c r="Z17" s="59">
        <f t="shared" si="8"/>
        <v>22318</v>
      </c>
      <c r="AA17" s="60">
        <f t="shared" si="1"/>
        <v>42248</v>
      </c>
      <c r="AB17" s="58">
        <f t="shared" si="9"/>
        <v>64566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833991</v>
      </c>
      <c r="D18" s="39">
        <v>16365</v>
      </c>
      <c r="E18" s="40">
        <v>850356</v>
      </c>
      <c r="F18" s="41">
        <v>836472</v>
      </c>
      <c r="G18" s="42">
        <f t="shared" si="2"/>
        <v>1.6598284222305111</v>
      </c>
      <c r="H18" s="43">
        <v>823423</v>
      </c>
      <c r="I18" s="44">
        <v>5737</v>
      </c>
      <c r="J18" s="40">
        <v>829160</v>
      </c>
      <c r="K18" s="41">
        <v>817870</v>
      </c>
      <c r="L18" s="42">
        <f t="shared" si="3"/>
        <v>1.3804149803758543</v>
      </c>
      <c r="M18" s="56">
        <f t="shared" si="4"/>
        <v>98.732840042638344</v>
      </c>
      <c r="N18" s="57">
        <f t="shared" si="4"/>
        <v>35.05652306752215</v>
      </c>
      <c r="O18" s="47">
        <f t="shared" si="5"/>
        <v>97.5</v>
      </c>
      <c r="P18" s="48">
        <f t="shared" si="5"/>
        <v>97.8</v>
      </c>
      <c r="Q18" s="49">
        <f t="shared" si="6"/>
        <v>-0.29999999999999716</v>
      </c>
      <c r="R18" s="50"/>
      <c r="S18" s="51"/>
      <c r="T18" s="43">
        <v>48</v>
      </c>
      <c r="U18" s="44">
        <v>0</v>
      </c>
      <c r="V18" s="58">
        <f t="shared" si="0"/>
        <v>48</v>
      </c>
      <c r="W18" s="38">
        <v>23</v>
      </c>
      <c r="X18" s="44">
        <v>1149</v>
      </c>
      <c r="Y18" s="58">
        <f t="shared" si="7"/>
        <v>1172</v>
      </c>
      <c r="Z18" s="59">
        <f t="shared" si="8"/>
        <v>10593</v>
      </c>
      <c r="AA18" s="60">
        <f t="shared" si="1"/>
        <v>9479</v>
      </c>
      <c r="AB18" s="58">
        <f t="shared" si="9"/>
        <v>20072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3566267</v>
      </c>
      <c r="D19" s="39">
        <v>155386</v>
      </c>
      <c r="E19" s="40">
        <v>3721653</v>
      </c>
      <c r="F19" s="41">
        <v>3584900</v>
      </c>
      <c r="G19" s="42">
        <f t="shared" si="2"/>
        <v>3.814694970571006</v>
      </c>
      <c r="H19" s="43">
        <v>3513582</v>
      </c>
      <c r="I19" s="44">
        <v>21821</v>
      </c>
      <c r="J19" s="40">
        <v>3535403</v>
      </c>
      <c r="K19" s="41">
        <v>3419235</v>
      </c>
      <c r="L19" s="42">
        <f t="shared" si="3"/>
        <v>3.3974851099734296</v>
      </c>
      <c r="M19" s="56">
        <f t="shared" si="4"/>
        <v>98.522684925161244</v>
      </c>
      <c r="N19" s="57">
        <f t="shared" si="4"/>
        <v>14.043092685312706</v>
      </c>
      <c r="O19" s="47">
        <f t="shared" si="5"/>
        <v>95</v>
      </c>
      <c r="P19" s="48">
        <f t="shared" si="5"/>
        <v>95.4</v>
      </c>
      <c r="Q19" s="49">
        <f t="shared" si="6"/>
        <v>-0.40000000000000568</v>
      </c>
      <c r="R19" s="50"/>
      <c r="S19" s="51"/>
      <c r="T19" s="43">
        <v>274</v>
      </c>
      <c r="U19" s="44">
        <v>18</v>
      </c>
      <c r="V19" s="58">
        <f t="shared" si="0"/>
        <v>292</v>
      </c>
      <c r="W19" s="38">
        <v>411</v>
      </c>
      <c r="X19" s="44">
        <v>20422</v>
      </c>
      <c r="Y19" s="58">
        <f t="shared" si="7"/>
        <v>20833</v>
      </c>
      <c r="Z19" s="59">
        <f t="shared" si="8"/>
        <v>52548</v>
      </c>
      <c r="AA19" s="60">
        <f t="shared" si="1"/>
        <v>113161</v>
      </c>
      <c r="AB19" s="58">
        <f t="shared" si="9"/>
        <v>165709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1504824</v>
      </c>
      <c r="D20" s="39">
        <v>10915</v>
      </c>
      <c r="E20" s="40">
        <v>1515739</v>
      </c>
      <c r="F20" s="41">
        <v>1382080</v>
      </c>
      <c r="G20" s="42">
        <f t="shared" si="2"/>
        <v>9.670858416300069</v>
      </c>
      <c r="H20" s="43">
        <v>1499675</v>
      </c>
      <c r="I20" s="44">
        <v>3029</v>
      </c>
      <c r="J20" s="40">
        <v>1502704</v>
      </c>
      <c r="K20" s="41">
        <v>1370292</v>
      </c>
      <c r="L20" s="42">
        <f t="shared" si="3"/>
        <v>9.6630499192872747</v>
      </c>
      <c r="M20" s="45">
        <f t="shared" si="4"/>
        <v>99.65783374002541</v>
      </c>
      <c r="N20" s="46">
        <f t="shared" si="4"/>
        <v>27.750801649106734</v>
      </c>
      <c r="O20" s="47">
        <f t="shared" si="5"/>
        <v>99.1</v>
      </c>
      <c r="P20" s="48">
        <f t="shared" si="5"/>
        <v>99.1</v>
      </c>
      <c r="Q20" s="49">
        <f t="shared" si="6"/>
        <v>0</v>
      </c>
      <c r="R20" s="50"/>
      <c r="S20" s="51"/>
      <c r="T20" s="43">
        <v>86</v>
      </c>
      <c r="U20" s="44">
        <v>0</v>
      </c>
      <c r="V20" s="52">
        <f t="shared" si="0"/>
        <v>86</v>
      </c>
      <c r="W20" s="38">
        <v>0</v>
      </c>
      <c r="X20" s="44">
        <v>1485</v>
      </c>
      <c r="Y20" s="52">
        <f>SUM(W20:X20)</f>
        <v>1485</v>
      </c>
      <c r="Z20" s="43">
        <f t="shared" si="8"/>
        <v>5235</v>
      </c>
      <c r="AA20" s="44">
        <f t="shared" si="1"/>
        <v>6401</v>
      </c>
      <c r="AB20" s="52">
        <f t="shared" si="9"/>
        <v>11636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452874</v>
      </c>
      <c r="D21" s="39">
        <v>44833</v>
      </c>
      <c r="E21" s="40">
        <v>497707</v>
      </c>
      <c r="F21" s="41">
        <v>486074</v>
      </c>
      <c r="G21" s="42">
        <f t="shared" si="2"/>
        <v>2.3932569937910686</v>
      </c>
      <c r="H21" s="43">
        <v>445192</v>
      </c>
      <c r="I21" s="44">
        <v>11561</v>
      </c>
      <c r="J21" s="40">
        <v>456753</v>
      </c>
      <c r="K21" s="41">
        <v>440870</v>
      </c>
      <c r="L21" s="42">
        <f t="shared" si="3"/>
        <v>3.6026493070519652</v>
      </c>
      <c r="M21" s="56">
        <f t="shared" si="4"/>
        <v>98.303722448186477</v>
      </c>
      <c r="N21" s="57">
        <f t="shared" si="4"/>
        <v>25.786808823857427</v>
      </c>
      <c r="O21" s="47">
        <f t="shared" si="5"/>
        <v>91.8</v>
      </c>
      <c r="P21" s="48">
        <f t="shared" si="5"/>
        <v>90.7</v>
      </c>
      <c r="Q21" s="49">
        <f t="shared" si="6"/>
        <v>1.0999999999999943</v>
      </c>
      <c r="R21" s="63"/>
      <c r="S21" s="64"/>
      <c r="T21" s="43">
        <v>7</v>
      </c>
      <c r="U21" s="44">
        <v>0</v>
      </c>
      <c r="V21" s="58">
        <f t="shared" si="0"/>
        <v>7</v>
      </c>
      <c r="W21" s="38">
        <v>82</v>
      </c>
      <c r="X21" s="44">
        <v>1937</v>
      </c>
      <c r="Y21" s="58">
        <f t="shared" ref="Y21:Y41" si="10">SUM(W21:X21)</f>
        <v>2019</v>
      </c>
      <c r="Z21" s="65">
        <f t="shared" si="8"/>
        <v>7607</v>
      </c>
      <c r="AA21" s="60">
        <f t="shared" si="1"/>
        <v>31335</v>
      </c>
      <c r="AB21" s="58">
        <f t="shared" si="9"/>
        <v>38942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24276</v>
      </c>
      <c r="D22" s="39">
        <v>822</v>
      </c>
      <c r="E22" s="40">
        <v>25098</v>
      </c>
      <c r="F22" s="41">
        <v>24701</v>
      </c>
      <c r="G22" s="42">
        <f t="shared" si="2"/>
        <v>1.6072223796607426</v>
      </c>
      <c r="H22" s="43">
        <v>24231</v>
      </c>
      <c r="I22" s="44">
        <v>404</v>
      </c>
      <c r="J22" s="40">
        <v>24635</v>
      </c>
      <c r="K22" s="41">
        <v>24035</v>
      </c>
      <c r="L22" s="42">
        <f t="shared" si="3"/>
        <v>2.49635947576451</v>
      </c>
      <c r="M22" s="45">
        <f t="shared" si="4"/>
        <v>99.814631735046959</v>
      </c>
      <c r="N22" s="46">
        <f t="shared" si="4"/>
        <v>49.148418491484186</v>
      </c>
      <c r="O22" s="47">
        <f t="shared" si="5"/>
        <v>98.2</v>
      </c>
      <c r="P22" s="48">
        <f t="shared" si="5"/>
        <v>97.3</v>
      </c>
      <c r="Q22" s="49">
        <f t="shared" si="6"/>
        <v>0.90000000000000568</v>
      </c>
      <c r="R22" s="50"/>
      <c r="S22" s="51"/>
      <c r="T22" s="43">
        <v>0</v>
      </c>
      <c r="U22" s="44">
        <v>0</v>
      </c>
      <c r="V22" s="52">
        <f t="shared" si="0"/>
        <v>0</v>
      </c>
      <c r="W22" s="38">
        <v>0</v>
      </c>
      <c r="X22" s="44">
        <v>0</v>
      </c>
      <c r="Y22" s="52">
        <f t="shared" si="10"/>
        <v>0</v>
      </c>
      <c r="Z22" s="65">
        <f t="shared" si="8"/>
        <v>45</v>
      </c>
      <c r="AA22" s="60">
        <f t="shared" si="1"/>
        <v>418</v>
      </c>
      <c r="AB22" s="52">
        <f t="shared" si="9"/>
        <v>463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651541</v>
      </c>
      <c r="D23" s="39">
        <v>10864</v>
      </c>
      <c r="E23" s="40">
        <v>662405</v>
      </c>
      <c r="F23" s="41">
        <v>644796</v>
      </c>
      <c r="G23" s="42">
        <f t="shared" si="2"/>
        <v>2.730941258940812</v>
      </c>
      <c r="H23" s="43">
        <v>645865</v>
      </c>
      <c r="I23" s="44">
        <v>4795</v>
      </c>
      <c r="J23" s="40">
        <v>650660</v>
      </c>
      <c r="K23" s="41">
        <v>633819</v>
      </c>
      <c r="L23" s="42">
        <f t="shared" si="3"/>
        <v>2.6570677117599821</v>
      </c>
      <c r="M23" s="45">
        <f t="shared" si="4"/>
        <v>99.12883456298222</v>
      </c>
      <c r="N23" s="46">
        <f t="shared" si="4"/>
        <v>44.136597938144327</v>
      </c>
      <c r="O23" s="47">
        <f t="shared" si="5"/>
        <v>98.2</v>
      </c>
      <c r="P23" s="48">
        <f t="shared" si="5"/>
        <v>98.3</v>
      </c>
      <c r="Q23" s="49">
        <f t="shared" si="6"/>
        <v>-9.9999999999994316E-2</v>
      </c>
      <c r="R23" s="50"/>
      <c r="S23" s="51"/>
      <c r="T23" s="43">
        <v>46</v>
      </c>
      <c r="U23" s="44">
        <v>0</v>
      </c>
      <c r="V23" s="52">
        <f t="shared" si="0"/>
        <v>46</v>
      </c>
      <c r="W23" s="38">
        <v>0</v>
      </c>
      <c r="X23" s="44">
        <v>529</v>
      </c>
      <c r="Y23" s="52">
        <f t="shared" si="10"/>
        <v>529</v>
      </c>
      <c r="Z23" s="65">
        <f t="shared" si="8"/>
        <v>5722</v>
      </c>
      <c r="AA23" s="60">
        <f t="shared" si="1"/>
        <v>5540</v>
      </c>
      <c r="AB23" s="52">
        <f t="shared" si="9"/>
        <v>11262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306598</v>
      </c>
      <c r="D24" s="39">
        <v>8628</v>
      </c>
      <c r="E24" s="40">
        <v>315226</v>
      </c>
      <c r="F24" s="41">
        <v>309661</v>
      </c>
      <c r="G24" s="42">
        <f t="shared" si="2"/>
        <v>1.7971265351464989</v>
      </c>
      <c r="H24" s="43">
        <v>303831</v>
      </c>
      <c r="I24" s="44">
        <v>776</v>
      </c>
      <c r="J24" s="40">
        <v>304607</v>
      </c>
      <c r="K24" s="41">
        <v>300941</v>
      </c>
      <c r="L24" s="42">
        <f t="shared" si="3"/>
        <v>1.2181789786037793</v>
      </c>
      <c r="M24" s="45">
        <f t="shared" si="4"/>
        <v>99.097515313211431</v>
      </c>
      <c r="N24" s="46">
        <f t="shared" si="4"/>
        <v>8.99397311080204</v>
      </c>
      <c r="O24" s="47">
        <f t="shared" si="5"/>
        <v>96.6</v>
      </c>
      <c r="P24" s="48">
        <f t="shared" si="5"/>
        <v>97.2</v>
      </c>
      <c r="Q24" s="49">
        <f t="shared" si="6"/>
        <v>-0.60000000000000853</v>
      </c>
      <c r="R24" s="50"/>
      <c r="S24" s="51"/>
      <c r="T24" s="43">
        <v>0</v>
      </c>
      <c r="U24" s="44">
        <v>0</v>
      </c>
      <c r="V24" s="52">
        <f t="shared" si="0"/>
        <v>0</v>
      </c>
      <c r="W24" s="38">
        <v>0</v>
      </c>
      <c r="X24" s="44">
        <v>580</v>
      </c>
      <c r="Y24" s="52">
        <f t="shared" si="10"/>
        <v>580</v>
      </c>
      <c r="Z24" s="65">
        <f t="shared" si="8"/>
        <v>2767</v>
      </c>
      <c r="AA24" s="60">
        <f t="shared" si="1"/>
        <v>7272</v>
      </c>
      <c r="AB24" s="52">
        <f t="shared" si="9"/>
        <v>10039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955478</v>
      </c>
      <c r="D25" s="39">
        <v>19627</v>
      </c>
      <c r="E25" s="40">
        <v>975105</v>
      </c>
      <c r="F25" s="41">
        <v>940767</v>
      </c>
      <c r="G25" s="42">
        <f t="shared" si="2"/>
        <v>3.650000478333105</v>
      </c>
      <c r="H25" s="43">
        <v>946702</v>
      </c>
      <c r="I25" s="44">
        <v>5240</v>
      </c>
      <c r="J25" s="40">
        <v>951942</v>
      </c>
      <c r="K25" s="41">
        <v>920601</v>
      </c>
      <c r="L25" s="42">
        <f t="shared" si="3"/>
        <v>3.4044064692521516</v>
      </c>
      <c r="M25" s="45">
        <f t="shared" si="4"/>
        <v>99.081506847881371</v>
      </c>
      <c r="N25" s="46">
        <f t="shared" si="4"/>
        <v>26.697916135935191</v>
      </c>
      <c r="O25" s="47">
        <f t="shared" si="5"/>
        <v>97.6</v>
      </c>
      <c r="P25" s="48">
        <f t="shared" si="5"/>
        <v>97.9</v>
      </c>
      <c r="Q25" s="49">
        <f t="shared" si="6"/>
        <v>-0.30000000000001137</v>
      </c>
      <c r="R25" s="50"/>
      <c r="S25" s="51"/>
      <c r="T25" s="43">
        <v>139</v>
      </c>
      <c r="U25" s="44">
        <v>7</v>
      </c>
      <c r="V25" s="52">
        <f t="shared" si="0"/>
        <v>146</v>
      </c>
      <c r="W25" s="38">
        <v>43</v>
      </c>
      <c r="X25" s="44">
        <v>1344</v>
      </c>
      <c r="Y25" s="52">
        <f t="shared" si="10"/>
        <v>1387</v>
      </c>
      <c r="Z25" s="65">
        <f t="shared" si="8"/>
        <v>8872</v>
      </c>
      <c r="AA25" s="60">
        <f t="shared" si="1"/>
        <v>13050</v>
      </c>
      <c r="AB25" s="52">
        <f t="shared" si="9"/>
        <v>21922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228891</v>
      </c>
      <c r="D26" s="39">
        <v>11143</v>
      </c>
      <c r="E26" s="40">
        <v>240034</v>
      </c>
      <c r="F26" s="41">
        <v>244096</v>
      </c>
      <c r="G26" s="42">
        <f t="shared" si="2"/>
        <v>-1.6640993707393814</v>
      </c>
      <c r="H26" s="43">
        <v>226320</v>
      </c>
      <c r="I26" s="44">
        <v>1636</v>
      </c>
      <c r="J26" s="40">
        <v>227956</v>
      </c>
      <c r="K26" s="41">
        <v>226658</v>
      </c>
      <c r="L26" s="42">
        <f t="shared" si="3"/>
        <v>0.57266895498945547</v>
      </c>
      <c r="M26" s="45">
        <f t="shared" si="4"/>
        <v>98.876757932815181</v>
      </c>
      <c r="N26" s="46">
        <f t="shared" si="4"/>
        <v>14.68186305303778</v>
      </c>
      <c r="O26" s="47">
        <f t="shared" si="5"/>
        <v>95</v>
      </c>
      <c r="P26" s="48">
        <f t="shared" si="5"/>
        <v>92.9</v>
      </c>
      <c r="Q26" s="49">
        <f t="shared" si="6"/>
        <v>2.0999999999999943</v>
      </c>
      <c r="R26" s="50"/>
      <c r="S26" s="51"/>
      <c r="T26" s="43">
        <v>25</v>
      </c>
      <c r="U26" s="44">
        <v>0</v>
      </c>
      <c r="V26" s="52">
        <f t="shared" si="0"/>
        <v>25</v>
      </c>
      <c r="W26" s="38">
        <v>547</v>
      </c>
      <c r="X26" s="44">
        <v>7631</v>
      </c>
      <c r="Y26" s="52">
        <f t="shared" si="10"/>
        <v>8178</v>
      </c>
      <c r="Z26" s="65">
        <f t="shared" si="8"/>
        <v>2049</v>
      </c>
      <c r="AA26" s="60">
        <f t="shared" si="1"/>
        <v>1876</v>
      </c>
      <c r="AB26" s="52">
        <f t="shared" si="9"/>
        <v>3925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262943</v>
      </c>
      <c r="D27" s="39">
        <v>14910</v>
      </c>
      <c r="E27" s="40">
        <v>277853</v>
      </c>
      <c r="F27" s="41">
        <v>275613</v>
      </c>
      <c r="G27" s="42">
        <f t="shared" si="2"/>
        <v>0.81273379702699078</v>
      </c>
      <c r="H27" s="43">
        <v>259293</v>
      </c>
      <c r="I27" s="44">
        <v>1549</v>
      </c>
      <c r="J27" s="40">
        <v>260842</v>
      </c>
      <c r="K27" s="41">
        <v>257038</v>
      </c>
      <c r="L27" s="42">
        <f t="shared" si="3"/>
        <v>1.4799368186805062</v>
      </c>
      <c r="M27" s="56">
        <f t="shared" si="4"/>
        <v>98.611866450143182</v>
      </c>
      <c r="N27" s="57">
        <f t="shared" si="4"/>
        <v>10.389000670690811</v>
      </c>
      <c r="O27" s="47">
        <f t="shared" si="5"/>
        <v>93.9</v>
      </c>
      <c r="P27" s="48">
        <f t="shared" si="5"/>
        <v>93.3</v>
      </c>
      <c r="Q27" s="49">
        <f t="shared" si="6"/>
        <v>0.60000000000000853</v>
      </c>
      <c r="R27" s="50"/>
      <c r="S27" s="51"/>
      <c r="T27" s="43">
        <v>10</v>
      </c>
      <c r="U27" s="44">
        <v>0</v>
      </c>
      <c r="V27" s="58">
        <f t="shared" si="0"/>
        <v>10</v>
      </c>
      <c r="W27" s="38">
        <v>858</v>
      </c>
      <c r="X27" s="44">
        <v>1858</v>
      </c>
      <c r="Y27" s="58">
        <f t="shared" si="10"/>
        <v>2716</v>
      </c>
      <c r="Z27" s="65">
        <f t="shared" si="8"/>
        <v>2802</v>
      </c>
      <c r="AA27" s="60">
        <f t="shared" si="1"/>
        <v>11503</v>
      </c>
      <c r="AB27" s="58">
        <f t="shared" si="9"/>
        <v>14305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775405</v>
      </c>
      <c r="D28" s="39">
        <v>14563</v>
      </c>
      <c r="E28" s="40">
        <v>789968</v>
      </c>
      <c r="F28" s="41">
        <v>794215</v>
      </c>
      <c r="G28" s="42">
        <f t="shared" si="2"/>
        <v>-0.53474185201740088</v>
      </c>
      <c r="H28" s="43">
        <v>763029</v>
      </c>
      <c r="I28" s="44">
        <v>4394</v>
      </c>
      <c r="J28" s="40">
        <v>767423</v>
      </c>
      <c r="K28" s="41">
        <v>772063</v>
      </c>
      <c r="L28" s="42">
        <f t="shared" si="3"/>
        <v>-0.60098722513577263</v>
      </c>
      <c r="M28" s="56">
        <f t="shared" si="4"/>
        <v>98.403930849040179</v>
      </c>
      <c r="N28" s="57">
        <f t="shared" si="4"/>
        <v>30.172354597267049</v>
      </c>
      <c r="O28" s="47">
        <f t="shared" si="5"/>
        <v>97.1</v>
      </c>
      <c r="P28" s="48">
        <f t="shared" si="5"/>
        <v>97.2</v>
      </c>
      <c r="Q28" s="49">
        <f t="shared" si="6"/>
        <v>-0.10000000000000853</v>
      </c>
      <c r="R28" s="63"/>
      <c r="S28" s="64"/>
      <c r="T28" s="43">
        <v>63</v>
      </c>
      <c r="U28" s="44">
        <v>4</v>
      </c>
      <c r="V28" s="58">
        <f t="shared" si="0"/>
        <v>67</v>
      </c>
      <c r="W28" s="38">
        <v>269</v>
      </c>
      <c r="X28" s="44">
        <v>1160</v>
      </c>
      <c r="Y28" s="58">
        <f t="shared" si="10"/>
        <v>1429</v>
      </c>
      <c r="Z28" s="65">
        <f t="shared" si="8"/>
        <v>12170</v>
      </c>
      <c r="AA28" s="60">
        <f t="shared" si="1"/>
        <v>9013</v>
      </c>
      <c r="AB28" s="58">
        <f t="shared" si="9"/>
        <v>21183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305100</v>
      </c>
      <c r="D29" s="39">
        <v>8950</v>
      </c>
      <c r="E29" s="40">
        <v>314050</v>
      </c>
      <c r="F29" s="41">
        <v>305988</v>
      </c>
      <c r="G29" s="42">
        <f t="shared" si="2"/>
        <v>2.6347438461639019</v>
      </c>
      <c r="H29" s="43">
        <v>301068</v>
      </c>
      <c r="I29" s="44">
        <v>1420</v>
      </c>
      <c r="J29" s="40">
        <v>302488</v>
      </c>
      <c r="K29" s="41">
        <v>296314</v>
      </c>
      <c r="L29" s="42">
        <f t="shared" si="3"/>
        <v>2.0836005048698341</v>
      </c>
      <c r="M29" s="45">
        <f t="shared" si="4"/>
        <v>98.678466076696168</v>
      </c>
      <c r="N29" s="46">
        <f t="shared" si="4"/>
        <v>15.865921787709498</v>
      </c>
      <c r="O29" s="47">
        <f t="shared" si="5"/>
        <v>96.3</v>
      </c>
      <c r="P29" s="48">
        <f t="shared" si="5"/>
        <v>96.8</v>
      </c>
      <c r="Q29" s="49">
        <f t="shared" si="6"/>
        <v>-0.5</v>
      </c>
      <c r="R29" s="50"/>
      <c r="S29" s="51"/>
      <c r="T29" s="43">
        <v>26</v>
      </c>
      <c r="U29" s="44">
        <v>9</v>
      </c>
      <c r="V29" s="52">
        <f t="shared" si="0"/>
        <v>35</v>
      </c>
      <c r="W29" s="38">
        <v>263</v>
      </c>
      <c r="X29" s="44">
        <v>2616</v>
      </c>
      <c r="Y29" s="52">
        <f t="shared" si="10"/>
        <v>2879</v>
      </c>
      <c r="Z29" s="65">
        <f t="shared" si="8"/>
        <v>3795</v>
      </c>
      <c r="AA29" s="60">
        <f t="shared" si="1"/>
        <v>4923</v>
      </c>
      <c r="AB29" s="52">
        <f t="shared" si="9"/>
        <v>8718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410709</v>
      </c>
      <c r="D30" s="39">
        <v>7051</v>
      </c>
      <c r="E30" s="40">
        <v>417760</v>
      </c>
      <c r="F30" s="41">
        <v>413148</v>
      </c>
      <c r="G30" s="42">
        <f t="shared" si="2"/>
        <v>1.1163069892629276</v>
      </c>
      <c r="H30" s="43">
        <v>408779</v>
      </c>
      <c r="I30" s="44">
        <v>1079</v>
      </c>
      <c r="J30" s="40">
        <v>409858</v>
      </c>
      <c r="K30" s="41">
        <v>405846</v>
      </c>
      <c r="L30" s="42">
        <f t="shared" si="3"/>
        <v>0.9885523080183124</v>
      </c>
      <c r="M30" s="45">
        <f t="shared" si="4"/>
        <v>99.530080908867347</v>
      </c>
      <c r="N30" s="46">
        <f t="shared" si="4"/>
        <v>15.302793929939016</v>
      </c>
      <c r="O30" s="47">
        <f t="shared" si="5"/>
        <v>98.1</v>
      </c>
      <c r="P30" s="48">
        <f t="shared" si="5"/>
        <v>98.2</v>
      </c>
      <c r="Q30" s="49">
        <f t="shared" si="6"/>
        <v>-0.10000000000000853</v>
      </c>
      <c r="R30" s="50"/>
      <c r="S30" s="51"/>
      <c r="T30" s="43">
        <v>10</v>
      </c>
      <c r="U30" s="44">
        <v>9</v>
      </c>
      <c r="V30" s="52">
        <f t="shared" si="0"/>
        <v>19</v>
      </c>
      <c r="W30" s="38">
        <v>0</v>
      </c>
      <c r="X30" s="44">
        <v>792</v>
      </c>
      <c r="Y30" s="52">
        <f t="shared" si="10"/>
        <v>792</v>
      </c>
      <c r="Z30" s="65">
        <f t="shared" si="8"/>
        <v>1940</v>
      </c>
      <c r="AA30" s="60">
        <f t="shared" si="1"/>
        <v>5189</v>
      </c>
      <c r="AB30" s="52">
        <f t="shared" si="9"/>
        <v>7129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377434</v>
      </c>
      <c r="D31" s="39">
        <v>9360</v>
      </c>
      <c r="E31" s="40">
        <v>386794</v>
      </c>
      <c r="F31" s="41">
        <v>380883</v>
      </c>
      <c r="G31" s="42">
        <f t="shared" si="2"/>
        <v>1.5519201434561269</v>
      </c>
      <c r="H31" s="43">
        <v>374946</v>
      </c>
      <c r="I31" s="44">
        <v>2976</v>
      </c>
      <c r="J31" s="40">
        <v>377922</v>
      </c>
      <c r="K31" s="41">
        <v>371526</v>
      </c>
      <c r="L31" s="42">
        <f t="shared" si="3"/>
        <v>1.7215484246055457</v>
      </c>
      <c r="M31" s="45">
        <f t="shared" si="4"/>
        <v>99.340811903538111</v>
      </c>
      <c r="N31" s="46">
        <f t="shared" si="4"/>
        <v>31.794871794871792</v>
      </c>
      <c r="O31" s="47">
        <f t="shared" si="5"/>
        <v>97.7</v>
      </c>
      <c r="P31" s="48">
        <f t="shared" si="5"/>
        <v>97.5</v>
      </c>
      <c r="Q31" s="49">
        <f t="shared" si="6"/>
        <v>0.20000000000000284</v>
      </c>
      <c r="R31" s="50"/>
      <c r="S31" s="51"/>
      <c r="T31" s="43">
        <v>0</v>
      </c>
      <c r="U31" s="44">
        <v>0</v>
      </c>
      <c r="V31" s="52">
        <f t="shared" si="0"/>
        <v>0</v>
      </c>
      <c r="W31" s="38">
        <v>0</v>
      </c>
      <c r="X31" s="44">
        <v>165</v>
      </c>
      <c r="Y31" s="52">
        <f t="shared" si="10"/>
        <v>165</v>
      </c>
      <c r="Z31" s="65">
        <f t="shared" si="8"/>
        <v>2488</v>
      </c>
      <c r="AA31" s="60">
        <f t="shared" si="1"/>
        <v>6219</v>
      </c>
      <c r="AB31" s="52">
        <f t="shared" si="9"/>
        <v>8707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1216234</v>
      </c>
      <c r="D32" s="39">
        <v>18190</v>
      </c>
      <c r="E32" s="40">
        <v>1234424</v>
      </c>
      <c r="F32" s="41">
        <v>1154802</v>
      </c>
      <c r="G32" s="42">
        <f t="shared" si="2"/>
        <v>6.8948616299590757</v>
      </c>
      <c r="H32" s="43">
        <v>1211356</v>
      </c>
      <c r="I32" s="44">
        <v>3556</v>
      </c>
      <c r="J32" s="40">
        <v>1214912</v>
      </c>
      <c r="K32" s="41">
        <v>1136652</v>
      </c>
      <c r="L32" s="42">
        <f t="shared" si="3"/>
        <v>6.8851328286933908</v>
      </c>
      <c r="M32" s="45">
        <f t="shared" si="4"/>
        <v>99.598925864595131</v>
      </c>
      <c r="N32" s="46">
        <f t="shared" si="4"/>
        <v>19.549202858713581</v>
      </c>
      <c r="O32" s="47">
        <f t="shared" si="5"/>
        <v>98.4</v>
      </c>
      <c r="P32" s="48">
        <f t="shared" si="5"/>
        <v>98.4</v>
      </c>
      <c r="Q32" s="49">
        <f t="shared" si="6"/>
        <v>0</v>
      </c>
      <c r="R32" s="50"/>
      <c r="S32" s="51"/>
      <c r="T32" s="43">
        <v>117</v>
      </c>
      <c r="U32" s="44">
        <v>0</v>
      </c>
      <c r="V32" s="52">
        <f t="shared" si="0"/>
        <v>117</v>
      </c>
      <c r="W32" s="38">
        <v>0</v>
      </c>
      <c r="X32" s="44">
        <v>879</v>
      </c>
      <c r="Y32" s="52">
        <f t="shared" si="10"/>
        <v>879</v>
      </c>
      <c r="Z32" s="65">
        <f t="shared" si="8"/>
        <v>4995</v>
      </c>
      <c r="AA32" s="60">
        <f t="shared" si="1"/>
        <v>13755</v>
      </c>
      <c r="AB32" s="52">
        <f t="shared" si="9"/>
        <v>18750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1539283</v>
      </c>
      <c r="D33" s="39">
        <v>20511</v>
      </c>
      <c r="E33" s="40">
        <v>1559794</v>
      </c>
      <c r="F33" s="41">
        <v>1399487</v>
      </c>
      <c r="G33" s="42">
        <f t="shared" si="2"/>
        <v>11.454697328378185</v>
      </c>
      <c r="H33" s="43">
        <v>1532933</v>
      </c>
      <c r="I33" s="44">
        <v>3093</v>
      </c>
      <c r="J33" s="40">
        <v>1536026</v>
      </c>
      <c r="K33" s="41">
        <v>1378942</v>
      </c>
      <c r="L33" s="42">
        <f t="shared" si="3"/>
        <v>11.391632135361748</v>
      </c>
      <c r="M33" s="45">
        <f t="shared" si="4"/>
        <v>99.587470270249199</v>
      </c>
      <c r="N33" s="46">
        <f t="shared" si="4"/>
        <v>15.079713324557552</v>
      </c>
      <c r="O33" s="47">
        <f t="shared" si="5"/>
        <v>98.5</v>
      </c>
      <c r="P33" s="48">
        <f t="shared" si="5"/>
        <v>98.5</v>
      </c>
      <c r="Q33" s="49">
        <f t="shared" si="6"/>
        <v>0</v>
      </c>
      <c r="R33" s="50"/>
      <c r="S33" s="51"/>
      <c r="T33" s="43">
        <v>65</v>
      </c>
      <c r="U33" s="44">
        <v>5</v>
      </c>
      <c r="V33" s="52">
        <f t="shared" si="0"/>
        <v>70</v>
      </c>
      <c r="W33" s="38">
        <v>216</v>
      </c>
      <c r="X33" s="44">
        <v>3148</v>
      </c>
      <c r="Y33" s="52">
        <f t="shared" si="10"/>
        <v>3364</v>
      </c>
      <c r="Z33" s="65">
        <f t="shared" si="8"/>
        <v>6199</v>
      </c>
      <c r="AA33" s="60">
        <f t="shared" si="1"/>
        <v>14275</v>
      </c>
      <c r="AB33" s="52">
        <f t="shared" si="9"/>
        <v>20474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232791</v>
      </c>
      <c r="D34" s="39">
        <v>7362</v>
      </c>
      <c r="E34" s="40">
        <v>240153</v>
      </c>
      <c r="F34" s="41">
        <v>244627</v>
      </c>
      <c r="G34" s="42">
        <f t="shared" si="2"/>
        <v>-1.8289068663720685</v>
      </c>
      <c r="H34" s="43">
        <v>231378</v>
      </c>
      <c r="I34" s="44">
        <v>1589</v>
      </c>
      <c r="J34" s="40">
        <v>232967</v>
      </c>
      <c r="K34" s="41">
        <v>237080</v>
      </c>
      <c r="L34" s="42">
        <f t="shared" si="3"/>
        <v>-1.7348574320904335</v>
      </c>
      <c r="M34" s="45">
        <f t="shared" si="4"/>
        <v>99.393017771305594</v>
      </c>
      <c r="N34" s="46">
        <f t="shared" si="4"/>
        <v>21.583808747622928</v>
      </c>
      <c r="O34" s="47">
        <f t="shared" si="5"/>
        <v>97</v>
      </c>
      <c r="P34" s="48">
        <f t="shared" si="5"/>
        <v>96.9</v>
      </c>
      <c r="Q34" s="49">
        <f t="shared" si="6"/>
        <v>9.9999999999994316E-2</v>
      </c>
      <c r="R34" s="50"/>
      <c r="S34" s="51"/>
      <c r="T34" s="43">
        <v>5</v>
      </c>
      <c r="U34" s="44">
        <v>0</v>
      </c>
      <c r="V34" s="52">
        <f t="shared" si="0"/>
        <v>5</v>
      </c>
      <c r="W34" s="38">
        <v>750</v>
      </c>
      <c r="X34" s="44">
        <v>4642.9901715401993</v>
      </c>
      <c r="Y34" s="52">
        <f t="shared" si="10"/>
        <v>5392.9901715401993</v>
      </c>
      <c r="Z34" s="65">
        <f t="shared" si="8"/>
        <v>668</v>
      </c>
      <c r="AA34" s="60">
        <f t="shared" si="1"/>
        <v>1130.0098284598007</v>
      </c>
      <c r="AB34" s="52">
        <f t="shared" si="9"/>
        <v>1798.0098284598007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503028</v>
      </c>
      <c r="D35" s="39">
        <v>9675</v>
      </c>
      <c r="E35" s="40">
        <v>512703</v>
      </c>
      <c r="F35" s="41">
        <v>489826</v>
      </c>
      <c r="G35" s="42">
        <f t="shared" si="2"/>
        <v>4.6704339908457282</v>
      </c>
      <c r="H35" s="43">
        <v>501419</v>
      </c>
      <c r="I35" s="44">
        <v>1521</v>
      </c>
      <c r="J35" s="40">
        <v>502940</v>
      </c>
      <c r="K35" s="41">
        <v>477643</v>
      </c>
      <c r="L35" s="42">
        <f t="shared" si="3"/>
        <v>5.2962149555211742</v>
      </c>
      <c r="M35" s="56">
        <f t="shared" si="4"/>
        <v>99.680137089784267</v>
      </c>
      <c r="N35" s="57">
        <f t="shared" si="4"/>
        <v>15.720930232558139</v>
      </c>
      <c r="O35" s="47">
        <f t="shared" si="5"/>
        <v>98.1</v>
      </c>
      <c r="P35" s="48">
        <f t="shared" si="5"/>
        <v>97.5</v>
      </c>
      <c r="Q35" s="49">
        <f t="shared" si="6"/>
        <v>0.59999999999999432</v>
      </c>
      <c r="R35" s="50"/>
      <c r="S35" s="51"/>
      <c r="T35" s="43">
        <v>0</v>
      </c>
      <c r="U35" s="44">
        <v>0</v>
      </c>
      <c r="V35" s="58">
        <f t="shared" si="0"/>
        <v>0</v>
      </c>
      <c r="W35" s="38">
        <v>0</v>
      </c>
      <c r="X35" s="44">
        <v>2462</v>
      </c>
      <c r="Y35" s="58">
        <f t="shared" si="10"/>
        <v>2462</v>
      </c>
      <c r="Z35" s="65">
        <f t="shared" si="8"/>
        <v>1609</v>
      </c>
      <c r="AA35" s="60">
        <f t="shared" si="1"/>
        <v>5692</v>
      </c>
      <c r="AB35" s="58">
        <f t="shared" si="9"/>
        <v>7301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181641</v>
      </c>
      <c r="D36" s="39">
        <v>2258</v>
      </c>
      <c r="E36" s="40">
        <v>183899</v>
      </c>
      <c r="F36" s="41">
        <v>182177</v>
      </c>
      <c r="G36" s="42">
        <f t="shared" si="2"/>
        <v>0.94523457955724366</v>
      </c>
      <c r="H36" s="43">
        <v>181020</v>
      </c>
      <c r="I36" s="44">
        <v>781</v>
      </c>
      <c r="J36" s="40">
        <v>181801</v>
      </c>
      <c r="K36" s="41">
        <v>179459</v>
      </c>
      <c r="L36" s="42">
        <f t="shared" si="3"/>
        <v>1.3050334616820556</v>
      </c>
      <c r="M36" s="56">
        <f t="shared" si="4"/>
        <v>99.658116834855576</v>
      </c>
      <c r="N36" s="57">
        <f t="shared" si="4"/>
        <v>34.588131089459701</v>
      </c>
      <c r="O36" s="47">
        <f t="shared" si="5"/>
        <v>98.9</v>
      </c>
      <c r="P36" s="48">
        <f t="shared" si="5"/>
        <v>98.5</v>
      </c>
      <c r="Q36" s="49">
        <f t="shared" si="6"/>
        <v>0.40000000000000568</v>
      </c>
      <c r="R36" s="63"/>
      <c r="S36" s="64"/>
      <c r="T36" s="43">
        <v>0</v>
      </c>
      <c r="U36" s="44">
        <v>0</v>
      </c>
      <c r="V36" s="58">
        <f t="shared" si="0"/>
        <v>0</v>
      </c>
      <c r="W36" s="38">
        <v>64</v>
      </c>
      <c r="X36" s="44">
        <v>612</v>
      </c>
      <c r="Y36" s="58">
        <f t="shared" si="10"/>
        <v>676</v>
      </c>
      <c r="Z36" s="65">
        <f t="shared" si="8"/>
        <v>557</v>
      </c>
      <c r="AA36" s="60">
        <f t="shared" si="1"/>
        <v>865</v>
      </c>
      <c r="AB36" s="58">
        <f t="shared" si="9"/>
        <v>1422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566206</v>
      </c>
      <c r="D37" s="39">
        <v>12370</v>
      </c>
      <c r="E37" s="40">
        <v>578576</v>
      </c>
      <c r="F37" s="41">
        <v>570773</v>
      </c>
      <c r="G37" s="42">
        <f t="shared" si="2"/>
        <v>1.3670933979007416</v>
      </c>
      <c r="H37" s="43">
        <v>561752</v>
      </c>
      <c r="I37" s="44">
        <v>1217</v>
      </c>
      <c r="J37" s="40">
        <v>562969</v>
      </c>
      <c r="K37" s="41">
        <v>556742</v>
      </c>
      <c r="L37" s="42">
        <f t="shared" si="3"/>
        <v>1.1184713924941894</v>
      </c>
      <c r="M37" s="45">
        <f t="shared" si="4"/>
        <v>99.213360508366208</v>
      </c>
      <c r="N37" s="46">
        <f t="shared" si="4"/>
        <v>9.8383185125303161</v>
      </c>
      <c r="O37" s="47">
        <f t="shared" si="5"/>
        <v>97.3</v>
      </c>
      <c r="P37" s="48">
        <f t="shared" si="5"/>
        <v>97.5</v>
      </c>
      <c r="Q37" s="49">
        <f t="shared" si="6"/>
        <v>-0.20000000000000284</v>
      </c>
      <c r="R37" s="50"/>
      <c r="S37" s="51"/>
      <c r="T37" s="43">
        <v>15</v>
      </c>
      <c r="U37" s="44">
        <v>0</v>
      </c>
      <c r="V37" s="52">
        <f t="shared" si="0"/>
        <v>15</v>
      </c>
      <c r="W37" s="38">
        <v>14</v>
      </c>
      <c r="X37" s="44">
        <v>272</v>
      </c>
      <c r="Y37" s="52">
        <f t="shared" si="10"/>
        <v>286</v>
      </c>
      <c r="Z37" s="65">
        <f t="shared" si="8"/>
        <v>4455</v>
      </c>
      <c r="AA37" s="60">
        <f t="shared" si="1"/>
        <v>10881</v>
      </c>
      <c r="AB37" s="52">
        <f t="shared" si="9"/>
        <v>15336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338900</v>
      </c>
      <c r="D38" s="39">
        <v>25935</v>
      </c>
      <c r="E38" s="40">
        <v>364835</v>
      </c>
      <c r="F38" s="41">
        <v>350172</v>
      </c>
      <c r="G38" s="42">
        <f t="shared" si="2"/>
        <v>4.1873707777892015</v>
      </c>
      <c r="H38" s="43">
        <v>333017</v>
      </c>
      <c r="I38" s="44">
        <v>7657</v>
      </c>
      <c r="J38" s="40">
        <v>340674</v>
      </c>
      <c r="K38" s="41">
        <v>322651</v>
      </c>
      <c r="L38" s="42">
        <f t="shared" si="3"/>
        <v>5.58591171265547</v>
      </c>
      <c r="M38" s="45">
        <f t="shared" si="4"/>
        <v>98.264089701976985</v>
      </c>
      <c r="N38" s="46">
        <f t="shared" si="4"/>
        <v>29.523809523809526</v>
      </c>
      <c r="O38" s="47">
        <f t="shared" si="5"/>
        <v>93.4</v>
      </c>
      <c r="P38" s="48">
        <f t="shared" si="5"/>
        <v>92.1</v>
      </c>
      <c r="Q38" s="49">
        <f t="shared" si="6"/>
        <v>1.3000000000000114</v>
      </c>
      <c r="R38" s="50"/>
      <c r="S38" s="51"/>
      <c r="T38" s="43">
        <v>34</v>
      </c>
      <c r="U38" s="44">
        <v>0</v>
      </c>
      <c r="V38" s="52">
        <f t="shared" si="0"/>
        <v>34</v>
      </c>
      <c r="W38" s="38">
        <v>2</v>
      </c>
      <c r="X38" s="44">
        <v>3224</v>
      </c>
      <c r="Y38" s="52">
        <f t="shared" si="10"/>
        <v>3226</v>
      </c>
      <c r="Z38" s="65">
        <f t="shared" si="8"/>
        <v>5915</v>
      </c>
      <c r="AA38" s="60">
        <f t="shared" si="1"/>
        <v>15054</v>
      </c>
      <c r="AB38" s="52">
        <f t="shared" si="9"/>
        <v>20969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592580</v>
      </c>
      <c r="D39" s="39">
        <v>22189</v>
      </c>
      <c r="E39" s="40">
        <v>614769</v>
      </c>
      <c r="F39" s="41">
        <v>603577</v>
      </c>
      <c r="G39" s="42">
        <f t="shared" si="2"/>
        <v>1.8542787415690127</v>
      </c>
      <c r="H39" s="43">
        <v>584647</v>
      </c>
      <c r="I39" s="44">
        <v>6312</v>
      </c>
      <c r="J39" s="40">
        <v>590959</v>
      </c>
      <c r="K39" s="41">
        <v>578766</v>
      </c>
      <c r="L39" s="42">
        <f t="shared" si="3"/>
        <v>2.1067236154162479</v>
      </c>
      <c r="M39" s="45">
        <f t="shared" si="4"/>
        <v>98.661277802153293</v>
      </c>
      <c r="N39" s="46">
        <f t="shared" si="4"/>
        <v>28.446527558700257</v>
      </c>
      <c r="O39" s="47">
        <f t="shared" si="5"/>
        <v>96.1</v>
      </c>
      <c r="P39" s="48">
        <f t="shared" si="5"/>
        <v>95.9</v>
      </c>
      <c r="Q39" s="49">
        <f t="shared" si="6"/>
        <v>0.19999999999998863</v>
      </c>
      <c r="R39" s="50"/>
      <c r="S39" s="51"/>
      <c r="T39" s="43">
        <v>142</v>
      </c>
      <c r="U39" s="44">
        <v>7</v>
      </c>
      <c r="V39" s="52">
        <f t="shared" si="0"/>
        <v>149</v>
      </c>
      <c r="W39" s="38">
        <v>48</v>
      </c>
      <c r="X39" s="44">
        <v>3316</v>
      </c>
      <c r="Y39" s="52">
        <f t="shared" si="10"/>
        <v>3364</v>
      </c>
      <c r="Z39" s="65">
        <f t="shared" si="8"/>
        <v>8027</v>
      </c>
      <c r="AA39" s="60">
        <f t="shared" si="1"/>
        <v>12568</v>
      </c>
      <c r="AB39" s="52">
        <f t="shared" si="9"/>
        <v>20595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1042134</v>
      </c>
      <c r="D40" s="39">
        <v>5386</v>
      </c>
      <c r="E40" s="40">
        <v>1047520</v>
      </c>
      <c r="F40" s="41">
        <v>1025568</v>
      </c>
      <c r="G40" s="42">
        <f t="shared" si="2"/>
        <v>2.1404724016349963</v>
      </c>
      <c r="H40" s="43">
        <v>1040368</v>
      </c>
      <c r="I40" s="44">
        <v>726</v>
      </c>
      <c r="J40" s="40">
        <v>1041094</v>
      </c>
      <c r="K40" s="41">
        <v>1020021</v>
      </c>
      <c r="L40" s="42">
        <f t="shared" si="3"/>
        <v>2.0659378581421359</v>
      </c>
      <c r="M40" s="56">
        <f t="shared" si="4"/>
        <v>99.830540026522499</v>
      </c>
      <c r="N40" s="57">
        <f t="shared" si="4"/>
        <v>13.479391013739326</v>
      </c>
      <c r="O40" s="47">
        <f t="shared" si="5"/>
        <v>99.4</v>
      </c>
      <c r="P40" s="48">
        <f t="shared" si="5"/>
        <v>99.5</v>
      </c>
      <c r="Q40" s="49">
        <f t="shared" si="6"/>
        <v>-9.9999999999994316E-2</v>
      </c>
      <c r="R40" s="63"/>
      <c r="S40" s="64"/>
      <c r="T40" s="43">
        <v>0</v>
      </c>
      <c r="U40" s="44">
        <v>0</v>
      </c>
      <c r="V40" s="58">
        <f t="shared" si="0"/>
        <v>0</v>
      </c>
      <c r="W40" s="38">
        <v>0</v>
      </c>
      <c r="X40" s="44">
        <v>138</v>
      </c>
      <c r="Y40" s="58">
        <f t="shared" si="10"/>
        <v>138</v>
      </c>
      <c r="Z40" s="65">
        <f t="shared" si="8"/>
        <v>1766</v>
      </c>
      <c r="AA40" s="60">
        <f t="shared" si="1"/>
        <v>4522</v>
      </c>
      <c r="AB40" s="58">
        <f t="shared" si="9"/>
        <v>6288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417314</v>
      </c>
      <c r="D41" s="69">
        <v>8897</v>
      </c>
      <c r="E41" s="70">
        <v>426211</v>
      </c>
      <c r="F41" s="41">
        <v>422118</v>
      </c>
      <c r="G41" s="71">
        <f t="shared" si="2"/>
        <v>0.96963408336057688</v>
      </c>
      <c r="H41" s="72">
        <v>412062</v>
      </c>
      <c r="I41" s="73">
        <v>1524</v>
      </c>
      <c r="J41" s="70">
        <v>413586</v>
      </c>
      <c r="K41" s="41">
        <v>413319</v>
      </c>
      <c r="L41" s="71">
        <f t="shared" si="3"/>
        <v>6.4599014320657885E-2</v>
      </c>
      <c r="M41" s="74">
        <f t="shared" si="4"/>
        <v>98.741475244060823</v>
      </c>
      <c r="N41" s="75">
        <f t="shared" si="4"/>
        <v>17.129369450376529</v>
      </c>
      <c r="O41" s="76">
        <f t="shared" si="5"/>
        <v>97</v>
      </c>
      <c r="P41" s="77">
        <f t="shared" si="5"/>
        <v>97.9</v>
      </c>
      <c r="Q41" s="78">
        <f t="shared" si="6"/>
        <v>-0.90000000000000568</v>
      </c>
      <c r="R41" s="79"/>
      <c r="S41" s="80"/>
      <c r="T41" s="72">
        <v>123</v>
      </c>
      <c r="U41" s="73">
        <v>0</v>
      </c>
      <c r="V41" s="81">
        <f t="shared" si="0"/>
        <v>123</v>
      </c>
      <c r="W41" s="68">
        <v>0</v>
      </c>
      <c r="X41" s="73">
        <v>74</v>
      </c>
      <c r="Y41" s="81">
        <f t="shared" si="10"/>
        <v>74</v>
      </c>
      <c r="Z41" s="72">
        <f t="shared" si="8"/>
        <v>5375</v>
      </c>
      <c r="AA41" s="73">
        <f t="shared" si="1"/>
        <v>7299</v>
      </c>
      <c r="AB41" s="81">
        <f t="shared" si="9"/>
        <v>12674</v>
      </c>
    </row>
    <row r="42" spans="1:28" s="95" customFormat="1" ht="15" customHeight="1" thickTop="1" x14ac:dyDescent="0.15">
      <c r="A42" s="82" t="s">
        <v>71</v>
      </c>
      <c r="B42" s="83"/>
      <c r="C42" s="84">
        <f t="shared" ref="C42:K42" si="11">C43+C45</f>
        <v>76887338</v>
      </c>
      <c r="D42" s="85">
        <f t="shared" si="11"/>
        <v>1205232</v>
      </c>
      <c r="E42" s="86">
        <f t="shared" si="11"/>
        <v>78092570</v>
      </c>
      <c r="F42" s="87">
        <f>F43+F45</f>
        <v>75335993</v>
      </c>
      <c r="G42" s="88">
        <f>IFERROR((E42-F42)/F42*100,"-")</f>
        <v>3.6590438251739776</v>
      </c>
      <c r="H42" s="84">
        <f t="shared" si="11"/>
        <v>76420288</v>
      </c>
      <c r="I42" s="85">
        <f t="shared" si="11"/>
        <v>344187</v>
      </c>
      <c r="J42" s="86">
        <f t="shared" si="11"/>
        <v>76764475</v>
      </c>
      <c r="K42" s="87">
        <f t="shared" si="11"/>
        <v>74026308</v>
      </c>
      <c r="L42" s="88">
        <f>IFERROR((J42-K42)/K42*100,"-")</f>
        <v>3.6989106629497179</v>
      </c>
      <c r="M42" s="89">
        <f t="shared" si="4"/>
        <v>99.392552776375226</v>
      </c>
      <c r="N42" s="90">
        <f t="shared" si="4"/>
        <v>28.55773826118125</v>
      </c>
      <c r="O42" s="91">
        <f t="shared" si="5"/>
        <v>98.3</v>
      </c>
      <c r="P42" s="92">
        <f t="shared" si="5"/>
        <v>98.3</v>
      </c>
      <c r="Q42" s="93">
        <f t="shared" si="6"/>
        <v>0</v>
      </c>
      <c r="R42" s="94">
        <f>R43+R45</f>
        <v>0</v>
      </c>
      <c r="S42" s="87">
        <f t="shared" ref="S42:AB42" si="12">S43+S45</f>
        <v>0</v>
      </c>
      <c r="T42" s="84">
        <f t="shared" si="12"/>
        <v>11800</v>
      </c>
      <c r="U42" s="85">
        <f t="shared" si="12"/>
        <v>1732</v>
      </c>
      <c r="V42" s="87">
        <f t="shared" si="12"/>
        <v>13532</v>
      </c>
      <c r="W42" s="86">
        <f t="shared" si="12"/>
        <v>5801</v>
      </c>
      <c r="X42" s="85">
        <f t="shared" si="12"/>
        <v>123112.99017154021</v>
      </c>
      <c r="Y42" s="87">
        <f t="shared" si="12"/>
        <v>128913.99017154021</v>
      </c>
      <c r="Z42" s="84">
        <f t="shared" si="12"/>
        <v>473049</v>
      </c>
      <c r="AA42" s="85">
        <f t="shared" si="12"/>
        <v>739664.00982845982</v>
      </c>
      <c r="AB42" s="87">
        <f t="shared" si="12"/>
        <v>1212713.0098284599</v>
      </c>
    </row>
    <row r="43" spans="1:28" s="54" customFormat="1" ht="15" customHeight="1" x14ac:dyDescent="0.15">
      <c r="A43" s="96" t="s">
        <v>72</v>
      </c>
      <c r="B43" s="97"/>
      <c r="C43" s="98">
        <f>SUM(C7:C20)</f>
        <v>65505978</v>
      </c>
      <c r="D43" s="99">
        <f t="shared" ref="D43:K43" si="13">SUM(D7:D20)</f>
        <v>921708</v>
      </c>
      <c r="E43" s="100">
        <f t="shared" si="13"/>
        <v>66427686</v>
      </c>
      <c r="F43" s="101">
        <f>SUM(F7:F20)</f>
        <v>64072924</v>
      </c>
      <c r="G43" s="102">
        <f>IFERROR((E43-F43)/F43*100,"-")</f>
        <v>3.6751280462867588</v>
      </c>
      <c r="H43" s="98">
        <f t="shared" si="13"/>
        <v>65131080</v>
      </c>
      <c r="I43" s="99">
        <f t="shared" si="13"/>
        <v>280381</v>
      </c>
      <c r="J43" s="100">
        <f t="shared" si="13"/>
        <v>65411461</v>
      </c>
      <c r="K43" s="101">
        <f t="shared" si="13"/>
        <v>63075322</v>
      </c>
      <c r="L43" s="102">
        <f>IFERROR((J43-K43)/K43*100,"-")</f>
        <v>3.7037290114824941</v>
      </c>
      <c r="M43" s="103">
        <f>IFERROR(H43/C43*100,"-")</f>
        <v>99.427688874441358</v>
      </c>
      <c r="N43" s="104">
        <f t="shared" si="4"/>
        <v>30.419720779248959</v>
      </c>
      <c r="O43" s="105">
        <f>IFERROR(ROUND(J43/E43*100,1),"-")</f>
        <v>98.5</v>
      </c>
      <c r="P43" s="106">
        <f t="shared" ref="P43:P53" si="14">IFERROR(ROUND(K43/F43*100,1),"-")</f>
        <v>98.4</v>
      </c>
      <c r="Q43" s="105">
        <f t="shared" si="6"/>
        <v>9.9999999999994316E-2</v>
      </c>
      <c r="R43" s="107">
        <f>SUM(R7:R20)</f>
        <v>0</v>
      </c>
      <c r="S43" s="101">
        <f t="shared" ref="S43:AB43" si="15">SUM(S7:S20)</f>
        <v>0</v>
      </c>
      <c r="T43" s="98">
        <f t="shared" si="15"/>
        <v>10973</v>
      </c>
      <c r="U43" s="99">
        <f t="shared" si="15"/>
        <v>1691</v>
      </c>
      <c r="V43" s="108">
        <f t="shared" si="15"/>
        <v>12664</v>
      </c>
      <c r="W43" s="109">
        <f t="shared" si="15"/>
        <v>2645</v>
      </c>
      <c r="X43" s="99">
        <f t="shared" si="15"/>
        <v>85733</v>
      </c>
      <c r="Y43" s="108">
        <f t="shared" si="15"/>
        <v>88378</v>
      </c>
      <c r="Z43" s="98">
        <f t="shared" si="15"/>
        <v>383226</v>
      </c>
      <c r="AA43" s="99">
        <f t="shared" si="15"/>
        <v>557285</v>
      </c>
      <c r="AB43" s="108">
        <f t="shared" si="15"/>
        <v>940511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23955401</v>
      </c>
      <c r="D44" s="113">
        <f>SUM(D8:D20)</f>
        <v>694054</v>
      </c>
      <c r="E44" s="114">
        <f>SUM(E8:E20)</f>
        <v>24649455</v>
      </c>
      <c r="F44" s="115">
        <f>SUM(F8:F20)</f>
        <v>23870221</v>
      </c>
      <c r="G44" s="116">
        <f t="shared" ref="G44:G53" si="16">IFERROR((E44-F44)/F44*100,"-")</f>
        <v>3.2644607689220804</v>
      </c>
      <c r="H44" s="112">
        <f>SUM(H8:H20)</f>
        <v>23691619</v>
      </c>
      <c r="I44" s="113">
        <f>SUM(I8:I20)</f>
        <v>156351</v>
      </c>
      <c r="J44" s="114">
        <f>SUM(J8:J20)</f>
        <v>23847970</v>
      </c>
      <c r="K44" s="115">
        <f>SUM(K8:K20)</f>
        <v>23109010</v>
      </c>
      <c r="L44" s="116">
        <f t="shared" ref="L44:L53" si="17">IFERROR((J44-K44)/K44*100,"-")</f>
        <v>3.1977137921529306</v>
      </c>
      <c r="M44" s="103">
        <f t="shared" ref="M44:N53" si="18">IFERROR(H44/C44*100,"-")</f>
        <v>98.898862097946093</v>
      </c>
      <c r="N44" s="104">
        <f t="shared" si="18"/>
        <v>22.527209698380819</v>
      </c>
      <c r="O44" s="117">
        <f t="shared" ref="O44:O53" si="19">IFERROR(ROUND(J44/E44*100,1),"-")</f>
        <v>96.7</v>
      </c>
      <c r="P44" s="118">
        <f t="shared" si="14"/>
        <v>96.8</v>
      </c>
      <c r="Q44" s="117">
        <f t="shared" si="6"/>
        <v>-9.9999999999994316E-2</v>
      </c>
      <c r="R44" s="119">
        <f t="shared" ref="R44:AB44" si="20">SUM(R8:R20)</f>
        <v>0</v>
      </c>
      <c r="S44" s="119">
        <f t="shared" si="20"/>
        <v>0</v>
      </c>
      <c r="T44" s="112">
        <f t="shared" si="20"/>
        <v>3907</v>
      </c>
      <c r="U44" s="113">
        <f t="shared" si="20"/>
        <v>513</v>
      </c>
      <c r="V44" s="115">
        <f t="shared" si="20"/>
        <v>4420</v>
      </c>
      <c r="W44" s="112">
        <f t="shared" si="20"/>
        <v>2561</v>
      </c>
      <c r="X44" s="113">
        <f t="shared" si="20"/>
        <v>75506</v>
      </c>
      <c r="Y44" s="115">
        <f t="shared" si="20"/>
        <v>78067</v>
      </c>
      <c r="Z44" s="112">
        <f t="shared" si="20"/>
        <v>265128</v>
      </c>
      <c r="AA44" s="113">
        <f t="shared" si="20"/>
        <v>462710</v>
      </c>
      <c r="AB44" s="115">
        <f t="shared" si="20"/>
        <v>727838</v>
      </c>
    </row>
    <row r="45" spans="1:28" s="54" customFormat="1" ht="15" customHeight="1" x14ac:dyDescent="0.15">
      <c r="A45" s="110" t="s">
        <v>74</v>
      </c>
      <c r="B45" s="111"/>
      <c r="C45" s="112">
        <f t="shared" ref="C45:K45" si="21">C49+C50+C51+C52+C53</f>
        <v>11381360</v>
      </c>
      <c r="D45" s="113">
        <f t="shared" si="21"/>
        <v>283524</v>
      </c>
      <c r="E45" s="114">
        <f t="shared" si="21"/>
        <v>11664884</v>
      </c>
      <c r="F45" s="115">
        <f t="shared" si="21"/>
        <v>11263069</v>
      </c>
      <c r="G45" s="120">
        <f t="shared" si="16"/>
        <v>3.5675445120686025</v>
      </c>
      <c r="H45" s="112">
        <f t="shared" si="21"/>
        <v>11289208</v>
      </c>
      <c r="I45" s="113">
        <f t="shared" si="21"/>
        <v>63806</v>
      </c>
      <c r="J45" s="114">
        <f t="shared" si="21"/>
        <v>11353014</v>
      </c>
      <c r="K45" s="115">
        <f t="shared" si="21"/>
        <v>10950986</v>
      </c>
      <c r="L45" s="120">
        <f t="shared" si="17"/>
        <v>3.671158012620964</v>
      </c>
      <c r="M45" s="103">
        <f t="shared" si="18"/>
        <v>99.190325233539753</v>
      </c>
      <c r="N45" s="104">
        <f t="shared" si="18"/>
        <v>22.5046204201408</v>
      </c>
      <c r="O45" s="117">
        <f t="shared" si="19"/>
        <v>97.3</v>
      </c>
      <c r="P45" s="118">
        <f t="shared" si="14"/>
        <v>97.2</v>
      </c>
      <c r="Q45" s="117">
        <f t="shared" si="6"/>
        <v>9.9999999999994316E-2</v>
      </c>
      <c r="R45" s="119">
        <f>R49+R50+R51+R52+R53</f>
        <v>0</v>
      </c>
      <c r="S45" s="115">
        <f t="shared" ref="S45:AB45" si="22">S49+S50+S51+S52+S53</f>
        <v>0</v>
      </c>
      <c r="T45" s="112">
        <f t="shared" si="22"/>
        <v>827</v>
      </c>
      <c r="U45" s="113">
        <f t="shared" si="22"/>
        <v>41</v>
      </c>
      <c r="V45" s="115">
        <f t="shared" si="22"/>
        <v>868</v>
      </c>
      <c r="W45" s="114">
        <f t="shared" si="22"/>
        <v>3156</v>
      </c>
      <c r="X45" s="113">
        <f t="shared" si="22"/>
        <v>37379.990171540201</v>
      </c>
      <c r="Y45" s="115">
        <f t="shared" si="22"/>
        <v>40535.990171540201</v>
      </c>
      <c r="Z45" s="112">
        <f t="shared" si="22"/>
        <v>89823</v>
      </c>
      <c r="AA45" s="113">
        <f t="shared" si="22"/>
        <v>182379.00982845979</v>
      </c>
      <c r="AB45" s="115">
        <f t="shared" si="22"/>
        <v>272202.00982845982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59898907</v>
      </c>
      <c r="D46" s="124">
        <f t="shared" ref="D46:F46" si="23">SUMIFS(D$7:D$41,$B$7:$B$41,"沿")</f>
        <v>620081</v>
      </c>
      <c r="E46" s="125">
        <f t="shared" si="23"/>
        <v>60518988</v>
      </c>
      <c r="F46" s="125">
        <f t="shared" si="23"/>
        <v>58457719</v>
      </c>
      <c r="G46" s="126">
        <f>IFERROR((E46-F46)/F46*100,"-")</f>
        <v>3.5260852377767256</v>
      </c>
      <c r="H46" s="123">
        <f>SUMIFS(H$7:H$41,$B$7:$B$41,"沿")</f>
        <v>59614488</v>
      </c>
      <c r="I46" s="124">
        <f t="shared" ref="I46:K46" si="24">SUMIFS(I$7:I$41,$B$7:$B$41,"沿")</f>
        <v>230787</v>
      </c>
      <c r="J46" s="125">
        <f t="shared" si="24"/>
        <v>59845275</v>
      </c>
      <c r="K46" s="125">
        <f t="shared" si="24"/>
        <v>57789651</v>
      </c>
      <c r="L46" s="126">
        <f t="shared" si="17"/>
        <v>3.5570797961731939</v>
      </c>
      <c r="M46" s="127">
        <f t="shared" si="18"/>
        <v>99.525168297311339</v>
      </c>
      <c r="N46" s="128">
        <f t="shared" si="18"/>
        <v>37.218847215121897</v>
      </c>
      <c r="O46" s="129">
        <f>IFERROR(ROUND(J46/E46*100,1),"-")</f>
        <v>98.9</v>
      </c>
      <c r="P46" s="130">
        <f>IFERROR(ROUND(K46/F46*100,1),"-")</f>
        <v>98.9</v>
      </c>
      <c r="Q46" s="129">
        <f t="shared" si="6"/>
        <v>0</v>
      </c>
      <c r="R46" s="125">
        <f t="shared" ref="R46:AB46" si="25">SUMIFS(R$7:R$41,$B$7:$B$41,"沿")</f>
        <v>0</v>
      </c>
      <c r="S46" s="125">
        <f t="shared" si="25"/>
        <v>0</v>
      </c>
      <c r="T46" s="123">
        <f t="shared" si="25"/>
        <v>10694</v>
      </c>
      <c r="U46" s="124">
        <f t="shared" si="25"/>
        <v>1407</v>
      </c>
      <c r="V46" s="125">
        <f t="shared" si="25"/>
        <v>12101</v>
      </c>
      <c r="W46" s="123">
        <f t="shared" si="25"/>
        <v>1631</v>
      </c>
      <c r="X46" s="124">
        <f t="shared" si="25"/>
        <v>51302</v>
      </c>
      <c r="Y46" s="125">
        <f t="shared" si="25"/>
        <v>52933</v>
      </c>
      <c r="Z46" s="123">
        <f t="shared" si="25"/>
        <v>293482</v>
      </c>
      <c r="AA46" s="124">
        <f t="shared" si="25"/>
        <v>339399</v>
      </c>
      <c r="AB46" s="125">
        <f t="shared" si="25"/>
        <v>632881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16988431</v>
      </c>
      <c r="D47" s="134">
        <f t="shared" ref="D47:F47" si="26">SUMIFS(D$7:D$41,$B$7:$B$41,"-")</f>
        <v>585151</v>
      </c>
      <c r="E47" s="135">
        <f t="shared" si="26"/>
        <v>17573582</v>
      </c>
      <c r="F47" s="135">
        <f t="shared" si="26"/>
        <v>16878274</v>
      </c>
      <c r="G47" s="136">
        <f>IFERROR((E47-F47)/F47*100,"-")</f>
        <v>4.1195444510499124</v>
      </c>
      <c r="H47" s="133">
        <f>SUMIFS(H$7:H$41,$B$7:$B$41,"-")</f>
        <v>16805800</v>
      </c>
      <c r="I47" s="134">
        <f t="shared" ref="I47:K47" si="27">SUMIFS(I$7:I$41,$B$7:$B$41,"-")</f>
        <v>113400</v>
      </c>
      <c r="J47" s="135">
        <f t="shared" si="27"/>
        <v>16919200</v>
      </c>
      <c r="K47" s="135">
        <f t="shared" si="27"/>
        <v>16236657</v>
      </c>
      <c r="L47" s="136">
        <f t="shared" si="17"/>
        <v>4.2037163191905824</v>
      </c>
      <c r="M47" s="137">
        <f t="shared" si="18"/>
        <v>98.924968409384007</v>
      </c>
      <c r="N47" s="138">
        <f t="shared" si="18"/>
        <v>19.379613125500939</v>
      </c>
      <c r="O47" s="139">
        <f t="shared" si="19"/>
        <v>96.3</v>
      </c>
      <c r="P47" s="140">
        <f t="shared" si="14"/>
        <v>96.2</v>
      </c>
      <c r="Q47" s="139">
        <f t="shared" si="6"/>
        <v>9.9999999999994316E-2</v>
      </c>
      <c r="R47" s="135">
        <f t="shared" ref="R47:AB47" si="28">SUMIFS(R$7:R$41,$B$7:$B$41,"-")</f>
        <v>0</v>
      </c>
      <c r="S47" s="135">
        <f t="shared" si="28"/>
        <v>0</v>
      </c>
      <c r="T47" s="133">
        <f t="shared" si="28"/>
        <v>1106</v>
      </c>
      <c r="U47" s="134">
        <f t="shared" si="28"/>
        <v>325</v>
      </c>
      <c r="V47" s="135">
        <f t="shared" si="28"/>
        <v>1431</v>
      </c>
      <c r="W47" s="133">
        <f t="shared" si="28"/>
        <v>4170</v>
      </c>
      <c r="X47" s="134">
        <f t="shared" si="28"/>
        <v>71810.990171540208</v>
      </c>
      <c r="Y47" s="135">
        <f t="shared" si="28"/>
        <v>75980.990171540194</v>
      </c>
      <c r="Z47" s="133">
        <f t="shared" si="28"/>
        <v>179567</v>
      </c>
      <c r="AA47" s="134">
        <f t="shared" si="28"/>
        <v>400265.00982845982</v>
      </c>
      <c r="AB47" s="135">
        <f t="shared" si="28"/>
        <v>579832.00982845982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 t="shared" ref="C48:K48" si="29">SUM(C8:C20)</f>
        <v>23955401</v>
      </c>
      <c r="D48" s="113">
        <f t="shared" si="29"/>
        <v>694054</v>
      </c>
      <c r="E48" s="114">
        <f t="shared" si="29"/>
        <v>24649455</v>
      </c>
      <c r="F48" s="115">
        <f t="shared" si="29"/>
        <v>23870221</v>
      </c>
      <c r="G48" s="120">
        <f t="shared" si="16"/>
        <v>3.2644607689220804</v>
      </c>
      <c r="H48" s="112">
        <f t="shared" si="29"/>
        <v>23691619</v>
      </c>
      <c r="I48" s="113">
        <f t="shared" si="29"/>
        <v>156351</v>
      </c>
      <c r="J48" s="114">
        <f t="shared" si="29"/>
        <v>23847970</v>
      </c>
      <c r="K48" s="115">
        <f t="shared" si="29"/>
        <v>23109010</v>
      </c>
      <c r="L48" s="120">
        <f t="shared" si="17"/>
        <v>3.1977137921529306</v>
      </c>
      <c r="M48" s="141">
        <f t="shared" si="18"/>
        <v>98.898862097946093</v>
      </c>
      <c r="N48" s="142">
        <f t="shared" si="18"/>
        <v>22.527209698380819</v>
      </c>
      <c r="O48" s="117">
        <f t="shared" si="19"/>
        <v>96.7</v>
      </c>
      <c r="P48" s="118">
        <f t="shared" si="14"/>
        <v>96.8</v>
      </c>
      <c r="Q48" s="117">
        <f t="shared" si="6"/>
        <v>-9.9999999999994316E-2</v>
      </c>
      <c r="R48" s="119">
        <f t="shared" ref="R48:AB48" si="30">SUM(R8:R20)</f>
        <v>0</v>
      </c>
      <c r="S48" s="115">
        <f t="shared" si="30"/>
        <v>0</v>
      </c>
      <c r="T48" s="112">
        <f t="shared" si="30"/>
        <v>3907</v>
      </c>
      <c r="U48" s="113">
        <f t="shared" si="30"/>
        <v>513</v>
      </c>
      <c r="V48" s="115">
        <f t="shared" si="30"/>
        <v>4420</v>
      </c>
      <c r="W48" s="114">
        <f t="shared" si="30"/>
        <v>2561</v>
      </c>
      <c r="X48" s="113">
        <f t="shared" si="30"/>
        <v>75506</v>
      </c>
      <c r="Y48" s="115">
        <f t="shared" si="30"/>
        <v>78067</v>
      </c>
      <c r="Z48" s="112">
        <f t="shared" si="30"/>
        <v>265128</v>
      </c>
      <c r="AA48" s="113">
        <f t="shared" si="30"/>
        <v>462710</v>
      </c>
      <c r="AB48" s="115">
        <f t="shared" si="30"/>
        <v>727838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2882601</v>
      </c>
      <c r="D49" s="113">
        <f t="shared" ref="D49:K49" si="31">SUM(D21:D27)</f>
        <v>110827</v>
      </c>
      <c r="E49" s="114">
        <f t="shared" si="31"/>
        <v>2993428</v>
      </c>
      <c r="F49" s="115">
        <f t="shared" si="31"/>
        <v>2925708</v>
      </c>
      <c r="G49" s="120">
        <f t="shared" si="16"/>
        <v>2.3146534103881864</v>
      </c>
      <c r="H49" s="112">
        <f t="shared" si="31"/>
        <v>2851434</v>
      </c>
      <c r="I49" s="113">
        <f t="shared" si="31"/>
        <v>25961</v>
      </c>
      <c r="J49" s="114">
        <f t="shared" si="31"/>
        <v>2877395</v>
      </c>
      <c r="K49" s="115">
        <f t="shared" si="31"/>
        <v>2803962</v>
      </c>
      <c r="L49" s="120">
        <f t="shared" si="17"/>
        <v>2.6189013973798505</v>
      </c>
      <c r="M49" s="141">
        <f t="shared" si="18"/>
        <v>98.918788968712633</v>
      </c>
      <c r="N49" s="142">
        <f t="shared" si="18"/>
        <v>23.424797206456908</v>
      </c>
      <c r="O49" s="117">
        <f t="shared" si="19"/>
        <v>96.1</v>
      </c>
      <c r="P49" s="118">
        <f t="shared" si="14"/>
        <v>95.8</v>
      </c>
      <c r="Q49" s="117">
        <f t="shared" si="6"/>
        <v>0.29999999999999716</v>
      </c>
      <c r="R49" s="119">
        <f t="shared" ref="R49:AB49" si="32">SUM(R21:R27)</f>
        <v>0</v>
      </c>
      <c r="S49" s="115">
        <f t="shared" si="32"/>
        <v>0</v>
      </c>
      <c r="T49" s="112">
        <f t="shared" si="32"/>
        <v>227</v>
      </c>
      <c r="U49" s="113">
        <f t="shared" si="32"/>
        <v>7</v>
      </c>
      <c r="V49" s="143">
        <f t="shared" si="32"/>
        <v>234</v>
      </c>
      <c r="W49" s="114">
        <f t="shared" si="32"/>
        <v>1530</v>
      </c>
      <c r="X49" s="113">
        <f t="shared" si="32"/>
        <v>13879</v>
      </c>
      <c r="Y49" s="143">
        <f t="shared" si="32"/>
        <v>15409</v>
      </c>
      <c r="Z49" s="112">
        <f t="shared" si="32"/>
        <v>29864</v>
      </c>
      <c r="AA49" s="113">
        <f t="shared" si="32"/>
        <v>70994</v>
      </c>
      <c r="AB49" s="143">
        <f t="shared" si="32"/>
        <v>100858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5359984</v>
      </c>
      <c r="D50" s="113">
        <f t="shared" ref="D50:K50" si="33">SUM(D28:D35)</f>
        <v>95662</v>
      </c>
      <c r="E50" s="114">
        <f t="shared" si="33"/>
        <v>5455646</v>
      </c>
      <c r="F50" s="115">
        <f t="shared" si="33"/>
        <v>5182976</v>
      </c>
      <c r="G50" s="120">
        <f t="shared" si="16"/>
        <v>5.2608771485725576</v>
      </c>
      <c r="H50" s="112">
        <f t="shared" si="33"/>
        <v>5324908</v>
      </c>
      <c r="I50" s="113">
        <f t="shared" si="33"/>
        <v>19628</v>
      </c>
      <c r="J50" s="114">
        <f t="shared" si="33"/>
        <v>5344536</v>
      </c>
      <c r="K50" s="115">
        <f t="shared" si="33"/>
        <v>5076066</v>
      </c>
      <c r="L50" s="120">
        <f t="shared" si="17"/>
        <v>5.2889383234969758</v>
      </c>
      <c r="M50" s="141">
        <f t="shared" si="18"/>
        <v>99.345595061477795</v>
      </c>
      <c r="N50" s="142">
        <f t="shared" si="18"/>
        <v>20.518074052392798</v>
      </c>
      <c r="O50" s="117">
        <f t="shared" si="19"/>
        <v>98</v>
      </c>
      <c r="P50" s="118">
        <f t="shared" si="14"/>
        <v>97.9</v>
      </c>
      <c r="Q50" s="117">
        <f t="shared" si="6"/>
        <v>9.9999999999994316E-2</v>
      </c>
      <c r="R50" s="119">
        <f t="shared" ref="R50:AB50" si="34">SUM(R28:R35)</f>
        <v>0</v>
      </c>
      <c r="S50" s="115">
        <f t="shared" si="34"/>
        <v>0</v>
      </c>
      <c r="T50" s="112">
        <f t="shared" si="34"/>
        <v>286</v>
      </c>
      <c r="U50" s="113">
        <f t="shared" si="34"/>
        <v>27</v>
      </c>
      <c r="V50" s="143">
        <f t="shared" si="34"/>
        <v>313</v>
      </c>
      <c r="W50" s="114">
        <f t="shared" si="34"/>
        <v>1498</v>
      </c>
      <c r="X50" s="113">
        <f t="shared" si="34"/>
        <v>15864.990171540199</v>
      </c>
      <c r="Y50" s="143">
        <f t="shared" si="34"/>
        <v>17362.990171540201</v>
      </c>
      <c r="Z50" s="112">
        <f t="shared" si="34"/>
        <v>33864</v>
      </c>
      <c r="AA50" s="113">
        <f t="shared" si="34"/>
        <v>60196.009828459799</v>
      </c>
      <c r="AB50" s="143">
        <f t="shared" si="34"/>
        <v>94060.009828459806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1679327</v>
      </c>
      <c r="D51" s="113">
        <f t="shared" ref="D51:K51" si="35">SUM(D36:D39)</f>
        <v>62752</v>
      </c>
      <c r="E51" s="114">
        <f t="shared" si="35"/>
        <v>1742079</v>
      </c>
      <c r="F51" s="115">
        <f t="shared" si="35"/>
        <v>1706699</v>
      </c>
      <c r="G51" s="120">
        <f t="shared" si="16"/>
        <v>2.0730076012231797</v>
      </c>
      <c r="H51" s="112">
        <f t="shared" si="35"/>
        <v>1660436</v>
      </c>
      <c r="I51" s="113">
        <f t="shared" si="35"/>
        <v>15967</v>
      </c>
      <c r="J51" s="114">
        <f t="shared" si="35"/>
        <v>1676403</v>
      </c>
      <c r="K51" s="115">
        <f t="shared" si="35"/>
        <v>1637618</v>
      </c>
      <c r="L51" s="120">
        <f t="shared" si="17"/>
        <v>2.3683789504023527</v>
      </c>
      <c r="M51" s="141">
        <f t="shared" si="18"/>
        <v>98.875085078724993</v>
      </c>
      <c r="N51" s="142">
        <f t="shared" si="18"/>
        <v>25.444607343192249</v>
      </c>
      <c r="O51" s="117">
        <f t="shared" si="19"/>
        <v>96.2</v>
      </c>
      <c r="P51" s="118">
        <f t="shared" si="14"/>
        <v>96</v>
      </c>
      <c r="Q51" s="117">
        <f t="shared" si="6"/>
        <v>0.20000000000000284</v>
      </c>
      <c r="R51" s="119">
        <f t="shared" ref="R51:AB51" si="36">SUM(R36:R39)</f>
        <v>0</v>
      </c>
      <c r="S51" s="115">
        <f t="shared" si="36"/>
        <v>0</v>
      </c>
      <c r="T51" s="112">
        <f t="shared" si="36"/>
        <v>191</v>
      </c>
      <c r="U51" s="113">
        <f t="shared" si="36"/>
        <v>7</v>
      </c>
      <c r="V51" s="143">
        <f t="shared" si="36"/>
        <v>198</v>
      </c>
      <c r="W51" s="114">
        <f t="shared" si="36"/>
        <v>128</v>
      </c>
      <c r="X51" s="113">
        <f t="shared" si="36"/>
        <v>7424</v>
      </c>
      <c r="Y51" s="143">
        <f t="shared" si="36"/>
        <v>7552</v>
      </c>
      <c r="Z51" s="112">
        <f t="shared" si="36"/>
        <v>18954</v>
      </c>
      <c r="AA51" s="113">
        <f t="shared" si="36"/>
        <v>39368</v>
      </c>
      <c r="AB51" s="143">
        <f t="shared" si="36"/>
        <v>58322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>SUM(C40:C40)</f>
        <v>1042134</v>
      </c>
      <c r="D52" s="113">
        <f t="shared" ref="D52:K53" si="37">SUM(D40:D40)</f>
        <v>5386</v>
      </c>
      <c r="E52" s="114">
        <f t="shared" si="37"/>
        <v>1047520</v>
      </c>
      <c r="F52" s="115">
        <f t="shared" si="37"/>
        <v>1025568</v>
      </c>
      <c r="G52" s="120">
        <f t="shared" si="16"/>
        <v>2.1404724016349963</v>
      </c>
      <c r="H52" s="112">
        <f t="shared" si="37"/>
        <v>1040368</v>
      </c>
      <c r="I52" s="113">
        <f t="shared" si="37"/>
        <v>726</v>
      </c>
      <c r="J52" s="114">
        <f t="shared" si="37"/>
        <v>1041094</v>
      </c>
      <c r="K52" s="115">
        <f t="shared" si="37"/>
        <v>1020021</v>
      </c>
      <c r="L52" s="120">
        <f t="shared" si="17"/>
        <v>2.0659378581421359</v>
      </c>
      <c r="M52" s="141">
        <f t="shared" si="18"/>
        <v>99.830540026522499</v>
      </c>
      <c r="N52" s="142">
        <f t="shared" si="18"/>
        <v>13.479391013739326</v>
      </c>
      <c r="O52" s="117">
        <f t="shared" si="19"/>
        <v>99.4</v>
      </c>
      <c r="P52" s="118">
        <f t="shared" si="14"/>
        <v>99.5</v>
      </c>
      <c r="Q52" s="117">
        <f t="shared" si="6"/>
        <v>-9.9999999999994316E-2</v>
      </c>
      <c r="R52" s="119">
        <f t="shared" ref="R52:AB53" si="38">SUM(R40:R40)</f>
        <v>0</v>
      </c>
      <c r="S52" s="115">
        <f t="shared" si="38"/>
        <v>0</v>
      </c>
      <c r="T52" s="112">
        <f t="shared" si="38"/>
        <v>0</v>
      </c>
      <c r="U52" s="113">
        <f t="shared" si="38"/>
        <v>0</v>
      </c>
      <c r="V52" s="143">
        <f t="shared" si="38"/>
        <v>0</v>
      </c>
      <c r="W52" s="114">
        <f t="shared" si="38"/>
        <v>0</v>
      </c>
      <c r="X52" s="113">
        <f t="shared" si="38"/>
        <v>138</v>
      </c>
      <c r="Y52" s="143">
        <f t="shared" si="38"/>
        <v>138</v>
      </c>
      <c r="Z52" s="112">
        <f t="shared" si="38"/>
        <v>1766</v>
      </c>
      <c r="AA52" s="113">
        <f t="shared" si="38"/>
        <v>4522</v>
      </c>
      <c r="AB52" s="143">
        <f t="shared" si="38"/>
        <v>6288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>SUM(C41:C41)</f>
        <v>417314</v>
      </c>
      <c r="D53" s="113">
        <f t="shared" si="37"/>
        <v>8897</v>
      </c>
      <c r="E53" s="114">
        <f t="shared" si="37"/>
        <v>426211</v>
      </c>
      <c r="F53" s="115">
        <f t="shared" si="37"/>
        <v>422118</v>
      </c>
      <c r="G53" s="120">
        <f t="shared" si="16"/>
        <v>0.96963408336057688</v>
      </c>
      <c r="H53" s="112">
        <f t="shared" si="37"/>
        <v>412062</v>
      </c>
      <c r="I53" s="113">
        <f t="shared" si="37"/>
        <v>1524</v>
      </c>
      <c r="J53" s="114">
        <f t="shared" si="37"/>
        <v>413586</v>
      </c>
      <c r="K53" s="115">
        <f t="shared" si="37"/>
        <v>413319</v>
      </c>
      <c r="L53" s="120">
        <f t="shared" si="17"/>
        <v>6.4599014320657885E-2</v>
      </c>
      <c r="M53" s="141">
        <f t="shared" si="18"/>
        <v>98.741475244060823</v>
      </c>
      <c r="N53" s="142">
        <f t="shared" si="18"/>
        <v>17.129369450376529</v>
      </c>
      <c r="O53" s="117">
        <f t="shared" si="19"/>
        <v>97</v>
      </c>
      <c r="P53" s="118">
        <f t="shared" si="14"/>
        <v>97.9</v>
      </c>
      <c r="Q53" s="117">
        <f t="shared" si="6"/>
        <v>-0.90000000000000568</v>
      </c>
      <c r="R53" s="119">
        <f t="shared" si="38"/>
        <v>0</v>
      </c>
      <c r="S53" s="115">
        <f t="shared" si="38"/>
        <v>0</v>
      </c>
      <c r="T53" s="112">
        <f t="shared" si="38"/>
        <v>123</v>
      </c>
      <c r="U53" s="113">
        <f t="shared" si="38"/>
        <v>0</v>
      </c>
      <c r="V53" s="143">
        <f t="shared" si="38"/>
        <v>123</v>
      </c>
      <c r="W53" s="114">
        <f t="shared" si="38"/>
        <v>0</v>
      </c>
      <c r="X53" s="113">
        <f t="shared" si="38"/>
        <v>74</v>
      </c>
      <c r="Y53" s="143">
        <f t="shared" si="38"/>
        <v>74</v>
      </c>
      <c r="Z53" s="112">
        <f t="shared" si="38"/>
        <v>5375</v>
      </c>
      <c r="AA53" s="113">
        <f t="shared" si="38"/>
        <v>7299</v>
      </c>
      <c r="AB53" s="143">
        <f t="shared" si="38"/>
        <v>12674</v>
      </c>
    </row>
    <row r="54" spans="1:28" ht="15" customHeight="1" collapsed="1" x14ac:dyDescent="0.4"/>
  </sheetData>
  <autoFilter ref="A6:AB6" xr:uid="{7BDABC3F-4CD2-4CD4-BC1E-124AF8DDEB82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E66EDB4A-31AB-44CB-B578-2016323C3C13}"/>
    <dataValidation imeMode="on" allowBlank="1" showInputMessage="1" showErrorMessage="1" sqref="A57:B1048576 B54 F2:I2 A1:B1 B7:B41 F3:G3 K2 H3:H6 D2:E3 T2:XFD6 I3:L3 R3:R6 N3:Q3 A2:A4 S6 C2:C6 B2:B3 S3 D5:G6 I5:L6 N5:Q6 A7:A53 M2:M6" xr:uid="{F4206B39-4CA4-48C1-8CD8-543951FD8589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14BD-2215-429B-A3B0-377F907DAECA}">
  <sheetPr>
    <tabColor indexed="8"/>
    <pageSetUpPr fitToPage="1"/>
  </sheetPr>
  <dimension ref="A1:AB54"/>
  <sheetViews>
    <sheetView view="pageBreakPreview" zoomScale="90" zoomScaleNormal="100" zoomScaleSheetLayoutView="9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ColWidth="8.875" defaultRowHeight="15" customHeight="1" outlineLevelRow="1" outlineLevelCol="1" x14ac:dyDescent="0.4"/>
  <cols>
    <col min="1" max="1" width="7.5" style="8" customWidth="1"/>
    <col min="2" max="2" width="3.75" style="8" customWidth="1"/>
    <col min="3" max="6" width="9.375" style="1" customWidth="1"/>
    <col min="7" max="7" width="7.5" style="4" customWidth="1"/>
    <col min="8" max="11" width="9.375" style="1" customWidth="1"/>
    <col min="12" max="17" width="7.5" style="4" customWidth="1"/>
    <col min="18" max="19" width="9.375" style="1" hidden="1" customWidth="1" outlineLevel="1"/>
    <col min="20" max="20" width="9.375" style="1" customWidth="1" collapsed="1"/>
    <col min="21" max="28" width="9.375" style="1" customWidth="1"/>
    <col min="29" max="16384" width="8.875" style="1"/>
  </cols>
  <sheetData>
    <row r="1" spans="1:28" ht="15" customHeight="1" x14ac:dyDescent="0.4">
      <c r="A1" s="146" t="s">
        <v>86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</row>
    <row r="2" spans="1:28" ht="15" customHeight="1" x14ac:dyDescent="0.15">
      <c r="A2" s="2" t="s">
        <v>0</v>
      </c>
      <c r="B2" s="2"/>
      <c r="C2" s="3"/>
      <c r="D2" s="3"/>
      <c r="E2" s="3"/>
      <c r="F2" s="3"/>
      <c r="H2" s="3"/>
      <c r="I2" s="3"/>
      <c r="K2" s="3"/>
      <c r="M2" s="5" t="s">
        <v>85</v>
      </c>
      <c r="N2" s="6"/>
      <c r="O2" s="6"/>
      <c r="P2" s="6"/>
      <c r="Q2" s="6"/>
      <c r="R2" s="7"/>
      <c r="S2" s="7"/>
    </row>
    <row r="3" spans="1:28" ht="15" customHeight="1" x14ac:dyDescent="0.4">
      <c r="AA3" s="9"/>
      <c r="AB3" s="9" t="s">
        <v>2</v>
      </c>
    </row>
    <row r="4" spans="1:28" s="3" customFormat="1" ht="15" customHeight="1" x14ac:dyDescent="0.4">
      <c r="A4" s="10"/>
      <c r="B4" s="11"/>
      <c r="C4" s="147" t="s">
        <v>3</v>
      </c>
      <c r="D4" s="147"/>
      <c r="E4" s="147"/>
      <c r="F4" s="147"/>
      <c r="G4" s="148"/>
      <c r="H4" s="149" t="s">
        <v>4</v>
      </c>
      <c r="I4" s="147"/>
      <c r="J4" s="147"/>
      <c r="K4" s="147"/>
      <c r="L4" s="147"/>
      <c r="M4" s="150" t="s">
        <v>87</v>
      </c>
      <c r="N4" s="151"/>
      <c r="O4" s="151"/>
      <c r="P4" s="151"/>
      <c r="Q4" s="152"/>
      <c r="R4" s="153" t="s">
        <v>5</v>
      </c>
      <c r="S4" s="154"/>
      <c r="T4" s="155" t="s">
        <v>6</v>
      </c>
      <c r="U4" s="156"/>
      <c r="V4" s="157"/>
      <c r="W4" s="155" t="s">
        <v>7</v>
      </c>
      <c r="X4" s="156"/>
      <c r="Y4" s="157"/>
      <c r="Z4" s="158" t="s">
        <v>8</v>
      </c>
      <c r="AA4" s="156"/>
      <c r="AB4" s="157"/>
    </row>
    <row r="5" spans="1:28" s="3" customFormat="1" ht="15" customHeight="1" x14ac:dyDescent="0.4">
      <c r="A5" s="144" t="s">
        <v>9</v>
      </c>
      <c r="B5" s="145"/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13</v>
      </c>
      <c r="H5" s="16" t="s">
        <v>10</v>
      </c>
      <c r="I5" s="17" t="s">
        <v>11</v>
      </c>
      <c r="J5" s="14" t="s">
        <v>12</v>
      </c>
      <c r="K5" s="14" t="s">
        <v>13</v>
      </c>
      <c r="L5" s="18" t="s">
        <v>13</v>
      </c>
      <c r="M5" s="19" t="s">
        <v>14</v>
      </c>
      <c r="N5" s="20" t="s">
        <v>15</v>
      </c>
      <c r="O5" s="21" t="s">
        <v>12</v>
      </c>
      <c r="P5" s="18" t="s">
        <v>13</v>
      </c>
      <c r="Q5" s="18" t="s">
        <v>13</v>
      </c>
      <c r="R5" s="22" t="s">
        <v>10</v>
      </c>
      <c r="S5" s="23"/>
      <c r="T5" s="24" t="s">
        <v>14</v>
      </c>
      <c r="U5" s="25" t="s">
        <v>16</v>
      </c>
      <c r="V5" s="14" t="s">
        <v>12</v>
      </c>
      <c r="W5" s="24" t="s">
        <v>14</v>
      </c>
      <c r="X5" s="25" t="s">
        <v>16</v>
      </c>
      <c r="Y5" s="14" t="s">
        <v>12</v>
      </c>
      <c r="Z5" s="24" t="s">
        <v>14</v>
      </c>
      <c r="AA5" s="25" t="s">
        <v>16</v>
      </c>
      <c r="AB5" s="14" t="s">
        <v>12</v>
      </c>
    </row>
    <row r="6" spans="1:28" s="3" customFormat="1" ht="15" customHeight="1" x14ac:dyDescent="0.4">
      <c r="A6" s="26"/>
      <c r="B6" s="27"/>
      <c r="C6" s="28" t="s">
        <v>17</v>
      </c>
      <c r="D6" s="29" t="s">
        <v>18</v>
      </c>
      <c r="E6" s="30" t="s">
        <v>19</v>
      </c>
      <c r="F6" s="30" t="s">
        <v>20</v>
      </c>
      <c r="G6" s="31" t="s">
        <v>21</v>
      </c>
      <c r="H6" s="26" t="s">
        <v>22</v>
      </c>
      <c r="I6" s="29" t="s">
        <v>23</v>
      </c>
      <c r="J6" s="30" t="s">
        <v>24</v>
      </c>
      <c r="K6" s="30" t="s">
        <v>20</v>
      </c>
      <c r="L6" s="32" t="s">
        <v>21</v>
      </c>
      <c r="M6" s="33" t="s">
        <v>25</v>
      </c>
      <c r="N6" s="34" t="s">
        <v>26</v>
      </c>
      <c r="O6" s="35" t="s">
        <v>27</v>
      </c>
      <c r="P6" s="32" t="s">
        <v>28</v>
      </c>
      <c r="Q6" s="32" t="s">
        <v>29</v>
      </c>
      <c r="R6" s="30" t="s">
        <v>30</v>
      </c>
      <c r="S6" s="30" t="s">
        <v>31</v>
      </c>
      <c r="T6" s="28" t="s">
        <v>32</v>
      </c>
      <c r="U6" s="29" t="s">
        <v>33</v>
      </c>
      <c r="V6" s="30"/>
      <c r="W6" s="28" t="s">
        <v>32</v>
      </c>
      <c r="X6" s="29" t="s">
        <v>33</v>
      </c>
      <c r="Y6" s="30"/>
      <c r="Z6" s="28" t="s">
        <v>32</v>
      </c>
      <c r="AA6" s="29" t="s">
        <v>33</v>
      </c>
      <c r="AB6" s="30"/>
    </row>
    <row r="7" spans="1:28" s="54" customFormat="1" ht="15" customHeight="1" x14ac:dyDescent="0.15">
      <c r="A7" s="36" t="s">
        <v>34</v>
      </c>
      <c r="B7" s="37" t="s">
        <v>35</v>
      </c>
      <c r="C7" s="38">
        <v>12918705</v>
      </c>
      <c r="D7" s="39">
        <v>25787</v>
      </c>
      <c r="E7" s="40">
        <v>12944492</v>
      </c>
      <c r="F7" s="41">
        <v>12665984</v>
      </c>
      <c r="G7" s="42">
        <f>IFERROR((E7-F7)/F7*100,"-")</f>
        <v>2.1988658757187753</v>
      </c>
      <c r="H7" s="43">
        <v>12906571</v>
      </c>
      <c r="I7" s="44">
        <v>10522</v>
      </c>
      <c r="J7" s="40">
        <v>12917093</v>
      </c>
      <c r="K7" s="41">
        <v>12637600</v>
      </c>
      <c r="L7" s="42">
        <f>IFERROR((J7-K7)/K7*100,"-")</f>
        <v>2.2115987212761916</v>
      </c>
      <c r="M7" s="45">
        <f>IFERROR(H7/C7*100,"-")</f>
        <v>99.906074176939569</v>
      </c>
      <c r="N7" s="46">
        <f>IFERROR(I7/D7*100,"-")</f>
        <v>40.803505642377942</v>
      </c>
      <c r="O7" s="47">
        <f>IFERROR(ROUND(J7/E7*100,1),"-")</f>
        <v>99.8</v>
      </c>
      <c r="P7" s="48">
        <f>IFERROR(ROUND(K7/F7*100,1),"-")</f>
        <v>99.8</v>
      </c>
      <c r="Q7" s="49">
        <f>IFERROR(O7-P7,"-")</f>
        <v>0</v>
      </c>
      <c r="R7" s="50"/>
      <c r="S7" s="51"/>
      <c r="T7" s="43">
        <v>1367</v>
      </c>
      <c r="U7" s="44">
        <v>125</v>
      </c>
      <c r="V7" s="52">
        <f t="shared" ref="V7:V41" si="0">SUM(T7:U7)</f>
        <v>1492</v>
      </c>
      <c r="W7" s="38">
        <v>120</v>
      </c>
      <c r="X7" s="44">
        <v>3462</v>
      </c>
      <c r="Y7" s="52">
        <f>SUM(W7:X7)</f>
        <v>3582</v>
      </c>
      <c r="Z7" s="53">
        <f>C7-H7+T7-W7</f>
        <v>13381</v>
      </c>
      <c r="AA7" s="44">
        <f t="shared" ref="AA7:AA41" si="1">D7-I7+U7-X7</f>
        <v>11928</v>
      </c>
      <c r="AB7" s="52">
        <f>SUM(Z7:AA7)</f>
        <v>25309</v>
      </c>
    </row>
    <row r="8" spans="1:28" s="54" customFormat="1" ht="15" customHeight="1" x14ac:dyDescent="0.15">
      <c r="A8" s="55" t="s">
        <v>36</v>
      </c>
      <c r="B8" s="37" t="s">
        <v>35</v>
      </c>
      <c r="C8" s="38">
        <v>2802400</v>
      </c>
      <c r="D8" s="39">
        <v>68566</v>
      </c>
      <c r="E8" s="40">
        <v>2870966</v>
      </c>
      <c r="F8" s="41">
        <v>2434790</v>
      </c>
      <c r="G8" s="42">
        <f t="shared" ref="G8:G41" si="2">IFERROR((E8-F8)/F8*100,"-")</f>
        <v>17.914317045823253</v>
      </c>
      <c r="H8" s="43">
        <v>2760321</v>
      </c>
      <c r="I8" s="44">
        <v>22597</v>
      </c>
      <c r="J8" s="40">
        <v>2782918</v>
      </c>
      <c r="K8" s="41">
        <v>2365888</v>
      </c>
      <c r="L8" s="42">
        <f t="shared" ref="L8:L41" si="3">IFERROR((J8-K8)/K8*100,"-")</f>
        <v>17.626785376146291</v>
      </c>
      <c r="M8" s="56">
        <f t="shared" ref="M8:N43" si="4">IFERROR(H8/C8*100,"-")</f>
        <v>98.498465600913505</v>
      </c>
      <c r="N8" s="57">
        <f t="shared" si="4"/>
        <v>32.956567394918764</v>
      </c>
      <c r="O8" s="47">
        <f t="shared" ref="O8:P42" si="5">IFERROR(ROUND(J8/E8*100,1),"-")</f>
        <v>96.9</v>
      </c>
      <c r="P8" s="48">
        <f t="shared" si="5"/>
        <v>97.2</v>
      </c>
      <c r="Q8" s="49">
        <f t="shared" ref="Q8:Q53" si="6">IFERROR(O8-P8,"-")</f>
        <v>-0.29999999999999716</v>
      </c>
      <c r="R8" s="50"/>
      <c r="S8" s="51"/>
      <c r="T8" s="43">
        <v>84</v>
      </c>
      <c r="U8" s="44">
        <v>77</v>
      </c>
      <c r="V8" s="58">
        <f t="shared" si="0"/>
        <v>161</v>
      </c>
      <c r="W8" s="38">
        <v>507</v>
      </c>
      <c r="X8" s="44">
        <v>7777</v>
      </c>
      <c r="Y8" s="58">
        <f t="shared" ref="Y8:Y19" si="7">SUM(W8:X8)</f>
        <v>8284</v>
      </c>
      <c r="Z8" s="59">
        <f t="shared" ref="Z8:Z41" si="8">C8-H8+T8-W8</f>
        <v>41656</v>
      </c>
      <c r="AA8" s="60">
        <f t="shared" si="1"/>
        <v>38269</v>
      </c>
      <c r="AB8" s="58">
        <f t="shared" ref="AB8:AB41" si="9">SUM(Z8:AA8)</f>
        <v>79925</v>
      </c>
    </row>
    <row r="9" spans="1:28" s="54" customFormat="1" ht="15" customHeight="1" x14ac:dyDescent="0.15">
      <c r="A9" s="55" t="s">
        <v>37</v>
      </c>
      <c r="B9" s="37" t="s">
        <v>35</v>
      </c>
      <c r="C9" s="38">
        <v>471702</v>
      </c>
      <c r="D9" s="39">
        <v>10759</v>
      </c>
      <c r="E9" s="40">
        <v>482461</v>
      </c>
      <c r="F9" s="41">
        <v>473624</v>
      </c>
      <c r="G9" s="42">
        <f t="shared" si="2"/>
        <v>1.8658260561120212</v>
      </c>
      <c r="H9" s="43">
        <v>468677</v>
      </c>
      <c r="I9" s="44">
        <v>2650</v>
      </c>
      <c r="J9" s="40">
        <v>471327</v>
      </c>
      <c r="K9" s="41">
        <v>462595</v>
      </c>
      <c r="L9" s="42">
        <f t="shared" si="3"/>
        <v>1.8876122742355623</v>
      </c>
      <c r="M9" s="56">
        <f t="shared" si="4"/>
        <v>99.358705284268453</v>
      </c>
      <c r="N9" s="57">
        <f t="shared" si="4"/>
        <v>24.630541871921181</v>
      </c>
      <c r="O9" s="47">
        <f t="shared" si="5"/>
        <v>97.7</v>
      </c>
      <c r="P9" s="48">
        <f t="shared" si="5"/>
        <v>97.7</v>
      </c>
      <c r="Q9" s="49">
        <f t="shared" si="6"/>
        <v>0</v>
      </c>
      <c r="R9" s="50"/>
      <c r="S9" s="51"/>
      <c r="T9" s="43">
        <v>830</v>
      </c>
      <c r="U9" s="44">
        <v>10</v>
      </c>
      <c r="V9" s="58">
        <f t="shared" si="0"/>
        <v>840</v>
      </c>
      <c r="W9" s="38">
        <v>0</v>
      </c>
      <c r="X9" s="44">
        <v>966</v>
      </c>
      <c r="Y9" s="58">
        <f t="shared" si="7"/>
        <v>966</v>
      </c>
      <c r="Z9" s="59">
        <f t="shared" si="8"/>
        <v>3855</v>
      </c>
      <c r="AA9" s="60">
        <f t="shared" si="1"/>
        <v>7153</v>
      </c>
      <c r="AB9" s="58">
        <f t="shared" si="9"/>
        <v>11008</v>
      </c>
    </row>
    <row r="10" spans="1:28" s="54" customFormat="1" ht="15" customHeight="1" x14ac:dyDescent="0.15">
      <c r="A10" s="55" t="s">
        <v>38</v>
      </c>
      <c r="B10" s="37" t="s">
        <v>35</v>
      </c>
      <c r="C10" s="38">
        <v>930686</v>
      </c>
      <c r="D10" s="39">
        <v>56188</v>
      </c>
      <c r="E10" s="40">
        <v>986874</v>
      </c>
      <c r="F10" s="41">
        <v>963965</v>
      </c>
      <c r="G10" s="42">
        <f t="shared" si="2"/>
        <v>2.3765385672716333</v>
      </c>
      <c r="H10" s="43">
        <v>914276</v>
      </c>
      <c r="I10" s="44">
        <v>9998</v>
      </c>
      <c r="J10" s="40">
        <v>924274</v>
      </c>
      <c r="K10" s="41">
        <v>903499</v>
      </c>
      <c r="L10" s="42">
        <f t="shared" si="3"/>
        <v>2.2993938012106265</v>
      </c>
      <c r="M10" s="56">
        <f t="shared" si="4"/>
        <v>98.236784479405515</v>
      </c>
      <c r="N10" s="57">
        <f t="shared" si="4"/>
        <v>17.793834982558554</v>
      </c>
      <c r="O10" s="47">
        <f t="shared" si="5"/>
        <v>93.7</v>
      </c>
      <c r="P10" s="48">
        <f t="shared" si="5"/>
        <v>93.7</v>
      </c>
      <c r="Q10" s="49">
        <f t="shared" si="6"/>
        <v>0</v>
      </c>
      <c r="R10" s="50"/>
      <c r="S10" s="51"/>
      <c r="T10" s="43">
        <v>140</v>
      </c>
      <c r="U10" s="44">
        <v>0</v>
      </c>
      <c r="V10" s="58">
        <f t="shared" si="0"/>
        <v>140</v>
      </c>
      <c r="W10" s="38">
        <v>131</v>
      </c>
      <c r="X10" s="44">
        <v>9854</v>
      </c>
      <c r="Y10" s="58">
        <f t="shared" si="7"/>
        <v>9985</v>
      </c>
      <c r="Z10" s="59">
        <f t="shared" si="8"/>
        <v>16419</v>
      </c>
      <c r="AA10" s="60">
        <f t="shared" si="1"/>
        <v>36336</v>
      </c>
      <c r="AB10" s="58">
        <f t="shared" si="9"/>
        <v>52755</v>
      </c>
    </row>
    <row r="11" spans="1:28" s="54" customFormat="1" ht="15" customHeight="1" x14ac:dyDescent="0.15">
      <c r="A11" s="55" t="s">
        <v>39</v>
      </c>
      <c r="B11" s="37" t="s">
        <v>40</v>
      </c>
      <c r="C11" s="38">
        <v>965821</v>
      </c>
      <c r="D11" s="39">
        <v>41335</v>
      </c>
      <c r="E11" s="40">
        <v>1007156</v>
      </c>
      <c r="F11" s="41">
        <v>978238</v>
      </c>
      <c r="G11" s="42">
        <f t="shared" si="2"/>
        <v>2.956131330003537</v>
      </c>
      <c r="H11" s="43">
        <v>953210</v>
      </c>
      <c r="I11" s="44">
        <v>7876</v>
      </c>
      <c r="J11" s="40">
        <v>961086</v>
      </c>
      <c r="K11" s="41">
        <v>926260</v>
      </c>
      <c r="L11" s="42">
        <f t="shared" si="3"/>
        <v>3.7598514455984278</v>
      </c>
      <c r="M11" s="56">
        <f t="shared" si="4"/>
        <v>98.694271505796621</v>
      </c>
      <c r="N11" s="57">
        <f t="shared" si="4"/>
        <v>19.054070400387083</v>
      </c>
      <c r="O11" s="47">
        <f t="shared" si="5"/>
        <v>95.4</v>
      </c>
      <c r="P11" s="48">
        <f t="shared" si="5"/>
        <v>94.7</v>
      </c>
      <c r="Q11" s="49">
        <f t="shared" si="6"/>
        <v>0.70000000000000284</v>
      </c>
      <c r="R11" s="50"/>
      <c r="S11" s="51"/>
      <c r="T11" s="43">
        <v>0</v>
      </c>
      <c r="U11" s="44">
        <v>0</v>
      </c>
      <c r="V11" s="58">
        <f t="shared" si="0"/>
        <v>0</v>
      </c>
      <c r="W11" s="38">
        <v>0</v>
      </c>
      <c r="X11" s="44">
        <v>2557</v>
      </c>
      <c r="Y11" s="58">
        <f t="shared" si="7"/>
        <v>2557</v>
      </c>
      <c r="Z11" s="59">
        <f t="shared" si="8"/>
        <v>12611</v>
      </c>
      <c r="AA11" s="60">
        <f t="shared" si="1"/>
        <v>30902</v>
      </c>
      <c r="AB11" s="58">
        <f t="shared" si="9"/>
        <v>43513</v>
      </c>
    </row>
    <row r="12" spans="1:28" s="54" customFormat="1" ht="15" customHeight="1" x14ac:dyDescent="0.15">
      <c r="A12" s="55" t="s">
        <v>41</v>
      </c>
      <c r="B12" s="37" t="s">
        <v>35</v>
      </c>
      <c r="C12" s="38">
        <v>1015589</v>
      </c>
      <c r="D12" s="39">
        <v>12810</v>
      </c>
      <c r="E12" s="40">
        <v>1028399</v>
      </c>
      <c r="F12" s="41">
        <v>999672</v>
      </c>
      <c r="G12" s="42">
        <f t="shared" si="2"/>
        <v>2.8736425547579607</v>
      </c>
      <c r="H12" s="43">
        <v>1008878</v>
      </c>
      <c r="I12" s="44">
        <v>4374</v>
      </c>
      <c r="J12" s="40">
        <v>1013252</v>
      </c>
      <c r="K12" s="41">
        <v>985750</v>
      </c>
      <c r="L12" s="42">
        <f t="shared" si="3"/>
        <v>2.7899568856200863</v>
      </c>
      <c r="M12" s="56">
        <f t="shared" si="4"/>
        <v>99.339201192608428</v>
      </c>
      <c r="N12" s="57">
        <f t="shared" si="4"/>
        <v>34.14519906323185</v>
      </c>
      <c r="O12" s="47">
        <f t="shared" si="5"/>
        <v>98.5</v>
      </c>
      <c r="P12" s="48">
        <f t="shared" si="5"/>
        <v>98.6</v>
      </c>
      <c r="Q12" s="49">
        <f t="shared" si="6"/>
        <v>-9.9999999999994316E-2</v>
      </c>
      <c r="R12" s="50"/>
      <c r="S12" s="51"/>
      <c r="T12" s="43">
        <v>100</v>
      </c>
      <c r="U12" s="44">
        <v>1</v>
      </c>
      <c r="V12" s="58">
        <f t="shared" si="0"/>
        <v>101</v>
      </c>
      <c r="W12" s="38">
        <v>0</v>
      </c>
      <c r="X12" s="44">
        <v>321</v>
      </c>
      <c r="Y12" s="58">
        <f t="shared" si="7"/>
        <v>321</v>
      </c>
      <c r="Z12" s="59">
        <f t="shared" si="8"/>
        <v>6811</v>
      </c>
      <c r="AA12" s="60">
        <f t="shared" si="1"/>
        <v>8116</v>
      </c>
      <c r="AB12" s="58">
        <f t="shared" si="9"/>
        <v>14927</v>
      </c>
    </row>
    <row r="13" spans="1:28" s="54" customFormat="1" ht="15" customHeight="1" x14ac:dyDescent="0.15">
      <c r="A13" s="55" t="s">
        <v>42</v>
      </c>
      <c r="B13" s="37" t="s">
        <v>40</v>
      </c>
      <c r="C13" s="38">
        <v>649836</v>
      </c>
      <c r="D13" s="39">
        <v>30654</v>
      </c>
      <c r="E13" s="40">
        <v>680490</v>
      </c>
      <c r="F13" s="41">
        <v>698284</v>
      </c>
      <c r="G13" s="42">
        <f t="shared" si="2"/>
        <v>-2.5482468451231877</v>
      </c>
      <c r="H13" s="43">
        <v>644869</v>
      </c>
      <c r="I13" s="44">
        <v>4721</v>
      </c>
      <c r="J13" s="40">
        <v>649590</v>
      </c>
      <c r="K13" s="41">
        <v>663811</v>
      </c>
      <c r="L13" s="42">
        <f t="shared" si="3"/>
        <v>-2.1423266562319698</v>
      </c>
      <c r="M13" s="56">
        <f t="shared" si="4"/>
        <v>99.235653303294995</v>
      </c>
      <c r="N13" s="57">
        <f t="shared" si="4"/>
        <v>15.400926469628759</v>
      </c>
      <c r="O13" s="47">
        <f t="shared" si="5"/>
        <v>95.5</v>
      </c>
      <c r="P13" s="48">
        <f t="shared" si="5"/>
        <v>95.1</v>
      </c>
      <c r="Q13" s="49">
        <f t="shared" si="6"/>
        <v>0.40000000000000568</v>
      </c>
      <c r="R13" s="50"/>
      <c r="S13" s="51"/>
      <c r="T13" s="43">
        <v>43</v>
      </c>
      <c r="U13" s="44">
        <v>0</v>
      </c>
      <c r="V13" s="58">
        <f t="shared" si="0"/>
        <v>43</v>
      </c>
      <c r="W13" s="38">
        <v>5</v>
      </c>
      <c r="X13" s="44">
        <v>2007</v>
      </c>
      <c r="Y13" s="58">
        <f t="shared" si="7"/>
        <v>2012</v>
      </c>
      <c r="Z13" s="59">
        <f t="shared" si="8"/>
        <v>5005</v>
      </c>
      <c r="AA13" s="60">
        <f t="shared" si="1"/>
        <v>23926</v>
      </c>
      <c r="AB13" s="58">
        <f t="shared" si="9"/>
        <v>28931</v>
      </c>
    </row>
    <row r="14" spans="1:28" s="54" customFormat="1" ht="15" customHeight="1" x14ac:dyDescent="0.15">
      <c r="A14" s="55" t="s">
        <v>43</v>
      </c>
      <c r="B14" s="37" t="s">
        <v>35</v>
      </c>
      <c r="C14" s="38">
        <v>510536</v>
      </c>
      <c r="D14" s="39">
        <v>3029</v>
      </c>
      <c r="E14" s="40">
        <v>513565</v>
      </c>
      <c r="F14" s="41">
        <v>526351</v>
      </c>
      <c r="G14" s="42">
        <f t="shared" si="2"/>
        <v>-2.4291774880260508</v>
      </c>
      <c r="H14" s="43">
        <v>509408</v>
      </c>
      <c r="I14" s="44">
        <v>1310</v>
      </c>
      <c r="J14" s="40">
        <v>510718</v>
      </c>
      <c r="K14" s="41">
        <v>523105</v>
      </c>
      <c r="L14" s="42">
        <f t="shared" si="3"/>
        <v>-2.3679758365911239</v>
      </c>
      <c r="M14" s="56">
        <f t="shared" si="4"/>
        <v>99.779055737499405</v>
      </c>
      <c r="N14" s="57">
        <f t="shared" si="4"/>
        <v>43.248596896665568</v>
      </c>
      <c r="O14" s="47">
        <f t="shared" si="5"/>
        <v>99.4</v>
      </c>
      <c r="P14" s="48">
        <f t="shared" si="5"/>
        <v>99.4</v>
      </c>
      <c r="Q14" s="49">
        <f t="shared" si="6"/>
        <v>0</v>
      </c>
      <c r="R14" s="50"/>
      <c r="S14" s="51"/>
      <c r="T14" s="43">
        <v>59</v>
      </c>
      <c r="U14" s="44">
        <v>16</v>
      </c>
      <c r="V14" s="58">
        <f t="shared" si="0"/>
        <v>75</v>
      </c>
      <c r="W14" s="38">
        <v>0</v>
      </c>
      <c r="X14" s="44">
        <v>85</v>
      </c>
      <c r="Y14" s="58">
        <f t="shared" si="7"/>
        <v>85</v>
      </c>
      <c r="Z14" s="59">
        <f t="shared" si="8"/>
        <v>1187</v>
      </c>
      <c r="AA14" s="60">
        <f t="shared" si="1"/>
        <v>1650</v>
      </c>
      <c r="AB14" s="58">
        <f t="shared" si="9"/>
        <v>2837</v>
      </c>
    </row>
    <row r="15" spans="1:28" s="54" customFormat="1" ht="15" customHeight="1" x14ac:dyDescent="0.15">
      <c r="A15" s="55" t="s">
        <v>44</v>
      </c>
      <c r="B15" s="37" t="s">
        <v>35</v>
      </c>
      <c r="C15" s="38">
        <v>1070799</v>
      </c>
      <c r="D15" s="39">
        <v>19060</v>
      </c>
      <c r="E15" s="40">
        <v>1089859</v>
      </c>
      <c r="F15" s="41">
        <v>1109184</v>
      </c>
      <c r="G15" s="42">
        <f t="shared" si="2"/>
        <v>-1.7422717962033349</v>
      </c>
      <c r="H15" s="43">
        <v>1065042</v>
      </c>
      <c r="I15" s="44">
        <v>7670</v>
      </c>
      <c r="J15" s="40">
        <v>1072712</v>
      </c>
      <c r="K15" s="41">
        <v>1088810</v>
      </c>
      <c r="L15" s="42">
        <f t="shared" si="3"/>
        <v>-1.4784948705467438</v>
      </c>
      <c r="M15" s="56">
        <f t="shared" si="4"/>
        <v>99.462364085136429</v>
      </c>
      <c r="N15" s="57">
        <f t="shared" si="4"/>
        <v>40.241343126967472</v>
      </c>
      <c r="O15" s="47">
        <f t="shared" si="5"/>
        <v>98.4</v>
      </c>
      <c r="P15" s="48">
        <f t="shared" si="5"/>
        <v>98.2</v>
      </c>
      <c r="Q15" s="49">
        <f t="shared" si="6"/>
        <v>0.20000000000000284</v>
      </c>
      <c r="R15" s="50"/>
      <c r="S15" s="51"/>
      <c r="T15" s="43">
        <v>136</v>
      </c>
      <c r="U15" s="44">
        <v>6</v>
      </c>
      <c r="V15" s="58">
        <f t="shared" si="0"/>
        <v>142</v>
      </c>
      <c r="W15" s="38">
        <v>0</v>
      </c>
      <c r="X15" s="44">
        <v>520</v>
      </c>
      <c r="Y15" s="58">
        <f t="shared" si="7"/>
        <v>520</v>
      </c>
      <c r="Z15" s="61">
        <f t="shared" si="8"/>
        <v>5893</v>
      </c>
      <c r="AA15" s="60">
        <f t="shared" si="1"/>
        <v>10876</v>
      </c>
      <c r="AB15" s="58">
        <f>SUM(Z15:AA15)</f>
        <v>16769</v>
      </c>
    </row>
    <row r="16" spans="1:28" s="54" customFormat="1" ht="15" customHeight="1" x14ac:dyDescent="0.15">
      <c r="A16" s="55" t="s">
        <v>45</v>
      </c>
      <c r="B16" s="37" t="s">
        <v>40</v>
      </c>
      <c r="C16" s="38">
        <v>936429</v>
      </c>
      <c r="D16" s="39">
        <v>38006</v>
      </c>
      <c r="E16" s="40">
        <v>974435</v>
      </c>
      <c r="F16" s="41">
        <v>929558</v>
      </c>
      <c r="G16" s="42">
        <f t="shared" si="2"/>
        <v>4.8277783634802773</v>
      </c>
      <c r="H16" s="43">
        <v>923517</v>
      </c>
      <c r="I16" s="44">
        <v>7491</v>
      </c>
      <c r="J16" s="40">
        <v>931008</v>
      </c>
      <c r="K16" s="41">
        <v>889173</v>
      </c>
      <c r="L16" s="42">
        <f t="shared" si="3"/>
        <v>4.7049336855707491</v>
      </c>
      <c r="M16" s="56">
        <f t="shared" si="4"/>
        <v>98.621144795814743</v>
      </c>
      <c r="N16" s="57">
        <f t="shared" si="4"/>
        <v>19.710045782244908</v>
      </c>
      <c r="O16" s="47">
        <f t="shared" si="5"/>
        <v>95.5</v>
      </c>
      <c r="P16" s="48">
        <f t="shared" si="5"/>
        <v>95.7</v>
      </c>
      <c r="Q16" s="49">
        <f t="shared" si="6"/>
        <v>-0.20000000000000284</v>
      </c>
      <c r="R16" s="50"/>
      <c r="S16" s="51"/>
      <c r="T16" s="43">
        <v>108</v>
      </c>
      <c r="U16" s="44">
        <v>2</v>
      </c>
      <c r="V16" s="58">
        <f t="shared" si="0"/>
        <v>110</v>
      </c>
      <c r="W16" s="38">
        <v>0</v>
      </c>
      <c r="X16" s="44">
        <v>3776</v>
      </c>
      <c r="Y16" s="58">
        <f t="shared" si="7"/>
        <v>3776</v>
      </c>
      <c r="Z16" s="59">
        <f t="shared" si="8"/>
        <v>13020</v>
      </c>
      <c r="AA16" s="60">
        <f t="shared" si="1"/>
        <v>26741</v>
      </c>
      <c r="AB16" s="58">
        <f t="shared" si="9"/>
        <v>39761</v>
      </c>
    </row>
    <row r="17" spans="1:28" s="54" customFormat="1" ht="15" customHeight="1" x14ac:dyDescent="0.15">
      <c r="A17" s="55" t="s">
        <v>46</v>
      </c>
      <c r="B17" s="37" t="s">
        <v>40</v>
      </c>
      <c r="C17" s="38">
        <v>1483259</v>
      </c>
      <c r="D17" s="39">
        <v>55391</v>
      </c>
      <c r="E17" s="40">
        <v>1538650</v>
      </c>
      <c r="F17" s="41">
        <v>1519917</v>
      </c>
      <c r="G17" s="42">
        <f t="shared" si="2"/>
        <v>1.232501511595699</v>
      </c>
      <c r="H17" s="43">
        <v>1462273</v>
      </c>
      <c r="I17" s="44">
        <v>12044</v>
      </c>
      <c r="J17" s="40">
        <v>1474317</v>
      </c>
      <c r="K17" s="41">
        <v>1457195</v>
      </c>
      <c r="L17" s="42">
        <f t="shared" si="3"/>
        <v>1.1749971692189447</v>
      </c>
      <c r="M17" s="56">
        <f t="shared" si="4"/>
        <v>98.585142581302392</v>
      </c>
      <c r="N17" s="57">
        <f t="shared" si="4"/>
        <v>21.743604556696937</v>
      </c>
      <c r="O17" s="47">
        <f t="shared" si="5"/>
        <v>95.8</v>
      </c>
      <c r="P17" s="48">
        <f t="shared" si="5"/>
        <v>95.9</v>
      </c>
      <c r="Q17" s="49">
        <f t="shared" si="6"/>
        <v>-0.10000000000000853</v>
      </c>
      <c r="R17" s="50"/>
      <c r="S17" s="51"/>
      <c r="T17" s="43">
        <v>0</v>
      </c>
      <c r="U17" s="44">
        <v>255</v>
      </c>
      <c r="V17" s="58">
        <f t="shared" si="0"/>
        <v>255</v>
      </c>
      <c r="W17" s="38">
        <v>1011</v>
      </c>
      <c r="X17" s="44">
        <v>5784</v>
      </c>
      <c r="Y17" s="58">
        <f t="shared" si="7"/>
        <v>6795</v>
      </c>
      <c r="Z17" s="59">
        <f t="shared" si="8"/>
        <v>19975</v>
      </c>
      <c r="AA17" s="60">
        <f t="shared" si="1"/>
        <v>37818</v>
      </c>
      <c r="AB17" s="58">
        <f t="shared" si="9"/>
        <v>57793</v>
      </c>
    </row>
    <row r="18" spans="1:28" s="54" customFormat="1" ht="15" customHeight="1" x14ac:dyDescent="0.15">
      <c r="A18" s="55" t="s">
        <v>47</v>
      </c>
      <c r="B18" s="37" t="s">
        <v>35</v>
      </c>
      <c r="C18" s="38">
        <v>429582</v>
      </c>
      <c r="D18" s="39">
        <v>8771</v>
      </c>
      <c r="E18" s="40">
        <v>438353</v>
      </c>
      <c r="F18" s="41">
        <v>446662</v>
      </c>
      <c r="G18" s="42">
        <f t="shared" si="2"/>
        <v>-1.860243315974943</v>
      </c>
      <c r="H18" s="43">
        <v>424138</v>
      </c>
      <c r="I18" s="44">
        <v>3075</v>
      </c>
      <c r="J18" s="40">
        <v>427213</v>
      </c>
      <c r="K18" s="41">
        <v>437806</v>
      </c>
      <c r="L18" s="42">
        <f t="shared" si="3"/>
        <v>-2.4195648300845582</v>
      </c>
      <c r="M18" s="56">
        <f t="shared" si="4"/>
        <v>98.732721575857468</v>
      </c>
      <c r="N18" s="57">
        <f t="shared" si="4"/>
        <v>35.058716223919731</v>
      </c>
      <c r="O18" s="47">
        <f t="shared" si="5"/>
        <v>97.5</v>
      </c>
      <c r="P18" s="48">
        <f t="shared" si="5"/>
        <v>98</v>
      </c>
      <c r="Q18" s="49">
        <f t="shared" si="6"/>
        <v>-0.5</v>
      </c>
      <c r="R18" s="50"/>
      <c r="S18" s="51"/>
      <c r="T18" s="43">
        <v>25</v>
      </c>
      <c r="U18" s="44">
        <v>0</v>
      </c>
      <c r="V18" s="58">
        <f t="shared" si="0"/>
        <v>25</v>
      </c>
      <c r="W18" s="38">
        <v>12</v>
      </c>
      <c r="X18" s="44">
        <v>616</v>
      </c>
      <c r="Y18" s="58">
        <f t="shared" si="7"/>
        <v>628</v>
      </c>
      <c r="Z18" s="59">
        <f t="shared" si="8"/>
        <v>5457</v>
      </c>
      <c r="AA18" s="60">
        <f t="shared" si="1"/>
        <v>5080</v>
      </c>
      <c r="AB18" s="58">
        <f t="shared" si="9"/>
        <v>10537</v>
      </c>
    </row>
    <row r="19" spans="1:28" s="54" customFormat="1" ht="15" customHeight="1" x14ac:dyDescent="0.15">
      <c r="A19" s="55" t="s">
        <v>48</v>
      </c>
      <c r="B19" s="37" t="s">
        <v>40</v>
      </c>
      <c r="C19" s="38">
        <v>2588172</v>
      </c>
      <c r="D19" s="39">
        <v>112770</v>
      </c>
      <c r="E19" s="40">
        <v>2700942</v>
      </c>
      <c r="F19" s="41">
        <v>2823067</v>
      </c>
      <c r="G19" s="42">
        <f t="shared" si="2"/>
        <v>-4.3259688841958059</v>
      </c>
      <c r="H19" s="43">
        <v>2549960</v>
      </c>
      <c r="I19" s="44">
        <v>15836</v>
      </c>
      <c r="J19" s="40">
        <v>2565796</v>
      </c>
      <c r="K19" s="41">
        <v>2692661</v>
      </c>
      <c r="L19" s="42">
        <f t="shared" si="3"/>
        <v>-4.7115102866643808</v>
      </c>
      <c r="M19" s="56">
        <f t="shared" si="4"/>
        <v>98.523591167820385</v>
      </c>
      <c r="N19" s="57">
        <f t="shared" si="4"/>
        <v>14.042741863970914</v>
      </c>
      <c r="O19" s="47">
        <f t="shared" si="5"/>
        <v>95</v>
      </c>
      <c r="P19" s="48">
        <f t="shared" si="5"/>
        <v>95.4</v>
      </c>
      <c r="Q19" s="49">
        <f t="shared" si="6"/>
        <v>-0.40000000000000568</v>
      </c>
      <c r="R19" s="50"/>
      <c r="S19" s="51"/>
      <c r="T19" s="43">
        <v>199</v>
      </c>
      <c r="U19" s="44">
        <v>13</v>
      </c>
      <c r="V19" s="58">
        <f t="shared" si="0"/>
        <v>212</v>
      </c>
      <c r="W19" s="38">
        <v>298</v>
      </c>
      <c r="X19" s="44">
        <v>14821</v>
      </c>
      <c r="Y19" s="58">
        <f t="shared" si="7"/>
        <v>15119</v>
      </c>
      <c r="Z19" s="59">
        <f t="shared" si="8"/>
        <v>38113</v>
      </c>
      <c r="AA19" s="60">
        <f t="shared" si="1"/>
        <v>82126</v>
      </c>
      <c r="AB19" s="58">
        <f t="shared" si="9"/>
        <v>120239</v>
      </c>
    </row>
    <row r="20" spans="1:28" s="54" customFormat="1" ht="15" customHeight="1" x14ac:dyDescent="0.15">
      <c r="A20" s="36" t="s">
        <v>49</v>
      </c>
      <c r="B20" s="37" t="s">
        <v>40</v>
      </c>
      <c r="C20" s="38">
        <v>394784</v>
      </c>
      <c r="D20" s="39">
        <v>2863</v>
      </c>
      <c r="E20" s="40">
        <v>397647</v>
      </c>
      <c r="F20" s="41">
        <v>389699</v>
      </c>
      <c r="G20" s="42">
        <f t="shared" si="2"/>
        <v>2.0395228111953072</v>
      </c>
      <c r="H20" s="43">
        <v>393434</v>
      </c>
      <c r="I20" s="44">
        <v>795</v>
      </c>
      <c r="J20" s="40">
        <v>394229</v>
      </c>
      <c r="K20" s="41">
        <v>386375</v>
      </c>
      <c r="L20" s="42">
        <f t="shared" si="3"/>
        <v>2.0327402135231316</v>
      </c>
      <c r="M20" s="45">
        <f t="shared" si="4"/>
        <v>99.658040852719466</v>
      </c>
      <c r="N20" s="46">
        <f t="shared" si="4"/>
        <v>27.768075445337061</v>
      </c>
      <c r="O20" s="47">
        <f t="shared" si="5"/>
        <v>99.1</v>
      </c>
      <c r="P20" s="48">
        <f t="shared" si="5"/>
        <v>99.1</v>
      </c>
      <c r="Q20" s="49">
        <f t="shared" si="6"/>
        <v>0</v>
      </c>
      <c r="R20" s="50"/>
      <c r="S20" s="51"/>
      <c r="T20" s="43">
        <v>22</v>
      </c>
      <c r="U20" s="44">
        <v>0</v>
      </c>
      <c r="V20" s="52">
        <f t="shared" si="0"/>
        <v>22</v>
      </c>
      <c r="W20" s="38">
        <v>0</v>
      </c>
      <c r="X20" s="44">
        <v>390</v>
      </c>
      <c r="Y20" s="52">
        <f>SUM(W20:X20)</f>
        <v>390</v>
      </c>
      <c r="Z20" s="43">
        <f t="shared" si="8"/>
        <v>1372</v>
      </c>
      <c r="AA20" s="44">
        <f t="shared" si="1"/>
        <v>1678</v>
      </c>
      <c r="AB20" s="52">
        <f t="shared" si="9"/>
        <v>3050</v>
      </c>
    </row>
    <row r="21" spans="1:28" s="54" customFormat="1" ht="15" customHeight="1" x14ac:dyDescent="0.15">
      <c r="A21" s="55" t="s">
        <v>50</v>
      </c>
      <c r="B21" s="62" t="s">
        <v>40</v>
      </c>
      <c r="C21" s="38">
        <v>263646</v>
      </c>
      <c r="D21" s="39">
        <v>26100</v>
      </c>
      <c r="E21" s="40">
        <v>289746</v>
      </c>
      <c r="F21" s="41">
        <v>303548</v>
      </c>
      <c r="G21" s="42">
        <f t="shared" si="2"/>
        <v>-4.5468920895542055</v>
      </c>
      <c r="H21" s="43">
        <v>259174</v>
      </c>
      <c r="I21" s="44">
        <v>6730</v>
      </c>
      <c r="J21" s="40">
        <v>265904</v>
      </c>
      <c r="K21" s="41">
        <v>275320</v>
      </c>
      <c r="L21" s="42">
        <f t="shared" si="3"/>
        <v>-3.4200203399680369</v>
      </c>
      <c r="M21" s="56">
        <f t="shared" si="4"/>
        <v>98.303786137472216</v>
      </c>
      <c r="N21" s="57">
        <f t="shared" si="4"/>
        <v>25.785440613026822</v>
      </c>
      <c r="O21" s="47">
        <f t="shared" si="5"/>
        <v>91.8</v>
      </c>
      <c r="P21" s="48">
        <f t="shared" si="5"/>
        <v>90.7</v>
      </c>
      <c r="Q21" s="49">
        <f t="shared" si="6"/>
        <v>1.0999999999999943</v>
      </c>
      <c r="R21" s="63"/>
      <c r="S21" s="64"/>
      <c r="T21" s="43">
        <v>4</v>
      </c>
      <c r="U21" s="44">
        <v>0</v>
      </c>
      <c r="V21" s="58">
        <f t="shared" si="0"/>
        <v>4</v>
      </c>
      <c r="W21" s="38">
        <v>47</v>
      </c>
      <c r="X21" s="44">
        <v>1128</v>
      </c>
      <c r="Y21" s="58">
        <f t="shared" ref="Y21:Y41" si="10">SUM(W21:X21)</f>
        <v>1175</v>
      </c>
      <c r="Z21" s="65">
        <f t="shared" si="8"/>
        <v>4429</v>
      </c>
      <c r="AA21" s="60">
        <f t="shared" si="1"/>
        <v>18242</v>
      </c>
      <c r="AB21" s="58">
        <f t="shared" si="9"/>
        <v>22671</v>
      </c>
    </row>
    <row r="22" spans="1:28" s="54" customFormat="1" ht="15" customHeight="1" x14ac:dyDescent="0.15">
      <c r="A22" s="55" t="s">
        <v>51</v>
      </c>
      <c r="B22" s="37" t="s">
        <v>40</v>
      </c>
      <c r="C22" s="38">
        <v>98632</v>
      </c>
      <c r="D22" s="39">
        <v>0</v>
      </c>
      <c r="E22" s="40">
        <v>98632</v>
      </c>
      <c r="F22" s="41">
        <v>99393</v>
      </c>
      <c r="G22" s="42">
        <f t="shared" si="2"/>
        <v>-0.76564748020484341</v>
      </c>
      <c r="H22" s="43">
        <v>98448</v>
      </c>
      <c r="I22" s="44">
        <v>0</v>
      </c>
      <c r="J22" s="40">
        <v>98448</v>
      </c>
      <c r="K22" s="41">
        <v>99056</v>
      </c>
      <c r="L22" s="42">
        <f t="shared" si="3"/>
        <v>-0.61379421741237283</v>
      </c>
      <c r="M22" s="45">
        <f t="shared" si="4"/>
        <v>99.813447968205054</v>
      </c>
      <c r="N22" s="46" t="str">
        <f t="shared" si="4"/>
        <v>-</v>
      </c>
      <c r="O22" s="47">
        <f t="shared" si="5"/>
        <v>99.8</v>
      </c>
      <c r="P22" s="48">
        <f t="shared" si="5"/>
        <v>99.7</v>
      </c>
      <c r="Q22" s="49">
        <f t="shared" si="6"/>
        <v>9.9999999999994316E-2</v>
      </c>
      <c r="R22" s="50"/>
      <c r="S22" s="51"/>
      <c r="T22" s="43">
        <v>0</v>
      </c>
      <c r="U22" s="44">
        <v>0</v>
      </c>
      <c r="V22" s="52">
        <f t="shared" si="0"/>
        <v>0</v>
      </c>
      <c r="W22" s="38">
        <v>0</v>
      </c>
      <c r="X22" s="44">
        <v>0</v>
      </c>
      <c r="Y22" s="52">
        <f t="shared" si="10"/>
        <v>0</v>
      </c>
      <c r="Z22" s="65">
        <f t="shared" si="8"/>
        <v>184</v>
      </c>
      <c r="AA22" s="60">
        <f t="shared" si="1"/>
        <v>0</v>
      </c>
      <c r="AB22" s="52">
        <f t="shared" si="9"/>
        <v>184</v>
      </c>
    </row>
    <row r="23" spans="1:28" s="54" customFormat="1" ht="15" customHeight="1" x14ac:dyDescent="0.15">
      <c r="A23" s="55" t="s">
        <v>52</v>
      </c>
      <c r="B23" s="37" t="s">
        <v>40</v>
      </c>
      <c r="C23" s="38">
        <v>250500</v>
      </c>
      <c r="D23" s="39">
        <v>4190</v>
      </c>
      <c r="E23" s="40">
        <v>254690</v>
      </c>
      <c r="F23" s="41">
        <v>255938</v>
      </c>
      <c r="G23" s="42">
        <f t="shared" si="2"/>
        <v>-0.48761809500738457</v>
      </c>
      <c r="H23" s="43">
        <v>249101</v>
      </c>
      <c r="I23" s="44">
        <v>1849</v>
      </c>
      <c r="J23" s="40">
        <v>250950</v>
      </c>
      <c r="K23" s="41">
        <v>251233</v>
      </c>
      <c r="L23" s="42">
        <f t="shared" si="3"/>
        <v>-0.11264443763359114</v>
      </c>
      <c r="M23" s="45">
        <f t="shared" si="4"/>
        <v>99.441516966067866</v>
      </c>
      <c r="N23" s="46">
        <f t="shared" si="4"/>
        <v>44.12887828162291</v>
      </c>
      <c r="O23" s="47">
        <f t="shared" si="5"/>
        <v>98.5</v>
      </c>
      <c r="P23" s="48">
        <f t="shared" si="5"/>
        <v>98.2</v>
      </c>
      <c r="Q23" s="49">
        <f t="shared" si="6"/>
        <v>0.29999999999999716</v>
      </c>
      <c r="R23" s="50"/>
      <c r="S23" s="51"/>
      <c r="T23" s="43">
        <v>18</v>
      </c>
      <c r="U23" s="44">
        <v>0</v>
      </c>
      <c r="V23" s="52">
        <f t="shared" si="0"/>
        <v>18</v>
      </c>
      <c r="W23" s="38">
        <v>0</v>
      </c>
      <c r="X23" s="44">
        <v>204</v>
      </c>
      <c r="Y23" s="52">
        <f t="shared" si="10"/>
        <v>204</v>
      </c>
      <c r="Z23" s="65">
        <f t="shared" si="8"/>
        <v>1417</v>
      </c>
      <c r="AA23" s="60">
        <f t="shared" si="1"/>
        <v>2137</v>
      </c>
      <c r="AB23" s="52">
        <f t="shared" si="9"/>
        <v>3554</v>
      </c>
    </row>
    <row r="24" spans="1:28" s="54" customFormat="1" ht="15" customHeight="1" x14ac:dyDescent="0.15">
      <c r="A24" s="55" t="s">
        <v>53</v>
      </c>
      <c r="B24" s="37" t="s">
        <v>40</v>
      </c>
      <c r="C24" s="38">
        <v>291675</v>
      </c>
      <c r="D24" s="39">
        <v>8208</v>
      </c>
      <c r="E24" s="40">
        <v>299883</v>
      </c>
      <c r="F24" s="41">
        <v>307852</v>
      </c>
      <c r="G24" s="42">
        <f t="shared" si="2"/>
        <v>-2.5885815261879084</v>
      </c>
      <c r="H24" s="43">
        <v>289041</v>
      </c>
      <c r="I24" s="44">
        <v>738</v>
      </c>
      <c r="J24" s="40">
        <v>289779</v>
      </c>
      <c r="K24" s="41">
        <v>299184</v>
      </c>
      <c r="L24" s="42">
        <f t="shared" si="3"/>
        <v>-3.1435504572437032</v>
      </c>
      <c r="M24" s="45">
        <f t="shared" si="4"/>
        <v>99.096940087426077</v>
      </c>
      <c r="N24" s="46">
        <f t="shared" si="4"/>
        <v>8.9912280701754383</v>
      </c>
      <c r="O24" s="47">
        <f t="shared" si="5"/>
        <v>96.6</v>
      </c>
      <c r="P24" s="48">
        <f t="shared" si="5"/>
        <v>97.2</v>
      </c>
      <c r="Q24" s="49">
        <f t="shared" si="6"/>
        <v>-0.60000000000000853</v>
      </c>
      <c r="R24" s="50"/>
      <c r="S24" s="51"/>
      <c r="T24" s="43">
        <v>0</v>
      </c>
      <c r="U24" s="44">
        <v>0</v>
      </c>
      <c r="V24" s="52">
        <f t="shared" si="0"/>
        <v>0</v>
      </c>
      <c r="W24" s="38">
        <v>0</v>
      </c>
      <c r="X24" s="44">
        <v>554</v>
      </c>
      <c r="Y24" s="52">
        <f t="shared" si="10"/>
        <v>554</v>
      </c>
      <c r="Z24" s="65">
        <f t="shared" si="8"/>
        <v>2634</v>
      </c>
      <c r="AA24" s="60">
        <f t="shared" si="1"/>
        <v>6916</v>
      </c>
      <c r="AB24" s="52">
        <f t="shared" si="9"/>
        <v>9550</v>
      </c>
    </row>
    <row r="25" spans="1:28" s="54" customFormat="1" ht="15" customHeight="1" x14ac:dyDescent="0.15">
      <c r="A25" s="55" t="s">
        <v>54</v>
      </c>
      <c r="B25" s="37" t="s">
        <v>40</v>
      </c>
      <c r="C25" s="38">
        <v>497670</v>
      </c>
      <c r="D25" s="39">
        <v>10223</v>
      </c>
      <c r="E25" s="40">
        <v>507893</v>
      </c>
      <c r="F25" s="41">
        <v>503350</v>
      </c>
      <c r="G25" s="42">
        <f t="shared" si="2"/>
        <v>0.90255289559948348</v>
      </c>
      <c r="H25" s="43">
        <v>493100</v>
      </c>
      <c r="I25" s="44">
        <v>2729</v>
      </c>
      <c r="J25" s="40">
        <v>495829</v>
      </c>
      <c r="K25" s="41">
        <v>492560</v>
      </c>
      <c r="L25" s="42">
        <f t="shared" si="3"/>
        <v>0.66367549131070325</v>
      </c>
      <c r="M25" s="45">
        <f t="shared" si="4"/>
        <v>99.08172081901661</v>
      </c>
      <c r="N25" s="46">
        <f t="shared" si="4"/>
        <v>26.694708011346961</v>
      </c>
      <c r="O25" s="47">
        <f t="shared" si="5"/>
        <v>97.6</v>
      </c>
      <c r="P25" s="48">
        <f t="shared" si="5"/>
        <v>97.9</v>
      </c>
      <c r="Q25" s="49">
        <f t="shared" si="6"/>
        <v>-0.30000000000001137</v>
      </c>
      <c r="R25" s="50"/>
      <c r="S25" s="51"/>
      <c r="T25" s="43">
        <v>73</v>
      </c>
      <c r="U25" s="44">
        <v>3</v>
      </c>
      <c r="V25" s="52">
        <f t="shared" si="0"/>
        <v>76</v>
      </c>
      <c r="W25" s="38">
        <v>23</v>
      </c>
      <c r="X25" s="44">
        <v>700</v>
      </c>
      <c r="Y25" s="52">
        <f t="shared" si="10"/>
        <v>723</v>
      </c>
      <c r="Z25" s="65">
        <f t="shared" si="8"/>
        <v>4620</v>
      </c>
      <c r="AA25" s="60">
        <f t="shared" si="1"/>
        <v>6797</v>
      </c>
      <c r="AB25" s="52">
        <f t="shared" si="9"/>
        <v>11417</v>
      </c>
    </row>
    <row r="26" spans="1:28" s="54" customFormat="1" ht="15" customHeight="1" x14ac:dyDescent="0.15">
      <c r="A26" s="55" t="s">
        <v>55</v>
      </c>
      <c r="B26" s="37" t="s">
        <v>40</v>
      </c>
      <c r="C26" s="38">
        <v>404770</v>
      </c>
      <c r="D26" s="39">
        <v>19706</v>
      </c>
      <c r="E26" s="40">
        <v>424476</v>
      </c>
      <c r="F26" s="41">
        <v>307267</v>
      </c>
      <c r="G26" s="42">
        <f t="shared" si="2"/>
        <v>38.145651827238197</v>
      </c>
      <c r="H26" s="43">
        <v>400225</v>
      </c>
      <c r="I26" s="44">
        <v>2893</v>
      </c>
      <c r="J26" s="40">
        <v>403118</v>
      </c>
      <c r="K26" s="41">
        <v>285317</v>
      </c>
      <c r="L26" s="42">
        <f t="shared" si="3"/>
        <v>41.287760631157624</v>
      </c>
      <c r="M26" s="45">
        <f t="shared" si="4"/>
        <v>98.877140104256739</v>
      </c>
      <c r="N26" s="46">
        <f t="shared" si="4"/>
        <v>14.680807875773876</v>
      </c>
      <c r="O26" s="47">
        <f t="shared" si="5"/>
        <v>95</v>
      </c>
      <c r="P26" s="48">
        <f t="shared" si="5"/>
        <v>92.9</v>
      </c>
      <c r="Q26" s="49">
        <f t="shared" si="6"/>
        <v>2.0999999999999943</v>
      </c>
      <c r="R26" s="50"/>
      <c r="S26" s="51"/>
      <c r="T26" s="43">
        <v>0</v>
      </c>
      <c r="U26" s="44">
        <v>0</v>
      </c>
      <c r="V26" s="52">
        <f t="shared" si="0"/>
        <v>0</v>
      </c>
      <c r="W26" s="38">
        <v>47</v>
      </c>
      <c r="X26" s="44">
        <v>119</v>
      </c>
      <c r="Y26" s="52">
        <f t="shared" si="10"/>
        <v>166</v>
      </c>
      <c r="Z26" s="65">
        <f t="shared" si="8"/>
        <v>4498</v>
      </c>
      <c r="AA26" s="60">
        <f t="shared" si="1"/>
        <v>16694</v>
      </c>
      <c r="AB26" s="52">
        <f t="shared" si="9"/>
        <v>21192</v>
      </c>
    </row>
    <row r="27" spans="1:28" s="54" customFormat="1" ht="15" customHeight="1" x14ac:dyDescent="0.15">
      <c r="A27" s="55" t="s">
        <v>56</v>
      </c>
      <c r="B27" s="37" t="s">
        <v>40</v>
      </c>
      <c r="C27" s="38">
        <v>359696</v>
      </c>
      <c r="D27" s="39">
        <v>0</v>
      </c>
      <c r="E27" s="40">
        <v>359696</v>
      </c>
      <c r="F27" s="41">
        <v>383240</v>
      </c>
      <c r="G27" s="42">
        <f t="shared" si="2"/>
        <v>-6.1434088299759946</v>
      </c>
      <c r="H27" s="43">
        <v>356279</v>
      </c>
      <c r="I27" s="44">
        <v>0</v>
      </c>
      <c r="J27" s="40">
        <v>356279</v>
      </c>
      <c r="K27" s="41">
        <v>380065</v>
      </c>
      <c r="L27" s="42">
        <f t="shared" si="3"/>
        <v>-6.2584031678791785</v>
      </c>
      <c r="M27" s="56">
        <f t="shared" si="4"/>
        <v>99.050031137404915</v>
      </c>
      <c r="N27" s="57" t="str">
        <f t="shared" si="4"/>
        <v>-</v>
      </c>
      <c r="O27" s="47">
        <f t="shared" si="5"/>
        <v>99.1</v>
      </c>
      <c r="P27" s="48">
        <f t="shared" si="5"/>
        <v>99.2</v>
      </c>
      <c r="Q27" s="49">
        <f t="shared" si="6"/>
        <v>-0.10000000000000853</v>
      </c>
      <c r="R27" s="50"/>
      <c r="S27" s="51"/>
      <c r="T27" s="43">
        <v>14</v>
      </c>
      <c r="U27" s="44">
        <v>0</v>
      </c>
      <c r="V27" s="58">
        <f t="shared" si="0"/>
        <v>14</v>
      </c>
      <c r="W27" s="38">
        <v>0</v>
      </c>
      <c r="X27" s="44">
        <v>0</v>
      </c>
      <c r="Y27" s="58">
        <f t="shared" si="10"/>
        <v>0</v>
      </c>
      <c r="Z27" s="65">
        <f t="shared" si="8"/>
        <v>3431</v>
      </c>
      <c r="AA27" s="60">
        <f t="shared" si="1"/>
        <v>0</v>
      </c>
      <c r="AB27" s="58">
        <f t="shared" si="9"/>
        <v>3431</v>
      </c>
    </row>
    <row r="28" spans="1:28" s="54" customFormat="1" ht="15" customHeight="1" x14ac:dyDescent="0.15">
      <c r="A28" s="55" t="s">
        <v>57</v>
      </c>
      <c r="B28" s="62" t="s">
        <v>35</v>
      </c>
      <c r="C28" s="38">
        <v>528810</v>
      </c>
      <c r="D28" s="39">
        <v>10656</v>
      </c>
      <c r="E28" s="40">
        <v>539466</v>
      </c>
      <c r="F28" s="41">
        <v>466722</v>
      </c>
      <c r="G28" s="42">
        <f t="shared" si="2"/>
        <v>15.586151927700001</v>
      </c>
      <c r="H28" s="43">
        <v>522593</v>
      </c>
      <c r="I28" s="44">
        <v>3215</v>
      </c>
      <c r="J28" s="40">
        <v>525808</v>
      </c>
      <c r="K28" s="41">
        <v>453325</v>
      </c>
      <c r="L28" s="42">
        <f t="shared" si="3"/>
        <v>15.989190977775328</v>
      </c>
      <c r="M28" s="56">
        <f t="shared" si="4"/>
        <v>98.824341445887939</v>
      </c>
      <c r="N28" s="57">
        <f t="shared" si="4"/>
        <v>30.170795795795797</v>
      </c>
      <c r="O28" s="47">
        <f t="shared" si="5"/>
        <v>97.5</v>
      </c>
      <c r="P28" s="48">
        <f t="shared" si="5"/>
        <v>97.1</v>
      </c>
      <c r="Q28" s="49">
        <f t="shared" si="6"/>
        <v>0.40000000000000568</v>
      </c>
      <c r="R28" s="63"/>
      <c r="S28" s="64"/>
      <c r="T28" s="43">
        <v>44</v>
      </c>
      <c r="U28" s="44">
        <v>3</v>
      </c>
      <c r="V28" s="58">
        <f t="shared" si="0"/>
        <v>47</v>
      </c>
      <c r="W28" s="38">
        <v>184</v>
      </c>
      <c r="X28" s="44">
        <v>848</v>
      </c>
      <c r="Y28" s="58">
        <f t="shared" si="10"/>
        <v>1032</v>
      </c>
      <c r="Z28" s="65">
        <f t="shared" si="8"/>
        <v>6077</v>
      </c>
      <c r="AA28" s="60">
        <f t="shared" si="1"/>
        <v>6596</v>
      </c>
      <c r="AB28" s="58">
        <f t="shared" si="9"/>
        <v>12673</v>
      </c>
    </row>
    <row r="29" spans="1:28" s="54" customFormat="1" ht="15" customHeight="1" x14ac:dyDescent="0.15">
      <c r="A29" s="55" t="s">
        <v>58</v>
      </c>
      <c r="B29" s="37" t="s">
        <v>35</v>
      </c>
      <c r="C29" s="38">
        <v>262670</v>
      </c>
      <c r="D29" s="39">
        <v>7705</v>
      </c>
      <c r="E29" s="40">
        <v>270375</v>
      </c>
      <c r="F29" s="41">
        <v>272496</v>
      </c>
      <c r="G29" s="42">
        <f t="shared" si="2"/>
        <v>-0.7783600493218249</v>
      </c>
      <c r="H29" s="43">
        <v>259199</v>
      </c>
      <c r="I29" s="44">
        <v>1222</v>
      </c>
      <c r="J29" s="40">
        <v>260421</v>
      </c>
      <c r="K29" s="41">
        <v>263881</v>
      </c>
      <c r="L29" s="42">
        <f t="shared" si="3"/>
        <v>-1.3111970926288745</v>
      </c>
      <c r="M29" s="45">
        <f t="shared" si="4"/>
        <v>98.67857006890776</v>
      </c>
      <c r="N29" s="46">
        <f t="shared" si="4"/>
        <v>15.859831278390654</v>
      </c>
      <c r="O29" s="47">
        <f t="shared" si="5"/>
        <v>96.3</v>
      </c>
      <c r="P29" s="48">
        <f t="shared" si="5"/>
        <v>96.8</v>
      </c>
      <c r="Q29" s="49">
        <f t="shared" si="6"/>
        <v>-0.5</v>
      </c>
      <c r="R29" s="50"/>
      <c r="S29" s="51"/>
      <c r="T29" s="43">
        <v>22</v>
      </c>
      <c r="U29" s="44">
        <v>8</v>
      </c>
      <c r="V29" s="52">
        <f t="shared" si="0"/>
        <v>30</v>
      </c>
      <c r="W29" s="38">
        <v>227</v>
      </c>
      <c r="X29" s="44">
        <v>2253</v>
      </c>
      <c r="Y29" s="52">
        <f t="shared" si="10"/>
        <v>2480</v>
      </c>
      <c r="Z29" s="65">
        <f t="shared" si="8"/>
        <v>3266</v>
      </c>
      <c r="AA29" s="60">
        <f t="shared" si="1"/>
        <v>4238</v>
      </c>
      <c r="AB29" s="52">
        <f t="shared" si="9"/>
        <v>7504</v>
      </c>
    </row>
    <row r="30" spans="1:28" s="54" customFormat="1" ht="15" customHeight="1" x14ac:dyDescent="0.15">
      <c r="A30" s="55" t="s">
        <v>59</v>
      </c>
      <c r="B30" s="37" t="s">
        <v>35</v>
      </c>
      <c r="C30" s="38">
        <v>337063</v>
      </c>
      <c r="D30" s="39">
        <v>0</v>
      </c>
      <c r="E30" s="40">
        <v>337063</v>
      </c>
      <c r="F30" s="41">
        <v>356495</v>
      </c>
      <c r="G30" s="42">
        <f t="shared" si="2"/>
        <v>-5.4508478379780918</v>
      </c>
      <c r="H30" s="43">
        <v>337063</v>
      </c>
      <c r="I30" s="44">
        <v>0</v>
      </c>
      <c r="J30" s="40">
        <v>337063</v>
      </c>
      <c r="K30" s="41">
        <v>356494</v>
      </c>
      <c r="L30" s="42">
        <f t="shared" si="3"/>
        <v>-5.4505826185012927</v>
      </c>
      <c r="M30" s="45">
        <f t="shared" si="4"/>
        <v>100</v>
      </c>
      <c r="N30" s="46" t="str">
        <f t="shared" si="4"/>
        <v>-</v>
      </c>
      <c r="O30" s="47">
        <f t="shared" si="5"/>
        <v>100</v>
      </c>
      <c r="P30" s="48">
        <f t="shared" si="5"/>
        <v>100</v>
      </c>
      <c r="Q30" s="49">
        <f t="shared" si="6"/>
        <v>0</v>
      </c>
      <c r="R30" s="50"/>
      <c r="S30" s="51"/>
      <c r="T30" s="43">
        <v>0</v>
      </c>
      <c r="U30" s="44">
        <v>0</v>
      </c>
      <c r="V30" s="52">
        <f t="shared" si="0"/>
        <v>0</v>
      </c>
      <c r="W30" s="38">
        <v>0</v>
      </c>
      <c r="X30" s="44">
        <v>0</v>
      </c>
      <c r="Y30" s="52">
        <f t="shared" si="10"/>
        <v>0</v>
      </c>
      <c r="Z30" s="65">
        <f t="shared" si="8"/>
        <v>0</v>
      </c>
      <c r="AA30" s="60">
        <f t="shared" si="1"/>
        <v>0</v>
      </c>
      <c r="AB30" s="52">
        <f t="shared" si="9"/>
        <v>0</v>
      </c>
    </row>
    <row r="31" spans="1:28" s="54" customFormat="1" ht="15" customHeight="1" x14ac:dyDescent="0.15">
      <c r="A31" s="55" t="s">
        <v>60</v>
      </c>
      <c r="B31" s="37" t="s">
        <v>35</v>
      </c>
      <c r="C31" s="38">
        <v>280913</v>
      </c>
      <c r="D31" s="39">
        <v>6968</v>
      </c>
      <c r="E31" s="40">
        <v>287881</v>
      </c>
      <c r="F31" s="41">
        <v>287287</v>
      </c>
      <c r="G31" s="42">
        <f t="shared" si="2"/>
        <v>0.20676187923574685</v>
      </c>
      <c r="H31" s="43">
        <v>279112</v>
      </c>
      <c r="I31" s="44">
        <v>2215</v>
      </c>
      <c r="J31" s="40">
        <v>281327</v>
      </c>
      <c r="K31" s="41">
        <v>280274</v>
      </c>
      <c r="L31" s="42">
        <f t="shared" si="3"/>
        <v>0.3757037755910288</v>
      </c>
      <c r="M31" s="45">
        <f t="shared" si="4"/>
        <v>99.358876235702866</v>
      </c>
      <c r="N31" s="46">
        <f t="shared" si="4"/>
        <v>31.788174512055111</v>
      </c>
      <c r="O31" s="47">
        <f t="shared" si="5"/>
        <v>97.7</v>
      </c>
      <c r="P31" s="48">
        <f t="shared" si="5"/>
        <v>97.6</v>
      </c>
      <c r="Q31" s="49">
        <f t="shared" si="6"/>
        <v>0.10000000000000853</v>
      </c>
      <c r="R31" s="50"/>
      <c r="S31" s="51"/>
      <c r="T31" s="43">
        <v>0</v>
      </c>
      <c r="U31" s="44">
        <v>0</v>
      </c>
      <c r="V31" s="52">
        <f t="shared" si="0"/>
        <v>0</v>
      </c>
      <c r="W31" s="38">
        <v>0</v>
      </c>
      <c r="X31" s="44">
        <v>123</v>
      </c>
      <c r="Y31" s="52">
        <f t="shared" si="10"/>
        <v>123</v>
      </c>
      <c r="Z31" s="65">
        <f t="shared" si="8"/>
        <v>1801</v>
      </c>
      <c r="AA31" s="60">
        <f t="shared" si="1"/>
        <v>4630</v>
      </c>
      <c r="AB31" s="52">
        <f t="shared" si="9"/>
        <v>6431</v>
      </c>
    </row>
    <row r="32" spans="1:28" s="54" customFormat="1" ht="15" customHeight="1" x14ac:dyDescent="0.15">
      <c r="A32" s="55" t="s">
        <v>61</v>
      </c>
      <c r="B32" s="37" t="s">
        <v>35</v>
      </c>
      <c r="C32" s="38">
        <v>715157</v>
      </c>
      <c r="D32" s="39">
        <v>10696</v>
      </c>
      <c r="E32" s="40">
        <v>725853</v>
      </c>
      <c r="F32" s="41">
        <v>725956</v>
      </c>
      <c r="G32" s="42">
        <f t="shared" si="2"/>
        <v>-1.4188187713855936E-2</v>
      </c>
      <c r="H32" s="43">
        <v>712290</v>
      </c>
      <c r="I32" s="44">
        <v>2091</v>
      </c>
      <c r="J32" s="40">
        <v>714381</v>
      </c>
      <c r="K32" s="41">
        <v>714545</v>
      </c>
      <c r="L32" s="42">
        <f t="shared" si="3"/>
        <v>-2.2951668544318411E-2</v>
      </c>
      <c r="M32" s="45">
        <f t="shared" si="4"/>
        <v>99.599109006833459</v>
      </c>
      <c r="N32" s="46">
        <f t="shared" si="4"/>
        <v>19.549364248317129</v>
      </c>
      <c r="O32" s="47">
        <f t="shared" si="5"/>
        <v>98.4</v>
      </c>
      <c r="P32" s="48">
        <f t="shared" si="5"/>
        <v>98.4</v>
      </c>
      <c r="Q32" s="49">
        <f t="shared" si="6"/>
        <v>0</v>
      </c>
      <c r="R32" s="50"/>
      <c r="S32" s="51"/>
      <c r="T32" s="43">
        <v>68</v>
      </c>
      <c r="U32" s="44">
        <v>0</v>
      </c>
      <c r="V32" s="52">
        <f t="shared" si="0"/>
        <v>68</v>
      </c>
      <c r="W32" s="38">
        <v>0</v>
      </c>
      <c r="X32" s="44">
        <v>516</v>
      </c>
      <c r="Y32" s="52">
        <f t="shared" si="10"/>
        <v>516</v>
      </c>
      <c r="Z32" s="65">
        <f t="shared" si="8"/>
        <v>2935</v>
      </c>
      <c r="AA32" s="60">
        <f t="shared" si="1"/>
        <v>8089</v>
      </c>
      <c r="AB32" s="52">
        <f t="shared" si="9"/>
        <v>11024</v>
      </c>
    </row>
    <row r="33" spans="1:28" s="54" customFormat="1" ht="15" customHeight="1" x14ac:dyDescent="0.15">
      <c r="A33" s="55" t="s">
        <v>62</v>
      </c>
      <c r="B33" s="37" t="s">
        <v>40</v>
      </c>
      <c r="C33" s="38">
        <v>1628391</v>
      </c>
      <c r="D33" s="39">
        <v>21699</v>
      </c>
      <c r="E33" s="40">
        <v>1650090</v>
      </c>
      <c r="F33" s="41">
        <v>1670004</v>
      </c>
      <c r="G33" s="42">
        <f t="shared" si="2"/>
        <v>-1.1924522336473447</v>
      </c>
      <c r="H33" s="43">
        <v>1621673</v>
      </c>
      <c r="I33" s="44">
        <v>3272</v>
      </c>
      <c r="J33" s="40">
        <v>1624945</v>
      </c>
      <c r="K33" s="41">
        <v>1645486</v>
      </c>
      <c r="L33" s="42">
        <f t="shared" si="3"/>
        <v>-1.2483242033052848</v>
      </c>
      <c r="M33" s="45">
        <f t="shared" si="4"/>
        <v>99.587445521376623</v>
      </c>
      <c r="N33" s="46">
        <f t="shared" si="4"/>
        <v>15.079035900271903</v>
      </c>
      <c r="O33" s="47">
        <f t="shared" si="5"/>
        <v>98.5</v>
      </c>
      <c r="P33" s="48">
        <f t="shared" si="5"/>
        <v>98.5</v>
      </c>
      <c r="Q33" s="49">
        <f t="shared" si="6"/>
        <v>0</v>
      </c>
      <c r="R33" s="50"/>
      <c r="S33" s="51"/>
      <c r="T33" s="43">
        <v>68</v>
      </c>
      <c r="U33" s="44">
        <v>5</v>
      </c>
      <c r="V33" s="52">
        <f t="shared" si="0"/>
        <v>73</v>
      </c>
      <c r="W33" s="38">
        <v>228</v>
      </c>
      <c r="X33" s="44">
        <v>3330</v>
      </c>
      <c r="Y33" s="52">
        <f t="shared" si="10"/>
        <v>3558</v>
      </c>
      <c r="Z33" s="65">
        <f t="shared" si="8"/>
        <v>6558</v>
      </c>
      <c r="AA33" s="60">
        <f t="shared" si="1"/>
        <v>15102</v>
      </c>
      <c r="AB33" s="52">
        <f t="shared" si="9"/>
        <v>21660</v>
      </c>
    </row>
    <row r="34" spans="1:28" s="54" customFormat="1" ht="15" customHeight="1" x14ac:dyDescent="0.15">
      <c r="A34" s="55" t="s">
        <v>63</v>
      </c>
      <c r="B34" s="37" t="s">
        <v>40</v>
      </c>
      <c r="C34" s="38">
        <v>597685</v>
      </c>
      <c r="D34" s="39">
        <v>18904</v>
      </c>
      <c r="E34" s="40">
        <v>616589</v>
      </c>
      <c r="F34" s="41">
        <v>612395</v>
      </c>
      <c r="G34" s="42">
        <f t="shared" si="2"/>
        <v>0.6848520970941957</v>
      </c>
      <c r="H34" s="43">
        <v>594059</v>
      </c>
      <c r="I34" s="44">
        <v>4081</v>
      </c>
      <c r="J34" s="40">
        <v>598140</v>
      </c>
      <c r="K34" s="41">
        <v>593506</v>
      </c>
      <c r="L34" s="42">
        <f t="shared" si="3"/>
        <v>0.78078401903266359</v>
      </c>
      <c r="M34" s="45">
        <f t="shared" si="4"/>
        <v>99.39332591582523</v>
      </c>
      <c r="N34" s="46">
        <f t="shared" si="4"/>
        <v>21.588023698688108</v>
      </c>
      <c r="O34" s="47">
        <f t="shared" si="5"/>
        <v>97</v>
      </c>
      <c r="P34" s="48">
        <f t="shared" si="5"/>
        <v>96.9</v>
      </c>
      <c r="Q34" s="49">
        <f t="shared" si="6"/>
        <v>9.9999999999994316E-2</v>
      </c>
      <c r="R34" s="50"/>
      <c r="S34" s="51"/>
      <c r="T34" s="43">
        <v>14</v>
      </c>
      <c r="U34" s="44">
        <v>0</v>
      </c>
      <c r="V34" s="52">
        <f t="shared" si="0"/>
        <v>14</v>
      </c>
      <c r="W34" s="38">
        <v>1925</v>
      </c>
      <c r="X34" s="44">
        <v>11922.179598315121</v>
      </c>
      <c r="Y34" s="52">
        <f t="shared" si="10"/>
        <v>13847.179598315121</v>
      </c>
      <c r="Z34" s="65">
        <f t="shared" si="8"/>
        <v>1715</v>
      </c>
      <c r="AA34" s="60">
        <f t="shared" si="1"/>
        <v>2900.8204016848795</v>
      </c>
      <c r="AB34" s="52">
        <f t="shared" si="9"/>
        <v>4615.8204016848795</v>
      </c>
    </row>
    <row r="35" spans="1:28" s="54" customFormat="1" ht="15" customHeight="1" x14ac:dyDescent="0.15">
      <c r="A35" s="55" t="s">
        <v>64</v>
      </c>
      <c r="B35" s="37" t="s">
        <v>40</v>
      </c>
      <c r="C35" s="38">
        <v>636979</v>
      </c>
      <c r="D35" s="39">
        <v>1935</v>
      </c>
      <c r="E35" s="40">
        <v>638914</v>
      </c>
      <c r="F35" s="41">
        <v>659561</v>
      </c>
      <c r="G35" s="42">
        <f t="shared" si="2"/>
        <v>-3.1304155339688062</v>
      </c>
      <c r="H35" s="43">
        <v>634942</v>
      </c>
      <c r="I35" s="44">
        <v>304</v>
      </c>
      <c r="J35" s="40">
        <v>635246</v>
      </c>
      <c r="K35" s="41">
        <v>654979</v>
      </c>
      <c r="L35" s="42">
        <f t="shared" si="3"/>
        <v>-3.0127683482981897</v>
      </c>
      <c r="M35" s="56">
        <f t="shared" si="4"/>
        <v>99.680209237667171</v>
      </c>
      <c r="N35" s="57">
        <f t="shared" si="4"/>
        <v>15.710594315245476</v>
      </c>
      <c r="O35" s="47">
        <f t="shared" si="5"/>
        <v>99.4</v>
      </c>
      <c r="P35" s="48">
        <f t="shared" si="5"/>
        <v>99.3</v>
      </c>
      <c r="Q35" s="49">
        <f t="shared" si="6"/>
        <v>0.10000000000000853</v>
      </c>
      <c r="R35" s="50"/>
      <c r="S35" s="51"/>
      <c r="T35" s="43">
        <v>0</v>
      </c>
      <c r="U35" s="44">
        <v>0</v>
      </c>
      <c r="V35" s="58">
        <f t="shared" si="0"/>
        <v>0</v>
      </c>
      <c r="W35" s="38">
        <v>0</v>
      </c>
      <c r="X35" s="44">
        <v>493</v>
      </c>
      <c r="Y35" s="58">
        <f t="shared" si="10"/>
        <v>493</v>
      </c>
      <c r="Z35" s="65">
        <f t="shared" si="8"/>
        <v>2037</v>
      </c>
      <c r="AA35" s="60">
        <f t="shared" si="1"/>
        <v>1138</v>
      </c>
      <c r="AB35" s="58">
        <f t="shared" si="9"/>
        <v>3175</v>
      </c>
    </row>
    <row r="36" spans="1:28" s="54" customFormat="1" ht="15" customHeight="1" x14ac:dyDescent="0.15">
      <c r="A36" s="55" t="s">
        <v>65</v>
      </c>
      <c r="B36" s="62" t="s">
        <v>40</v>
      </c>
      <c r="C36" s="38">
        <v>99997</v>
      </c>
      <c r="D36" s="39">
        <v>1243</v>
      </c>
      <c r="E36" s="40">
        <v>101240</v>
      </c>
      <c r="F36" s="41">
        <v>105500</v>
      </c>
      <c r="G36" s="42">
        <f t="shared" si="2"/>
        <v>-4.0379146919431275</v>
      </c>
      <c r="H36" s="43">
        <v>99655</v>
      </c>
      <c r="I36" s="44">
        <v>430</v>
      </c>
      <c r="J36" s="40">
        <v>100085</v>
      </c>
      <c r="K36" s="41">
        <v>103926</v>
      </c>
      <c r="L36" s="42">
        <f t="shared" si="3"/>
        <v>-3.6958990050612934</v>
      </c>
      <c r="M36" s="56">
        <f t="shared" si="4"/>
        <v>99.657989739692184</v>
      </c>
      <c r="N36" s="57">
        <f t="shared" si="4"/>
        <v>34.593724859211584</v>
      </c>
      <c r="O36" s="47">
        <f t="shared" si="5"/>
        <v>98.9</v>
      </c>
      <c r="P36" s="48">
        <f t="shared" si="5"/>
        <v>98.5</v>
      </c>
      <c r="Q36" s="49">
        <f t="shared" si="6"/>
        <v>0.40000000000000568</v>
      </c>
      <c r="R36" s="63"/>
      <c r="S36" s="64"/>
      <c r="T36" s="43">
        <v>0</v>
      </c>
      <c r="U36" s="44">
        <v>0</v>
      </c>
      <c r="V36" s="58">
        <f t="shared" si="0"/>
        <v>0</v>
      </c>
      <c r="W36" s="38">
        <v>0</v>
      </c>
      <c r="X36" s="44">
        <v>0</v>
      </c>
      <c r="Y36" s="58">
        <f t="shared" si="10"/>
        <v>0</v>
      </c>
      <c r="Z36" s="65">
        <f t="shared" si="8"/>
        <v>342</v>
      </c>
      <c r="AA36" s="60">
        <f t="shared" si="1"/>
        <v>813</v>
      </c>
      <c r="AB36" s="58">
        <f t="shared" si="9"/>
        <v>1155</v>
      </c>
    </row>
    <row r="37" spans="1:28" s="54" customFormat="1" ht="15" customHeight="1" x14ac:dyDescent="0.15">
      <c r="A37" s="55" t="s">
        <v>66</v>
      </c>
      <c r="B37" s="37" t="s">
        <v>40</v>
      </c>
      <c r="C37" s="38">
        <v>516894</v>
      </c>
      <c r="D37" s="39">
        <v>11293</v>
      </c>
      <c r="E37" s="40">
        <v>528187</v>
      </c>
      <c r="F37" s="41">
        <v>414361</v>
      </c>
      <c r="G37" s="42">
        <f t="shared" si="2"/>
        <v>27.470249371924481</v>
      </c>
      <c r="H37" s="43">
        <v>512828</v>
      </c>
      <c r="I37" s="44">
        <v>1111</v>
      </c>
      <c r="J37" s="40">
        <v>513939</v>
      </c>
      <c r="K37" s="41">
        <v>404176</v>
      </c>
      <c r="L37" s="42">
        <f t="shared" si="3"/>
        <v>27.157228534103954</v>
      </c>
      <c r="M37" s="45">
        <f t="shared" si="4"/>
        <v>99.213378371581015</v>
      </c>
      <c r="N37" s="46">
        <f t="shared" si="4"/>
        <v>9.8379527140706635</v>
      </c>
      <c r="O37" s="47">
        <f t="shared" si="5"/>
        <v>97.3</v>
      </c>
      <c r="P37" s="48">
        <f t="shared" si="5"/>
        <v>97.5</v>
      </c>
      <c r="Q37" s="49">
        <f t="shared" si="6"/>
        <v>-0.20000000000000284</v>
      </c>
      <c r="R37" s="50"/>
      <c r="S37" s="51"/>
      <c r="T37" s="43">
        <v>14</v>
      </c>
      <c r="U37" s="44">
        <v>0</v>
      </c>
      <c r="V37" s="52">
        <f t="shared" si="0"/>
        <v>14</v>
      </c>
      <c r="W37" s="38">
        <v>12</v>
      </c>
      <c r="X37" s="44">
        <v>249</v>
      </c>
      <c r="Y37" s="52">
        <f t="shared" si="10"/>
        <v>261</v>
      </c>
      <c r="Z37" s="65">
        <f t="shared" si="8"/>
        <v>4068</v>
      </c>
      <c r="AA37" s="60">
        <f t="shared" si="1"/>
        <v>9933</v>
      </c>
      <c r="AB37" s="52">
        <f t="shared" si="9"/>
        <v>14001</v>
      </c>
    </row>
    <row r="38" spans="1:28" s="54" customFormat="1" ht="15" customHeight="1" x14ac:dyDescent="0.15">
      <c r="A38" s="55" t="s">
        <v>67</v>
      </c>
      <c r="B38" s="37" t="s">
        <v>40</v>
      </c>
      <c r="C38" s="38">
        <v>341687</v>
      </c>
      <c r="D38" s="39">
        <v>22760</v>
      </c>
      <c r="E38" s="40">
        <v>364447</v>
      </c>
      <c r="F38" s="41">
        <v>306972</v>
      </c>
      <c r="G38" s="42">
        <f t="shared" si="2"/>
        <v>18.723206025305238</v>
      </c>
      <c r="H38" s="43">
        <v>335754</v>
      </c>
      <c r="I38" s="44">
        <v>6719</v>
      </c>
      <c r="J38" s="40">
        <v>342473</v>
      </c>
      <c r="K38" s="41">
        <v>283062</v>
      </c>
      <c r="L38" s="42">
        <f t="shared" si="3"/>
        <v>20.988687990616896</v>
      </c>
      <c r="M38" s="45">
        <f t="shared" si="4"/>
        <v>98.263615531173258</v>
      </c>
      <c r="N38" s="46">
        <f t="shared" si="4"/>
        <v>29.521089630931456</v>
      </c>
      <c r="O38" s="47">
        <f t="shared" si="5"/>
        <v>94</v>
      </c>
      <c r="P38" s="48">
        <f t="shared" si="5"/>
        <v>92.2</v>
      </c>
      <c r="Q38" s="49">
        <f t="shared" si="6"/>
        <v>1.7999999999999972</v>
      </c>
      <c r="R38" s="50"/>
      <c r="S38" s="51"/>
      <c r="T38" s="43">
        <v>34</v>
      </c>
      <c r="U38" s="44">
        <v>0</v>
      </c>
      <c r="V38" s="52">
        <f t="shared" si="0"/>
        <v>34</v>
      </c>
      <c r="W38" s="38">
        <v>2</v>
      </c>
      <c r="X38" s="44">
        <v>2829</v>
      </c>
      <c r="Y38" s="52">
        <f t="shared" si="10"/>
        <v>2831</v>
      </c>
      <c r="Z38" s="65">
        <f t="shared" si="8"/>
        <v>5965</v>
      </c>
      <c r="AA38" s="60">
        <f t="shared" si="1"/>
        <v>13212</v>
      </c>
      <c r="AB38" s="52">
        <f t="shared" si="9"/>
        <v>19177</v>
      </c>
    </row>
    <row r="39" spans="1:28" s="54" customFormat="1" ht="15" customHeight="1" x14ac:dyDescent="0.15">
      <c r="A39" s="55" t="s">
        <v>68</v>
      </c>
      <c r="B39" s="37" t="s">
        <v>40</v>
      </c>
      <c r="C39" s="38">
        <v>289986</v>
      </c>
      <c r="D39" s="39">
        <v>10858</v>
      </c>
      <c r="E39" s="40">
        <v>300844</v>
      </c>
      <c r="F39" s="41">
        <v>282525</v>
      </c>
      <c r="G39" s="42">
        <f t="shared" si="2"/>
        <v>6.4840279621272447</v>
      </c>
      <c r="H39" s="43">
        <v>286104</v>
      </c>
      <c r="I39" s="44">
        <v>3089</v>
      </c>
      <c r="J39" s="40">
        <v>289193</v>
      </c>
      <c r="K39" s="41">
        <v>270911</v>
      </c>
      <c r="L39" s="42">
        <f t="shared" si="3"/>
        <v>6.7483417063168352</v>
      </c>
      <c r="M39" s="45">
        <f t="shared" si="4"/>
        <v>98.661314684157162</v>
      </c>
      <c r="N39" s="46">
        <f t="shared" si="4"/>
        <v>28.449069810278139</v>
      </c>
      <c r="O39" s="47">
        <f t="shared" si="5"/>
        <v>96.1</v>
      </c>
      <c r="P39" s="48">
        <f t="shared" si="5"/>
        <v>95.9</v>
      </c>
      <c r="Q39" s="49">
        <f t="shared" si="6"/>
        <v>0.19999999999998863</v>
      </c>
      <c r="R39" s="50"/>
      <c r="S39" s="51"/>
      <c r="T39" s="43">
        <v>0</v>
      </c>
      <c r="U39" s="44">
        <v>0</v>
      </c>
      <c r="V39" s="52">
        <f t="shared" si="0"/>
        <v>0</v>
      </c>
      <c r="W39" s="38">
        <v>0</v>
      </c>
      <c r="X39" s="44">
        <v>0</v>
      </c>
      <c r="Y39" s="52">
        <f t="shared" si="10"/>
        <v>0</v>
      </c>
      <c r="Z39" s="65">
        <f t="shared" si="8"/>
        <v>3882</v>
      </c>
      <c r="AA39" s="60">
        <f t="shared" si="1"/>
        <v>7769</v>
      </c>
      <c r="AB39" s="52">
        <f t="shared" si="9"/>
        <v>11651</v>
      </c>
    </row>
    <row r="40" spans="1:28" s="54" customFormat="1" ht="15" customHeight="1" x14ac:dyDescent="0.15">
      <c r="A40" s="55" t="s">
        <v>69</v>
      </c>
      <c r="B40" s="62" t="s">
        <v>35</v>
      </c>
      <c r="C40" s="38">
        <v>4342821</v>
      </c>
      <c r="D40" s="39">
        <v>3322</v>
      </c>
      <c r="E40" s="40">
        <v>4346143</v>
      </c>
      <c r="F40" s="41">
        <v>1699730</v>
      </c>
      <c r="G40" s="42">
        <f t="shared" si="2"/>
        <v>155.69608114229908</v>
      </c>
      <c r="H40" s="43">
        <v>4341517</v>
      </c>
      <c r="I40" s="44">
        <v>447</v>
      </c>
      <c r="J40" s="40">
        <v>4341964</v>
      </c>
      <c r="K40" s="41">
        <v>1696387</v>
      </c>
      <c r="L40" s="42">
        <f t="shared" si="3"/>
        <v>155.95362378985456</v>
      </c>
      <c r="M40" s="56">
        <f t="shared" si="4"/>
        <v>99.969973434318376</v>
      </c>
      <c r="N40" s="57">
        <f t="shared" si="4"/>
        <v>13.45574954846478</v>
      </c>
      <c r="O40" s="47">
        <f t="shared" si="5"/>
        <v>99.9</v>
      </c>
      <c r="P40" s="48">
        <f t="shared" si="5"/>
        <v>99.8</v>
      </c>
      <c r="Q40" s="49">
        <f t="shared" si="6"/>
        <v>0.10000000000000853</v>
      </c>
      <c r="R40" s="63"/>
      <c r="S40" s="64"/>
      <c r="T40" s="43">
        <v>0</v>
      </c>
      <c r="U40" s="44">
        <v>0</v>
      </c>
      <c r="V40" s="58">
        <f t="shared" si="0"/>
        <v>0</v>
      </c>
      <c r="W40" s="38">
        <v>0</v>
      </c>
      <c r="X40" s="44">
        <v>14</v>
      </c>
      <c r="Y40" s="58">
        <f t="shared" si="10"/>
        <v>14</v>
      </c>
      <c r="Z40" s="65">
        <f t="shared" si="8"/>
        <v>1304</v>
      </c>
      <c r="AA40" s="60">
        <f t="shared" si="1"/>
        <v>2861</v>
      </c>
      <c r="AB40" s="58">
        <f t="shared" si="9"/>
        <v>4165</v>
      </c>
    </row>
    <row r="41" spans="1:28" s="54" customFormat="1" ht="15" customHeight="1" thickBot="1" x14ac:dyDescent="0.2">
      <c r="A41" s="66" t="s">
        <v>70</v>
      </c>
      <c r="B41" s="67" t="s">
        <v>35</v>
      </c>
      <c r="C41" s="68">
        <v>194256</v>
      </c>
      <c r="D41" s="69">
        <v>4142</v>
      </c>
      <c r="E41" s="70">
        <v>198398</v>
      </c>
      <c r="F41" s="41">
        <v>202637</v>
      </c>
      <c r="G41" s="71">
        <f t="shared" si="2"/>
        <v>-2.0919180603739691</v>
      </c>
      <c r="H41" s="72">
        <v>191845</v>
      </c>
      <c r="I41" s="73">
        <v>709</v>
      </c>
      <c r="J41" s="70">
        <v>192554</v>
      </c>
      <c r="K41" s="41">
        <v>201191</v>
      </c>
      <c r="L41" s="71">
        <f t="shared" si="3"/>
        <v>-4.2929355686884598</v>
      </c>
      <c r="M41" s="74">
        <f t="shared" si="4"/>
        <v>98.758854295362823</v>
      </c>
      <c r="N41" s="75">
        <f t="shared" si="4"/>
        <v>17.117334620956058</v>
      </c>
      <c r="O41" s="76">
        <f t="shared" si="5"/>
        <v>97.1</v>
      </c>
      <c r="P41" s="77">
        <f t="shared" si="5"/>
        <v>99.3</v>
      </c>
      <c r="Q41" s="78">
        <f t="shared" si="6"/>
        <v>-2.2000000000000028</v>
      </c>
      <c r="R41" s="79"/>
      <c r="S41" s="80"/>
      <c r="T41" s="72">
        <v>0</v>
      </c>
      <c r="U41" s="73">
        <v>0</v>
      </c>
      <c r="V41" s="81">
        <f t="shared" si="0"/>
        <v>0</v>
      </c>
      <c r="W41" s="68">
        <v>0</v>
      </c>
      <c r="X41" s="73">
        <v>0</v>
      </c>
      <c r="Y41" s="81">
        <f t="shared" si="10"/>
        <v>0</v>
      </c>
      <c r="Z41" s="72">
        <f t="shared" si="8"/>
        <v>2411</v>
      </c>
      <c r="AA41" s="73">
        <f t="shared" si="1"/>
        <v>3433</v>
      </c>
      <c r="AB41" s="81">
        <f t="shared" si="9"/>
        <v>5844</v>
      </c>
    </row>
    <row r="42" spans="1:28" s="95" customFormat="1" ht="15" customHeight="1" thickTop="1" x14ac:dyDescent="0.15">
      <c r="A42" s="82" t="s">
        <v>71</v>
      </c>
      <c r="B42" s="83"/>
      <c r="C42" s="84">
        <f t="shared" ref="C42:K42" si="11">C43+C45</f>
        <v>40108198</v>
      </c>
      <c r="D42" s="85">
        <f t="shared" si="11"/>
        <v>686597</v>
      </c>
      <c r="E42" s="86">
        <f t="shared" si="11"/>
        <v>40794795</v>
      </c>
      <c r="F42" s="87">
        <f>F43+F45</f>
        <v>37182224</v>
      </c>
      <c r="G42" s="88">
        <f>IFERROR((E42-F42)/F42*100,"-")</f>
        <v>9.7158550817186189</v>
      </c>
      <c r="H42" s="84">
        <f t="shared" si="11"/>
        <v>39858576</v>
      </c>
      <c r="I42" s="85">
        <f t="shared" si="11"/>
        <v>154803</v>
      </c>
      <c r="J42" s="86">
        <f t="shared" si="11"/>
        <v>40013379</v>
      </c>
      <c r="K42" s="87">
        <f t="shared" si="11"/>
        <v>36425406</v>
      </c>
      <c r="L42" s="88">
        <f>IFERROR((J42-K42)/K42*100,"-")</f>
        <v>9.8501935709378241</v>
      </c>
      <c r="M42" s="89">
        <f t="shared" si="4"/>
        <v>99.377628483832652</v>
      </c>
      <c r="N42" s="90">
        <f t="shared" si="4"/>
        <v>22.546413689544231</v>
      </c>
      <c r="O42" s="91">
        <f t="shared" si="5"/>
        <v>98.1</v>
      </c>
      <c r="P42" s="92">
        <f t="shared" si="5"/>
        <v>98</v>
      </c>
      <c r="Q42" s="93">
        <f t="shared" si="6"/>
        <v>9.9999999999994316E-2</v>
      </c>
      <c r="R42" s="94">
        <f>R43+R45</f>
        <v>0</v>
      </c>
      <c r="S42" s="87">
        <f t="shared" ref="S42:AB42" si="12">S43+S45</f>
        <v>0</v>
      </c>
      <c r="T42" s="84">
        <f t="shared" si="12"/>
        <v>3486</v>
      </c>
      <c r="U42" s="85">
        <f t="shared" si="12"/>
        <v>524</v>
      </c>
      <c r="V42" s="87">
        <f t="shared" si="12"/>
        <v>4010</v>
      </c>
      <c r="W42" s="86">
        <f t="shared" si="12"/>
        <v>4779</v>
      </c>
      <c r="X42" s="85">
        <f t="shared" si="12"/>
        <v>78218.179598315124</v>
      </c>
      <c r="Y42" s="87">
        <f t="shared" si="12"/>
        <v>82997.179598315124</v>
      </c>
      <c r="Z42" s="84">
        <f t="shared" si="12"/>
        <v>248329</v>
      </c>
      <c r="AA42" s="85">
        <f t="shared" si="12"/>
        <v>454099.82040168485</v>
      </c>
      <c r="AB42" s="87">
        <f t="shared" si="12"/>
        <v>702428.82040168485</v>
      </c>
    </row>
    <row r="43" spans="1:28" s="54" customFormat="1" ht="15" customHeight="1" x14ac:dyDescent="0.15">
      <c r="A43" s="96" t="s">
        <v>72</v>
      </c>
      <c r="B43" s="97"/>
      <c r="C43" s="98">
        <f>SUM(C7:C20)</f>
        <v>27168300</v>
      </c>
      <c r="D43" s="99">
        <f t="shared" ref="D43:K43" si="13">SUM(D7:D20)</f>
        <v>485989</v>
      </c>
      <c r="E43" s="100">
        <f t="shared" si="13"/>
        <v>27654289</v>
      </c>
      <c r="F43" s="101">
        <f>SUM(F7:F20)</f>
        <v>26958995</v>
      </c>
      <c r="G43" s="102">
        <f>IFERROR((E43-F43)/F43*100,"-")</f>
        <v>2.5790798210393229</v>
      </c>
      <c r="H43" s="98">
        <f t="shared" si="13"/>
        <v>26984574</v>
      </c>
      <c r="I43" s="99">
        <f t="shared" si="13"/>
        <v>110959</v>
      </c>
      <c r="J43" s="100">
        <f t="shared" si="13"/>
        <v>27095533</v>
      </c>
      <c r="K43" s="101">
        <f t="shared" si="13"/>
        <v>26420528</v>
      </c>
      <c r="L43" s="102">
        <f>IFERROR((J43-K43)/K43*100,"-")</f>
        <v>2.554850531374695</v>
      </c>
      <c r="M43" s="103">
        <f>IFERROR(H43/C43*100,"-")</f>
        <v>99.323748633517738</v>
      </c>
      <c r="N43" s="104">
        <f t="shared" si="4"/>
        <v>22.831586723156285</v>
      </c>
      <c r="O43" s="105">
        <f>IFERROR(ROUND(J43/E43*100,1),"-")</f>
        <v>98</v>
      </c>
      <c r="P43" s="106">
        <f t="shared" ref="P43:P53" si="14">IFERROR(ROUND(K43/F43*100,1),"-")</f>
        <v>98</v>
      </c>
      <c r="Q43" s="105">
        <f t="shared" si="6"/>
        <v>0</v>
      </c>
      <c r="R43" s="107">
        <f>SUM(R7:R20)</f>
        <v>0</v>
      </c>
      <c r="S43" s="101">
        <f t="shared" ref="S43:AB43" si="15">SUM(S7:S20)</f>
        <v>0</v>
      </c>
      <c r="T43" s="98">
        <f t="shared" si="15"/>
        <v>3113</v>
      </c>
      <c r="U43" s="99">
        <f t="shared" si="15"/>
        <v>505</v>
      </c>
      <c r="V43" s="108">
        <f t="shared" si="15"/>
        <v>3618</v>
      </c>
      <c r="W43" s="109">
        <f t="shared" si="15"/>
        <v>2084</v>
      </c>
      <c r="X43" s="99">
        <f t="shared" si="15"/>
        <v>52936</v>
      </c>
      <c r="Y43" s="108">
        <f t="shared" si="15"/>
        <v>55020</v>
      </c>
      <c r="Z43" s="98">
        <f t="shared" si="15"/>
        <v>184755</v>
      </c>
      <c r="AA43" s="99">
        <f t="shared" si="15"/>
        <v>322599</v>
      </c>
      <c r="AB43" s="108">
        <f t="shared" si="15"/>
        <v>507354</v>
      </c>
    </row>
    <row r="44" spans="1:28" s="54" customFormat="1" ht="15" customHeight="1" x14ac:dyDescent="0.15">
      <c r="A44" s="110" t="s">
        <v>73</v>
      </c>
      <c r="B44" s="111"/>
      <c r="C44" s="112">
        <f>SUM(C8:C20)</f>
        <v>14249595</v>
      </c>
      <c r="D44" s="113">
        <f>SUM(D8:D20)</f>
        <v>460202</v>
      </c>
      <c r="E44" s="114">
        <f>SUM(E8:E20)</f>
        <v>14709797</v>
      </c>
      <c r="F44" s="115">
        <f>SUM(F8:F20)</f>
        <v>14293011</v>
      </c>
      <c r="G44" s="116">
        <f t="shared" ref="G44:G53" si="16">IFERROR((E44-F44)/F44*100,"-")</f>
        <v>2.9160125882502994</v>
      </c>
      <c r="H44" s="112">
        <f>SUM(H8:H20)</f>
        <v>14078003</v>
      </c>
      <c r="I44" s="113">
        <f>SUM(I8:I20)</f>
        <v>100437</v>
      </c>
      <c r="J44" s="114">
        <f>SUM(J8:J20)</f>
        <v>14178440</v>
      </c>
      <c r="K44" s="115">
        <f>SUM(K8:K20)</f>
        <v>13782928</v>
      </c>
      <c r="L44" s="116">
        <f t="shared" ref="L44:L53" si="17">IFERROR((J44-K44)/K44*100,"-")</f>
        <v>2.8695789457798808</v>
      </c>
      <c r="M44" s="103">
        <f t="shared" ref="M44:N53" si="18">IFERROR(H44/C44*100,"-")</f>
        <v>98.79581138972722</v>
      </c>
      <c r="N44" s="104">
        <f t="shared" si="18"/>
        <v>21.824546612139887</v>
      </c>
      <c r="O44" s="117">
        <f t="shared" ref="O44:O53" si="19">IFERROR(ROUND(J44/E44*100,1),"-")</f>
        <v>96.4</v>
      </c>
      <c r="P44" s="118">
        <f t="shared" si="14"/>
        <v>96.4</v>
      </c>
      <c r="Q44" s="117">
        <f t="shared" si="6"/>
        <v>0</v>
      </c>
      <c r="R44" s="119">
        <f t="shared" ref="R44:AB44" si="20">SUM(R8:R20)</f>
        <v>0</v>
      </c>
      <c r="S44" s="119">
        <f t="shared" si="20"/>
        <v>0</v>
      </c>
      <c r="T44" s="112">
        <f t="shared" si="20"/>
        <v>1746</v>
      </c>
      <c r="U44" s="113">
        <f t="shared" si="20"/>
        <v>380</v>
      </c>
      <c r="V44" s="115">
        <f t="shared" si="20"/>
        <v>2126</v>
      </c>
      <c r="W44" s="112">
        <f t="shared" si="20"/>
        <v>1964</v>
      </c>
      <c r="X44" s="113">
        <f t="shared" si="20"/>
        <v>49474</v>
      </c>
      <c r="Y44" s="115">
        <f t="shared" si="20"/>
        <v>51438</v>
      </c>
      <c r="Z44" s="112">
        <f t="shared" si="20"/>
        <v>171374</v>
      </c>
      <c r="AA44" s="113">
        <f t="shared" si="20"/>
        <v>310671</v>
      </c>
      <c r="AB44" s="115">
        <f t="shared" si="20"/>
        <v>482045</v>
      </c>
    </row>
    <row r="45" spans="1:28" s="54" customFormat="1" ht="15" customHeight="1" x14ac:dyDescent="0.15">
      <c r="A45" s="110" t="s">
        <v>74</v>
      </c>
      <c r="B45" s="111"/>
      <c r="C45" s="112">
        <f t="shared" ref="C45:K45" si="21">C49+C50+C51+C52+C53</f>
        <v>12939898</v>
      </c>
      <c r="D45" s="113">
        <f t="shared" si="21"/>
        <v>200608</v>
      </c>
      <c r="E45" s="114">
        <f t="shared" si="21"/>
        <v>13140506</v>
      </c>
      <c r="F45" s="115">
        <f t="shared" si="21"/>
        <v>10223229</v>
      </c>
      <c r="G45" s="120">
        <f t="shared" si="16"/>
        <v>28.535768884762341</v>
      </c>
      <c r="H45" s="112">
        <f t="shared" si="21"/>
        <v>12874002</v>
      </c>
      <c r="I45" s="113">
        <f t="shared" si="21"/>
        <v>43844</v>
      </c>
      <c r="J45" s="114">
        <f t="shared" si="21"/>
        <v>12917846</v>
      </c>
      <c r="K45" s="115">
        <f t="shared" si="21"/>
        <v>10004878</v>
      </c>
      <c r="L45" s="120">
        <f t="shared" si="17"/>
        <v>29.115477470090092</v>
      </c>
      <c r="M45" s="103">
        <f t="shared" si="18"/>
        <v>99.490753327421899</v>
      </c>
      <c r="N45" s="104">
        <f t="shared" si="18"/>
        <v>21.855559100334983</v>
      </c>
      <c r="O45" s="117">
        <f t="shared" si="19"/>
        <v>98.3</v>
      </c>
      <c r="P45" s="118">
        <f t="shared" si="14"/>
        <v>97.9</v>
      </c>
      <c r="Q45" s="117">
        <f t="shared" si="6"/>
        <v>0.39999999999999147</v>
      </c>
      <c r="R45" s="119">
        <f>R49+R50+R51+R52+R53</f>
        <v>0</v>
      </c>
      <c r="S45" s="115">
        <f t="shared" ref="S45:AB45" si="22">S49+S50+S51+S52+S53</f>
        <v>0</v>
      </c>
      <c r="T45" s="112">
        <f t="shared" si="22"/>
        <v>373</v>
      </c>
      <c r="U45" s="113">
        <f t="shared" si="22"/>
        <v>19</v>
      </c>
      <c r="V45" s="115">
        <f t="shared" si="22"/>
        <v>392</v>
      </c>
      <c r="W45" s="114">
        <f t="shared" si="22"/>
        <v>2695</v>
      </c>
      <c r="X45" s="113">
        <f t="shared" si="22"/>
        <v>25282.179598315121</v>
      </c>
      <c r="Y45" s="115">
        <f t="shared" si="22"/>
        <v>27977.179598315121</v>
      </c>
      <c r="Z45" s="112">
        <f t="shared" si="22"/>
        <v>63574</v>
      </c>
      <c r="AA45" s="113">
        <f t="shared" si="22"/>
        <v>131500.82040168488</v>
      </c>
      <c r="AB45" s="115">
        <f t="shared" si="22"/>
        <v>195074.82040168488</v>
      </c>
    </row>
    <row r="46" spans="1:28" s="54" customFormat="1" ht="15" customHeight="1" x14ac:dyDescent="0.15">
      <c r="A46" s="121" t="s">
        <v>75</v>
      </c>
      <c r="B46" s="122"/>
      <c r="C46" s="123">
        <f>SUMIFS(C$7:C$41,$B$7:$B$41,"沿")</f>
        <v>26811689</v>
      </c>
      <c r="D46" s="124">
        <f t="shared" ref="D46:F46" si="23">SUMIFS(D$7:D$41,$B$7:$B$41,"沿")</f>
        <v>248459</v>
      </c>
      <c r="E46" s="125">
        <f t="shared" si="23"/>
        <v>27060148</v>
      </c>
      <c r="F46" s="125">
        <f t="shared" si="23"/>
        <v>23631555</v>
      </c>
      <c r="G46" s="126">
        <f>IFERROR((E46-F46)/F46*100,"-")</f>
        <v>14.508537419564647</v>
      </c>
      <c r="H46" s="123">
        <f>SUMIFS(H$7:H$41,$B$7:$B$41,"沿")</f>
        <v>26700930</v>
      </c>
      <c r="I46" s="124">
        <f t="shared" ref="I46:K46" si="24">SUMIFS(I$7:I$41,$B$7:$B$41,"沿")</f>
        <v>72095</v>
      </c>
      <c r="J46" s="125">
        <f t="shared" si="24"/>
        <v>26773025</v>
      </c>
      <c r="K46" s="125">
        <f t="shared" si="24"/>
        <v>23371150</v>
      </c>
      <c r="L46" s="126">
        <f t="shared" si="17"/>
        <v>14.555873373796327</v>
      </c>
      <c r="M46" s="127">
        <f t="shared" si="18"/>
        <v>99.586900325451339</v>
      </c>
      <c r="N46" s="128">
        <f t="shared" si="18"/>
        <v>29.016859924575083</v>
      </c>
      <c r="O46" s="129">
        <f>IFERROR(ROUND(J46/E46*100,1),"-")</f>
        <v>98.9</v>
      </c>
      <c r="P46" s="130">
        <f>IFERROR(ROUND(K46/F46*100,1),"-")</f>
        <v>98.9</v>
      </c>
      <c r="Q46" s="129">
        <f t="shared" si="6"/>
        <v>0</v>
      </c>
      <c r="R46" s="125">
        <f t="shared" ref="R46:AB46" si="25">SUMIFS(R$7:R$41,$B$7:$B$41,"沿")</f>
        <v>0</v>
      </c>
      <c r="S46" s="125">
        <f t="shared" si="25"/>
        <v>0</v>
      </c>
      <c r="T46" s="123">
        <f t="shared" si="25"/>
        <v>2875</v>
      </c>
      <c r="U46" s="124">
        <f t="shared" si="25"/>
        <v>246</v>
      </c>
      <c r="V46" s="125">
        <f t="shared" si="25"/>
        <v>3121</v>
      </c>
      <c r="W46" s="123">
        <f t="shared" si="25"/>
        <v>1181</v>
      </c>
      <c r="X46" s="124">
        <f t="shared" si="25"/>
        <v>27355</v>
      </c>
      <c r="Y46" s="125">
        <f t="shared" si="25"/>
        <v>28536</v>
      </c>
      <c r="Z46" s="123">
        <f t="shared" si="25"/>
        <v>112453</v>
      </c>
      <c r="AA46" s="124">
        <f t="shared" si="25"/>
        <v>149255</v>
      </c>
      <c r="AB46" s="125">
        <f t="shared" si="25"/>
        <v>261708</v>
      </c>
    </row>
    <row r="47" spans="1:28" s="54" customFormat="1" ht="15" customHeight="1" x14ac:dyDescent="0.15">
      <c r="A47" s="131" t="s">
        <v>76</v>
      </c>
      <c r="B47" s="132"/>
      <c r="C47" s="133">
        <f>SUMIFS(C$7:C$41,$B$7:$B$41,"-")</f>
        <v>13296509</v>
      </c>
      <c r="D47" s="134">
        <f t="shared" ref="D47:F47" si="26">SUMIFS(D$7:D$41,$B$7:$B$41,"-")</f>
        <v>438138</v>
      </c>
      <c r="E47" s="135">
        <f t="shared" si="26"/>
        <v>13734647</v>
      </c>
      <c r="F47" s="135">
        <f t="shared" si="26"/>
        <v>13550669</v>
      </c>
      <c r="G47" s="136">
        <f>IFERROR((E47-F47)/F47*100,"-")</f>
        <v>1.3577041841993189</v>
      </c>
      <c r="H47" s="133">
        <f>SUMIFS(H$7:H$41,$B$7:$B$41,"-")</f>
        <v>13157646</v>
      </c>
      <c r="I47" s="134">
        <f t="shared" ref="I47:K47" si="27">SUMIFS(I$7:I$41,$B$7:$B$41,"-")</f>
        <v>82708</v>
      </c>
      <c r="J47" s="135">
        <f t="shared" si="27"/>
        <v>13240354</v>
      </c>
      <c r="K47" s="135">
        <f t="shared" si="27"/>
        <v>13054256</v>
      </c>
      <c r="L47" s="136">
        <f t="shared" si="17"/>
        <v>1.4255733915437234</v>
      </c>
      <c r="M47" s="137">
        <f t="shared" si="18"/>
        <v>98.955643169195767</v>
      </c>
      <c r="N47" s="138">
        <f t="shared" si="18"/>
        <v>18.877157425286097</v>
      </c>
      <c r="O47" s="139">
        <f t="shared" si="19"/>
        <v>96.4</v>
      </c>
      <c r="P47" s="140">
        <f t="shared" si="14"/>
        <v>96.3</v>
      </c>
      <c r="Q47" s="139">
        <f t="shared" si="6"/>
        <v>0.10000000000000853</v>
      </c>
      <c r="R47" s="135">
        <f t="shared" ref="R47:AB47" si="28">SUMIFS(R$7:R$41,$B$7:$B$41,"-")</f>
        <v>0</v>
      </c>
      <c r="S47" s="135">
        <f t="shared" si="28"/>
        <v>0</v>
      </c>
      <c r="T47" s="133">
        <f t="shared" si="28"/>
        <v>611</v>
      </c>
      <c r="U47" s="134">
        <f t="shared" si="28"/>
        <v>278</v>
      </c>
      <c r="V47" s="135">
        <f t="shared" si="28"/>
        <v>889</v>
      </c>
      <c r="W47" s="133">
        <f t="shared" si="28"/>
        <v>3598</v>
      </c>
      <c r="X47" s="134">
        <f t="shared" si="28"/>
        <v>50863.179598315124</v>
      </c>
      <c r="Y47" s="135">
        <f t="shared" si="28"/>
        <v>54461.179598315124</v>
      </c>
      <c r="Z47" s="133">
        <f t="shared" si="28"/>
        <v>135876</v>
      </c>
      <c r="AA47" s="134">
        <f t="shared" si="28"/>
        <v>304844.8204016849</v>
      </c>
      <c r="AB47" s="135">
        <f t="shared" si="28"/>
        <v>440720.8204016849</v>
      </c>
    </row>
    <row r="48" spans="1:28" s="54" customFormat="1" ht="15" hidden="1" customHeight="1" outlineLevel="1" x14ac:dyDescent="0.15">
      <c r="A48" s="110" t="s">
        <v>77</v>
      </c>
      <c r="B48" s="111"/>
      <c r="C48" s="112">
        <f t="shared" ref="C48:K48" si="29">SUM(C8:C20)</f>
        <v>14249595</v>
      </c>
      <c r="D48" s="113">
        <f t="shared" si="29"/>
        <v>460202</v>
      </c>
      <c r="E48" s="114">
        <f t="shared" si="29"/>
        <v>14709797</v>
      </c>
      <c r="F48" s="115">
        <f t="shared" si="29"/>
        <v>14293011</v>
      </c>
      <c r="G48" s="120">
        <f t="shared" si="16"/>
        <v>2.9160125882502994</v>
      </c>
      <c r="H48" s="112">
        <f t="shared" si="29"/>
        <v>14078003</v>
      </c>
      <c r="I48" s="113">
        <f t="shared" si="29"/>
        <v>100437</v>
      </c>
      <c r="J48" s="114">
        <f t="shared" si="29"/>
        <v>14178440</v>
      </c>
      <c r="K48" s="115">
        <f t="shared" si="29"/>
        <v>13782928</v>
      </c>
      <c r="L48" s="120">
        <f t="shared" si="17"/>
        <v>2.8695789457798808</v>
      </c>
      <c r="M48" s="141">
        <f t="shared" si="18"/>
        <v>98.79581138972722</v>
      </c>
      <c r="N48" s="142">
        <f t="shared" si="18"/>
        <v>21.824546612139887</v>
      </c>
      <c r="O48" s="117">
        <f t="shared" si="19"/>
        <v>96.4</v>
      </c>
      <c r="P48" s="118">
        <f t="shared" si="14"/>
        <v>96.4</v>
      </c>
      <c r="Q48" s="117">
        <f t="shared" si="6"/>
        <v>0</v>
      </c>
      <c r="R48" s="119">
        <f t="shared" ref="R48:AB48" si="30">SUM(R8:R20)</f>
        <v>0</v>
      </c>
      <c r="S48" s="115">
        <f t="shared" si="30"/>
        <v>0</v>
      </c>
      <c r="T48" s="112">
        <f t="shared" si="30"/>
        <v>1746</v>
      </c>
      <c r="U48" s="113">
        <f t="shared" si="30"/>
        <v>380</v>
      </c>
      <c r="V48" s="115">
        <f t="shared" si="30"/>
        <v>2126</v>
      </c>
      <c r="W48" s="114">
        <f t="shared" si="30"/>
        <v>1964</v>
      </c>
      <c r="X48" s="113">
        <f t="shared" si="30"/>
        <v>49474</v>
      </c>
      <c r="Y48" s="115">
        <f t="shared" si="30"/>
        <v>51438</v>
      </c>
      <c r="Z48" s="112">
        <f t="shared" si="30"/>
        <v>171374</v>
      </c>
      <c r="AA48" s="113">
        <f t="shared" si="30"/>
        <v>310671</v>
      </c>
      <c r="AB48" s="115">
        <f t="shared" si="30"/>
        <v>482045</v>
      </c>
    </row>
    <row r="49" spans="1:28" s="54" customFormat="1" ht="15" hidden="1" customHeight="1" outlineLevel="1" x14ac:dyDescent="0.15">
      <c r="A49" s="110" t="s">
        <v>78</v>
      </c>
      <c r="B49" s="111"/>
      <c r="C49" s="112">
        <f>SUM(C21:C27)</f>
        <v>2166589</v>
      </c>
      <c r="D49" s="113">
        <f t="shared" ref="D49:K49" si="31">SUM(D21:D27)</f>
        <v>68427</v>
      </c>
      <c r="E49" s="114">
        <f t="shared" si="31"/>
        <v>2235016</v>
      </c>
      <c r="F49" s="115">
        <f t="shared" si="31"/>
        <v>2160588</v>
      </c>
      <c r="G49" s="120">
        <f t="shared" si="16"/>
        <v>3.4448029888160079</v>
      </c>
      <c r="H49" s="112">
        <f t="shared" si="31"/>
        <v>2145368</v>
      </c>
      <c r="I49" s="113">
        <f t="shared" si="31"/>
        <v>14939</v>
      </c>
      <c r="J49" s="114">
        <f t="shared" si="31"/>
        <v>2160307</v>
      </c>
      <c r="K49" s="115">
        <f t="shared" si="31"/>
        <v>2082735</v>
      </c>
      <c r="L49" s="120">
        <f t="shared" si="17"/>
        <v>3.7245256837763807</v>
      </c>
      <c r="M49" s="141">
        <f t="shared" si="18"/>
        <v>99.02053412068463</v>
      </c>
      <c r="N49" s="142">
        <f t="shared" si="18"/>
        <v>21.832025370102446</v>
      </c>
      <c r="O49" s="117">
        <f t="shared" si="19"/>
        <v>96.7</v>
      </c>
      <c r="P49" s="118">
        <f t="shared" si="14"/>
        <v>96.4</v>
      </c>
      <c r="Q49" s="117">
        <f t="shared" si="6"/>
        <v>0.29999999999999716</v>
      </c>
      <c r="R49" s="119">
        <f t="shared" ref="R49:AB49" si="32">SUM(R21:R27)</f>
        <v>0</v>
      </c>
      <c r="S49" s="115">
        <f t="shared" si="32"/>
        <v>0</v>
      </c>
      <c r="T49" s="112">
        <f t="shared" si="32"/>
        <v>109</v>
      </c>
      <c r="U49" s="113">
        <f t="shared" si="32"/>
        <v>3</v>
      </c>
      <c r="V49" s="143">
        <f t="shared" si="32"/>
        <v>112</v>
      </c>
      <c r="W49" s="114">
        <f t="shared" si="32"/>
        <v>117</v>
      </c>
      <c r="X49" s="113">
        <f t="shared" si="32"/>
        <v>2705</v>
      </c>
      <c r="Y49" s="143">
        <f t="shared" si="32"/>
        <v>2822</v>
      </c>
      <c r="Z49" s="112">
        <f t="shared" si="32"/>
        <v>21213</v>
      </c>
      <c r="AA49" s="113">
        <f t="shared" si="32"/>
        <v>50786</v>
      </c>
      <c r="AB49" s="143">
        <f t="shared" si="32"/>
        <v>71999</v>
      </c>
    </row>
    <row r="50" spans="1:28" s="54" customFormat="1" ht="15" hidden="1" customHeight="1" outlineLevel="1" x14ac:dyDescent="0.15">
      <c r="A50" s="110" t="s">
        <v>79</v>
      </c>
      <c r="B50" s="111"/>
      <c r="C50" s="112">
        <f>SUM(C28:C35)</f>
        <v>4987668</v>
      </c>
      <c r="D50" s="113">
        <f t="shared" ref="D50:K50" si="33">SUM(D28:D35)</f>
        <v>78563</v>
      </c>
      <c r="E50" s="114">
        <f t="shared" si="33"/>
        <v>5066231</v>
      </c>
      <c r="F50" s="115">
        <f t="shared" si="33"/>
        <v>5050916</v>
      </c>
      <c r="G50" s="120">
        <f t="shared" si="16"/>
        <v>0.30321232821927746</v>
      </c>
      <c r="H50" s="112">
        <f t="shared" si="33"/>
        <v>4960931</v>
      </c>
      <c r="I50" s="113">
        <f t="shared" si="33"/>
        <v>16400</v>
      </c>
      <c r="J50" s="114">
        <f t="shared" si="33"/>
        <v>4977331</v>
      </c>
      <c r="K50" s="115">
        <f t="shared" si="33"/>
        <v>4962490</v>
      </c>
      <c r="L50" s="120">
        <f t="shared" si="17"/>
        <v>0.29906357493919383</v>
      </c>
      <c r="M50" s="141">
        <f t="shared" si="18"/>
        <v>99.463937856328855</v>
      </c>
      <c r="N50" s="142">
        <f t="shared" si="18"/>
        <v>20.874966587324824</v>
      </c>
      <c r="O50" s="117">
        <f t="shared" si="19"/>
        <v>98.2</v>
      </c>
      <c r="P50" s="118">
        <f t="shared" si="14"/>
        <v>98.2</v>
      </c>
      <c r="Q50" s="117">
        <f t="shared" si="6"/>
        <v>0</v>
      </c>
      <c r="R50" s="119">
        <f t="shared" ref="R50:AB50" si="34">SUM(R28:R35)</f>
        <v>0</v>
      </c>
      <c r="S50" s="115">
        <f t="shared" si="34"/>
        <v>0</v>
      </c>
      <c r="T50" s="112">
        <f t="shared" si="34"/>
        <v>216</v>
      </c>
      <c r="U50" s="113">
        <f t="shared" si="34"/>
        <v>16</v>
      </c>
      <c r="V50" s="143">
        <f t="shared" si="34"/>
        <v>232</v>
      </c>
      <c r="W50" s="114">
        <f t="shared" si="34"/>
        <v>2564</v>
      </c>
      <c r="X50" s="113">
        <f t="shared" si="34"/>
        <v>19485.179598315121</v>
      </c>
      <c r="Y50" s="143">
        <f t="shared" si="34"/>
        <v>22049.179598315121</v>
      </c>
      <c r="Z50" s="112">
        <f t="shared" si="34"/>
        <v>24389</v>
      </c>
      <c r="AA50" s="113">
        <f t="shared" si="34"/>
        <v>42693.820401684876</v>
      </c>
      <c r="AB50" s="143">
        <f t="shared" si="34"/>
        <v>67082.820401684876</v>
      </c>
    </row>
    <row r="51" spans="1:28" s="54" customFormat="1" ht="15" hidden="1" customHeight="1" outlineLevel="1" x14ac:dyDescent="0.15">
      <c r="A51" s="110" t="s">
        <v>80</v>
      </c>
      <c r="B51" s="111"/>
      <c r="C51" s="112">
        <f>SUM(C36:C39)</f>
        <v>1248564</v>
      </c>
      <c r="D51" s="113">
        <f t="shared" ref="D51:K51" si="35">SUM(D36:D39)</f>
        <v>46154</v>
      </c>
      <c r="E51" s="114">
        <f t="shared" si="35"/>
        <v>1294718</v>
      </c>
      <c r="F51" s="115">
        <f t="shared" si="35"/>
        <v>1109358</v>
      </c>
      <c r="G51" s="120">
        <f t="shared" si="16"/>
        <v>16.708763086397717</v>
      </c>
      <c r="H51" s="112">
        <f t="shared" si="35"/>
        <v>1234341</v>
      </c>
      <c r="I51" s="113">
        <f t="shared" si="35"/>
        <v>11349</v>
      </c>
      <c r="J51" s="114">
        <f t="shared" si="35"/>
        <v>1245690</v>
      </c>
      <c r="K51" s="115">
        <f t="shared" si="35"/>
        <v>1062075</v>
      </c>
      <c r="L51" s="120">
        <f t="shared" si="17"/>
        <v>17.288327095544101</v>
      </c>
      <c r="M51" s="141">
        <f t="shared" si="18"/>
        <v>98.860851346026308</v>
      </c>
      <c r="N51" s="142">
        <f t="shared" si="18"/>
        <v>24.589418035273216</v>
      </c>
      <c r="O51" s="117">
        <f t="shared" si="19"/>
        <v>96.2</v>
      </c>
      <c r="P51" s="118">
        <f t="shared" si="14"/>
        <v>95.7</v>
      </c>
      <c r="Q51" s="117">
        <f t="shared" si="6"/>
        <v>0.5</v>
      </c>
      <c r="R51" s="119">
        <f t="shared" ref="R51:AB51" si="36">SUM(R36:R39)</f>
        <v>0</v>
      </c>
      <c r="S51" s="115">
        <f t="shared" si="36"/>
        <v>0</v>
      </c>
      <c r="T51" s="112">
        <f t="shared" si="36"/>
        <v>48</v>
      </c>
      <c r="U51" s="113">
        <f t="shared" si="36"/>
        <v>0</v>
      </c>
      <c r="V51" s="143">
        <f t="shared" si="36"/>
        <v>48</v>
      </c>
      <c r="W51" s="114">
        <f t="shared" si="36"/>
        <v>14</v>
      </c>
      <c r="X51" s="113">
        <f t="shared" si="36"/>
        <v>3078</v>
      </c>
      <c r="Y51" s="143">
        <f t="shared" si="36"/>
        <v>3092</v>
      </c>
      <c r="Z51" s="112">
        <f t="shared" si="36"/>
        <v>14257</v>
      </c>
      <c r="AA51" s="113">
        <f t="shared" si="36"/>
        <v>31727</v>
      </c>
      <c r="AB51" s="143">
        <f t="shared" si="36"/>
        <v>45984</v>
      </c>
    </row>
    <row r="52" spans="1:28" s="54" customFormat="1" ht="15" hidden="1" customHeight="1" outlineLevel="1" x14ac:dyDescent="0.15">
      <c r="A52" s="110" t="s">
        <v>81</v>
      </c>
      <c r="B52" s="111"/>
      <c r="C52" s="112">
        <f>SUM(C40:C40)</f>
        <v>4342821</v>
      </c>
      <c r="D52" s="113">
        <f t="shared" ref="D52:K53" si="37">SUM(D40:D40)</f>
        <v>3322</v>
      </c>
      <c r="E52" s="114">
        <f t="shared" si="37"/>
        <v>4346143</v>
      </c>
      <c r="F52" s="115">
        <f t="shared" si="37"/>
        <v>1699730</v>
      </c>
      <c r="G52" s="120">
        <f t="shared" si="16"/>
        <v>155.69608114229908</v>
      </c>
      <c r="H52" s="112">
        <f t="shared" si="37"/>
        <v>4341517</v>
      </c>
      <c r="I52" s="113">
        <f t="shared" si="37"/>
        <v>447</v>
      </c>
      <c r="J52" s="114">
        <f t="shared" si="37"/>
        <v>4341964</v>
      </c>
      <c r="K52" s="115">
        <f t="shared" si="37"/>
        <v>1696387</v>
      </c>
      <c r="L52" s="120">
        <f t="shared" si="17"/>
        <v>155.95362378985456</v>
      </c>
      <c r="M52" s="141">
        <f t="shared" si="18"/>
        <v>99.969973434318376</v>
      </c>
      <c r="N52" s="142">
        <f t="shared" si="18"/>
        <v>13.45574954846478</v>
      </c>
      <c r="O52" s="117">
        <f t="shared" si="19"/>
        <v>99.9</v>
      </c>
      <c r="P52" s="118">
        <f t="shared" si="14"/>
        <v>99.8</v>
      </c>
      <c r="Q52" s="117">
        <f t="shared" si="6"/>
        <v>0.10000000000000853</v>
      </c>
      <c r="R52" s="119">
        <f t="shared" ref="R52:AB53" si="38">SUM(R40:R40)</f>
        <v>0</v>
      </c>
      <c r="S52" s="115">
        <f t="shared" si="38"/>
        <v>0</v>
      </c>
      <c r="T52" s="112">
        <f t="shared" si="38"/>
        <v>0</v>
      </c>
      <c r="U52" s="113">
        <f t="shared" si="38"/>
        <v>0</v>
      </c>
      <c r="V52" s="143">
        <f t="shared" si="38"/>
        <v>0</v>
      </c>
      <c r="W52" s="114">
        <f t="shared" si="38"/>
        <v>0</v>
      </c>
      <c r="X52" s="113">
        <f t="shared" si="38"/>
        <v>14</v>
      </c>
      <c r="Y52" s="143">
        <f t="shared" si="38"/>
        <v>14</v>
      </c>
      <c r="Z52" s="112">
        <f t="shared" si="38"/>
        <v>1304</v>
      </c>
      <c r="AA52" s="113">
        <f t="shared" si="38"/>
        <v>2861</v>
      </c>
      <c r="AB52" s="143">
        <f t="shared" si="38"/>
        <v>4165</v>
      </c>
    </row>
    <row r="53" spans="1:28" s="54" customFormat="1" ht="15" hidden="1" customHeight="1" outlineLevel="1" x14ac:dyDescent="0.15">
      <c r="A53" s="110" t="s">
        <v>82</v>
      </c>
      <c r="B53" s="111"/>
      <c r="C53" s="112">
        <f>SUM(C41:C41)</f>
        <v>194256</v>
      </c>
      <c r="D53" s="113">
        <f t="shared" si="37"/>
        <v>4142</v>
      </c>
      <c r="E53" s="114">
        <f t="shared" si="37"/>
        <v>198398</v>
      </c>
      <c r="F53" s="115">
        <f t="shared" si="37"/>
        <v>202637</v>
      </c>
      <c r="G53" s="120">
        <f t="shared" si="16"/>
        <v>-2.0919180603739691</v>
      </c>
      <c r="H53" s="112">
        <f t="shared" si="37"/>
        <v>191845</v>
      </c>
      <c r="I53" s="113">
        <f t="shared" si="37"/>
        <v>709</v>
      </c>
      <c r="J53" s="114">
        <f t="shared" si="37"/>
        <v>192554</v>
      </c>
      <c r="K53" s="115">
        <f t="shared" si="37"/>
        <v>201191</v>
      </c>
      <c r="L53" s="120">
        <f t="shared" si="17"/>
        <v>-4.2929355686884598</v>
      </c>
      <c r="M53" s="141">
        <f t="shared" si="18"/>
        <v>98.758854295362823</v>
      </c>
      <c r="N53" s="142">
        <f t="shared" si="18"/>
        <v>17.117334620956058</v>
      </c>
      <c r="O53" s="117">
        <f t="shared" si="19"/>
        <v>97.1</v>
      </c>
      <c r="P53" s="118">
        <f t="shared" si="14"/>
        <v>99.3</v>
      </c>
      <c r="Q53" s="117">
        <f t="shared" si="6"/>
        <v>-2.2000000000000028</v>
      </c>
      <c r="R53" s="119">
        <f t="shared" si="38"/>
        <v>0</v>
      </c>
      <c r="S53" s="115">
        <f t="shared" si="38"/>
        <v>0</v>
      </c>
      <c r="T53" s="112">
        <f t="shared" si="38"/>
        <v>0</v>
      </c>
      <c r="U53" s="113">
        <f t="shared" si="38"/>
        <v>0</v>
      </c>
      <c r="V53" s="143">
        <f t="shared" si="38"/>
        <v>0</v>
      </c>
      <c r="W53" s="114">
        <f t="shared" si="38"/>
        <v>0</v>
      </c>
      <c r="X53" s="113">
        <f t="shared" si="38"/>
        <v>0</v>
      </c>
      <c r="Y53" s="143">
        <f t="shared" si="38"/>
        <v>0</v>
      </c>
      <c r="Z53" s="112">
        <f t="shared" si="38"/>
        <v>2411</v>
      </c>
      <c r="AA53" s="113">
        <f t="shared" si="38"/>
        <v>3433</v>
      </c>
      <c r="AB53" s="143">
        <f t="shared" si="38"/>
        <v>5844</v>
      </c>
    </row>
    <row r="54" spans="1:28" ht="15" customHeight="1" collapsed="1" x14ac:dyDescent="0.4"/>
  </sheetData>
  <autoFilter ref="A6:AB6" xr:uid="{87605C34-6AAE-4057-BD36-7DF10FD79F9F}"/>
  <mergeCells count="9">
    <mergeCell ref="A5:B5"/>
    <mergeCell ref="A1:AB1"/>
    <mergeCell ref="C4:G4"/>
    <mergeCell ref="H4:L4"/>
    <mergeCell ref="M4:Q4"/>
    <mergeCell ref="R4:S4"/>
    <mergeCell ref="T4:V4"/>
    <mergeCell ref="W4:Y4"/>
    <mergeCell ref="Z4:AB4"/>
  </mergeCells>
  <phoneticPr fontId="3"/>
  <dataValidations count="2">
    <dataValidation imeMode="off" allowBlank="1" showInputMessage="1" showErrorMessage="1" sqref="C57:XFD1048576 AC1:XFD1 C7:XFD53" xr:uid="{FC0DAA9F-CDD8-426B-998C-0301E0C82E53}"/>
    <dataValidation imeMode="on" allowBlank="1" showInputMessage="1" showErrorMessage="1" sqref="A57:B1048576 B54 F2:I2 A1:B1 B7:B41 F3:G3 K2 H3:H6 D2:E3 T2:XFD6 I3:L3 R3:R6 N3:Q3 A2:A4 S6 C2:C6 B2:B3 S3 D5:G6 I5:L6 N5:Q6 A7:A53 M2:M6" xr:uid="{8A4FA66D-5DE2-4EE3-8826-A8192B3D5826}"/>
  </dataValidations>
  <printOptions horizontalCentered="1"/>
  <pageMargins left="0.31496062992125984" right="0.31496062992125984" top="0.74803149606299213" bottom="0.55118110236220474" header="0.31496062992125984" footer="0.31496062992125984"/>
  <pageSetup paperSize="9" scale="58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固定</vt:lpstr>
      <vt:lpstr>(土地)</vt:lpstr>
      <vt:lpstr>(家屋)</vt:lpstr>
      <vt:lpstr>(償却)</vt:lpstr>
      <vt:lpstr>'(家屋)'!Print_Area</vt:lpstr>
      <vt:lpstr>'(償却)'!Print_Area</vt:lpstr>
      <vt:lpstr>'(土地)'!Print_Area</vt:lpstr>
      <vt:lpstr>固定!Print_Area</vt:lpstr>
    </vt:vector>
  </TitlesOfParts>
  <Company>Miyagi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荻原　大翔</dc:creator>
  <cp:lastModifiedBy>荻原　大翔</cp:lastModifiedBy>
  <dcterms:created xsi:type="dcterms:W3CDTF">2026-09-15T01:30:49Z</dcterms:created>
  <dcterms:modified xsi:type="dcterms:W3CDTF">2026-09-18T05:44:27Z</dcterms:modified>
</cp:coreProperties>
</file>