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60税務\03地方税関係\0306徴収関係\●徴収実績調\徴収実績（R6～R7）\徴収実績（R7）\02_R8.5月末\12_HP更新\"/>
    </mc:Choice>
  </mc:AlternateContent>
  <xr:revisionPtr revIDLastSave="0" documentId="13_ncr:1_{98F24960-4F90-493C-B823-2D551B286D8C}" xr6:coauthVersionLast="47" xr6:coauthVersionMax="47" xr10:uidLastSave="{00000000-0000-0000-0000-000000000000}"/>
  <bookViews>
    <workbookView xWindow="-120" yWindow="-120" windowWidth="29040" windowHeight="15720" xr2:uid="{A01256A9-A0D2-400C-96FE-7D8B788EC51E}"/>
  </bookViews>
  <sheets>
    <sheet name="住民税" sheetId="1" r:id="rId1"/>
    <sheet name="(所得割)" sheetId="2" r:id="rId2"/>
    <sheet name="(法人税割)" sheetId="3" r:id="rId3"/>
  </sheets>
  <definedNames>
    <definedName name="_xlnm._FilterDatabase" localSheetId="1" hidden="1">'(所得割)'!$A$6:$AB$6</definedName>
    <definedName name="_xlnm._FilterDatabase" localSheetId="2" hidden="1">'(法人税割)'!$A$6:$AB$53</definedName>
    <definedName name="_xlnm._FilterDatabase" localSheetId="0" hidden="1">住民税!$A$6:$AB$6</definedName>
    <definedName name="_xlnm.Print_Area" localSheetId="1">'(所得割)'!$A$1:$AB$54</definedName>
    <definedName name="_xlnm.Print_Area" localSheetId="2">'(法人税割)'!$A$1:$AB$54</definedName>
    <definedName name="_xlnm.Print_Area" localSheetId="0">住民税!$A$1:$AB$54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3" i="3" l="1"/>
  <c r="W53" i="3"/>
  <c r="U53" i="3"/>
  <c r="T53" i="3"/>
  <c r="S53" i="3"/>
  <c r="R53" i="3"/>
  <c r="K53" i="3"/>
  <c r="J53" i="3"/>
  <c r="H53" i="3"/>
  <c r="F53" i="3"/>
  <c r="D53" i="3"/>
  <c r="X52" i="3"/>
  <c r="W52" i="3"/>
  <c r="U52" i="3"/>
  <c r="T52" i="3"/>
  <c r="S52" i="3"/>
  <c r="R52" i="3"/>
  <c r="J52" i="3"/>
  <c r="AA40" i="3"/>
  <c r="AA52" i="3" s="1"/>
  <c r="H52" i="3"/>
  <c r="F52" i="3"/>
  <c r="E52" i="3"/>
  <c r="G52" i="3" s="1"/>
  <c r="D52" i="3"/>
  <c r="M40" i="3"/>
  <c r="Y39" i="3"/>
  <c r="V39" i="3"/>
  <c r="P39" i="3"/>
  <c r="N39" i="3"/>
  <c r="O39" i="3"/>
  <c r="Q39" i="3" s="1"/>
  <c r="Z39" i="3"/>
  <c r="Y38" i="3"/>
  <c r="V38" i="3"/>
  <c r="P38" i="3"/>
  <c r="N38" i="3"/>
  <c r="O38" i="3"/>
  <c r="Q38" i="3" s="1"/>
  <c r="Z38" i="3"/>
  <c r="Y37" i="3"/>
  <c r="V37" i="3"/>
  <c r="P37" i="3"/>
  <c r="N37" i="3"/>
  <c r="O37" i="3"/>
  <c r="Q37" i="3" s="1"/>
  <c r="Z37" i="3"/>
  <c r="X51" i="3"/>
  <c r="W51" i="3"/>
  <c r="U51" i="3"/>
  <c r="T51" i="3"/>
  <c r="S51" i="3"/>
  <c r="R51" i="3"/>
  <c r="J51" i="3"/>
  <c r="AA36" i="3"/>
  <c r="H51" i="3"/>
  <c r="F51" i="3"/>
  <c r="E51" i="3"/>
  <c r="G51" i="3" s="1"/>
  <c r="D51" i="3"/>
  <c r="M36" i="3"/>
  <c r="Y35" i="3"/>
  <c r="V35" i="3"/>
  <c r="P35" i="3"/>
  <c r="N35" i="3"/>
  <c r="O35" i="3"/>
  <c r="Q35" i="3" s="1"/>
  <c r="Z35" i="3"/>
  <c r="Y34" i="3"/>
  <c r="V34" i="3"/>
  <c r="P34" i="3"/>
  <c r="N34" i="3"/>
  <c r="O34" i="3"/>
  <c r="Q34" i="3" s="1"/>
  <c r="Z34" i="3"/>
  <c r="Y33" i="3"/>
  <c r="V33" i="3"/>
  <c r="P33" i="3"/>
  <c r="N33" i="3"/>
  <c r="O33" i="3"/>
  <c r="Q33" i="3" s="1"/>
  <c r="Z33" i="3"/>
  <c r="Y32" i="3"/>
  <c r="V32" i="3"/>
  <c r="P32" i="3"/>
  <c r="N32" i="3"/>
  <c r="O32" i="3"/>
  <c r="Q32" i="3" s="1"/>
  <c r="Z32" i="3"/>
  <c r="Y31" i="3"/>
  <c r="V31" i="3"/>
  <c r="P31" i="3"/>
  <c r="N31" i="3"/>
  <c r="O31" i="3"/>
  <c r="Q31" i="3" s="1"/>
  <c r="Z31" i="3"/>
  <c r="Y30" i="3"/>
  <c r="V30" i="3"/>
  <c r="P30" i="3"/>
  <c r="N30" i="3"/>
  <c r="O30" i="3"/>
  <c r="Q30" i="3" s="1"/>
  <c r="Z30" i="3"/>
  <c r="Y29" i="3"/>
  <c r="V29" i="3"/>
  <c r="P29" i="3"/>
  <c r="N29" i="3"/>
  <c r="O29" i="3"/>
  <c r="Q29" i="3" s="1"/>
  <c r="Z29" i="3"/>
  <c r="X50" i="3"/>
  <c r="W50" i="3"/>
  <c r="U50" i="3"/>
  <c r="T50" i="3"/>
  <c r="S50" i="3"/>
  <c r="R50" i="3"/>
  <c r="J50" i="3"/>
  <c r="AA28" i="3"/>
  <c r="H50" i="3"/>
  <c r="F50" i="3"/>
  <c r="E50" i="3"/>
  <c r="G50" i="3" s="1"/>
  <c r="D50" i="3"/>
  <c r="M28" i="3"/>
  <c r="Y27" i="3"/>
  <c r="V27" i="3"/>
  <c r="P27" i="3"/>
  <c r="N27" i="3"/>
  <c r="O27" i="3"/>
  <c r="Q27" i="3" s="1"/>
  <c r="Z27" i="3"/>
  <c r="Y26" i="3"/>
  <c r="V26" i="3"/>
  <c r="P26" i="3"/>
  <c r="L26" i="3"/>
  <c r="N26" i="3"/>
  <c r="O26" i="3"/>
  <c r="Q26" i="3" s="1"/>
  <c r="AA26" i="3"/>
  <c r="Z26" i="3"/>
  <c r="Y25" i="3"/>
  <c r="V25" i="3"/>
  <c r="P25" i="3"/>
  <c r="L25" i="3"/>
  <c r="AA25" i="3"/>
  <c r="O25" i="3"/>
  <c r="M25" i="3"/>
  <c r="Y24" i="3"/>
  <c r="V24" i="3"/>
  <c r="P24" i="3"/>
  <c r="L24" i="3"/>
  <c r="AA24" i="3"/>
  <c r="O24" i="3"/>
  <c r="M24" i="3"/>
  <c r="Y23" i="3"/>
  <c r="V23" i="3"/>
  <c r="P23" i="3"/>
  <c r="L23" i="3"/>
  <c r="AA23" i="3"/>
  <c r="O23" i="3"/>
  <c r="M23" i="3"/>
  <c r="Y22" i="3"/>
  <c r="V22" i="3"/>
  <c r="P22" i="3"/>
  <c r="L22" i="3"/>
  <c r="AA22" i="3"/>
  <c r="O22" i="3"/>
  <c r="M22" i="3"/>
  <c r="X49" i="3"/>
  <c r="X45" i="3" s="1"/>
  <c r="W49" i="3"/>
  <c r="W45" i="3" s="1"/>
  <c r="U49" i="3"/>
  <c r="U45" i="3" s="1"/>
  <c r="T49" i="3"/>
  <c r="T45" i="3" s="1"/>
  <c r="S49" i="3"/>
  <c r="S45" i="3" s="1"/>
  <c r="R49" i="3"/>
  <c r="R45" i="3" s="1"/>
  <c r="K49" i="3"/>
  <c r="J49" i="3"/>
  <c r="I49" i="3"/>
  <c r="H49" i="3"/>
  <c r="F49" i="3"/>
  <c r="F45" i="3" s="1"/>
  <c r="E49" i="3"/>
  <c r="D49" i="3"/>
  <c r="D45" i="3" s="1"/>
  <c r="C49" i="3"/>
  <c r="Y20" i="3"/>
  <c r="V20" i="3"/>
  <c r="P20" i="3"/>
  <c r="L20" i="3"/>
  <c r="AA20" i="3"/>
  <c r="O20" i="3"/>
  <c r="M20" i="3"/>
  <c r="Y19" i="3"/>
  <c r="V19" i="3"/>
  <c r="P19" i="3"/>
  <c r="L19" i="3"/>
  <c r="AA19" i="3"/>
  <c r="O19" i="3"/>
  <c r="M19" i="3"/>
  <c r="Y18" i="3"/>
  <c r="V18" i="3"/>
  <c r="P18" i="3"/>
  <c r="L18" i="3"/>
  <c r="AA18" i="3"/>
  <c r="O18" i="3"/>
  <c r="M18" i="3"/>
  <c r="Y17" i="3"/>
  <c r="V17" i="3"/>
  <c r="P17" i="3"/>
  <c r="L17" i="3"/>
  <c r="AA17" i="3"/>
  <c r="O17" i="3"/>
  <c r="M17" i="3"/>
  <c r="Y16" i="3"/>
  <c r="V16" i="3"/>
  <c r="P16" i="3"/>
  <c r="L16" i="3"/>
  <c r="AA16" i="3"/>
  <c r="O16" i="3"/>
  <c r="M16" i="3"/>
  <c r="Y15" i="3"/>
  <c r="V15" i="3"/>
  <c r="P15" i="3"/>
  <c r="L15" i="3"/>
  <c r="AA15" i="3"/>
  <c r="O15" i="3"/>
  <c r="M15" i="3"/>
  <c r="Y14" i="3"/>
  <c r="V14" i="3"/>
  <c r="P14" i="3"/>
  <c r="L14" i="3"/>
  <c r="AA14" i="3"/>
  <c r="O14" i="3"/>
  <c r="M14" i="3"/>
  <c r="Y13" i="3"/>
  <c r="V13" i="3"/>
  <c r="P13" i="3"/>
  <c r="L13" i="3"/>
  <c r="AA13" i="3"/>
  <c r="O13" i="3"/>
  <c r="M13" i="3"/>
  <c r="Y12" i="3"/>
  <c r="V12" i="3"/>
  <c r="P12" i="3"/>
  <c r="L12" i="3"/>
  <c r="AA12" i="3"/>
  <c r="O12" i="3"/>
  <c r="M12" i="3"/>
  <c r="X47" i="3"/>
  <c r="W47" i="3"/>
  <c r="U47" i="3"/>
  <c r="T47" i="3"/>
  <c r="S47" i="3"/>
  <c r="R47" i="3"/>
  <c r="M11" i="3"/>
  <c r="J47" i="3"/>
  <c r="H47" i="3"/>
  <c r="F47" i="3"/>
  <c r="E47" i="3"/>
  <c r="G47" i="3" s="1"/>
  <c r="D47" i="3"/>
  <c r="Y10" i="3"/>
  <c r="AA10" i="3"/>
  <c r="M10" i="3"/>
  <c r="P10" i="3"/>
  <c r="L10" i="3"/>
  <c r="N10" i="3"/>
  <c r="O10" i="3"/>
  <c r="Q10" i="3" s="1"/>
  <c r="Z10" i="3"/>
  <c r="Y9" i="3"/>
  <c r="AA9" i="3"/>
  <c r="M9" i="3"/>
  <c r="P9" i="3"/>
  <c r="L9" i="3"/>
  <c r="N9" i="3"/>
  <c r="O9" i="3"/>
  <c r="Q9" i="3" s="1"/>
  <c r="Z9" i="3"/>
  <c r="M8" i="3"/>
  <c r="P7" i="3"/>
  <c r="N7" i="3"/>
  <c r="Z7" i="3"/>
  <c r="S53" i="2"/>
  <c r="R53" i="2"/>
  <c r="S52" i="2"/>
  <c r="R52" i="2"/>
  <c r="S51" i="2"/>
  <c r="R51" i="2"/>
  <c r="S50" i="2"/>
  <c r="R50" i="2"/>
  <c r="S49" i="2"/>
  <c r="R49" i="2"/>
  <c r="S48" i="2"/>
  <c r="R48" i="2"/>
  <c r="S47" i="2"/>
  <c r="R47" i="2"/>
  <c r="S46" i="2"/>
  <c r="R46" i="2"/>
  <c r="S45" i="2"/>
  <c r="R45" i="2"/>
  <c r="S44" i="2"/>
  <c r="R44" i="2"/>
  <c r="S43" i="2"/>
  <c r="R43" i="2"/>
  <c r="S42" i="2"/>
  <c r="R42" i="2"/>
  <c r="X53" i="2"/>
  <c r="W53" i="2"/>
  <c r="U53" i="2"/>
  <c r="T53" i="2"/>
  <c r="P41" i="2"/>
  <c r="K53" i="2"/>
  <c r="I53" i="2"/>
  <c r="F53" i="2"/>
  <c r="E53" i="2"/>
  <c r="G53" i="2" s="1"/>
  <c r="C53" i="2"/>
  <c r="X52" i="2"/>
  <c r="W52" i="2"/>
  <c r="U52" i="2"/>
  <c r="T52" i="2"/>
  <c r="P40" i="2"/>
  <c r="K52" i="2"/>
  <c r="I52" i="2"/>
  <c r="F52" i="2"/>
  <c r="E52" i="2"/>
  <c r="G52" i="2" s="1"/>
  <c r="C52" i="2"/>
  <c r="Y39" i="2"/>
  <c r="V39" i="2"/>
  <c r="P39" i="2"/>
  <c r="O39" i="2"/>
  <c r="M39" i="2"/>
  <c r="G39" i="2"/>
  <c r="AA39" i="2"/>
  <c r="Y38" i="2"/>
  <c r="V38" i="2"/>
  <c r="P38" i="2"/>
  <c r="O38" i="2"/>
  <c r="M38" i="2"/>
  <c r="G38" i="2"/>
  <c r="AA38" i="2"/>
  <c r="Y37" i="2"/>
  <c r="V37" i="2"/>
  <c r="P37" i="2"/>
  <c r="O37" i="2"/>
  <c r="Q37" i="2" s="1"/>
  <c r="M37" i="2"/>
  <c r="G37" i="2"/>
  <c r="AA37" i="2"/>
  <c r="X51" i="2"/>
  <c r="W51" i="2"/>
  <c r="U51" i="2"/>
  <c r="T51" i="2"/>
  <c r="P36" i="2"/>
  <c r="K51" i="2"/>
  <c r="I51" i="2"/>
  <c r="F51" i="2"/>
  <c r="E51" i="2"/>
  <c r="G51" i="2" s="1"/>
  <c r="C51" i="2"/>
  <c r="Y35" i="2"/>
  <c r="V35" i="2"/>
  <c r="P35" i="2"/>
  <c r="O35" i="2"/>
  <c r="M35" i="2"/>
  <c r="G35" i="2"/>
  <c r="AA35" i="2"/>
  <c r="Y34" i="2"/>
  <c r="V34" i="2"/>
  <c r="P34" i="2"/>
  <c r="O34" i="2"/>
  <c r="M34" i="2"/>
  <c r="G34" i="2"/>
  <c r="AA34" i="2"/>
  <c r="Y33" i="2"/>
  <c r="V33" i="2"/>
  <c r="P33" i="2"/>
  <c r="O33" i="2"/>
  <c r="M33" i="2"/>
  <c r="G33" i="2"/>
  <c r="AA33" i="2"/>
  <c r="Y32" i="2"/>
  <c r="V32" i="2"/>
  <c r="P32" i="2"/>
  <c r="O32" i="2"/>
  <c r="M32" i="2"/>
  <c r="G32" i="2"/>
  <c r="AA32" i="2"/>
  <c r="Y31" i="2"/>
  <c r="V31" i="2"/>
  <c r="P31" i="2"/>
  <c r="O31" i="2"/>
  <c r="M31" i="2"/>
  <c r="G31" i="2"/>
  <c r="AA31" i="2"/>
  <c r="Y30" i="2"/>
  <c r="V30" i="2"/>
  <c r="P30" i="2"/>
  <c r="O30" i="2"/>
  <c r="M30" i="2"/>
  <c r="G30" i="2"/>
  <c r="AA30" i="2"/>
  <c r="Y29" i="2"/>
  <c r="V29" i="2"/>
  <c r="P29" i="2"/>
  <c r="O29" i="2"/>
  <c r="M29" i="2"/>
  <c r="G29" i="2"/>
  <c r="AA29" i="2"/>
  <c r="X50" i="2"/>
  <c r="W50" i="2"/>
  <c r="U50" i="2"/>
  <c r="T50" i="2"/>
  <c r="P28" i="2"/>
  <c r="K50" i="2"/>
  <c r="I50" i="2"/>
  <c r="F50" i="2"/>
  <c r="E50" i="2"/>
  <c r="G50" i="2" s="1"/>
  <c r="C50" i="2"/>
  <c r="Y27" i="2"/>
  <c r="V27" i="2"/>
  <c r="P27" i="2"/>
  <c r="O27" i="2"/>
  <c r="M27" i="2"/>
  <c r="G27" i="2"/>
  <c r="AA27" i="2"/>
  <c r="Y26" i="2"/>
  <c r="V26" i="2"/>
  <c r="P26" i="2"/>
  <c r="O26" i="2"/>
  <c r="M26" i="2"/>
  <c r="G26" i="2"/>
  <c r="AA26" i="2"/>
  <c r="Y25" i="2"/>
  <c r="V25" i="2"/>
  <c r="P25" i="2"/>
  <c r="O25" i="2"/>
  <c r="M25" i="2"/>
  <c r="G25" i="2"/>
  <c r="AA25" i="2"/>
  <c r="Y24" i="2"/>
  <c r="V24" i="2"/>
  <c r="P24" i="2"/>
  <c r="O24" i="2"/>
  <c r="M24" i="2"/>
  <c r="G24" i="2"/>
  <c r="AA24" i="2"/>
  <c r="Y23" i="2"/>
  <c r="V23" i="2"/>
  <c r="P23" i="2"/>
  <c r="O23" i="2"/>
  <c r="M23" i="2"/>
  <c r="G23" i="2"/>
  <c r="AA23" i="2"/>
  <c r="Y22" i="2"/>
  <c r="V22" i="2"/>
  <c r="P22" i="2"/>
  <c r="O22" i="2"/>
  <c r="M22" i="2"/>
  <c r="G22" i="2"/>
  <c r="AA22" i="2"/>
  <c r="X49" i="2"/>
  <c r="X45" i="2" s="1"/>
  <c r="W49" i="2"/>
  <c r="W45" i="2" s="1"/>
  <c r="U49" i="2"/>
  <c r="U45" i="2" s="1"/>
  <c r="T49" i="2"/>
  <c r="T45" i="2" s="1"/>
  <c r="P21" i="2"/>
  <c r="K49" i="2"/>
  <c r="I49" i="2"/>
  <c r="F49" i="2"/>
  <c r="F45" i="2" s="1"/>
  <c r="E49" i="2"/>
  <c r="C49" i="2"/>
  <c r="C45" i="2" s="1"/>
  <c r="Y20" i="2"/>
  <c r="V20" i="2"/>
  <c r="P20" i="2"/>
  <c r="O20" i="2"/>
  <c r="M20" i="2"/>
  <c r="G20" i="2"/>
  <c r="AA20" i="2"/>
  <c r="Y19" i="2"/>
  <c r="V19" i="2"/>
  <c r="P19" i="2"/>
  <c r="O19" i="2"/>
  <c r="M19" i="2"/>
  <c r="G19" i="2"/>
  <c r="AA19" i="2"/>
  <c r="Y18" i="2"/>
  <c r="V18" i="2"/>
  <c r="P18" i="2"/>
  <c r="O18" i="2"/>
  <c r="M18" i="2"/>
  <c r="G18" i="2"/>
  <c r="AA18" i="2"/>
  <c r="Y17" i="2"/>
  <c r="V17" i="2"/>
  <c r="P17" i="2"/>
  <c r="O17" i="2"/>
  <c r="M17" i="2"/>
  <c r="G17" i="2"/>
  <c r="AA17" i="2"/>
  <c r="Y16" i="2"/>
  <c r="V16" i="2"/>
  <c r="P16" i="2"/>
  <c r="O16" i="2"/>
  <c r="M16" i="2"/>
  <c r="G16" i="2"/>
  <c r="AA16" i="2"/>
  <c r="Y15" i="2"/>
  <c r="V15" i="2"/>
  <c r="O15" i="2"/>
  <c r="M15" i="2"/>
  <c r="P15" i="2"/>
  <c r="G15" i="2"/>
  <c r="AA15" i="2"/>
  <c r="Y14" i="2"/>
  <c r="V14" i="2"/>
  <c r="O14" i="2"/>
  <c r="M14" i="2"/>
  <c r="P14" i="2"/>
  <c r="G14" i="2"/>
  <c r="AA14" i="2"/>
  <c r="Y13" i="2"/>
  <c r="V13" i="2"/>
  <c r="O13" i="2"/>
  <c r="M13" i="2"/>
  <c r="P13" i="2"/>
  <c r="G13" i="2"/>
  <c r="AA13" i="2"/>
  <c r="Y12" i="2"/>
  <c r="V12" i="2"/>
  <c r="O12" i="2"/>
  <c r="M12" i="2"/>
  <c r="P12" i="2"/>
  <c r="G12" i="2"/>
  <c r="AA12" i="2"/>
  <c r="X47" i="2"/>
  <c r="W47" i="2"/>
  <c r="U47" i="2"/>
  <c r="T47" i="2"/>
  <c r="K47" i="2"/>
  <c r="J47" i="2"/>
  <c r="I47" i="2"/>
  <c r="E47" i="2"/>
  <c r="C47" i="2"/>
  <c r="V10" i="2"/>
  <c r="O10" i="2"/>
  <c r="M10" i="2"/>
  <c r="P10" i="2"/>
  <c r="AA10" i="2"/>
  <c r="V9" i="2"/>
  <c r="O9" i="2"/>
  <c r="M9" i="2"/>
  <c r="P9" i="2"/>
  <c r="AA9" i="2"/>
  <c r="K53" i="1"/>
  <c r="I53" i="1"/>
  <c r="F53" i="1"/>
  <c r="K52" i="1"/>
  <c r="I52" i="1"/>
  <c r="F52" i="1"/>
  <c r="K51" i="1"/>
  <c r="F51" i="1"/>
  <c r="K50" i="1"/>
  <c r="F50" i="1"/>
  <c r="K49" i="1"/>
  <c r="F49" i="1"/>
  <c r="K48" i="1"/>
  <c r="F48" i="1"/>
  <c r="K47" i="1"/>
  <c r="F47" i="1"/>
  <c r="K46" i="1"/>
  <c r="F46" i="1"/>
  <c r="K45" i="1"/>
  <c r="F45" i="1"/>
  <c r="K44" i="1"/>
  <c r="F44" i="1"/>
  <c r="K43" i="1"/>
  <c r="F43" i="1"/>
  <c r="K42" i="1"/>
  <c r="F42" i="1"/>
  <c r="X53" i="1"/>
  <c r="W53" i="1"/>
  <c r="AA41" i="1"/>
  <c r="AA53" i="1" s="1"/>
  <c r="T53" i="1"/>
  <c r="S53" i="1"/>
  <c r="R53" i="1"/>
  <c r="P41" i="1"/>
  <c r="N41" i="1"/>
  <c r="H53" i="1"/>
  <c r="G41" i="1"/>
  <c r="D53" i="1"/>
  <c r="X52" i="1"/>
  <c r="W52" i="1"/>
  <c r="AA40" i="1"/>
  <c r="AA52" i="1" s="1"/>
  <c r="T52" i="1"/>
  <c r="S52" i="1"/>
  <c r="R52" i="1"/>
  <c r="P40" i="1"/>
  <c r="N40" i="1"/>
  <c r="H52" i="1"/>
  <c r="G40" i="1"/>
  <c r="D52" i="1"/>
  <c r="Y39" i="1"/>
  <c r="AA39" i="1"/>
  <c r="P39" i="1"/>
  <c r="L39" i="1"/>
  <c r="N39" i="1"/>
  <c r="M39" i="1"/>
  <c r="G39" i="1"/>
  <c r="Y38" i="1"/>
  <c r="P38" i="1"/>
  <c r="O38" i="1"/>
  <c r="L38" i="1"/>
  <c r="M38" i="1"/>
  <c r="G38" i="1"/>
  <c r="AA38" i="1"/>
  <c r="Z38" i="1"/>
  <c r="Y37" i="1"/>
  <c r="Z37" i="1"/>
  <c r="P37" i="1"/>
  <c r="L37" i="1"/>
  <c r="O37" i="1"/>
  <c r="Q37" i="1" s="1"/>
  <c r="N37" i="1"/>
  <c r="M37" i="1"/>
  <c r="G37" i="1"/>
  <c r="AA37" i="1"/>
  <c r="X51" i="1"/>
  <c r="W51" i="1"/>
  <c r="U51" i="1"/>
  <c r="T51" i="1"/>
  <c r="S51" i="1"/>
  <c r="R51" i="1"/>
  <c r="P36" i="1"/>
  <c r="L36" i="1"/>
  <c r="N36" i="1"/>
  <c r="G36" i="1"/>
  <c r="E51" i="1"/>
  <c r="G51" i="1" s="1"/>
  <c r="D51" i="1"/>
  <c r="C51" i="1"/>
  <c r="Y35" i="1"/>
  <c r="Z35" i="1"/>
  <c r="P35" i="1"/>
  <c r="L35" i="1"/>
  <c r="O35" i="1"/>
  <c r="Q35" i="1" s="1"/>
  <c r="N35" i="1"/>
  <c r="M35" i="1"/>
  <c r="G35" i="1"/>
  <c r="AA35" i="1"/>
  <c r="Y34" i="1"/>
  <c r="Z34" i="1"/>
  <c r="P34" i="1"/>
  <c r="L34" i="1"/>
  <c r="O34" i="1"/>
  <c r="Q34" i="1" s="1"/>
  <c r="N34" i="1"/>
  <c r="M34" i="1"/>
  <c r="G34" i="1"/>
  <c r="AA34" i="1"/>
  <c r="Y33" i="1"/>
  <c r="Z33" i="1"/>
  <c r="P33" i="1"/>
  <c r="L33" i="1"/>
  <c r="O33" i="1"/>
  <c r="Q33" i="1" s="1"/>
  <c r="N33" i="1"/>
  <c r="M33" i="1"/>
  <c r="G33" i="1"/>
  <c r="AA33" i="1"/>
  <c r="Y32" i="1"/>
  <c r="Z32" i="1"/>
  <c r="P32" i="1"/>
  <c r="L32" i="1"/>
  <c r="O32" i="1"/>
  <c r="Q32" i="1" s="1"/>
  <c r="N32" i="1"/>
  <c r="M32" i="1"/>
  <c r="G32" i="1"/>
  <c r="AA32" i="1"/>
  <c r="Y31" i="1"/>
  <c r="Z31" i="1"/>
  <c r="P31" i="1"/>
  <c r="L31" i="1"/>
  <c r="O31" i="1"/>
  <c r="Q31" i="1" s="1"/>
  <c r="N31" i="1"/>
  <c r="M31" i="1"/>
  <c r="G31" i="1"/>
  <c r="AA31" i="1"/>
  <c r="Y30" i="1"/>
  <c r="Z30" i="1"/>
  <c r="P30" i="1"/>
  <c r="L30" i="1"/>
  <c r="O30" i="1"/>
  <c r="Q30" i="1" s="1"/>
  <c r="N30" i="1"/>
  <c r="M30" i="1"/>
  <c r="G30" i="1"/>
  <c r="AA30" i="1"/>
  <c r="Y29" i="1"/>
  <c r="Z29" i="1"/>
  <c r="P29" i="1"/>
  <c r="L29" i="1"/>
  <c r="O29" i="1"/>
  <c r="Q29" i="1" s="1"/>
  <c r="N29" i="1"/>
  <c r="M29" i="1"/>
  <c r="G29" i="1"/>
  <c r="AA29" i="1"/>
  <c r="X50" i="1"/>
  <c r="W50" i="1"/>
  <c r="U50" i="1"/>
  <c r="T50" i="1"/>
  <c r="S50" i="1"/>
  <c r="R50" i="1"/>
  <c r="P28" i="1"/>
  <c r="L28" i="1"/>
  <c r="J50" i="1"/>
  <c r="L50" i="1" s="1"/>
  <c r="N28" i="1"/>
  <c r="H50" i="1"/>
  <c r="G28" i="1"/>
  <c r="E50" i="1"/>
  <c r="G50" i="1" s="1"/>
  <c r="D50" i="1"/>
  <c r="C50" i="1"/>
  <c r="Y27" i="1"/>
  <c r="Z27" i="1"/>
  <c r="P27" i="1"/>
  <c r="L27" i="1"/>
  <c r="O27" i="1"/>
  <c r="Q27" i="1" s="1"/>
  <c r="N27" i="1"/>
  <c r="M27" i="1"/>
  <c r="G27" i="1"/>
  <c r="AA27" i="1"/>
  <c r="Y26" i="1"/>
  <c r="Z26" i="1"/>
  <c r="P26" i="1"/>
  <c r="L26" i="1"/>
  <c r="O26" i="1"/>
  <c r="Q26" i="1" s="1"/>
  <c r="M26" i="1"/>
  <c r="G26" i="1"/>
  <c r="AA26" i="1"/>
  <c r="Y25" i="1"/>
  <c r="Z25" i="1"/>
  <c r="P25" i="1"/>
  <c r="L25" i="1"/>
  <c r="O25" i="1"/>
  <c r="Q25" i="1" s="1"/>
  <c r="N25" i="1"/>
  <c r="M25" i="1"/>
  <c r="G25" i="1"/>
  <c r="AA25" i="1"/>
  <c r="Y24" i="1"/>
  <c r="Z24" i="1"/>
  <c r="P24" i="1"/>
  <c r="L24" i="1"/>
  <c r="O24" i="1"/>
  <c r="Q24" i="1" s="1"/>
  <c r="N24" i="1"/>
  <c r="M24" i="1"/>
  <c r="G24" i="1"/>
  <c r="AA24" i="1"/>
  <c r="Y23" i="1"/>
  <c r="Z23" i="1"/>
  <c r="P23" i="1"/>
  <c r="L23" i="1"/>
  <c r="O23" i="1"/>
  <c r="Q23" i="1" s="1"/>
  <c r="N23" i="1"/>
  <c r="M23" i="1"/>
  <c r="G23" i="1"/>
  <c r="AA23" i="1"/>
  <c r="Y22" i="1"/>
  <c r="Z22" i="1"/>
  <c r="P22" i="1"/>
  <c r="L22" i="1"/>
  <c r="O22" i="1"/>
  <c r="Q22" i="1" s="1"/>
  <c r="N22" i="1"/>
  <c r="M22" i="1"/>
  <c r="G22" i="1"/>
  <c r="AA22" i="1"/>
  <c r="X49" i="1"/>
  <c r="X45" i="1" s="1"/>
  <c r="W49" i="1"/>
  <c r="U49" i="1"/>
  <c r="T49" i="1"/>
  <c r="T45" i="1" s="1"/>
  <c r="S49" i="1"/>
  <c r="R49" i="1"/>
  <c r="R45" i="1" s="1"/>
  <c r="P21" i="1"/>
  <c r="L21" i="1"/>
  <c r="J49" i="1"/>
  <c r="N21" i="1"/>
  <c r="H49" i="1"/>
  <c r="G21" i="1"/>
  <c r="E49" i="1"/>
  <c r="D49" i="1"/>
  <c r="D45" i="1" s="1"/>
  <c r="C49" i="1"/>
  <c r="Y20" i="1"/>
  <c r="Z20" i="1"/>
  <c r="P20" i="1"/>
  <c r="L20" i="1"/>
  <c r="O20" i="1"/>
  <c r="Q20" i="1" s="1"/>
  <c r="N20" i="1"/>
  <c r="M20" i="1"/>
  <c r="G20" i="1"/>
  <c r="AA20" i="1"/>
  <c r="Y19" i="1"/>
  <c r="V19" i="1"/>
  <c r="P19" i="1"/>
  <c r="L19" i="1"/>
  <c r="O19" i="1"/>
  <c r="Q19" i="1" s="1"/>
  <c r="N19" i="1"/>
  <c r="M19" i="1"/>
  <c r="G19" i="1"/>
  <c r="AA19" i="1"/>
  <c r="Y18" i="1"/>
  <c r="Z18" i="1"/>
  <c r="P18" i="1"/>
  <c r="L18" i="1"/>
  <c r="O18" i="1"/>
  <c r="Q18" i="1" s="1"/>
  <c r="N18" i="1"/>
  <c r="M18" i="1"/>
  <c r="G18" i="1"/>
  <c r="AA18" i="1"/>
  <c r="Y17" i="1"/>
  <c r="Z17" i="1"/>
  <c r="P17" i="1"/>
  <c r="L17" i="1"/>
  <c r="O17" i="1"/>
  <c r="Q17" i="1" s="1"/>
  <c r="N17" i="1"/>
  <c r="M17" i="1"/>
  <c r="G17" i="1"/>
  <c r="AA17" i="1"/>
  <c r="Y16" i="1"/>
  <c r="Z16" i="1"/>
  <c r="P16" i="1"/>
  <c r="L16" i="1"/>
  <c r="O16" i="1"/>
  <c r="Q16" i="1" s="1"/>
  <c r="N16" i="1"/>
  <c r="M16" i="1"/>
  <c r="G16" i="1"/>
  <c r="AA16" i="1"/>
  <c r="Y15" i="1"/>
  <c r="Z15" i="1"/>
  <c r="P15" i="1"/>
  <c r="L15" i="1"/>
  <c r="O15" i="1"/>
  <c r="Q15" i="1" s="1"/>
  <c r="N15" i="1"/>
  <c r="M15" i="1"/>
  <c r="G15" i="1"/>
  <c r="AA15" i="1"/>
  <c r="Y14" i="1"/>
  <c r="Z14" i="1"/>
  <c r="P14" i="1"/>
  <c r="L14" i="1"/>
  <c r="O14" i="1"/>
  <c r="Q14" i="1" s="1"/>
  <c r="N14" i="1"/>
  <c r="M14" i="1"/>
  <c r="G14" i="1"/>
  <c r="AA14" i="1"/>
  <c r="Y13" i="1"/>
  <c r="V13" i="1"/>
  <c r="Z13" i="1"/>
  <c r="P13" i="1"/>
  <c r="L13" i="1"/>
  <c r="O13" i="1"/>
  <c r="Q13" i="1" s="1"/>
  <c r="N13" i="1"/>
  <c r="M13" i="1"/>
  <c r="G13" i="1"/>
  <c r="AA13" i="1"/>
  <c r="Y12" i="1"/>
  <c r="V12" i="1"/>
  <c r="P12" i="1"/>
  <c r="L12" i="1"/>
  <c r="O12" i="1"/>
  <c r="Q12" i="1" s="1"/>
  <c r="N12" i="1"/>
  <c r="M12" i="1"/>
  <c r="G12" i="1"/>
  <c r="AA12" i="1"/>
  <c r="X47" i="1"/>
  <c r="W47" i="1"/>
  <c r="U47" i="1"/>
  <c r="T47" i="1"/>
  <c r="S47" i="1"/>
  <c r="R47" i="1"/>
  <c r="P11" i="1"/>
  <c r="L11" i="1"/>
  <c r="J47" i="1"/>
  <c r="L47" i="1" s="1"/>
  <c r="I47" i="1"/>
  <c r="H47" i="1"/>
  <c r="G11" i="1"/>
  <c r="E47" i="1"/>
  <c r="G47" i="1" s="1"/>
  <c r="D47" i="1"/>
  <c r="C47" i="1"/>
  <c r="Y10" i="1"/>
  <c r="Z10" i="1"/>
  <c r="P10" i="1"/>
  <c r="L10" i="1"/>
  <c r="O10" i="1"/>
  <c r="Q10" i="1" s="1"/>
  <c r="N10" i="1"/>
  <c r="M10" i="1"/>
  <c r="G10" i="1"/>
  <c r="AA10" i="1"/>
  <c r="Y9" i="1"/>
  <c r="Z9" i="1"/>
  <c r="P9" i="1"/>
  <c r="L9" i="1"/>
  <c r="O9" i="1"/>
  <c r="Q9" i="1" s="1"/>
  <c r="N9" i="1"/>
  <c r="M9" i="1"/>
  <c r="G9" i="1"/>
  <c r="AA9" i="1"/>
  <c r="W48" i="1"/>
  <c r="U48" i="1"/>
  <c r="S48" i="1"/>
  <c r="P8" i="1"/>
  <c r="L8" i="1"/>
  <c r="I48" i="1"/>
  <c r="G8" i="1"/>
  <c r="E48" i="1"/>
  <c r="G48" i="1" s="1"/>
  <c r="C48" i="1"/>
  <c r="W46" i="1"/>
  <c r="U46" i="1"/>
  <c r="S46" i="1"/>
  <c r="P7" i="1"/>
  <c r="L7" i="1"/>
  <c r="I46" i="1"/>
  <c r="G7" i="1"/>
  <c r="E46" i="1"/>
  <c r="G46" i="1" s="1"/>
  <c r="C46" i="1"/>
  <c r="P53" i="3" l="1"/>
  <c r="Q16" i="2"/>
  <c r="Q18" i="2"/>
  <c r="Q20" i="2"/>
  <c r="Q23" i="2"/>
  <c r="Q25" i="2"/>
  <c r="Q27" i="2"/>
  <c r="Q30" i="2"/>
  <c r="Q32" i="2"/>
  <c r="Q34" i="2"/>
  <c r="Q39" i="2"/>
  <c r="Q17" i="2"/>
  <c r="Q19" i="2"/>
  <c r="Q22" i="2"/>
  <c r="Q24" i="2"/>
  <c r="Q26" i="2"/>
  <c r="Q29" i="2"/>
  <c r="Q31" i="2"/>
  <c r="Q33" i="2"/>
  <c r="Q35" i="2"/>
  <c r="Q38" i="2"/>
  <c r="S45" i="1"/>
  <c r="P52" i="1"/>
  <c r="N47" i="1"/>
  <c r="Q38" i="1"/>
  <c r="P42" i="1"/>
  <c r="P43" i="1"/>
  <c r="P44" i="1"/>
  <c r="P45" i="1"/>
  <c r="P46" i="1"/>
  <c r="P47" i="1"/>
  <c r="P48" i="1"/>
  <c r="P49" i="1"/>
  <c r="P50" i="1"/>
  <c r="P51" i="1"/>
  <c r="P53" i="1"/>
  <c r="AB13" i="1"/>
  <c r="AB14" i="1"/>
  <c r="AB16" i="1"/>
  <c r="AB18" i="1"/>
  <c r="AB20" i="1"/>
  <c r="G49" i="1"/>
  <c r="AB22" i="1"/>
  <c r="AB24" i="1"/>
  <c r="AB26" i="1"/>
  <c r="AB30" i="1"/>
  <c r="AB32" i="1"/>
  <c r="AB34" i="1"/>
  <c r="AB9" i="1"/>
  <c r="AB10" i="1"/>
  <c r="M47" i="1"/>
  <c r="AB15" i="1"/>
  <c r="AB17" i="1"/>
  <c r="W45" i="1"/>
  <c r="AB23" i="1"/>
  <c r="AB25" i="1"/>
  <c r="AB27" i="1"/>
  <c r="M50" i="1"/>
  <c r="AB29" i="1"/>
  <c r="AB31" i="1"/>
  <c r="AB33" i="1"/>
  <c r="AB35" i="1"/>
  <c r="AB37" i="1"/>
  <c r="D46" i="1"/>
  <c r="N46" i="1" s="1"/>
  <c r="D43" i="1"/>
  <c r="D42" i="1" s="1"/>
  <c r="N7" i="1"/>
  <c r="R46" i="1"/>
  <c r="R43" i="1"/>
  <c r="R42" i="1" s="1"/>
  <c r="T46" i="1"/>
  <c r="T43" i="1"/>
  <c r="T42" i="1" s="1"/>
  <c r="X46" i="1"/>
  <c r="X43" i="1"/>
  <c r="X42" i="1" s="1"/>
  <c r="Z7" i="1"/>
  <c r="D48" i="1"/>
  <c r="N48" i="1" s="1"/>
  <c r="D44" i="1"/>
  <c r="N8" i="1"/>
  <c r="R48" i="1"/>
  <c r="R44" i="1"/>
  <c r="T48" i="1"/>
  <c r="T44" i="1"/>
  <c r="X48" i="1"/>
  <c r="X44" i="1"/>
  <c r="Z8" i="1"/>
  <c r="N11" i="1"/>
  <c r="Z12" i="1"/>
  <c r="AB12" i="1" s="1"/>
  <c r="V16" i="1"/>
  <c r="V18" i="1"/>
  <c r="Z19" i="1"/>
  <c r="AB19" i="1" s="1"/>
  <c r="Z21" i="1"/>
  <c r="V22" i="1"/>
  <c r="N26" i="1"/>
  <c r="H46" i="1"/>
  <c r="M46" i="1" s="1"/>
  <c r="H43" i="1"/>
  <c r="J46" i="1"/>
  <c r="J43" i="1"/>
  <c r="M7" i="1"/>
  <c r="O7" i="1"/>
  <c r="Q7" i="1" s="1"/>
  <c r="Y7" i="1"/>
  <c r="AA7" i="1"/>
  <c r="H48" i="1"/>
  <c r="M48" i="1" s="1"/>
  <c r="H44" i="1"/>
  <c r="J48" i="1"/>
  <c r="J44" i="1"/>
  <c r="M8" i="1"/>
  <c r="O8" i="1"/>
  <c r="Q8" i="1" s="1"/>
  <c r="Y8" i="1"/>
  <c r="AA8" i="1"/>
  <c r="M11" i="1"/>
  <c r="O11" i="1"/>
  <c r="Q11" i="1" s="1"/>
  <c r="Y11" i="1"/>
  <c r="AA11" i="1"/>
  <c r="L49" i="1"/>
  <c r="M21" i="1"/>
  <c r="O21" i="1"/>
  <c r="Q21" i="1" s="1"/>
  <c r="Y21" i="1"/>
  <c r="Y49" i="1" s="1"/>
  <c r="AA21" i="1"/>
  <c r="AA49" i="1" s="1"/>
  <c r="M28" i="1"/>
  <c r="O28" i="1"/>
  <c r="Q28" i="1" s="1"/>
  <c r="Y28" i="1"/>
  <c r="Y50" i="1" s="1"/>
  <c r="AA28" i="1"/>
  <c r="AA50" i="1" s="1"/>
  <c r="H51" i="1"/>
  <c r="M51" i="1" s="1"/>
  <c r="J51" i="1"/>
  <c r="M36" i="1"/>
  <c r="O36" i="1"/>
  <c r="Q36" i="1" s="1"/>
  <c r="Y36" i="1"/>
  <c r="Y51" i="1" s="1"/>
  <c r="AA36" i="1"/>
  <c r="AA51" i="1" s="1"/>
  <c r="AB38" i="1"/>
  <c r="V38" i="1"/>
  <c r="Z39" i="1"/>
  <c r="AB39" i="1" s="1"/>
  <c r="V39" i="1"/>
  <c r="Z40" i="1"/>
  <c r="M40" i="1"/>
  <c r="Y40" i="1"/>
  <c r="Y52" i="1" s="1"/>
  <c r="Z41" i="1"/>
  <c r="M41" i="1"/>
  <c r="Y41" i="1"/>
  <c r="Y53" i="1" s="1"/>
  <c r="C43" i="1"/>
  <c r="I43" i="1"/>
  <c r="U43" i="1"/>
  <c r="C44" i="1"/>
  <c r="I44" i="1"/>
  <c r="N44" i="1" s="1"/>
  <c r="U44" i="1"/>
  <c r="I49" i="1"/>
  <c r="M49" i="1"/>
  <c r="I50" i="1"/>
  <c r="N50" i="1" s="1"/>
  <c r="I51" i="1"/>
  <c r="N51" i="1" s="1"/>
  <c r="C52" i="1"/>
  <c r="N52" i="1"/>
  <c r="U52" i="1"/>
  <c r="U45" i="1" s="1"/>
  <c r="C53" i="1"/>
  <c r="M53" i="1" s="1"/>
  <c r="N53" i="1"/>
  <c r="U53" i="1"/>
  <c r="AA7" i="2"/>
  <c r="D46" i="2"/>
  <c r="D43" i="2"/>
  <c r="F46" i="2"/>
  <c r="F43" i="2"/>
  <c r="F42" i="2" s="1"/>
  <c r="N7" i="2"/>
  <c r="T46" i="2"/>
  <c r="T43" i="2"/>
  <c r="T42" i="2" s="1"/>
  <c r="V7" i="2"/>
  <c r="X46" i="2"/>
  <c r="X43" i="2"/>
  <c r="X42" i="2" s="1"/>
  <c r="D48" i="2"/>
  <c r="AA8" i="2"/>
  <c r="D44" i="2"/>
  <c r="F48" i="2"/>
  <c r="F44" i="2"/>
  <c r="N8" i="2"/>
  <c r="T48" i="2"/>
  <c r="T44" i="2"/>
  <c r="V8" i="2"/>
  <c r="X48" i="2"/>
  <c r="X44" i="2"/>
  <c r="N9" i="2"/>
  <c r="N10" i="2"/>
  <c r="D47" i="2"/>
  <c r="AA11" i="2"/>
  <c r="N11" i="2"/>
  <c r="F47" i="2"/>
  <c r="P47" i="2" s="1"/>
  <c r="P11" i="2"/>
  <c r="V7" i="1"/>
  <c r="V8" i="1"/>
  <c r="V9" i="1"/>
  <c r="V10" i="1"/>
  <c r="V11" i="1"/>
  <c r="Z11" i="1"/>
  <c r="V14" i="1"/>
  <c r="V15" i="1"/>
  <c r="V17" i="1"/>
  <c r="V20" i="1"/>
  <c r="V21" i="1"/>
  <c r="V23" i="1"/>
  <c r="V24" i="1"/>
  <c r="V25" i="1"/>
  <c r="V26" i="1"/>
  <c r="V27" i="1"/>
  <c r="V28" i="1"/>
  <c r="Z28" i="1"/>
  <c r="V29" i="1"/>
  <c r="V30" i="1"/>
  <c r="V31" i="1"/>
  <c r="V32" i="1"/>
  <c r="V33" i="1"/>
  <c r="V34" i="1"/>
  <c r="V35" i="1"/>
  <c r="V36" i="1"/>
  <c r="Z36" i="1"/>
  <c r="V37" i="1"/>
  <c r="N38" i="1"/>
  <c r="O39" i="1"/>
  <c r="Q39" i="1" s="1"/>
  <c r="J52" i="1"/>
  <c r="L40" i="1"/>
  <c r="O40" i="1"/>
  <c r="Q40" i="1" s="1"/>
  <c r="J53" i="1"/>
  <c r="L41" i="1"/>
  <c r="O41" i="1"/>
  <c r="Q41" i="1" s="1"/>
  <c r="E43" i="1"/>
  <c r="S43" i="1"/>
  <c r="S42" i="1" s="1"/>
  <c r="W43" i="1"/>
  <c r="W42" i="1" s="1"/>
  <c r="E44" i="1"/>
  <c r="G44" i="1" s="1"/>
  <c r="S44" i="1"/>
  <c r="W44" i="1"/>
  <c r="O47" i="1"/>
  <c r="Q47" i="1" s="1"/>
  <c r="O49" i="1"/>
  <c r="Q49" i="1" s="1"/>
  <c r="O50" i="1"/>
  <c r="Q50" i="1" s="1"/>
  <c r="E52" i="1"/>
  <c r="G52" i="1" s="1"/>
  <c r="E53" i="1"/>
  <c r="G53" i="1" s="1"/>
  <c r="M7" i="2"/>
  <c r="H46" i="2"/>
  <c r="H43" i="2"/>
  <c r="J46" i="2"/>
  <c r="J43" i="2"/>
  <c r="O7" i="2"/>
  <c r="L7" i="2"/>
  <c r="P7" i="2"/>
  <c r="Z7" i="2"/>
  <c r="H48" i="2"/>
  <c r="M8" i="2"/>
  <c r="H44" i="2"/>
  <c r="J48" i="2"/>
  <c r="J44" i="2"/>
  <c r="O8" i="2"/>
  <c r="L8" i="2"/>
  <c r="P8" i="2"/>
  <c r="Z8" i="2"/>
  <c r="G9" i="2"/>
  <c r="Q9" i="2"/>
  <c r="L9" i="2"/>
  <c r="Y9" i="2"/>
  <c r="Z9" i="2"/>
  <c r="AB9" i="2" s="1"/>
  <c r="G10" i="2"/>
  <c r="Q10" i="2"/>
  <c r="L10" i="2"/>
  <c r="Y10" i="2"/>
  <c r="Z10" i="2"/>
  <c r="AB10" i="2" s="1"/>
  <c r="H47" i="2"/>
  <c r="M47" i="2" s="1"/>
  <c r="M11" i="2"/>
  <c r="Z11" i="2"/>
  <c r="Q12" i="2"/>
  <c r="Q13" i="2"/>
  <c r="Q14" i="2"/>
  <c r="Q15" i="2"/>
  <c r="L47" i="2"/>
  <c r="O47" i="2"/>
  <c r="L11" i="2"/>
  <c r="V11" i="2"/>
  <c r="L12" i="2"/>
  <c r="N12" i="2"/>
  <c r="Z12" i="2"/>
  <c r="AB12" i="2" s="1"/>
  <c r="L13" i="2"/>
  <c r="N13" i="2"/>
  <c r="Z13" i="2"/>
  <c r="AB13" i="2" s="1"/>
  <c r="L14" i="2"/>
  <c r="N14" i="2"/>
  <c r="Z14" i="2"/>
  <c r="AB14" i="2" s="1"/>
  <c r="L15" i="2"/>
  <c r="N15" i="2"/>
  <c r="Z15" i="2"/>
  <c r="AB15" i="2" s="1"/>
  <c r="L16" i="2"/>
  <c r="Z16" i="2"/>
  <c r="AB16" i="2" s="1"/>
  <c r="L17" i="2"/>
  <c r="Z17" i="2"/>
  <c r="AB17" i="2" s="1"/>
  <c r="L18" i="2"/>
  <c r="Z18" i="2"/>
  <c r="AB18" i="2" s="1"/>
  <c r="L19" i="2"/>
  <c r="Z19" i="2"/>
  <c r="AB19" i="2" s="1"/>
  <c r="L20" i="2"/>
  <c r="Z20" i="2"/>
  <c r="AB20" i="2" s="1"/>
  <c r="G49" i="2"/>
  <c r="E45" i="2"/>
  <c r="G45" i="2" s="1"/>
  <c r="H49" i="2"/>
  <c r="M21" i="2"/>
  <c r="J49" i="2"/>
  <c r="O21" i="2"/>
  <c r="Q21" i="2" s="1"/>
  <c r="L21" i="2"/>
  <c r="Z21" i="2"/>
  <c r="L22" i="2"/>
  <c r="Z22" i="2"/>
  <c r="AB22" i="2" s="1"/>
  <c r="L23" i="2"/>
  <c r="Z23" i="2"/>
  <c r="AB23" i="2" s="1"/>
  <c r="L24" i="2"/>
  <c r="Z24" i="2"/>
  <c r="AB24" i="2" s="1"/>
  <c r="L25" i="2"/>
  <c r="Z25" i="2"/>
  <c r="AB25" i="2" s="1"/>
  <c r="L26" i="2"/>
  <c r="Z26" i="2"/>
  <c r="AB26" i="2" s="1"/>
  <c r="L27" i="2"/>
  <c r="Z27" i="2"/>
  <c r="AB27" i="2" s="1"/>
  <c r="H50" i="2"/>
  <c r="M50" i="2" s="1"/>
  <c r="M28" i="2"/>
  <c r="J50" i="2"/>
  <c r="O28" i="2"/>
  <c r="Q28" i="2" s="1"/>
  <c r="L28" i="2"/>
  <c r="Z28" i="2"/>
  <c r="L29" i="2"/>
  <c r="Z29" i="2"/>
  <c r="AB29" i="2" s="1"/>
  <c r="L30" i="2"/>
  <c r="Z30" i="2"/>
  <c r="AB30" i="2" s="1"/>
  <c r="L31" i="2"/>
  <c r="Z31" i="2"/>
  <c r="AB31" i="2" s="1"/>
  <c r="L32" i="2"/>
  <c r="Z32" i="2"/>
  <c r="AB32" i="2" s="1"/>
  <c r="L33" i="2"/>
  <c r="Z33" i="2"/>
  <c r="AB33" i="2" s="1"/>
  <c r="L34" i="2"/>
  <c r="Z34" i="2"/>
  <c r="AB34" i="2" s="1"/>
  <c r="L35" i="2"/>
  <c r="Z35" i="2"/>
  <c r="AB35" i="2" s="1"/>
  <c r="H51" i="2"/>
  <c r="M51" i="2" s="1"/>
  <c r="M36" i="2"/>
  <c r="J51" i="2"/>
  <c r="O36" i="2"/>
  <c r="Q36" i="2" s="1"/>
  <c r="L36" i="2"/>
  <c r="Z36" i="2"/>
  <c r="L37" i="2"/>
  <c r="Z37" i="2"/>
  <c r="AB37" i="2" s="1"/>
  <c r="L38" i="2"/>
  <c r="Z38" i="2"/>
  <c r="AB38" i="2" s="1"/>
  <c r="L39" i="2"/>
  <c r="Z39" i="2"/>
  <c r="AB39" i="2" s="1"/>
  <c r="H52" i="2"/>
  <c r="M52" i="2" s="1"/>
  <c r="M40" i="2"/>
  <c r="J52" i="2"/>
  <c r="O40" i="2"/>
  <c r="Q40" i="2" s="1"/>
  <c r="L40" i="2"/>
  <c r="Z40" i="2"/>
  <c r="H53" i="2"/>
  <c r="M53" i="2" s="1"/>
  <c r="M41" i="2"/>
  <c r="J53" i="2"/>
  <c r="O41" i="2"/>
  <c r="Q41" i="2" s="1"/>
  <c r="L41" i="2"/>
  <c r="Z41" i="2"/>
  <c r="V40" i="1"/>
  <c r="V52" i="1" s="1"/>
  <c r="V41" i="1"/>
  <c r="V53" i="1" s="1"/>
  <c r="C46" i="2"/>
  <c r="C43" i="2"/>
  <c r="C42" i="2" s="1"/>
  <c r="E46" i="2"/>
  <c r="G46" i="2" s="1"/>
  <c r="E43" i="2"/>
  <c r="G7" i="2"/>
  <c r="I46" i="2"/>
  <c r="I43" i="2"/>
  <c r="K46" i="2"/>
  <c r="K43" i="2"/>
  <c r="U46" i="2"/>
  <c r="U43" i="2"/>
  <c r="U42" i="2" s="1"/>
  <c r="W46" i="2"/>
  <c r="W43" i="2"/>
  <c r="W42" i="2" s="1"/>
  <c r="Y7" i="2"/>
  <c r="C48" i="2"/>
  <c r="C44" i="2"/>
  <c r="E48" i="2"/>
  <c r="G48" i="2" s="1"/>
  <c r="E44" i="2"/>
  <c r="G8" i="2"/>
  <c r="I48" i="2"/>
  <c r="I44" i="2"/>
  <c r="N44" i="2" s="1"/>
  <c r="K48" i="2"/>
  <c r="P48" i="2" s="1"/>
  <c r="K44" i="2"/>
  <c r="P44" i="2" s="1"/>
  <c r="U48" i="2"/>
  <c r="U44" i="2"/>
  <c r="W48" i="2"/>
  <c r="W44" i="2"/>
  <c r="Y8" i="2"/>
  <c r="G47" i="2"/>
  <c r="G11" i="2"/>
  <c r="N47" i="2"/>
  <c r="O11" i="2"/>
  <c r="Q11" i="2" s="1"/>
  <c r="Y11" i="2"/>
  <c r="N16" i="2"/>
  <c r="N17" i="2"/>
  <c r="N18" i="2"/>
  <c r="N19" i="2"/>
  <c r="N20" i="2"/>
  <c r="D49" i="2"/>
  <c r="AA21" i="2"/>
  <c r="AA49" i="2" s="1"/>
  <c r="N49" i="2"/>
  <c r="I45" i="2"/>
  <c r="P49" i="2"/>
  <c r="K45" i="2"/>
  <c r="P45" i="2" s="1"/>
  <c r="N21" i="2"/>
  <c r="V21" i="2"/>
  <c r="V49" i="2" s="1"/>
  <c r="N22" i="2"/>
  <c r="N23" i="2"/>
  <c r="N24" i="2"/>
  <c r="N25" i="2"/>
  <c r="N26" i="2"/>
  <c r="N27" i="2"/>
  <c r="D50" i="2"/>
  <c r="AA28" i="2"/>
  <c r="AA50" i="2" s="1"/>
  <c r="N50" i="2"/>
  <c r="P50" i="2"/>
  <c r="N28" i="2"/>
  <c r="V28" i="2"/>
  <c r="V50" i="2" s="1"/>
  <c r="N29" i="2"/>
  <c r="N30" i="2"/>
  <c r="N31" i="2"/>
  <c r="N32" i="2"/>
  <c r="N33" i="2"/>
  <c r="N34" i="2"/>
  <c r="N35" i="2"/>
  <c r="D51" i="2"/>
  <c r="AA36" i="2"/>
  <c r="AA51" i="2" s="1"/>
  <c r="N51" i="2"/>
  <c r="P51" i="2"/>
  <c r="N36" i="2"/>
  <c r="V36" i="2"/>
  <c r="V51" i="2" s="1"/>
  <c r="N37" i="2"/>
  <c r="N38" i="2"/>
  <c r="N39" i="2"/>
  <c r="D52" i="2"/>
  <c r="AA40" i="2"/>
  <c r="AA52" i="2" s="1"/>
  <c r="N52" i="2"/>
  <c r="P52" i="2"/>
  <c r="N40" i="2"/>
  <c r="V40" i="2"/>
  <c r="V52" i="2" s="1"/>
  <c r="D53" i="2"/>
  <c r="AA41" i="2"/>
  <c r="AA53" i="2" s="1"/>
  <c r="N53" i="2"/>
  <c r="P53" i="2"/>
  <c r="N41" i="2"/>
  <c r="V41" i="2"/>
  <c r="V53" i="2" s="1"/>
  <c r="G21" i="2"/>
  <c r="Y21" i="2"/>
  <c r="Y49" i="2" s="1"/>
  <c r="G28" i="2"/>
  <c r="Y28" i="2"/>
  <c r="Y50" i="2" s="1"/>
  <c r="G36" i="2"/>
  <c r="Y36" i="2"/>
  <c r="Y51" i="2" s="1"/>
  <c r="G40" i="2"/>
  <c r="Y40" i="2"/>
  <c r="Y52" i="2" s="1"/>
  <c r="G41" i="2"/>
  <c r="Y41" i="2"/>
  <c r="Y53" i="2" s="1"/>
  <c r="D46" i="3"/>
  <c r="D43" i="3"/>
  <c r="D42" i="3" s="1"/>
  <c r="F46" i="3"/>
  <c r="F43" i="3"/>
  <c r="F42" i="3" s="1"/>
  <c r="H46" i="3"/>
  <c r="H43" i="3"/>
  <c r="J46" i="3"/>
  <c r="J43" i="3"/>
  <c r="L7" i="3"/>
  <c r="R46" i="3"/>
  <c r="R43" i="3"/>
  <c r="R42" i="3" s="1"/>
  <c r="T46" i="3"/>
  <c r="T43" i="3"/>
  <c r="T42" i="3" s="1"/>
  <c r="V7" i="3"/>
  <c r="X46" i="3"/>
  <c r="X43" i="3"/>
  <c r="X42" i="3" s="1"/>
  <c r="C48" i="3"/>
  <c r="C44" i="3"/>
  <c r="Z8" i="3"/>
  <c r="E48" i="3"/>
  <c r="E44" i="3"/>
  <c r="G44" i="3" s="1"/>
  <c r="G8" i="3"/>
  <c r="I48" i="3"/>
  <c r="I44" i="3"/>
  <c r="N8" i="3"/>
  <c r="K48" i="3"/>
  <c r="K44" i="3"/>
  <c r="P44" i="3" s="1"/>
  <c r="P8" i="3"/>
  <c r="O8" i="3"/>
  <c r="Q8" i="3" s="1"/>
  <c r="W48" i="3"/>
  <c r="W44" i="3"/>
  <c r="Y8" i="3"/>
  <c r="AB9" i="3"/>
  <c r="G9" i="3"/>
  <c r="V9" i="3"/>
  <c r="AB10" i="3"/>
  <c r="G10" i="3"/>
  <c r="V10" i="3"/>
  <c r="C47" i="3"/>
  <c r="Z11" i="3"/>
  <c r="G11" i="3"/>
  <c r="I47" i="3"/>
  <c r="N47" i="3" s="1"/>
  <c r="AA11" i="3"/>
  <c r="N11" i="3"/>
  <c r="K47" i="3"/>
  <c r="P47" i="3" s="1"/>
  <c r="P11" i="3"/>
  <c r="O11" i="3"/>
  <c r="Q11" i="3" s="1"/>
  <c r="Q12" i="3"/>
  <c r="Q13" i="3"/>
  <c r="Q14" i="3"/>
  <c r="Q15" i="3"/>
  <c r="Q16" i="3"/>
  <c r="Q17" i="3"/>
  <c r="Q18" i="3"/>
  <c r="Q19" i="3"/>
  <c r="Q20" i="3"/>
  <c r="Q22" i="3"/>
  <c r="Q23" i="3"/>
  <c r="Q24" i="3"/>
  <c r="Q25" i="3"/>
  <c r="C46" i="3"/>
  <c r="C43" i="3"/>
  <c r="E46" i="3"/>
  <c r="G46" i="3" s="1"/>
  <c r="E43" i="3"/>
  <c r="G7" i="3"/>
  <c r="I46" i="3"/>
  <c r="I43" i="3"/>
  <c r="K46" i="3"/>
  <c r="K43" i="3"/>
  <c r="M7" i="3"/>
  <c r="O7" i="3"/>
  <c r="Q7" i="3" s="1"/>
  <c r="S46" i="3"/>
  <c r="S43" i="3"/>
  <c r="S42" i="3" s="1"/>
  <c r="U46" i="3"/>
  <c r="U43" i="3"/>
  <c r="U42" i="3" s="1"/>
  <c r="W46" i="3"/>
  <c r="W43" i="3"/>
  <c r="W42" i="3" s="1"/>
  <c r="Y7" i="3"/>
  <c r="AA7" i="3"/>
  <c r="S48" i="3"/>
  <c r="S44" i="3"/>
  <c r="U48" i="3"/>
  <c r="U44" i="3"/>
  <c r="AA8" i="3"/>
  <c r="D48" i="3"/>
  <c r="D44" i="3"/>
  <c r="F48" i="3"/>
  <c r="F44" i="3"/>
  <c r="H48" i="3"/>
  <c r="M48" i="3" s="1"/>
  <c r="H44" i="3"/>
  <c r="M44" i="3" s="1"/>
  <c r="J48" i="3"/>
  <c r="J44" i="3"/>
  <c r="L8" i="3"/>
  <c r="R48" i="3"/>
  <c r="R44" i="3"/>
  <c r="T48" i="3"/>
  <c r="T44" i="3"/>
  <c r="V8" i="3"/>
  <c r="X48" i="3"/>
  <c r="X44" i="3"/>
  <c r="M47" i="3"/>
  <c r="O47" i="3"/>
  <c r="L47" i="3"/>
  <c r="L11" i="3"/>
  <c r="V11" i="3"/>
  <c r="N12" i="3"/>
  <c r="Z12" i="3"/>
  <c r="AB12" i="3" s="1"/>
  <c r="N13" i="3"/>
  <c r="Z13" i="3"/>
  <c r="AB13" i="3" s="1"/>
  <c r="N14" i="3"/>
  <c r="Z14" i="3"/>
  <c r="AB14" i="3" s="1"/>
  <c r="N15" i="3"/>
  <c r="Z15" i="3"/>
  <c r="AB15" i="3" s="1"/>
  <c r="N16" i="3"/>
  <c r="Z16" i="3"/>
  <c r="AB16" i="3" s="1"/>
  <c r="N17" i="3"/>
  <c r="Z17" i="3"/>
  <c r="AB17" i="3" s="1"/>
  <c r="N18" i="3"/>
  <c r="Z18" i="3"/>
  <c r="AB18" i="3" s="1"/>
  <c r="N19" i="3"/>
  <c r="Z19" i="3"/>
  <c r="AB19" i="3" s="1"/>
  <c r="N20" i="3"/>
  <c r="Z20" i="3"/>
  <c r="AB20" i="3" s="1"/>
  <c r="M49" i="3"/>
  <c r="H45" i="3"/>
  <c r="L49" i="3"/>
  <c r="O49" i="3"/>
  <c r="J45" i="3"/>
  <c r="L21" i="3"/>
  <c r="N21" i="3"/>
  <c r="P21" i="3"/>
  <c r="V21" i="3"/>
  <c r="V49" i="3" s="1"/>
  <c r="Z21" i="3"/>
  <c r="N22" i="3"/>
  <c r="Z22" i="3"/>
  <c r="AB22" i="3" s="1"/>
  <c r="N23" i="3"/>
  <c r="Z23" i="3"/>
  <c r="AB23" i="3" s="1"/>
  <c r="N24" i="3"/>
  <c r="Z24" i="3"/>
  <c r="AB24" i="3" s="1"/>
  <c r="N25" i="3"/>
  <c r="Z25" i="3"/>
  <c r="AB25" i="3" s="1"/>
  <c r="L27" i="3"/>
  <c r="M27" i="3"/>
  <c r="AA27" i="3"/>
  <c r="L29" i="3"/>
  <c r="M29" i="3"/>
  <c r="AA29" i="3"/>
  <c r="L30" i="3"/>
  <c r="M30" i="3"/>
  <c r="AA30" i="3"/>
  <c r="L31" i="3"/>
  <c r="M31" i="3"/>
  <c r="AA31" i="3"/>
  <c r="AB31" i="3" s="1"/>
  <c r="L32" i="3"/>
  <c r="M32" i="3"/>
  <c r="AA32" i="3"/>
  <c r="AB32" i="3" s="1"/>
  <c r="L33" i="3"/>
  <c r="M33" i="3"/>
  <c r="AA33" i="3"/>
  <c r="AB33" i="3" s="1"/>
  <c r="L34" i="3"/>
  <c r="M34" i="3"/>
  <c r="AA34" i="3"/>
  <c r="L35" i="3"/>
  <c r="M35" i="3"/>
  <c r="AA35" i="3"/>
  <c r="AB35" i="3" s="1"/>
  <c r="L37" i="3"/>
  <c r="M37" i="3"/>
  <c r="AA37" i="3"/>
  <c r="L38" i="3"/>
  <c r="M38" i="3"/>
  <c r="AA38" i="3"/>
  <c r="AB38" i="3" s="1"/>
  <c r="L39" i="3"/>
  <c r="M39" i="3"/>
  <c r="AA39" i="3"/>
  <c r="AB39" i="3" s="1"/>
  <c r="Y11" i="3"/>
  <c r="G12" i="3"/>
  <c r="G13" i="3"/>
  <c r="G14" i="3"/>
  <c r="G15" i="3"/>
  <c r="G16" i="3"/>
  <c r="G17" i="3"/>
  <c r="G18" i="3"/>
  <c r="G19" i="3"/>
  <c r="G20" i="3"/>
  <c r="G49" i="3"/>
  <c r="G21" i="3"/>
  <c r="N49" i="3"/>
  <c r="P49" i="3"/>
  <c r="M21" i="3"/>
  <c r="O21" i="3"/>
  <c r="Y21" i="3"/>
  <c r="Y49" i="3" s="1"/>
  <c r="AA21" i="3"/>
  <c r="AA49" i="3" s="1"/>
  <c r="G22" i="3"/>
  <c r="G23" i="3"/>
  <c r="G24" i="3"/>
  <c r="G25" i="3"/>
  <c r="AB26" i="3"/>
  <c r="G26" i="3"/>
  <c r="M26" i="3"/>
  <c r="AB27" i="3"/>
  <c r="G27" i="3"/>
  <c r="C50" i="3"/>
  <c r="Z28" i="3"/>
  <c r="G28" i="3"/>
  <c r="I50" i="3"/>
  <c r="N50" i="3" s="1"/>
  <c r="N28" i="3"/>
  <c r="K50" i="3"/>
  <c r="P50" i="3" s="1"/>
  <c r="P28" i="3"/>
  <c r="O28" i="3"/>
  <c r="Y28" i="3"/>
  <c r="Y50" i="3" s="1"/>
  <c r="G29" i="3"/>
  <c r="AB30" i="3"/>
  <c r="G30" i="3"/>
  <c r="G31" i="3"/>
  <c r="G32" i="3"/>
  <c r="G33" i="3"/>
  <c r="AB34" i="3"/>
  <c r="G34" i="3"/>
  <c r="G35" i="3"/>
  <c r="C51" i="3"/>
  <c r="Z36" i="3"/>
  <c r="G36" i="3"/>
  <c r="I51" i="3"/>
  <c r="N51" i="3" s="1"/>
  <c r="N36" i="3"/>
  <c r="K51" i="3"/>
  <c r="P51" i="3" s="1"/>
  <c r="P36" i="3"/>
  <c r="O36" i="3"/>
  <c r="Y36" i="3"/>
  <c r="Y51" i="3" s="1"/>
  <c r="AB37" i="3"/>
  <c r="G37" i="3"/>
  <c r="G38" i="3"/>
  <c r="G39" i="3"/>
  <c r="C52" i="3"/>
  <c r="Z40" i="3"/>
  <c r="G40" i="3"/>
  <c r="I52" i="3"/>
  <c r="N52" i="3" s="1"/>
  <c r="N40" i="3"/>
  <c r="K52" i="3"/>
  <c r="P52" i="3" s="1"/>
  <c r="P40" i="3"/>
  <c r="O40" i="3"/>
  <c r="Y40" i="3"/>
  <c r="Y52" i="3" s="1"/>
  <c r="C53" i="3"/>
  <c r="M53" i="3" s="1"/>
  <c r="Z41" i="3"/>
  <c r="M41" i="3"/>
  <c r="E53" i="3"/>
  <c r="G53" i="3" s="1"/>
  <c r="O41" i="3"/>
  <c r="G41" i="3"/>
  <c r="I53" i="3"/>
  <c r="N53" i="3" s="1"/>
  <c r="N41" i="3"/>
  <c r="AA41" i="3"/>
  <c r="AA53" i="3" s="1"/>
  <c r="Y41" i="3"/>
  <c r="Y53" i="3" s="1"/>
  <c r="M50" i="3"/>
  <c r="O50" i="3"/>
  <c r="Q50" i="3" s="1"/>
  <c r="L28" i="3"/>
  <c r="V28" i="3"/>
  <c r="V50" i="3" s="1"/>
  <c r="L51" i="3"/>
  <c r="O51" i="3"/>
  <c r="L36" i="3"/>
  <c r="V36" i="3"/>
  <c r="V51" i="3" s="1"/>
  <c r="M52" i="3"/>
  <c r="O52" i="3"/>
  <c r="L40" i="3"/>
  <c r="V40" i="3"/>
  <c r="V52" i="3" s="1"/>
  <c r="L53" i="3"/>
  <c r="O53" i="3"/>
  <c r="Q53" i="3" s="1"/>
  <c r="L41" i="3"/>
  <c r="P41" i="3"/>
  <c r="V41" i="3"/>
  <c r="V53" i="3" s="1"/>
  <c r="V47" i="3" l="1"/>
  <c r="Q41" i="3"/>
  <c r="Q40" i="3"/>
  <c r="AA50" i="3"/>
  <c r="Z43" i="3"/>
  <c r="Q52" i="3"/>
  <c r="Q51" i="3"/>
  <c r="C45" i="3"/>
  <c r="AB29" i="3"/>
  <c r="Q28" i="3"/>
  <c r="E45" i="3"/>
  <c r="G45" i="3" s="1"/>
  <c r="AA51" i="3"/>
  <c r="P46" i="3"/>
  <c r="N46" i="3"/>
  <c r="G44" i="2"/>
  <c r="P46" i="2"/>
  <c r="N48" i="2"/>
  <c r="N46" i="2"/>
  <c r="C45" i="1"/>
  <c r="AA47" i="1"/>
  <c r="M44" i="1"/>
  <c r="Z52" i="3"/>
  <c r="AB40" i="3"/>
  <c r="AB52" i="3" s="1"/>
  <c r="Y47" i="3"/>
  <c r="Z49" i="3"/>
  <c r="AB21" i="3"/>
  <c r="AB49" i="3" s="1"/>
  <c r="Q49" i="3"/>
  <c r="M45" i="3"/>
  <c r="L52" i="3"/>
  <c r="M51" i="3"/>
  <c r="L50" i="3"/>
  <c r="Z53" i="3"/>
  <c r="AB41" i="3"/>
  <c r="AB53" i="3" s="1"/>
  <c r="Q36" i="3"/>
  <c r="Z51" i="3"/>
  <c r="AB36" i="3"/>
  <c r="AB51" i="3" s="1"/>
  <c r="Q21" i="3"/>
  <c r="K45" i="3"/>
  <c r="P45" i="3" s="1"/>
  <c r="I45" i="3"/>
  <c r="N45" i="3" s="1"/>
  <c r="V45" i="3"/>
  <c r="L45" i="3"/>
  <c r="O45" i="3"/>
  <c r="Q45" i="3" s="1"/>
  <c r="Q47" i="3"/>
  <c r="V48" i="3"/>
  <c r="V44" i="3"/>
  <c r="L44" i="3"/>
  <c r="O44" i="3"/>
  <c r="Q44" i="3" s="1"/>
  <c r="AA48" i="3"/>
  <c r="AA44" i="3"/>
  <c r="Y46" i="3"/>
  <c r="Y43" i="3"/>
  <c r="G43" i="3"/>
  <c r="E42" i="3"/>
  <c r="G42" i="3" s="1"/>
  <c r="C42" i="3"/>
  <c r="Z47" i="3"/>
  <c r="AB11" i="3"/>
  <c r="AB47" i="3" s="1"/>
  <c r="Y48" i="3"/>
  <c r="Y44" i="3"/>
  <c r="P48" i="3"/>
  <c r="N44" i="3"/>
  <c r="G48" i="3"/>
  <c r="V46" i="3"/>
  <c r="V43" i="3"/>
  <c r="V42" i="3" s="1"/>
  <c r="L43" i="3"/>
  <c r="J42" i="3"/>
  <c r="O43" i="3"/>
  <c r="H42" i="3"/>
  <c r="M42" i="3" s="1"/>
  <c r="M43" i="3"/>
  <c r="Y45" i="2"/>
  <c r="V45" i="2"/>
  <c r="AA45" i="2"/>
  <c r="K42" i="2"/>
  <c r="P42" i="2" s="1"/>
  <c r="P43" i="2"/>
  <c r="I42" i="2"/>
  <c r="N43" i="2"/>
  <c r="Z53" i="2"/>
  <c r="AB41" i="2"/>
  <c r="AB53" i="2" s="1"/>
  <c r="Z52" i="2"/>
  <c r="AB40" i="2"/>
  <c r="AB52" i="2" s="1"/>
  <c r="Z51" i="2"/>
  <c r="AB36" i="2"/>
  <c r="AB51" i="2" s="1"/>
  <c r="Z50" i="2"/>
  <c r="AB28" i="2"/>
  <c r="AB50" i="2" s="1"/>
  <c r="Z49" i="2"/>
  <c r="Z45" i="2" s="1"/>
  <c r="AB21" i="2"/>
  <c r="AB49" i="2" s="1"/>
  <c r="AB45" i="2" s="1"/>
  <c r="V47" i="2"/>
  <c r="Q47" i="2"/>
  <c r="Z47" i="2"/>
  <c r="AB11" i="2"/>
  <c r="AB47" i="2" s="1"/>
  <c r="Q8" i="2"/>
  <c r="L48" i="2"/>
  <c r="O48" i="2"/>
  <c r="Q48" i="2" s="1"/>
  <c r="Z46" i="2"/>
  <c r="Z43" i="2"/>
  <c r="Z42" i="2" s="1"/>
  <c r="AB7" i="2"/>
  <c r="O43" i="2"/>
  <c r="L43" i="2"/>
  <c r="M43" i="2"/>
  <c r="L53" i="1"/>
  <c r="O53" i="1"/>
  <c r="Q53" i="1" s="1"/>
  <c r="V51" i="1"/>
  <c r="Z50" i="1"/>
  <c r="AB28" i="1"/>
  <c r="AB50" i="1" s="1"/>
  <c r="Z47" i="1"/>
  <c r="AB11" i="1"/>
  <c r="V48" i="1"/>
  <c r="V44" i="1"/>
  <c r="AA48" i="2"/>
  <c r="AA44" i="2"/>
  <c r="V46" i="2"/>
  <c r="V43" i="2"/>
  <c r="V42" i="2" s="1"/>
  <c r="AA46" i="2"/>
  <c r="AA43" i="2"/>
  <c r="AA42" i="2" s="1"/>
  <c r="N49" i="1"/>
  <c r="I45" i="1"/>
  <c r="N45" i="1" s="1"/>
  <c r="U42" i="1"/>
  <c r="C42" i="1"/>
  <c r="Z52" i="1"/>
  <c r="AB40" i="1"/>
  <c r="AB52" i="1" s="1"/>
  <c r="Y45" i="1"/>
  <c r="AA48" i="1"/>
  <c r="AA44" i="1"/>
  <c r="L44" i="1"/>
  <c r="O44" i="1"/>
  <c r="Q44" i="1" s="1"/>
  <c r="AA46" i="1"/>
  <c r="AA43" i="1"/>
  <c r="L43" i="1"/>
  <c r="O43" i="1"/>
  <c r="Q43" i="1" s="1"/>
  <c r="M43" i="1"/>
  <c r="Z49" i="1"/>
  <c r="AB21" i="1"/>
  <c r="AB49" i="1" s="1"/>
  <c r="Z48" i="1"/>
  <c r="Z44" i="1"/>
  <c r="AB8" i="1"/>
  <c r="Z46" i="1"/>
  <c r="Z43" i="1"/>
  <c r="AB7" i="1"/>
  <c r="M52" i="1"/>
  <c r="Z50" i="3"/>
  <c r="AB28" i="3"/>
  <c r="AB50" i="3" s="1"/>
  <c r="Y45" i="3"/>
  <c r="L48" i="3"/>
  <c r="O48" i="3"/>
  <c r="Q48" i="3" s="1"/>
  <c r="AA46" i="3"/>
  <c r="AA43" i="3"/>
  <c r="P43" i="3"/>
  <c r="K42" i="3"/>
  <c r="P42" i="3" s="1"/>
  <c r="N43" i="3"/>
  <c r="I42" i="3"/>
  <c r="N42" i="3" s="1"/>
  <c r="AA47" i="3"/>
  <c r="N48" i="3"/>
  <c r="Z48" i="3"/>
  <c r="Z44" i="3"/>
  <c r="AB8" i="3"/>
  <c r="L46" i="3"/>
  <c r="O46" i="3"/>
  <c r="Q46" i="3" s="1"/>
  <c r="M46" i="3"/>
  <c r="D45" i="2"/>
  <c r="N45" i="2" s="1"/>
  <c r="Y47" i="2"/>
  <c r="Y48" i="2"/>
  <c r="Y44" i="2"/>
  <c r="Y46" i="2"/>
  <c r="Y43" i="2"/>
  <c r="Y42" i="2" s="1"/>
  <c r="G43" i="2"/>
  <c r="E42" i="2"/>
  <c r="G42" i="2" s="1"/>
  <c r="AB7" i="3"/>
  <c r="Z46" i="3"/>
  <c r="L53" i="2"/>
  <c r="O53" i="2"/>
  <c r="Q53" i="2" s="1"/>
  <c r="L52" i="2"/>
  <c r="O52" i="2"/>
  <c r="Q52" i="2" s="1"/>
  <c r="L51" i="2"/>
  <c r="O51" i="2"/>
  <c r="Q51" i="2" s="1"/>
  <c r="L50" i="2"/>
  <c r="O50" i="2"/>
  <c r="Q50" i="2" s="1"/>
  <c r="L49" i="2"/>
  <c r="O49" i="2"/>
  <c r="Q49" i="2" s="1"/>
  <c r="J45" i="2"/>
  <c r="M49" i="2"/>
  <c r="H45" i="2"/>
  <c r="M45" i="2" s="1"/>
  <c r="Z48" i="2"/>
  <c r="Z44" i="2"/>
  <c r="AB8" i="2"/>
  <c r="O44" i="2"/>
  <c r="Q44" i="2" s="1"/>
  <c r="L44" i="2"/>
  <c r="M44" i="2"/>
  <c r="M48" i="2"/>
  <c r="Q7" i="2"/>
  <c r="O46" i="2"/>
  <c r="Q46" i="2" s="1"/>
  <c r="L46" i="2"/>
  <c r="M46" i="2"/>
  <c r="G43" i="1"/>
  <c r="L52" i="1"/>
  <c r="O52" i="1"/>
  <c r="Q52" i="1" s="1"/>
  <c r="Z51" i="1"/>
  <c r="AB36" i="1"/>
  <c r="AB51" i="1" s="1"/>
  <c r="V50" i="1"/>
  <c r="V49" i="1"/>
  <c r="V47" i="1"/>
  <c r="V46" i="1"/>
  <c r="V43" i="1"/>
  <c r="AA47" i="2"/>
  <c r="V48" i="2"/>
  <c r="V44" i="2"/>
  <c r="N43" i="1"/>
  <c r="I42" i="1"/>
  <c r="N42" i="1" s="1"/>
  <c r="Z53" i="1"/>
  <c r="AB41" i="1"/>
  <c r="AB53" i="1" s="1"/>
  <c r="L51" i="1"/>
  <c r="O51" i="1"/>
  <c r="Q51" i="1" s="1"/>
  <c r="AA45" i="1"/>
  <c r="J45" i="1"/>
  <c r="H45" i="1"/>
  <c r="M45" i="1" s="1"/>
  <c r="Y47" i="1"/>
  <c r="Y48" i="1"/>
  <c r="Y44" i="1"/>
  <c r="L48" i="1"/>
  <c r="O48" i="1"/>
  <c r="Q48" i="1" s="1"/>
  <c r="Y46" i="1"/>
  <c r="Y43" i="1"/>
  <c r="Y42" i="1" s="1"/>
  <c r="L46" i="1"/>
  <c r="O46" i="1"/>
  <c r="Q46" i="1" s="1"/>
  <c r="E45" i="1"/>
  <c r="G45" i="1" s="1"/>
  <c r="AA45" i="3" l="1"/>
  <c r="AA42" i="3" s="1"/>
  <c r="Q43" i="2"/>
  <c r="V45" i="1"/>
  <c r="V42" i="1" s="1"/>
  <c r="L45" i="1"/>
  <c r="O45" i="1"/>
  <c r="Q45" i="1" s="1"/>
  <c r="E42" i="1"/>
  <c r="G42" i="1" s="1"/>
  <c r="AB48" i="2"/>
  <c r="AB44" i="2"/>
  <c r="AB46" i="1"/>
  <c r="AB43" i="1"/>
  <c r="AB45" i="1"/>
  <c r="D42" i="2"/>
  <c r="H42" i="2"/>
  <c r="M42" i="2" s="1"/>
  <c r="N42" i="2"/>
  <c r="L42" i="3"/>
  <c r="O42" i="3"/>
  <c r="Q42" i="3" s="1"/>
  <c r="Y42" i="3"/>
  <c r="AB45" i="3"/>
  <c r="O45" i="2"/>
  <c r="Q45" i="2" s="1"/>
  <c r="L45" i="2"/>
  <c r="AB46" i="3"/>
  <c r="AB43" i="3"/>
  <c r="AB42" i="3" s="1"/>
  <c r="AB48" i="3"/>
  <c r="AB44" i="3"/>
  <c r="Z42" i="1"/>
  <c r="AB48" i="1"/>
  <c r="AB44" i="1"/>
  <c r="Z45" i="1"/>
  <c r="H42" i="1"/>
  <c r="M42" i="1" s="1"/>
  <c r="J42" i="1"/>
  <c r="AA42" i="1"/>
  <c r="AB47" i="1"/>
  <c r="J42" i="2"/>
  <c r="AB46" i="2"/>
  <c r="AB43" i="2"/>
  <c r="AB42" i="2" s="1"/>
  <c r="Q43" i="3"/>
  <c r="Z45" i="3"/>
  <c r="Z42" i="3" s="1"/>
  <c r="O42" i="2" l="1"/>
  <c r="Q42" i="2" s="1"/>
  <c r="L42" i="2"/>
  <c r="L42" i="1"/>
  <c r="O42" i="1"/>
  <c r="Q42" i="1" s="1"/>
  <c r="AB42" i="1"/>
</calcChain>
</file>

<file path=xl/sharedStrings.xml><?xml version="1.0" encoding="utf-8"?>
<sst xmlns="http://schemas.openxmlformats.org/spreadsheetml/2006/main" count="426" uniqueCount="87">
  <si>
    <t>【主な税目別集計】</t>
    <rPh sb="1" eb="2">
      <t>オモ</t>
    </rPh>
    <rPh sb="3" eb="5">
      <t>ゼイモク</t>
    </rPh>
    <rPh sb="5" eb="6">
      <t>ベツ</t>
    </rPh>
    <rPh sb="6" eb="8">
      <t>シュウケイ</t>
    </rPh>
    <phoneticPr fontId="6"/>
  </si>
  <si>
    <t>市町村民税（総計）</t>
    <rPh sb="0" eb="3">
      <t>シチョウソン</t>
    </rPh>
    <rPh sb="3" eb="5">
      <t>ミンゼイ</t>
    </rPh>
    <rPh sb="6" eb="8">
      <t>ソウケイ</t>
    </rPh>
    <phoneticPr fontId="8"/>
  </si>
  <si>
    <t>（単位：千円）</t>
    <rPh sb="4" eb="6">
      <t>センエン</t>
    </rPh>
    <phoneticPr fontId="6"/>
  </si>
  <si>
    <t>調　　定　　済　　額</t>
    <rPh sb="0" eb="1">
      <t>チョウ</t>
    </rPh>
    <rPh sb="3" eb="4">
      <t>サダム</t>
    </rPh>
    <rPh sb="6" eb="7">
      <t>ズミ</t>
    </rPh>
    <rPh sb="9" eb="10">
      <t>ガク</t>
    </rPh>
    <phoneticPr fontId="8"/>
  </si>
  <si>
    <t>収　　入　　済　　額</t>
    <rPh sb="0" eb="1">
      <t>オサム</t>
    </rPh>
    <rPh sb="3" eb="4">
      <t>イリ</t>
    </rPh>
    <rPh sb="6" eb="7">
      <t>ズミ</t>
    </rPh>
    <rPh sb="9" eb="10">
      <t>ガク</t>
    </rPh>
    <phoneticPr fontId="8"/>
  </si>
  <si>
    <t>標準税率超過課税</t>
    <rPh sb="0" eb="2">
      <t>ヒョウジュン</t>
    </rPh>
    <rPh sb="2" eb="4">
      <t>ゼイリツ</t>
    </rPh>
    <rPh sb="4" eb="6">
      <t>チョウカ</t>
    </rPh>
    <rPh sb="6" eb="8">
      <t>カゼイ</t>
    </rPh>
    <phoneticPr fontId="8"/>
  </si>
  <si>
    <t>過誤納金還付未済額</t>
    <rPh sb="0" eb="2">
      <t>カゴ</t>
    </rPh>
    <rPh sb="2" eb="4">
      <t>ノウキン</t>
    </rPh>
    <rPh sb="4" eb="6">
      <t>カンプ</t>
    </rPh>
    <rPh sb="6" eb="8">
      <t>ミサイ</t>
    </rPh>
    <rPh sb="8" eb="9">
      <t>ガク</t>
    </rPh>
    <phoneticPr fontId="8"/>
  </si>
  <si>
    <t>本年度中不納欠損額</t>
    <rPh sb="0" eb="2">
      <t>ホンネン</t>
    </rPh>
    <rPh sb="2" eb="3">
      <t>ド</t>
    </rPh>
    <rPh sb="3" eb="4">
      <t>チュウ</t>
    </rPh>
    <rPh sb="4" eb="6">
      <t>フノウ</t>
    </rPh>
    <rPh sb="6" eb="8">
      <t>ケッソン</t>
    </rPh>
    <rPh sb="8" eb="9">
      <t>ガク</t>
    </rPh>
    <phoneticPr fontId="8"/>
  </si>
  <si>
    <t>収入未済額</t>
    <rPh sb="0" eb="2">
      <t>シュウニュウ</t>
    </rPh>
    <rPh sb="2" eb="4">
      <t>ミサイ</t>
    </rPh>
    <rPh sb="4" eb="5">
      <t>ガク</t>
    </rPh>
    <phoneticPr fontId="8"/>
  </si>
  <si>
    <t>市町村名</t>
    <phoneticPr fontId="6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</si>
  <si>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8"/>
  </si>
  <si>
    <t>滞納繰越分</t>
    <rPh sb="0" eb="2">
      <t>タイノウ</t>
    </rPh>
    <rPh sb="2" eb="3">
      <t>クリ</t>
    </rPh>
    <rPh sb="3" eb="4">
      <t>コシ</t>
    </rPh>
    <rPh sb="4" eb="5">
      <t>ブン</t>
    </rPh>
    <phoneticPr fontId="8"/>
  </si>
  <si>
    <t>計</t>
    <rPh sb="0" eb="1">
      <t>ケイ</t>
    </rPh>
    <phoneticPr fontId="8"/>
  </si>
  <si>
    <t>【参考】</t>
    <rPh sb="1" eb="3">
      <t>サンコウ</t>
    </rPh>
    <phoneticPr fontId="6"/>
  </si>
  <si>
    <t>現年</t>
    <rPh sb="0" eb="1">
      <t>ゲン</t>
    </rPh>
    <rPh sb="1" eb="2">
      <t>ネン</t>
    </rPh>
    <phoneticPr fontId="8"/>
  </si>
  <si>
    <t>滞繰</t>
    <rPh sb="0" eb="1">
      <t>タイ</t>
    </rPh>
    <rPh sb="1" eb="2">
      <t>クリ</t>
    </rPh>
    <phoneticPr fontId="8"/>
  </si>
  <si>
    <t>滞納</t>
    <rPh sb="0" eb="2">
      <t>タイノウ</t>
    </rPh>
    <phoneticPr fontId="8"/>
  </si>
  <si>
    <t>イ</t>
  </si>
  <si>
    <t>ロ</t>
  </si>
  <si>
    <t>ハ</t>
  </si>
  <si>
    <t>前年度</t>
    <rPh sb="0" eb="2">
      <t>ゼンネン</t>
    </rPh>
    <rPh sb="2" eb="3">
      <t>ド</t>
    </rPh>
    <phoneticPr fontId="6"/>
  </si>
  <si>
    <t>前年比</t>
    <rPh sb="0" eb="3">
      <t>ゼンネンヒ</t>
    </rPh>
    <phoneticPr fontId="6"/>
  </si>
  <si>
    <t>ニ</t>
  </si>
  <si>
    <t>ホ</t>
  </si>
  <si>
    <t>ヘ</t>
  </si>
  <si>
    <t>ニ/イ</t>
  </si>
  <si>
    <t>ホ/ロ</t>
  </si>
  <si>
    <t>ヘ/ハ</t>
  </si>
  <si>
    <t>前年度</t>
    <rPh sb="0" eb="3">
      <t>ゼンネンド</t>
    </rPh>
    <phoneticPr fontId="6"/>
  </si>
  <si>
    <t>前年比</t>
    <rPh sb="0" eb="2">
      <t>ゼンネン</t>
    </rPh>
    <rPh sb="2" eb="3">
      <t>ヒ</t>
    </rPh>
    <phoneticPr fontId="6"/>
  </si>
  <si>
    <t>調定済額</t>
    <rPh sb="0" eb="2">
      <t>チョウテイ</t>
    </rPh>
    <rPh sb="2" eb="3">
      <t>ズミ</t>
    </rPh>
    <rPh sb="3" eb="4">
      <t>ガク</t>
    </rPh>
    <phoneticPr fontId="8"/>
  </si>
  <si>
    <t>収入済額</t>
    <rPh sb="0" eb="2">
      <t>シュウニュウ</t>
    </rPh>
    <rPh sb="2" eb="3">
      <t>ズミ</t>
    </rPh>
    <rPh sb="3" eb="4">
      <t>ガク</t>
    </rPh>
    <phoneticPr fontId="8"/>
  </si>
  <si>
    <t>課税分</t>
    <phoneticPr fontId="6"/>
  </si>
  <si>
    <t>繰越分</t>
    <phoneticPr fontId="6"/>
  </si>
  <si>
    <t>仙台市</t>
    <rPh sb="0" eb="3">
      <t>センダイシ</t>
    </rPh>
    <phoneticPr fontId="8"/>
  </si>
  <si>
    <t>沿</t>
    <rPh sb="0" eb="1">
      <t>エン</t>
    </rPh>
    <phoneticPr fontId="9"/>
  </si>
  <si>
    <t>石巻市</t>
    <rPh sb="0" eb="3">
      <t>イシノマキシ</t>
    </rPh>
    <phoneticPr fontId="8"/>
  </si>
  <si>
    <t>塩竈市</t>
    <rPh sb="0" eb="3">
      <t>シオガマシ</t>
    </rPh>
    <phoneticPr fontId="8"/>
  </si>
  <si>
    <t>気仙沼市</t>
    <rPh sb="0" eb="4">
      <t>ケセンヌマシ</t>
    </rPh>
    <phoneticPr fontId="8"/>
  </si>
  <si>
    <t>白石市</t>
    <rPh sb="0" eb="3">
      <t>シロイシシ</t>
    </rPh>
    <phoneticPr fontId="8"/>
  </si>
  <si>
    <t>-</t>
  </si>
  <si>
    <t>名取市</t>
    <rPh sb="0" eb="3">
      <t>ナトリシ</t>
    </rPh>
    <phoneticPr fontId="8"/>
  </si>
  <si>
    <t>角田市</t>
    <rPh sb="0" eb="3">
      <t>カクダシ</t>
    </rPh>
    <phoneticPr fontId="8"/>
  </si>
  <si>
    <t>多賀城市</t>
    <rPh sb="0" eb="4">
      <t>タガジョウシ</t>
    </rPh>
    <phoneticPr fontId="8"/>
  </si>
  <si>
    <t>岩沼市</t>
    <rPh sb="0" eb="3">
      <t>イワヌマシ</t>
    </rPh>
    <phoneticPr fontId="8"/>
  </si>
  <si>
    <t>登米市</t>
    <rPh sb="0" eb="3">
      <t>トメシ</t>
    </rPh>
    <phoneticPr fontId="8"/>
  </si>
  <si>
    <t>栗原市</t>
    <rPh sb="0" eb="2">
      <t>クリハラ</t>
    </rPh>
    <rPh sb="2" eb="3">
      <t>シ</t>
    </rPh>
    <phoneticPr fontId="8"/>
  </si>
  <si>
    <t>東松島市</t>
    <rPh sb="0" eb="1">
      <t>ヒガシ</t>
    </rPh>
    <rPh sb="1" eb="3">
      <t>マツシマ</t>
    </rPh>
    <rPh sb="3" eb="4">
      <t>シ</t>
    </rPh>
    <phoneticPr fontId="8"/>
  </si>
  <si>
    <t>大崎市</t>
    <phoneticPr fontId="8"/>
  </si>
  <si>
    <t>富谷市</t>
    <rPh sb="0" eb="2">
      <t>トミヤ</t>
    </rPh>
    <rPh sb="2" eb="3">
      <t>シ</t>
    </rPh>
    <phoneticPr fontId="8"/>
  </si>
  <si>
    <t>蔵王町</t>
    <rPh sb="0" eb="3">
      <t>ザオウチョウ</t>
    </rPh>
    <phoneticPr fontId="8"/>
  </si>
  <si>
    <t>七ヶ宿町</t>
    <rPh sb="0" eb="3">
      <t>シチガシュク</t>
    </rPh>
    <rPh sb="3" eb="4">
      <t>チョウ</t>
    </rPh>
    <phoneticPr fontId="8"/>
  </si>
  <si>
    <t>大河原町</t>
    <rPh sb="0" eb="3">
      <t>オオガワラ</t>
    </rPh>
    <rPh sb="3" eb="4">
      <t>チョウ</t>
    </rPh>
    <phoneticPr fontId="8"/>
  </si>
  <si>
    <t>村田町</t>
    <rPh sb="0" eb="2">
      <t>ムラタ</t>
    </rPh>
    <rPh sb="2" eb="3">
      <t>チョウ</t>
    </rPh>
    <phoneticPr fontId="8"/>
  </si>
  <si>
    <t>柴田町</t>
    <rPh sb="0" eb="2">
      <t>シバタ</t>
    </rPh>
    <rPh sb="2" eb="3">
      <t>チョウ</t>
    </rPh>
    <phoneticPr fontId="8"/>
  </si>
  <si>
    <t>川崎町</t>
    <rPh sb="0" eb="3">
      <t>カワサキチョウ</t>
    </rPh>
    <phoneticPr fontId="8"/>
  </si>
  <si>
    <t>丸森町</t>
    <rPh sb="0" eb="2">
      <t>マルモリ</t>
    </rPh>
    <rPh sb="2" eb="3">
      <t>チョウ</t>
    </rPh>
    <phoneticPr fontId="8"/>
  </si>
  <si>
    <t>亘理町</t>
    <rPh sb="0" eb="3">
      <t>ワタリチョウ</t>
    </rPh>
    <phoneticPr fontId="8"/>
  </si>
  <si>
    <t>山元町</t>
    <rPh sb="0" eb="2">
      <t>ヤマモト</t>
    </rPh>
    <rPh sb="2" eb="3">
      <t>チョウ</t>
    </rPh>
    <phoneticPr fontId="8"/>
  </si>
  <si>
    <t>松島町</t>
    <rPh sb="0" eb="3">
      <t>マツシマチョウ</t>
    </rPh>
    <phoneticPr fontId="8"/>
  </si>
  <si>
    <t>七ヶ浜町</t>
    <rPh sb="0" eb="3">
      <t>シチガハマ</t>
    </rPh>
    <rPh sb="3" eb="4">
      <t>チョウ</t>
    </rPh>
    <phoneticPr fontId="8"/>
  </si>
  <si>
    <t>利府町</t>
    <rPh sb="0" eb="3">
      <t>リフチョウ</t>
    </rPh>
    <phoneticPr fontId="8"/>
  </si>
  <si>
    <t>大和町</t>
    <rPh sb="0" eb="3">
      <t>タイワチョウ</t>
    </rPh>
    <phoneticPr fontId="8"/>
  </si>
  <si>
    <t>大郷町</t>
    <rPh sb="0" eb="2">
      <t>オオサト</t>
    </rPh>
    <rPh sb="2" eb="3">
      <t>チョウ</t>
    </rPh>
    <phoneticPr fontId="8"/>
  </si>
  <si>
    <t>大衡村</t>
    <rPh sb="0" eb="3">
      <t>オオヒラムラ</t>
    </rPh>
    <phoneticPr fontId="8"/>
  </si>
  <si>
    <t>色麻町</t>
    <rPh sb="0" eb="3">
      <t>シカマチョウ</t>
    </rPh>
    <phoneticPr fontId="8"/>
  </si>
  <si>
    <t>加美町</t>
    <rPh sb="0" eb="2">
      <t>カミ</t>
    </rPh>
    <rPh sb="2" eb="3">
      <t>チョウ</t>
    </rPh>
    <phoneticPr fontId="8"/>
  </si>
  <si>
    <t>涌谷町</t>
    <rPh sb="0" eb="3">
      <t>ワクヤチョウ</t>
    </rPh>
    <phoneticPr fontId="8"/>
  </si>
  <si>
    <t>美里町</t>
    <rPh sb="0" eb="3">
      <t>ミサトチョウ</t>
    </rPh>
    <phoneticPr fontId="8"/>
  </si>
  <si>
    <t>女川町</t>
    <rPh sb="0" eb="3">
      <t>オナガワチョウ</t>
    </rPh>
    <phoneticPr fontId="8"/>
  </si>
  <si>
    <t>南三陸町</t>
    <rPh sb="0" eb="1">
      <t>ミナミ</t>
    </rPh>
    <rPh sb="1" eb="3">
      <t>サンリク</t>
    </rPh>
    <rPh sb="3" eb="4">
      <t>チョウ</t>
    </rPh>
    <phoneticPr fontId="8"/>
  </si>
  <si>
    <t>県計</t>
    <rPh sb="0" eb="1">
      <t>ケン</t>
    </rPh>
    <rPh sb="1" eb="2">
      <t>ケイ</t>
    </rPh>
    <phoneticPr fontId="8"/>
  </si>
  <si>
    <t>市計</t>
    <rPh sb="0" eb="1">
      <t>シ</t>
    </rPh>
    <rPh sb="1" eb="2">
      <t>ケイ</t>
    </rPh>
    <phoneticPr fontId="8"/>
  </si>
  <si>
    <t>市計(仙台市除く)</t>
    <rPh sb="0" eb="1">
      <t>シ</t>
    </rPh>
    <rPh sb="1" eb="2">
      <t>ケイ</t>
    </rPh>
    <rPh sb="3" eb="6">
      <t>センダイシ</t>
    </rPh>
    <rPh sb="6" eb="7">
      <t>ノゾ</t>
    </rPh>
    <phoneticPr fontId="8"/>
  </si>
  <si>
    <t>町村計</t>
    <rPh sb="0" eb="2">
      <t>チョウソン</t>
    </rPh>
    <rPh sb="2" eb="3">
      <t>ケイ</t>
    </rPh>
    <phoneticPr fontId="8"/>
  </si>
  <si>
    <t>沿岸</t>
    <rPh sb="0" eb="2">
      <t>エンガン</t>
    </rPh>
    <phoneticPr fontId="8"/>
  </si>
  <si>
    <t>沿岸以外</t>
    <rPh sb="0" eb="2">
      <t>エンガン</t>
    </rPh>
    <rPh sb="2" eb="4">
      <t>イガイ</t>
    </rPh>
    <phoneticPr fontId="8"/>
  </si>
  <si>
    <t>大都市除く</t>
    <rPh sb="0" eb="3">
      <t>ダイトシ</t>
    </rPh>
    <rPh sb="3" eb="4">
      <t>ノゾ</t>
    </rPh>
    <phoneticPr fontId="8"/>
  </si>
  <si>
    <t>仙南地域計</t>
    <rPh sb="0" eb="2">
      <t>センナン</t>
    </rPh>
    <rPh sb="2" eb="4">
      <t>チイキ</t>
    </rPh>
    <rPh sb="4" eb="5">
      <t>ケイ</t>
    </rPh>
    <phoneticPr fontId="8"/>
  </si>
  <si>
    <t>仙台地域計</t>
    <rPh sb="0" eb="2">
      <t>センダイ</t>
    </rPh>
    <rPh sb="2" eb="4">
      <t>チイキ</t>
    </rPh>
    <rPh sb="4" eb="5">
      <t>ケイ</t>
    </rPh>
    <phoneticPr fontId="8"/>
  </si>
  <si>
    <t>大崎地域計</t>
    <rPh sb="0" eb="2">
      <t>オオサキ</t>
    </rPh>
    <rPh sb="2" eb="4">
      <t>チイキ</t>
    </rPh>
    <rPh sb="4" eb="5">
      <t>ケイ</t>
    </rPh>
    <phoneticPr fontId="8"/>
  </si>
  <si>
    <t>石巻地域計</t>
    <rPh sb="0" eb="2">
      <t>イシノマキ</t>
    </rPh>
    <rPh sb="2" eb="4">
      <t>チイキ</t>
    </rPh>
    <rPh sb="4" eb="5">
      <t>ケイ</t>
    </rPh>
    <phoneticPr fontId="8"/>
  </si>
  <si>
    <t>本吉地域計</t>
    <rPh sb="0" eb="2">
      <t>モトヨシ</t>
    </rPh>
    <rPh sb="2" eb="4">
      <t>チイキ</t>
    </rPh>
    <rPh sb="4" eb="5">
      <t>ケイ</t>
    </rPh>
    <phoneticPr fontId="8"/>
  </si>
  <si>
    <t>市町村民税（所得割）</t>
    <rPh sb="0" eb="5">
      <t>シチョウソンミンゼイ</t>
    </rPh>
    <rPh sb="6" eb="9">
      <t>ショトクワリ</t>
    </rPh>
    <phoneticPr fontId="8"/>
  </si>
  <si>
    <t>市町村民税（法人税割）</t>
    <rPh sb="0" eb="5">
      <t>シチョウソンミンゼイ</t>
    </rPh>
    <rPh sb="6" eb="10">
      <t>ホウジンゼイワリ</t>
    </rPh>
    <phoneticPr fontId="8"/>
  </si>
  <si>
    <t>令和７年度　市町村税の徴収実績に関する調（令和８年５月末現在)</t>
  </si>
  <si>
    <t>収　　納　　率</t>
    <rPh sb="0" eb="1">
      <t>シュウ</t>
    </rPh>
    <rPh sb="3" eb="4">
      <t>ノウ</t>
    </rPh>
    <rPh sb="6" eb="7">
      <t>リツ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</si>
</sst>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&quot;%&quot;;&quot;△ &quot;#,##0.0&quot;%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9"/>
      <name val="HGPｺﾞｼｯｸM"/>
      <family val="3"/>
      <charset val="128"/>
    </font>
    <font>
      <b/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u/>
      <sz val="12"/>
      <name val="HGPｺﾞｼｯｸM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9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0" borderId="0" xfId="2" applyFont="1" applyAlignment="1">
      <alignment horizontal="left" vertical="center" indent="1"/>
    </xf>
    <xf numFmtId="0" fontId="4" fillId="0" borderId="0" xfId="2" applyFont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176" fontId="7" fillId="0" borderId="0" xfId="2" applyNumberFormat="1" applyFont="1" applyAlignment="1">
      <alignment horizontal="left"/>
    </xf>
    <xf numFmtId="176" fontId="7" fillId="0" borderId="0" xfId="2" applyNumberFormat="1" applyFont="1" applyAlignment="1">
      <alignment horizontal="center"/>
    </xf>
    <xf numFmtId="0" fontId="7" fillId="0" borderId="0" xfId="2" applyFont="1" applyAlignment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right" vertical="center" justifyLastLine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176" fontId="4" fillId="2" borderId="0" xfId="2" applyNumberFormat="1" applyFont="1" applyFill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176" fontId="4" fillId="2" borderId="11" xfId="2" applyNumberFormat="1" applyFont="1" applyFill="1" applyBorder="1" applyAlignment="1">
      <alignment horizontal="center" vertical="center"/>
    </xf>
    <xf numFmtId="176" fontId="4" fillId="2" borderId="12" xfId="2" applyNumberFormat="1" applyFont="1" applyFill="1" applyBorder="1" applyAlignment="1">
      <alignment horizontal="center" vertical="center"/>
    </xf>
    <xf numFmtId="176" fontId="4" fillId="2" borderId="13" xfId="2" applyNumberFormat="1" applyFont="1" applyFill="1" applyBorder="1" applyAlignment="1">
      <alignment horizontal="center" vertical="center"/>
    </xf>
    <xf numFmtId="176" fontId="4" fillId="2" borderId="16" xfId="2" applyNumberFormat="1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Continuous" vertical="center"/>
    </xf>
    <xf numFmtId="0" fontId="4" fillId="2" borderId="18" xfId="2" applyFont="1" applyFill="1" applyBorder="1" applyAlignment="1">
      <alignment horizontal="centerContinuous" vertical="center"/>
    </xf>
    <xf numFmtId="0" fontId="4" fillId="2" borderId="1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0" fontId="4" fillId="2" borderId="21" xfId="2" applyFont="1" applyFill="1" applyBorder="1" applyAlignment="1">
      <alignment horizontal="center" vertical="center"/>
    </xf>
    <xf numFmtId="176" fontId="4" fillId="2" borderId="22" xfId="2" applyNumberFormat="1" applyFont="1" applyFill="1" applyBorder="1" applyAlignment="1">
      <alignment horizontal="center" vertical="center"/>
    </xf>
    <xf numFmtId="176" fontId="4" fillId="2" borderId="18" xfId="2" applyNumberFormat="1" applyFont="1" applyFill="1" applyBorder="1" applyAlignment="1">
      <alignment horizontal="center" vertical="center"/>
    </xf>
    <xf numFmtId="176" fontId="4" fillId="2" borderId="19" xfId="2" applyNumberFormat="1" applyFont="1" applyFill="1" applyBorder="1" applyAlignment="1">
      <alignment horizontal="center" vertical="center"/>
    </xf>
    <xf numFmtId="176" fontId="4" fillId="2" borderId="20" xfId="2" applyNumberFormat="1" applyFont="1" applyFill="1" applyBorder="1" applyAlignment="1">
      <alignment horizontal="center" vertical="center"/>
    </xf>
    <xf numFmtId="176" fontId="4" fillId="2" borderId="21" xfId="2" applyNumberFormat="1" applyFont="1" applyFill="1" applyBorder="1" applyAlignment="1">
      <alignment horizontal="center" vertical="center"/>
    </xf>
    <xf numFmtId="0" fontId="4" fillId="2" borderId="23" xfId="2" applyFont="1" applyFill="1" applyBorder="1" applyAlignment="1">
      <alignment horizontal="center" vertical="center" shrinkToFit="1"/>
    </xf>
    <xf numFmtId="0" fontId="4" fillId="2" borderId="24" xfId="2" applyFont="1" applyFill="1" applyBorder="1" applyAlignment="1">
      <alignment horizontal="center" vertical="center" shrinkToFit="1"/>
    </xf>
    <xf numFmtId="38" fontId="4" fillId="0" borderId="25" xfId="3" applyFont="1" applyBorder="1" applyAlignment="1">
      <alignment shrinkToFit="1"/>
    </xf>
    <xf numFmtId="38" fontId="4" fillId="0" borderId="26" xfId="3" applyFont="1" applyBorder="1" applyAlignment="1">
      <alignment shrinkToFit="1"/>
    </xf>
    <xf numFmtId="38" fontId="4" fillId="2" borderId="25" xfId="3" applyFont="1" applyFill="1" applyBorder="1" applyAlignment="1">
      <alignment shrinkToFit="1"/>
    </xf>
    <xf numFmtId="38" fontId="4" fillId="3" borderId="27" xfId="3" applyFont="1" applyFill="1" applyBorder="1" applyAlignment="1">
      <alignment shrinkToFit="1"/>
    </xf>
    <xf numFmtId="176" fontId="4" fillId="2" borderId="24" xfId="3" applyNumberFormat="1" applyFont="1" applyFill="1" applyBorder="1" applyAlignment="1">
      <alignment horizontal="center" shrinkToFit="1"/>
    </xf>
    <xf numFmtId="38" fontId="4" fillId="0" borderId="28" xfId="3" applyFont="1" applyBorder="1" applyAlignment="1">
      <alignment shrinkToFit="1"/>
    </xf>
    <xf numFmtId="38" fontId="4" fillId="0" borderId="29" xfId="3" applyFont="1" applyBorder="1" applyAlignment="1">
      <alignment shrinkToFit="1"/>
    </xf>
    <xf numFmtId="176" fontId="4" fillId="0" borderId="30" xfId="2" applyNumberFormat="1" applyFont="1" applyBorder="1" applyAlignment="1">
      <alignment horizontal="center" shrinkToFit="1"/>
    </xf>
    <xf numFmtId="176" fontId="4" fillId="0" borderId="29" xfId="2" applyNumberFormat="1" applyFont="1" applyBorder="1" applyAlignment="1">
      <alignment horizontal="center" shrinkToFit="1"/>
    </xf>
    <xf numFmtId="176" fontId="4" fillId="2" borderId="27" xfId="2" applyNumberFormat="1" applyFont="1" applyFill="1" applyBorder="1" applyAlignment="1">
      <alignment horizontal="center" shrinkToFit="1"/>
    </xf>
    <xf numFmtId="176" fontId="4" fillId="3" borderId="24" xfId="2" applyNumberFormat="1" applyFont="1" applyFill="1" applyBorder="1" applyAlignment="1">
      <alignment horizontal="center" shrinkToFit="1"/>
    </xf>
    <xf numFmtId="176" fontId="4" fillId="2" borderId="24" xfId="2" applyNumberFormat="1" applyFont="1" applyFill="1" applyBorder="1" applyAlignment="1">
      <alignment horizontal="center" shrinkToFit="1"/>
    </xf>
    <xf numFmtId="38" fontId="4" fillId="0" borderId="24" xfId="3" applyFont="1" applyBorder="1" applyAlignment="1">
      <alignment shrinkToFit="1"/>
    </xf>
    <xf numFmtId="38" fontId="4" fillId="0" borderId="27" xfId="3" applyFont="1" applyBorder="1" applyAlignment="1">
      <alignment shrinkToFit="1"/>
    </xf>
    <xf numFmtId="38" fontId="4" fillId="2" borderId="27" xfId="2" applyNumberFormat="1" applyFont="1" applyFill="1" applyBorder="1" applyAlignment="1">
      <alignment shrinkToFit="1"/>
    </xf>
    <xf numFmtId="38" fontId="4" fillId="0" borderId="30" xfId="3" applyFont="1" applyBorder="1" applyAlignment="1">
      <alignment shrinkToFit="1"/>
    </xf>
    <xf numFmtId="0" fontId="4" fillId="0" borderId="0" xfId="2" applyFont="1" applyAlignment="1">
      <alignment vertical="center" shrinkToFit="1"/>
    </xf>
    <xf numFmtId="0" fontId="4" fillId="2" borderId="31" xfId="2" applyFont="1" applyFill="1" applyBorder="1" applyAlignment="1">
      <alignment horizontal="center" vertical="center" shrinkToFit="1"/>
    </xf>
    <xf numFmtId="38" fontId="4" fillId="3" borderId="32" xfId="3" applyFont="1" applyFill="1" applyBorder="1" applyAlignment="1">
      <alignment shrinkToFit="1"/>
    </xf>
    <xf numFmtId="176" fontId="4" fillId="0" borderId="33" xfId="2" applyNumberFormat="1" applyFont="1" applyBorder="1" applyAlignment="1">
      <alignment horizontal="center" shrinkToFit="1"/>
    </xf>
    <xf numFmtId="176" fontId="4" fillId="0" borderId="34" xfId="2" applyNumberFormat="1" applyFont="1" applyBorder="1" applyAlignment="1">
      <alignment horizontal="center" shrinkToFit="1"/>
    </xf>
    <xf numFmtId="38" fontId="4" fillId="2" borderId="32" xfId="2" applyNumberFormat="1" applyFont="1" applyFill="1" applyBorder="1" applyAlignment="1">
      <alignment shrinkToFit="1"/>
    </xf>
    <xf numFmtId="38" fontId="4" fillId="0" borderId="33" xfId="3" applyFont="1" applyBorder="1" applyAlignment="1">
      <alignment shrinkToFit="1"/>
    </xf>
    <xf numFmtId="38" fontId="4" fillId="0" borderId="34" xfId="3" applyFont="1" applyBorder="1" applyAlignment="1">
      <alignment shrinkToFit="1"/>
    </xf>
    <xf numFmtId="38" fontId="4" fillId="0" borderId="33" xfId="3" applyFont="1" applyFill="1" applyBorder="1" applyAlignment="1">
      <alignment shrinkToFit="1"/>
    </xf>
    <xf numFmtId="0" fontId="4" fillId="2" borderId="35" xfId="2" applyFont="1" applyFill="1" applyBorder="1" applyAlignment="1">
      <alignment horizontal="center" vertical="center" shrinkToFit="1"/>
    </xf>
    <xf numFmtId="38" fontId="4" fillId="0" borderId="35" xfId="3" applyFont="1" applyBorder="1" applyAlignment="1">
      <alignment shrinkToFit="1"/>
    </xf>
    <xf numFmtId="38" fontId="4" fillId="0" borderId="32" xfId="3" applyFont="1" applyBorder="1" applyAlignment="1">
      <alignment shrinkToFit="1"/>
    </xf>
    <xf numFmtId="38" fontId="4" fillId="0" borderId="36" xfId="3" applyFont="1" applyBorder="1" applyAlignment="1">
      <alignment shrinkToFit="1"/>
    </xf>
    <xf numFmtId="0" fontId="4" fillId="2" borderId="37" xfId="2" applyFont="1" applyFill="1" applyBorder="1" applyAlignment="1">
      <alignment horizontal="center" vertical="center" shrinkToFit="1"/>
    </xf>
    <xf numFmtId="0" fontId="4" fillId="2" borderId="38" xfId="2" applyFont="1" applyFill="1" applyBorder="1" applyAlignment="1">
      <alignment horizontal="center" vertical="center" shrinkToFit="1"/>
    </xf>
    <xf numFmtId="38" fontId="4" fillId="0" borderId="39" xfId="3" applyFont="1" applyBorder="1" applyAlignment="1">
      <alignment shrinkToFit="1"/>
    </xf>
    <xf numFmtId="38" fontId="4" fillId="0" borderId="40" xfId="3" applyFont="1" applyBorder="1" applyAlignment="1">
      <alignment shrinkToFit="1"/>
    </xf>
    <xf numFmtId="38" fontId="4" fillId="2" borderId="39" xfId="3" applyFont="1" applyFill="1" applyBorder="1" applyAlignment="1">
      <alignment shrinkToFit="1"/>
    </xf>
    <xf numFmtId="38" fontId="4" fillId="3" borderId="41" xfId="3" applyFont="1" applyFill="1" applyBorder="1" applyAlignment="1">
      <alignment shrinkToFit="1"/>
    </xf>
    <xf numFmtId="176" fontId="4" fillId="2" borderId="38" xfId="3" applyNumberFormat="1" applyFont="1" applyFill="1" applyBorder="1" applyAlignment="1">
      <alignment horizontal="center" shrinkToFit="1"/>
    </xf>
    <xf numFmtId="38" fontId="4" fillId="0" borderId="42" xfId="3" applyFont="1" applyBorder="1" applyAlignment="1">
      <alignment shrinkToFit="1"/>
    </xf>
    <xf numFmtId="38" fontId="4" fillId="0" borderId="43" xfId="3" applyFont="1" applyBorder="1" applyAlignment="1">
      <alignment shrinkToFit="1"/>
    </xf>
    <xf numFmtId="176" fontId="4" fillId="0" borderId="44" xfId="2" applyNumberFormat="1" applyFont="1" applyBorder="1" applyAlignment="1">
      <alignment horizontal="center" shrinkToFit="1"/>
    </xf>
    <xf numFmtId="176" fontId="4" fillId="0" borderId="43" xfId="2" applyNumberFormat="1" applyFont="1" applyBorder="1" applyAlignment="1">
      <alignment horizontal="center" shrinkToFit="1"/>
    </xf>
    <xf numFmtId="176" fontId="4" fillId="2" borderId="16" xfId="2" applyNumberFormat="1" applyFont="1" applyFill="1" applyBorder="1" applyAlignment="1">
      <alignment horizontal="center" shrinkToFit="1"/>
    </xf>
    <xf numFmtId="176" fontId="4" fillId="3" borderId="11" xfId="2" applyNumberFormat="1" applyFont="1" applyFill="1" applyBorder="1" applyAlignment="1">
      <alignment horizontal="center" shrinkToFit="1"/>
    </xf>
    <xf numFmtId="176" fontId="4" fillId="2" borderId="11" xfId="2" applyNumberFormat="1" applyFont="1" applyFill="1" applyBorder="1" applyAlignment="1">
      <alignment horizontal="center" shrinkToFit="1"/>
    </xf>
    <xf numFmtId="38" fontId="4" fillId="0" borderId="38" xfId="3" applyFont="1" applyBorder="1" applyAlignment="1">
      <alignment shrinkToFit="1"/>
    </xf>
    <xf numFmtId="38" fontId="4" fillId="0" borderId="41" xfId="3" applyFont="1" applyBorder="1" applyAlignment="1">
      <alignment shrinkToFit="1"/>
    </xf>
    <xf numFmtId="38" fontId="4" fillId="2" borderId="41" xfId="2" applyNumberFormat="1" applyFont="1" applyFill="1" applyBorder="1" applyAlignment="1">
      <alignment shrinkToFit="1"/>
    </xf>
    <xf numFmtId="0" fontId="10" fillId="2" borderId="45" xfId="2" applyFont="1" applyFill="1" applyBorder="1" applyAlignment="1">
      <alignment horizontal="centerContinuous" vertical="center" shrinkToFit="1"/>
    </xf>
    <xf numFmtId="0" fontId="10" fillId="2" borderId="46" xfId="2" applyFont="1" applyFill="1" applyBorder="1" applyAlignment="1">
      <alignment horizontal="centerContinuous" vertical="center" shrinkToFit="1"/>
    </xf>
    <xf numFmtId="38" fontId="10" fillId="2" borderId="47" xfId="3" applyFont="1" applyFill="1" applyBorder="1" applyAlignment="1">
      <alignment shrinkToFit="1"/>
    </xf>
    <xf numFmtId="38" fontId="10" fillId="2" borderId="48" xfId="3" applyFont="1" applyFill="1" applyBorder="1" applyAlignment="1">
      <alignment shrinkToFit="1"/>
    </xf>
    <xf numFmtId="38" fontId="10" fillId="2" borderId="45" xfId="3" applyFont="1" applyFill="1" applyBorder="1" applyAlignment="1">
      <alignment shrinkToFit="1"/>
    </xf>
    <xf numFmtId="38" fontId="10" fillId="2" borderId="49" xfId="3" applyFont="1" applyFill="1" applyBorder="1" applyAlignment="1">
      <alignment shrinkToFit="1"/>
    </xf>
    <xf numFmtId="176" fontId="10" fillId="2" borderId="49" xfId="3" applyNumberFormat="1" applyFont="1" applyFill="1" applyBorder="1" applyAlignment="1">
      <alignment horizontal="center" shrinkToFit="1"/>
    </xf>
    <xf numFmtId="176" fontId="10" fillId="2" borderId="50" xfId="2" applyNumberFormat="1" applyFont="1" applyFill="1" applyBorder="1" applyAlignment="1">
      <alignment horizontal="center" shrinkToFit="1"/>
    </xf>
    <xf numFmtId="176" fontId="10" fillId="2" borderId="48" xfId="2" applyNumberFormat="1" applyFont="1" applyFill="1" applyBorder="1" applyAlignment="1">
      <alignment horizontal="center" shrinkToFit="1"/>
    </xf>
    <xf numFmtId="176" fontId="10" fillId="2" borderId="51" xfId="2" applyNumberFormat="1" applyFont="1" applyFill="1" applyBorder="1" applyAlignment="1">
      <alignment horizontal="center" shrinkToFit="1"/>
    </xf>
    <xf numFmtId="176" fontId="10" fillId="2" borderId="52" xfId="2" applyNumberFormat="1" applyFont="1" applyFill="1" applyBorder="1" applyAlignment="1">
      <alignment horizontal="center" shrinkToFit="1"/>
    </xf>
    <xf numFmtId="176" fontId="4" fillId="2" borderId="49" xfId="2" applyNumberFormat="1" applyFont="1" applyFill="1" applyBorder="1" applyAlignment="1">
      <alignment horizontal="center" shrinkToFit="1"/>
    </xf>
    <xf numFmtId="38" fontId="10" fillId="2" borderId="46" xfId="3" applyFont="1" applyFill="1" applyBorder="1" applyAlignment="1">
      <alignment shrinkToFit="1"/>
    </xf>
    <xf numFmtId="0" fontId="10" fillId="0" borderId="0" xfId="2" applyFont="1" applyAlignment="1">
      <alignment vertical="center" shrinkToFit="1"/>
    </xf>
    <xf numFmtId="0" fontId="4" fillId="2" borderId="1" xfId="2" applyFont="1" applyFill="1" applyBorder="1" applyAlignment="1">
      <alignment horizontal="centerContinuous" vertical="center" shrinkToFit="1"/>
    </xf>
    <xf numFmtId="0" fontId="4" fillId="2" borderId="2" xfId="2" applyFont="1" applyFill="1" applyBorder="1" applyAlignment="1">
      <alignment horizontal="centerContinuous" vertical="center" shrinkToFit="1"/>
    </xf>
    <xf numFmtId="38" fontId="4" fillId="2" borderId="0" xfId="3" applyFont="1" applyFill="1" applyBorder="1" applyAlignment="1">
      <alignment shrinkToFit="1"/>
    </xf>
    <xf numFmtId="38" fontId="4" fillId="2" borderId="13" xfId="3" applyFont="1" applyFill="1" applyBorder="1" applyAlignment="1">
      <alignment shrinkToFit="1"/>
    </xf>
    <xf numFmtId="38" fontId="4" fillId="2" borderId="10" xfId="3" applyFont="1" applyFill="1" applyBorder="1" applyAlignment="1">
      <alignment shrinkToFit="1"/>
    </xf>
    <xf numFmtId="38" fontId="4" fillId="2" borderId="16" xfId="3" applyFont="1" applyFill="1" applyBorder="1" applyAlignment="1">
      <alignment shrinkToFit="1"/>
    </xf>
    <xf numFmtId="176" fontId="4" fillId="2" borderId="16" xfId="3" applyNumberFormat="1" applyFont="1" applyFill="1" applyBorder="1" applyAlignment="1">
      <alignment horizontal="center" shrinkToFit="1"/>
    </xf>
    <xf numFmtId="176" fontId="4" fillId="2" borderId="6" xfId="2" applyNumberFormat="1" applyFont="1" applyFill="1" applyBorder="1" applyAlignment="1">
      <alignment horizontal="center" shrinkToFit="1"/>
    </xf>
    <xf numFmtId="176" fontId="4" fillId="2" borderId="8" xfId="2" applyNumberFormat="1" applyFont="1" applyFill="1" applyBorder="1" applyAlignment="1">
      <alignment horizontal="center" shrinkToFit="1"/>
    </xf>
    <xf numFmtId="176" fontId="4" fillId="2" borderId="14" xfId="2" applyNumberFormat="1" applyFont="1" applyFill="1" applyBorder="1" applyAlignment="1">
      <alignment horizontal="center" shrinkToFit="1"/>
    </xf>
    <xf numFmtId="176" fontId="4" fillId="2" borderId="2" xfId="2" applyNumberFormat="1" applyFont="1" applyFill="1" applyBorder="1" applyAlignment="1">
      <alignment horizontal="center" shrinkToFit="1"/>
    </xf>
    <xf numFmtId="38" fontId="4" fillId="2" borderId="11" xfId="3" applyFont="1" applyFill="1" applyBorder="1" applyAlignment="1">
      <alignment shrinkToFit="1"/>
    </xf>
    <xf numFmtId="38" fontId="4" fillId="2" borderId="16" xfId="2" applyNumberFormat="1" applyFont="1" applyFill="1" applyBorder="1" applyAlignment="1">
      <alignment shrinkToFit="1"/>
    </xf>
    <xf numFmtId="38" fontId="4" fillId="2" borderId="53" xfId="3" applyFont="1" applyFill="1" applyBorder="1" applyAlignment="1">
      <alignment shrinkToFit="1"/>
    </xf>
    <xf numFmtId="0" fontId="4" fillId="2" borderId="5" xfId="2" applyFont="1" applyFill="1" applyBorder="1" applyAlignment="1">
      <alignment horizontal="centerContinuous" vertical="center" shrinkToFit="1"/>
    </xf>
    <xf numFmtId="0" fontId="4" fillId="2" borderId="4" xfId="2" applyFont="1" applyFill="1" applyBorder="1" applyAlignment="1">
      <alignment horizontal="centerContinuous" vertical="center" shrinkToFit="1"/>
    </xf>
    <xf numFmtId="38" fontId="4" fillId="2" borderId="3" xfId="3" applyFont="1" applyFill="1" applyBorder="1" applyAlignment="1">
      <alignment shrinkToFit="1"/>
    </xf>
    <xf numFmtId="38" fontId="4" fillId="2" borderId="54" xfId="3" applyFont="1" applyFill="1" applyBorder="1" applyAlignment="1">
      <alignment shrinkToFit="1"/>
    </xf>
    <xf numFmtId="38" fontId="4" fillId="2" borderId="5" xfId="3" applyFont="1" applyFill="1" applyBorder="1" applyAlignment="1">
      <alignment shrinkToFit="1"/>
    </xf>
    <xf numFmtId="38" fontId="4" fillId="2" borderId="55" xfId="3" applyFont="1" applyFill="1" applyBorder="1" applyAlignment="1">
      <alignment shrinkToFit="1"/>
    </xf>
    <xf numFmtId="176" fontId="4" fillId="2" borderId="55" xfId="3" applyNumberFormat="1" applyFont="1" applyFill="1" applyBorder="1" applyAlignment="1">
      <alignment horizontal="center" shrinkToFit="1"/>
    </xf>
    <xf numFmtId="176" fontId="4" fillId="2" borderId="55" xfId="2" applyNumberFormat="1" applyFont="1" applyFill="1" applyBorder="1" applyAlignment="1">
      <alignment horizontal="center" shrinkToFit="1"/>
    </xf>
    <xf numFmtId="176" fontId="4" fillId="2" borderId="4" xfId="2" applyNumberFormat="1" applyFont="1" applyFill="1" applyBorder="1" applyAlignment="1">
      <alignment horizontal="center" shrinkToFit="1"/>
    </xf>
    <xf numFmtId="38" fontId="4" fillId="2" borderId="4" xfId="3" applyFont="1" applyFill="1" applyBorder="1" applyAlignment="1">
      <alignment shrinkToFit="1"/>
    </xf>
    <xf numFmtId="176" fontId="4" fillId="2" borderId="21" xfId="3" applyNumberFormat="1" applyFont="1" applyFill="1" applyBorder="1" applyAlignment="1">
      <alignment horizontal="center" shrinkToFit="1"/>
    </xf>
    <xf numFmtId="0" fontId="4" fillId="4" borderId="5" xfId="2" applyFont="1" applyFill="1" applyBorder="1" applyAlignment="1">
      <alignment horizontal="centerContinuous" vertical="center" shrinkToFit="1"/>
    </xf>
    <xf numFmtId="0" fontId="4" fillId="4" borderId="4" xfId="2" applyFont="1" applyFill="1" applyBorder="1" applyAlignment="1">
      <alignment horizontal="centerContinuous" vertical="center" shrinkToFit="1"/>
    </xf>
    <xf numFmtId="38" fontId="4" fillId="4" borderId="6" xfId="3" applyFont="1" applyFill="1" applyBorder="1" applyAlignment="1">
      <alignment shrinkToFit="1"/>
    </xf>
    <xf numFmtId="38" fontId="4" fillId="4" borderId="4" xfId="3" applyFont="1" applyFill="1" applyBorder="1" applyAlignment="1">
      <alignment shrinkToFit="1"/>
    </xf>
    <xf numFmtId="38" fontId="4" fillId="4" borderId="55" xfId="3" applyFont="1" applyFill="1" applyBorder="1" applyAlignment="1">
      <alignment shrinkToFit="1"/>
    </xf>
    <xf numFmtId="176" fontId="4" fillId="4" borderId="21" xfId="3" applyNumberFormat="1" applyFont="1" applyFill="1" applyBorder="1" applyAlignment="1">
      <alignment horizontal="center" shrinkToFit="1"/>
    </xf>
    <xf numFmtId="176" fontId="4" fillId="4" borderId="6" xfId="2" applyNumberFormat="1" applyFont="1" applyFill="1" applyBorder="1" applyAlignment="1">
      <alignment horizontal="center" shrinkToFit="1"/>
    </xf>
    <xf numFmtId="176" fontId="4" fillId="4" borderId="8" xfId="2" applyNumberFormat="1" applyFont="1" applyFill="1" applyBorder="1" applyAlignment="1">
      <alignment horizontal="center" shrinkToFit="1"/>
    </xf>
    <xf numFmtId="176" fontId="4" fillId="4" borderId="55" xfId="2" applyNumberFormat="1" applyFont="1" applyFill="1" applyBorder="1" applyAlignment="1">
      <alignment horizontal="center" shrinkToFit="1"/>
    </xf>
    <xf numFmtId="176" fontId="4" fillId="4" borderId="4" xfId="2" applyNumberFormat="1" applyFont="1" applyFill="1" applyBorder="1" applyAlignment="1">
      <alignment horizontal="center" shrinkToFit="1"/>
    </xf>
    <xf numFmtId="0" fontId="4" fillId="5" borderId="5" xfId="2" applyFont="1" applyFill="1" applyBorder="1" applyAlignment="1">
      <alignment horizontal="centerContinuous" vertical="center" shrinkToFit="1"/>
    </xf>
    <xf numFmtId="0" fontId="4" fillId="5" borderId="4" xfId="2" applyFont="1" applyFill="1" applyBorder="1" applyAlignment="1">
      <alignment horizontal="centerContinuous" vertical="center" shrinkToFit="1"/>
    </xf>
    <xf numFmtId="38" fontId="4" fillId="5" borderId="6" xfId="3" applyFont="1" applyFill="1" applyBorder="1" applyAlignment="1">
      <alignment shrinkToFit="1"/>
    </xf>
    <xf numFmtId="38" fontId="4" fillId="5" borderId="4" xfId="3" applyFont="1" applyFill="1" applyBorder="1" applyAlignment="1">
      <alignment shrinkToFit="1"/>
    </xf>
    <xf numFmtId="38" fontId="4" fillId="5" borderId="55" xfId="3" applyFont="1" applyFill="1" applyBorder="1" applyAlignment="1">
      <alignment shrinkToFit="1"/>
    </xf>
    <xf numFmtId="176" fontId="4" fillId="5" borderId="21" xfId="3" applyNumberFormat="1" applyFont="1" applyFill="1" applyBorder="1" applyAlignment="1">
      <alignment horizontal="center" shrinkToFit="1"/>
    </xf>
    <xf numFmtId="176" fontId="4" fillId="5" borderId="6" xfId="2" applyNumberFormat="1" applyFont="1" applyFill="1" applyBorder="1" applyAlignment="1">
      <alignment horizontal="center" shrinkToFit="1"/>
    </xf>
    <xf numFmtId="176" fontId="4" fillId="5" borderId="8" xfId="2" applyNumberFormat="1" applyFont="1" applyFill="1" applyBorder="1" applyAlignment="1">
      <alignment horizontal="center" shrinkToFit="1"/>
    </xf>
    <xf numFmtId="176" fontId="4" fillId="5" borderId="55" xfId="2" applyNumberFormat="1" applyFont="1" applyFill="1" applyBorder="1" applyAlignment="1">
      <alignment horizontal="center" shrinkToFit="1"/>
    </xf>
    <xf numFmtId="176" fontId="4" fillId="5" borderId="4" xfId="2" applyNumberFormat="1" applyFont="1" applyFill="1" applyBorder="1" applyAlignment="1">
      <alignment horizontal="center" shrinkToFit="1"/>
    </xf>
    <xf numFmtId="176" fontId="4" fillId="2" borderId="9" xfId="2" applyNumberFormat="1" applyFont="1" applyFill="1" applyBorder="1" applyAlignment="1">
      <alignment horizontal="center" shrinkToFit="1"/>
    </xf>
    <xf numFmtId="176" fontId="4" fillId="2" borderId="54" xfId="2" applyNumberFormat="1" applyFont="1" applyFill="1" applyBorder="1" applyAlignment="1">
      <alignment horizontal="center" shrinkToFit="1"/>
    </xf>
    <xf numFmtId="38" fontId="4" fillId="2" borderId="55" xfId="2" applyNumberFormat="1" applyFont="1" applyFill="1" applyBorder="1" applyAlignment="1">
      <alignment shrinkToFit="1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38" fontId="2" fillId="0" borderId="0" xfId="1" applyFont="1" applyFill="1" applyBorder="1" applyAlignment="1" applyProtection="1">
      <alignment horizontal="left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176" fontId="4" fillId="2" borderId="5" xfId="2" applyNumberFormat="1" applyFont="1" applyFill="1" applyBorder="1" applyAlignment="1">
      <alignment horizontal="center" vertical="center"/>
    </xf>
    <xf numFmtId="176" fontId="4" fillId="2" borderId="3" xfId="2" applyNumberFormat="1" applyFont="1" applyFill="1" applyBorder="1" applyAlignment="1">
      <alignment horizontal="center" vertical="center"/>
    </xf>
    <xf numFmtId="176" fontId="4" fillId="2" borderId="4" xfId="2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</cellXfs>
  <cellStyles count="4">
    <cellStyle name="桁区切り 2" xfId="1" xr:uid="{7F5B6306-1BC8-4A5C-BA05-31E28DDCAC8A}"/>
    <cellStyle name="桁区切り 3" xfId="3" xr:uid="{64864EB4-217C-44E0-8772-BFEC9D43A712}"/>
    <cellStyle name="標準" xfId="0" builtinId="0"/>
    <cellStyle name="標準 3" xfId="2" xr:uid="{A30C4537-8DC0-4ABC-86AD-666547C2EF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715E6-49CC-42EE-B656-A97377EA51E0}">
  <sheetPr>
    <tabColor indexed="8"/>
    <pageSetUpPr fitToPage="1"/>
  </sheetPr>
  <dimension ref="A1:AB54"/>
  <sheetViews>
    <sheetView tabSelected="1" view="pageBreakPreview" zoomScale="90" zoomScaleNormal="100" zoomScaleSheetLayoutView="90" workbookViewId="0">
      <pane xSplit="2" ySplit="6" topLeftCell="C7" activePane="bottomRight" state="frozen"/>
      <selection activeCell="X41" sqref="W7:X41"/>
      <selection pane="topRight" activeCell="X41" sqref="W7:X41"/>
      <selection pane="bottomLeft" activeCell="X41" sqref="W7:X41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8" customWidth="1"/>
    <col min="2" max="2" width="3.75" style="8" customWidth="1"/>
    <col min="3" max="6" width="9.375" style="1" customWidth="1"/>
    <col min="7" max="7" width="7.5" style="4" customWidth="1"/>
    <col min="8" max="11" width="9.375" style="1" customWidth="1"/>
    <col min="12" max="17" width="7.5" style="4" customWidth="1"/>
    <col min="18" max="19" width="9.375" style="1" customWidth="1" outlineLevel="1"/>
    <col min="20" max="28" width="9.375" style="1" customWidth="1"/>
    <col min="29" max="16384" width="8.875" style="1"/>
  </cols>
  <sheetData>
    <row r="1" spans="1:28" ht="15" customHeight="1" x14ac:dyDescent="0.4">
      <c r="A1" s="148" t="s">
        <v>85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</row>
    <row r="2" spans="1:28" ht="15" customHeight="1" x14ac:dyDescent="0.15">
      <c r="A2" s="2" t="s">
        <v>0</v>
      </c>
      <c r="B2" s="2"/>
      <c r="C2" s="3"/>
      <c r="D2" s="3"/>
      <c r="E2" s="3"/>
      <c r="F2" s="3"/>
      <c r="H2" s="3"/>
      <c r="I2" s="3"/>
      <c r="K2" s="3"/>
      <c r="M2" s="5" t="s">
        <v>1</v>
      </c>
      <c r="N2" s="6"/>
      <c r="O2" s="6"/>
      <c r="P2" s="6"/>
      <c r="Q2" s="6"/>
      <c r="R2" s="7"/>
      <c r="S2" s="7"/>
    </row>
    <row r="3" spans="1:28" ht="15" customHeight="1" x14ac:dyDescent="0.4">
      <c r="AA3" s="9"/>
      <c r="AB3" s="9" t="s">
        <v>2</v>
      </c>
    </row>
    <row r="4" spans="1:28" s="3" customFormat="1" ht="15" customHeight="1" x14ac:dyDescent="0.4">
      <c r="A4" s="10"/>
      <c r="B4" s="11"/>
      <c r="C4" s="149" t="s">
        <v>3</v>
      </c>
      <c r="D4" s="149"/>
      <c r="E4" s="149"/>
      <c r="F4" s="149"/>
      <c r="G4" s="150"/>
      <c r="H4" s="151" t="s">
        <v>4</v>
      </c>
      <c r="I4" s="149"/>
      <c r="J4" s="149"/>
      <c r="K4" s="149"/>
      <c r="L4" s="149"/>
      <c r="M4" s="152" t="s">
        <v>86</v>
      </c>
      <c r="N4" s="153"/>
      <c r="O4" s="153"/>
      <c r="P4" s="153"/>
      <c r="Q4" s="154"/>
      <c r="R4" s="155" t="s">
        <v>5</v>
      </c>
      <c r="S4" s="156"/>
      <c r="T4" s="157" t="s">
        <v>6</v>
      </c>
      <c r="U4" s="158"/>
      <c r="V4" s="159"/>
      <c r="W4" s="157" t="s">
        <v>7</v>
      </c>
      <c r="X4" s="158"/>
      <c r="Y4" s="159"/>
      <c r="Z4" s="160" t="s">
        <v>8</v>
      </c>
      <c r="AA4" s="158"/>
      <c r="AB4" s="159"/>
    </row>
    <row r="5" spans="1:28" s="3" customFormat="1" ht="15" customHeight="1" x14ac:dyDescent="0.4">
      <c r="A5" s="146" t="s">
        <v>9</v>
      </c>
      <c r="B5" s="147"/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13</v>
      </c>
      <c r="H5" s="16" t="s">
        <v>10</v>
      </c>
      <c r="I5" s="17" t="s">
        <v>11</v>
      </c>
      <c r="J5" s="14" t="s">
        <v>12</v>
      </c>
      <c r="K5" s="14" t="s">
        <v>13</v>
      </c>
      <c r="L5" s="18" t="s">
        <v>13</v>
      </c>
      <c r="M5" s="19" t="s">
        <v>14</v>
      </c>
      <c r="N5" s="20" t="s">
        <v>15</v>
      </c>
      <c r="O5" s="21" t="s">
        <v>12</v>
      </c>
      <c r="P5" s="18" t="s">
        <v>13</v>
      </c>
      <c r="Q5" s="18" t="s">
        <v>13</v>
      </c>
      <c r="R5" s="22" t="s">
        <v>10</v>
      </c>
      <c r="S5" s="23"/>
      <c r="T5" s="24" t="s">
        <v>14</v>
      </c>
      <c r="U5" s="25" t="s">
        <v>16</v>
      </c>
      <c r="V5" s="14" t="s">
        <v>12</v>
      </c>
      <c r="W5" s="24" t="s">
        <v>14</v>
      </c>
      <c r="X5" s="25" t="s">
        <v>16</v>
      </c>
      <c r="Y5" s="14" t="s">
        <v>12</v>
      </c>
      <c r="Z5" s="24" t="s">
        <v>14</v>
      </c>
      <c r="AA5" s="25" t="s">
        <v>16</v>
      </c>
      <c r="AB5" s="14" t="s">
        <v>12</v>
      </c>
    </row>
    <row r="6" spans="1:28" s="3" customFormat="1" ht="15" customHeight="1" x14ac:dyDescent="0.4">
      <c r="A6" s="26"/>
      <c r="B6" s="27"/>
      <c r="C6" s="28" t="s">
        <v>17</v>
      </c>
      <c r="D6" s="29" t="s">
        <v>18</v>
      </c>
      <c r="E6" s="30" t="s">
        <v>19</v>
      </c>
      <c r="F6" s="30" t="s">
        <v>20</v>
      </c>
      <c r="G6" s="31" t="s">
        <v>21</v>
      </c>
      <c r="H6" s="26" t="s">
        <v>22</v>
      </c>
      <c r="I6" s="29" t="s">
        <v>23</v>
      </c>
      <c r="J6" s="30" t="s">
        <v>24</v>
      </c>
      <c r="K6" s="30" t="s">
        <v>20</v>
      </c>
      <c r="L6" s="32" t="s">
        <v>21</v>
      </c>
      <c r="M6" s="33" t="s">
        <v>25</v>
      </c>
      <c r="N6" s="34" t="s">
        <v>26</v>
      </c>
      <c r="O6" s="35" t="s">
        <v>27</v>
      </c>
      <c r="P6" s="32" t="s">
        <v>28</v>
      </c>
      <c r="Q6" s="32" t="s">
        <v>29</v>
      </c>
      <c r="R6" s="30" t="s">
        <v>30</v>
      </c>
      <c r="S6" s="30" t="s">
        <v>31</v>
      </c>
      <c r="T6" s="28" t="s">
        <v>32</v>
      </c>
      <c r="U6" s="29" t="s">
        <v>33</v>
      </c>
      <c r="V6" s="30"/>
      <c r="W6" s="28" t="s">
        <v>32</v>
      </c>
      <c r="X6" s="29" t="s">
        <v>33</v>
      </c>
      <c r="Y6" s="30"/>
      <c r="Z6" s="28" t="s">
        <v>32</v>
      </c>
      <c r="AA6" s="29" t="s">
        <v>33</v>
      </c>
      <c r="AB6" s="30"/>
    </row>
    <row r="7" spans="1:28" s="54" customFormat="1" ht="15" customHeight="1" x14ac:dyDescent="0.15">
      <c r="A7" s="36" t="s">
        <v>34</v>
      </c>
      <c r="B7" s="37" t="s">
        <v>35</v>
      </c>
      <c r="C7" s="38">
        <v>123400679</v>
      </c>
      <c r="D7" s="39">
        <v>2000385</v>
      </c>
      <c r="E7" s="40">
        <v>125401064</v>
      </c>
      <c r="F7" s="41">
        <v>115379294</v>
      </c>
      <c r="G7" s="42">
        <f t="shared" ref="G7:G53" si="0">IFERROR((E7-F7)/F7*100,"-")</f>
        <v>8.685934583721755</v>
      </c>
      <c r="H7" s="43">
        <v>122396363</v>
      </c>
      <c r="I7" s="44">
        <v>775748</v>
      </c>
      <c r="J7" s="40">
        <v>123172111</v>
      </c>
      <c r="K7" s="41">
        <v>113302398</v>
      </c>
      <c r="L7" s="42">
        <f t="shared" ref="L7:L53" si="1">IFERROR((J7-K7)/K7*100,"-")</f>
        <v>8.7109480242421693</v>
      </c>
      <c r="M7" s="45">
        <f t="shared" ref="M7:N43" si="2">IFERROR(H7/C7*100,"-")</f>
        <v>99.186134137884281</v>
      </c>
      <c r="N7" s="46">
        <f t="shared" si="2"/>
        <v>38.779934862538958</v>
      </c>
      <c r="O7" s="47">
        <f t="shared" ref="O7:P43" si="3">IFERROR(ROUND(J7/E7*100,1),"-")</f>
        <v>98.2</v>
      </c>
      <c r="P7" s="48">
        <f t="shared" si="3"/>
        <v>98.2</v>
      </c>
      <c r="Q7" s="49">
        <f>IFERROR(O7-P7,"-")</f>
        <v>0</v>
      </c>
      <c r="R7" s="50">
        <v>4752265</v>
      </c>
      <c r="S7" s="51">
        <v>4747513</v>
      </c>
      <c r="T7" s="43">
        <v>40583</v>
      </c>
      <c r="U7" s="44">
        <v>2290</v>
      </c>
      <c r="V7" s="52">
        <f t="shared" ref="V7:V41" si="4">SUM(T7:U7)</f>
        <v>42873</v>
      </c>
      <c r="W7" s="38">
        <v>3188</v>
      </c>
      <c r="X7" s="44">
        <v>145459</v>
      </c>
      <c r="Y7" s="52">
        <f t="shared" ref="Y7:Y41" si="5">SUM(W7:X7)</f>
        <v>148647</v>
      </c>
      <c r="Z7" s="53">
        <f t="shared" ref="Z7:AA41" si="6">C7-H7+T7-W7</f>
        <v>1041711</v>
      </c>
      <c r="AA7" s="44">
        <f t="shared" si="6"/>
        <v>1081468</v>
      </c>
      <c r="AB7" s="52">
        <f t="shared" ref="AB7:AB41" si="7">SUM(Z7:AA7)</f>
        <v>2123179</v>
      </c>
    </row>
    <row r="8" spans="1:28" s="54" customFormat="1" ht="15" customHeight="1" x14ac:dyDescent="0.15">
      <c r="A8" s="55" t="s">
        <v>36</v>
      </c>
      <c r="B8" s="37" t="s">
        <v>35</v>
      </c>
      <c r="C8" s="38">
        <v>7635707</v>
      </c>
      <c r="D8" s="39">
        <v>195517</v>
      </c>
      <c r="E8" s="40">
        <v>7831224</v>
      </c>
      <c r="F8" s="56">
        <v>7231589</v>
      </c>
      <c r="G8" s="42">
        <f t="shared" si="0"/>
        <v>8.291884397744397</v>
      </c>
      <c r="H8" s="43">
        <v>7538567</v>
      </c>
      <c r="I8" s="44">
        <v>60741</v>
      </c>
      <c r="J8" s="40">
        <v>7599308</v>
      </c>
      <c r="K8" s="56">
        <v>7017334</v>
      </c>
      <c r="L8" s="42">
        <f t="shared" si="1"/>
        <v>8.2933775134545407</v>
      </c>
      <c r="M8" s="57">
        <f t="shared" si="2"/>
        <v>98.727819179022987</v>
      </c>
      <c r="N8" s="58">
        <f t="shared" si="2"/>
        <v>31.066863750978175</v>
      </c>
      <c r="O8" s="47">
        <f t="shared" si="3"/>
        <v>97</v>
      </c>
      <c r="P8" s="48">
        <f t="shared" si="3"/>
        <v>97</v>
      </c>
      <c r="Q8" s="49">
        <f t="shared" ref="Q8:Q53" si="8">IFERROR(O8-P8,"-")</f>
        <v>0</v>
      </c>
      <c r="R8" s="50">
        <v>142626</v>
      </c>
      <c r="S8" s="51">
        <v>142055</v>
      </c>
      <c r="T8" s="43">
        <v>2259</v>
      </c>
      <c r="U8" s="44">
        <v>28</v>
      </c>
      <c r="V8" s="59">
        <f t="shared" si="4"/>
        <v>2287</v>
      </c>
      <c r="W8" s="38">
        <v>32</v>
      </c>
      <c r="X8" s="44">
        <v>22712</v>
      </c>
      <c r="Y8" s="59">
        <f t="shared" si="5"/>
        <v>22744</v>
      </c>
      <c r="Z8" s="60">
        <f t="shared" si="6"/>
        <v>99367</v>
      </c>
      <c r="AA8" s="61">
        <f t="shared" si="6"/>
        <v>112092</v>
      </c>
      <c r="AB8" s="59">
        <f t="shared" si="7"/>
        <v>211459</v>
      </c>
    </row>
    <row r="9" spans="1:28" s="54" customFormat="1" ht="15" customHeight="1" x14ac:dyDescent="0.15">
      <c r="A9" s="55" t="s">
        <v>37</v>
      </c>
      <c r="B9" s="37" t="s">
        <v>35</v>
      </c>
      <c r="C9" s="38">
        <v>2817029</v>
      </c>
      <c r="D9" s="39">
        <v>76180</v>
      </c>
      <c r="E9" s="40">
        <v>2893209</v>
      </c>
      <c r="F9" s="56">
        <v>2477747</v>
      </c>
      <c r="G9" s="42">
        <f t="shared" si="0"/>
        <v>16.767732944485452</v>
      </c>
      <c r="H9" s="43">
        <v>2787649</v>
      </c>
      <c r="I9" s="44">
        <v>25055</v>
      </c>
      <c r="J9" s="40">
        <v>2812704</v>
      </c>
      <c r="K9" s="56">
        <v>2402609</v>
      </c>
      <c r="L9" s="42">
        <f t="shared" si="1"/>
        <v>17.068736527666385</v>
      </c>
      <c r="M9" s="57">
        <f t="shared" si="2"/>
        <v>98.957057240092311</v>
      </c>
      <c r="N9" s="58">
        <f t="shared" si="2"/>
        <v>32.889209766342873</v>
      </c>
      <c r="O9" s="47">
        <f t="shared" si="3"/>
        <v>97.2</v>
      </c>
      <c r="P9" s="48">
        <f t="shared" si="3"/>
        <v>97</v>
      </c>
      <c r="Q9" s="49">
        <f t="shared" si="8"/>
        <v>0.20000000000000284</v>
      </c>
      <c r="R9" s="50">
        <v>44926</v>
      </c>
      <c r="S9" s="51">
        <v>45330</v>
      </c>
      <c r="T9" s="43">
        <v>4181</v>
      </c>
      <c r="U9" s="44">
        <v>1</v>
      </c>
      <c r="V9" s="59">
        <f t="shared" si="4"/>
        <v>4182</v>
      </c>
      <c r="W9" s="38">
        <v>181</v>
      </c>
      <c r="X9" s="44">
        <v>3850</v>
      </c>
      <c r="Y9" s="59">
        <f t="shared" si="5"/>
        <v>4031</v>
      </c>
      <c r="Z9" s="60">
        <f t="shared" si="6"/>
        <v>33380</v>
      </c>
      <c r="AA9" s="61">
        <f t="shared" si="6"/>
        <v>47276</v>
      </c>
      <c r="AB9" s="59">
        <f t="shared" si="7"/>
        <v>80656</v>
      </c>
    </row>
    <row r="10" spans="1:28" s="54" customFormat="1" ht="15" customHeight="1" x14ac:dyDescent="0.15">
      <c r="A10" s="55" t="s">
        <v>38</v>
      </c>
      <c r="B10" s="37" t="s">
        <v>35</v>
      </c>
      <c r="C10" s="38">
        <v>2755520</v>
      </c>
      <c r="D10" s="39">
        <v>108664</v>
      </c>
      <c r="E10" s="40">
        <v>2864184</v>
      </c>
      <c r="F10" s="56">
        <v>2689180</v>
      </c>
      <c r="G10" s="42">
        <f t="shared" si="0"/>
        <v>6.507708669557263</v>
      </c>
      <c r="H10" s="43">
        <v>2715420</v>
      </c>
      <c r="I10" s="44">
        <v>23685</v>
      </c>
      <c r="J10" s="40">
        <v>2739105</v>
      </c>
      <c r="K10" s="56">
        <v>2562434</v>
      </c>
      <c r="L10" s="42">
        <f t="shared" si="1"/>
        <v>6.8946556282034974</v>
      </c>
      <c r="M10" s="57">
        <f t="shared" si="2"/>
        <v>98.544739286958531</v>
      </c>
      <c r="N10" s="58">
        <f t="shared" si="2"/>
        <v>21.7965471545314</v>
      </c>
      <c r="O10" s="47">
        <f t="shared" si="3"/>
        <v>95.6</v>
      </c>
      <c r="P10" s="48">
        <f t="shared" si="3"/>
        <v>95.3</v>
      </c>
      <c r="Q10" s="49">
        <f t="shared" si="8"/>
        <v>0.29999999999999716</v>
      </c>
      <c r="R10" s="50">
        <v>0</v>
      </c>
      <c r="S10" s="51">
        <v>0</v>
      </c>
      <c r="T10" s="43">
        <v>590</v>
      </c>
      <c r="U10" s="44">
        <v>10</v>
      </c>
      <c r="V10" s="59">
        <f t="shared" si="4"/>
        <v>600</v>
      </c>
      <c r="W10" s="38">
        <v>0</v>
      </c>
      <c r="X10" s="44">
        <v>11844</v>
      </c>
      <c r="Y10" s="59">
        <f t="shared" si="5"/>
        <v>11844</v>
      </c>
      <c r="Z10" s="60">
        <f t="shared" si="6"/>
        <v>40690</v>
      </c>
      <c r="AA10" s="61">
        <f t="shared" si="6"/>
        <v>73145</v>
      </c>
      <c r="AB10" s="59">
        <f t="shared" si="7"/>
        <v>113835</v>
      </c>
    </row>
    <row r="11" spans="1:28" s="54" customFormat="1" ht="15" customHeight="1" x14ac:dyDescent="0.15">
      <c r="A11" s="55" t="s">
        <v>39</v>
      </c>
      <c r="B11" s="37" t="s">
        <v>40</v>
      </c>
      <c r="C11" s="38">
        <v>1770501</v>
      </c>
      <c r="D11" s="39">
        <v>56064</v>
      </c>
      <c r="E11" s="40">
        <v>1826565</v>
      </c>
      <c r="F11" s="56">
        <v>1693519</v>
      </c>
      <c r="G11" s="42">
        <f t="shared" si="0"/>
        <v>7.8561858473391792</v>
      </c>
      <c r="H11" s="43">
        <v>1757019</v>
      </c>
      <c r="I11" s="44">
        <v>18803</v>
      </c>
      <c r="J11" s="40">
        <v>1775822</v>
      </c>
      <c r="K11" s="56">
        <v>1632365</v>
      </c>
      <c r="L11" s="42">
        <f t="shared" si="1"/>
        <v>8.7882918342405034</v>
      </c>
      <c r="M11" s="57">
        <f t="shared" si="2"/>
        <v>99.238520622128988</v>
      </c>
      <c r="N11" s="58">
        <f t="shared" si="2"/>
        <v>33.538456050228312</v>
      </c>
      <c r="O11" s="47">
        <f t="shared" si="3"/>
        <v>97.2</v>
      </c>
      <c r="P11" s="48">
        <f t="shared" si="3"/>
        <v>96.4</v>
      </c>
      <c r="Q11" s="49">
        <f t="shared" si="8"/>
        <v>0.79999999999999716</v>
      </c>
      <c r="R11" s="50">
        <v>0</v>
      </c>
      <c r="S11" s="51">
        <v>0</v>
      </c>
      <c r="T11" s="43">
        <v>60</v>
      </c>
      <c r="U11" s="44">
        <v>0</v>
      </c>
      <c r="V11" s="59">
        <f t="shared" si="4"/>
        <v>60</v>
      </c>
      <c r="W11" s="38">
        <v>0</v>
      </c>
      <c r="X11" s="44">
        <v>5132</v>
      </c>
      <c r="Y11" s="59">
        <f t="shared" si="5"/>
        <v>5132</v>
      </c>
      <c r="Z11" s="60">
        <f t="shared" si="6"/>
        <v>13542</v>
      </c>
      <c r="AA11" s="61">
        <f t="shared" si="6"/>
        <v>32129</v>
      </c>
      <c r="AB11" s="59">
        <f t="shared" si="7"/>
        <v>45671</v>
      </c>
    </row>
    <row r="12" spans="1:28" s="54" customFormat="1" ht="15" customHeight="1" x14ac:dyDescent="0.15">
      <c r="A12" s="55" t="s">
        <v>41</v>
      </c>
      <c r="B12" s="37" t="s">
        <v>35</v>
      </c>
      <c r="C12" s="38">
        <v>5665640</v>
      </c>
      <c r="D12" s="39">
        <v>140761</v>
      </c>
      <c r="E12" s="40">
        <v>5806401</v>
      </c>
      <c r="F12" s="56">
        <v>5141116</v>
      </c>
      <c r="G12" s="42">
        <f t="shared" si="0"/>
        <v>12.940478293039877</v>
      </c>
      <c r="H12" s="43">
        <v>5607182</v>
      </c>
      <c r="I12" s="44">
        <v>34348</v>
      </c>
      <c r="J12" s="40">
        <v>5641530</v>
      </c>
      <c r="K12" s="56">
        <v>4990704</v>
      </c>
      <c r="L12" s="42">
        <f t="shared" si="1"/>
        <v>13.040765391014975</v>
      </c>
      <c r="M12" s="57">
        <f t="shared" si="2"/>
        <v>98.968201297646857</v>
      </c>
      <c r="N12" s="58">
        <f t="shared" si="2"/>
        <v>24.401645342104704</v>
      </c>
      <c r="O12" s="47">
        <f t="shared" si="3"/>
        <v>97.2</v>
      </c>
      <c r="P12" s="48">
        <f t="shared" si="3"/>
        <v>97.1</v>
      </c>
      <c r="Q12" s="49">
        <f t="shared" si="8"/>
        <v>0.10000000000000853</v>
      </c>
      <c r="R12" s="50">
        <v>139301</v>
      </c>
      <c r="S12" s="51">
        <v>137908</v>
      </c>
      <c r="T12" s="43">
        <v>2198</v>
      </c>
      <c r="U12" s="44">
        <v>2</v>
      </c>
      <c r="V12" s="59">
        <f t="shared" si="4"/>
        <v>2200</v>
      </c>
      <c r="W12" s="38">
        <v>72</v>
      </c>
      <c r="X12" s="44">
        <v>5788</v>
      </c>
      <c r="Y12" s="59">
        <f t="shared" si="5"/>
        <v>5860</v>
      </c>
      <c r="Z12" s="60">
        <f t="shared" si="6"/>
        <v>60584</v>
      </c>
      <c r="AA12" s="61">
        <f t="shared" si="6"/>
        <v>100627</v>
      </c>
      <c r="AB12" s="59">
        <f t="shared" si="7"/>
        <v>161211</v>
      </c>
    </row>
    <row r="13" spans="1:28" s="54" customFormat="1" ht="15" customHeight="1" x14ac:dyDescent="0.15">
      <c r="A13" s="55" t="s">
        <v>42</v>
      </c>
      <c r="B13" s="37" t="s">
        <v>40</v>
      </c>
      <c r="C13" s="38">
        <v>1470053</v>
      </c>
      <c r="D13" s="39">
        <v>55821</v>
      </c>
      <c r="E13" s="40">
        <v>1525874</v>
      </c>
      <c r="F13" s="56">
        <v>1369526</v>
      </c>
      <c r="G13" s="42">
        <f t="shared" si="0"/>
        <v>11.416212616627943</v>
      </c>
      <c r="H13" s="43">
        <v>1442959</v>
      </c>
      <c r="I13" s="44">
        <v>14921</v>
      </c>
      <c r="J13" s="40">
        <v>1457880</v>
      </c>
      <c r="K13" s="56">
        <v>1311930</v>
      </c>
      <c r="L13" s="42">
        <f t="shared" si="1"/>
        <v>11.124831355331457</v>
      </c>
      <c r="M13" s="57">
        <f t="shared" si="2"/>
        <v>98.156937198862906</v>
      </c>
      <c r="N13" s="58">
        <f t="shared" si="2"/>
        <v>26.730083660271227</v>
      </c>
      <c r="O13" s="47">
        <f t="shared" si="3"/>
        <v>95.5</v>
      </c>
      <c r="P13" s="48">
        <f t="shared" si="3"/>
        <v>95.8</v>
      </c>
      <c r="Q13" s="49">
        <f t="shared" si="8"/>
        <v>-0.29999999999999716</v>
      </c>
      <c r="R13" s="50">
        <v>0</v>
      </c>
      <c r="S13" s="51">
        <v>0</v>
      </c>
      <c r="T13" s="43">
        <v>963</v>
      </c>
      <c r="U13" s="44">
        <v>0</v>
      </c>
      <c r="V13" s="59">
        <f t="shared" si="4"/>
        <v>963</v>
      </c>
      <c r="W13" s="38">
        <v>403</v>
      </c>
      <c r="X13" s="44">
        <v>6955</v>
      </c>
      <c r="Y13" s="59">
        <f t="shared" si="5"/>
        <v>7358</v>
      </c>
      <c r="Z13" s="60">
        <f t="shared" si="6"/>
        <v>27654</v>
      </c>
      <c r="AA13" s="61">
        <f t="shared" si="6"/>
        <v>33945</v>
      </c>
      <c r="AB13" s="59">
        <f t="shared" si="7"/>
        <v>61599</v>
      </c>
    </row>
    <row r="14" spans="1:28" s="54" customFormat="1" ht="15" customHeight="1" x14ac:dyDescent="0.15">
      <c r="A14" s="55" t="s">
        <v>43</v>
      </c>
      <c r="B14" s="37" t="s">
        <v>35</v>
      </c>
      <c r="C14" s="38">
        <v>3924590</v>
      </c>
      <c r="D14" s="39">
        <v>100740</v>
      </c>
      <c r="E14" s="40">
        <v>4025330</v>
      </c>
      <c r="F14" s="56">
        <v>3615104</v>
      </c>
      <c r="G14" s="42">
        <f t="shared" si="0"/>
        <v>11.347557359345679</v>
      </c>
      <c r="H14" s="43">
        <v>3894700</v>
      </c>
      <c r="I14" s="44">
        <v>37996</v>
      </c>
      <c r="J14" s="40">
        <v>3932696</v>
      </c>
      <c r="K14" s="56">
        <v>3509007</v>
      </c>
      <c r="L14" s="42">
        <f t="shared" si="1"/>
        <v>12.074327580423748</v>
      </c>
      <c r="M14" s="57">
        <f t="shared" si="2"/>
        <v>99.238391781052286</v>
      </c>
      <c r="N14" s="58">
        <f t="shared" si="2"/>
        <v>37.716894977168955</v>
      </c>
      <c r="O14" s="47">
        <f t="shared" si="3"/>
        <v>97.7</v>
      </c>
      <c r="P14" s="48">
        <f t="shared" si="3"/>
        <v>97.1</v>
      </c>
      <c r="Q14" s="49">
        <f t="shared" si="8"/>
        <v>0.60000000000000853</v>
      </c>
      <c r="R14" s="50">
        <v>76561</v>
      </c>
      <c r="S14" s="51">
        <v>76638</v>
      </c>
      <c r="T14" s="43">
        <v>1426</v>
      </c>
      <c r="U14" s="44">
        <v>6</v>
      </c>
      <c r="V14" s="59">
        <f t="shared" si="4"/>
        <v>1432</v>
      </c>
      <c r="W14" s="38">
        <v>182</v>
      </c>
      <c r="X14" s="44">
        <v>4087</v>
      </c>
      <c r="Y14" s="59">
        <f t="shared" si="5"/>
        <v>4269</v>
      </c>
      <c r="Z14" s="60">
        <f t="shared" si="6"/>
        <v>31134</v>
      </c>
      <c r="AA14" s="61">
        <f t="shared" si="6"/>
        <v>58663</v>
      </c>
      <c r="AB14" s="59">
        <f t="shared" si="7"/>
        <v>89797</v>
      </c>
    </row>
    <row r="15" spans="1:28" s="54" customFormat="1" ht="15" customHeight="1" x14ac:dyDescent="0.15">
      <c r="A15" s="55" t="s">
        <v>44</v>
      </c>
      <c r="B15" s="37" t="s">
        <v>35</v>
      </c>
      <c r="C15" s="38">
        <v>2937453</v>
      </c>
      <c r="D15" s="39">
        <v>73199</v>
      </c>
      <c r="E15" s="40">
        <v>3010652</v>
      </c>
      <c r="F15" s="56">
        <v>2756062</v>
      </c>
      <c r="G15" s="42">
        <f t="shared" si="0"/>
        <v>9.2374554708856333</v>
      </c>
      <c r="H15" s="43">
        <v>2914839</v>
      </c>
      <c r="I15" s="44">
        <v>18322</v>
      </c>
      <c r="J15" s="40">
        <v>2933161</v>
      </c>
      <c r="K15" s="56">
        <v>2678384</v>
      </c>
      <c r="L15" s="42">
        <f t="shared" si="1"/>
        <v>9.5123402768236378</v>
      </c>
      <c r="M15" s="57">
        <f t="shared" si="2"/>
        <v>99.230149384517802</v>
      </c>
      <c r="N15" s="58">
        <f t="shared" si="2"/>
        <v>25.030396590117348</v>
      </c>
      <c r="O15" s="47">
        <f t="shared" si="3"/>
        <v>97.4</v>
      </c>
      <c r="P15" s="48">
        <f t="shared" si="3"/>
        <v>97.2</v>
      </c>
      <c r="Q15" s="49">
        <f t="shared" si="8"/>
        <v>0.20000000000000284</v>
      </c>
      <c r="R15" s="50">
        <v>0</v>
      </c>
      <c r="S15" s="51">
        <v>0</v>
      </c>
      <c r="T15" s="43">
        <v>680</v>
      </c>
      <c r="U15" s="44">
        <v>56</v>
      </c>
      <c r="V15" s="59">
        <f t="shared" si="4"/>
        <v>736</v>
      </c>
      <c r="W15" s="38">
        <v>0</v>
      </c>
      <c r="X15" s="44">
        <v>4567</v>
      </c>
      <c r="Y15" s="59">
        <f t="shared" si="5"/>
        <v>4567</v>
      </c>
      <c r="Z15" s="62">
        <f t="shared" si="6"/>
        <v>23294</v>
      </c>
      <c r="AA15" s="61">
        <f t="shared" si="6"/>
        <v>50366</v>
      </c>
      <c r="AB15" s="59">
        <f t="shared" si="7"/>
        <v>73660</v>
      </c>
    </row>
    <row r="16" spans="1:28" s="54" customFormat="1" ht="15" customHeight="1" x14ac:dyDescent="0.15">
      <c r="A16" s="55" t="s">
        <v>45</v>
      </c>
      <c r="B16" s="37" t="s">
        <v>40</v>
      </c>
      <c r="C16" s="38">
        <v>3432371</v>
      </c>
      <c r="D16" s="39">
        <v>115279</v>
      </c>
      <c r="E16" s="40">
        <v>3547650</v>
      </c>
      <c r="F16" s="56">
        <v>2976733</v>
      </c>
      <c r="G16" s="42">
        <f t="shared" si="0"/>
        <v>19.179315041019805</v>
      </c>
      <c r="H16" s="43">
        <v>3389962</v>
      </c>
      <c r="I16" s="44">
        <v>27028</v>
      </c>
      <c r="J16" s="40">
        <v>3416990</v>
      </c>
      <c r="K16" s="56">
        <v>2860933</v>
      </c>
      <c r="L16" s="42">
        <f t="shared" si="1"/>
        <v>19.436211893113189</v>
      </c>
      <c r="M16" s="57">
        <f t="shared" si="2"/>
        <v>98.76444009112069</v>
      </c>
      <c r="N16" s="58">
        <f t="shared" si="2"/>
        <v>23.445727322409113</v>
      </c>
      <c r="O16" s="47">
        <f t="shared" si="3"/>
        <v>96.3</v>
      </c>
      <c r="P16" s="48">
        <f t="shared" si="3"/>
        <v>96.1</v>
      </c>
      <c r="Q16" s="49">
        <f t="shared" si="8"/>
        <v>0.20000000000000284</v>
      </c>
      <c r="R16" s="50">
        <v>0</v>
      </c>
      <c r="S16" s="51">
        <v>0</v>
      </c>
      <c r="T16" s="43">
        <v>4437</v>
      </c>
      <c r="U16" s="44">
        <v>77</v>
      </c>
      <c r="V16" s="59">
        <f t="shared" si="4"/>
        <v>4514</v>
      </c>
      <c r="W16" s="38">
        <v>0</v>
      </c>
      <c r="X16" s="44">
        <v>5733</v>
      </c>
      <c r="Y16" s="59">
        <f t="shared" si="5"/>
        <v>5733</v>
      </c>
      <c r="Z16" s="60">
        <f t="shared" si="6"/>
        <v>46846</v>
      </c>
      <c r="AA16" s="61">
        <f t="shared" si="6"/>
        <v>82595</v>
      </c>
      <c r="AB16" s="59">
        <f t="shared" si="7"/>
        <v>129441</v>
      </c>
    </row>
    <row r="17" spans="1:28" s="54" customFormat="1" ht="15" customHeight="1" x14ac:dyDescent="0.15">
      <c r="A17" s="55" t="s">
        <v>46</v>
      </c>
      <c r="B17" s="37" t="s">
        <v>40</v>
      </c>
      <c r="C17" s="38">
        <v>2820930</v>
      </c>
      <c r="D17" s="39">
        <v>73555</v>
      </c>
      <c r="E17" s="40">
        <v>2894485</v>
      </c>
      <c r="F17" s="56">
        <v>2579388</v>
      </c>
      <c r="G17" s="42">
        <f t="shared" si="0"/>
        <v>12.215959754794547</v>
      </c>
      <c r="H17" s="43">
        <v>2784123</v>
      </c>
      <c r="I17" s="44">
        <v>22903</v>
      </c>
      <c r="J17" s="40">
        <v>2807026</v>
      </c>
      <c r="K17" s="56">
        <v>2505634</v>
      </c>
      <c r="L17" s="42">
        <f t="shared" si="1"/>
        <v>12.028572409218585</v>
      </c>
      <c r="M17" s="57">
        <f t="shared" si="2"/>
        <v>98.695217534642836</v>
      </c>
      <c r="N17" s="58">
        <f t="shared" si="2"/>
        <v>31.137244239004826</v>
      </c>
      <c r="O17" s="47">
        <f t="shared" si="3"/>
        <v>97</v>
      </c>
      <c r="P17" s="48">
        <f t="shared" si="3"/>
        <v>97.1</v>
      </c>
      <c r="Q17" s="49">
        <f t="shared" si="8"/>
        <v>-9.9999999999994316E-2</v>
      </c>
      <c r="R17" s="50">
        <v>0</v>
      </c>
      <c r="S17" s="51">
        <v>0</v>
      </c>
      <c r="T17" s="43">
        <v>1811</v>
      </c>
      <c r="U17" s="44">
        <v>16</v>
      </c>
      <c r="V17" s="59">
        <f t="shared" si="4"/>
        <v>1827</v>
      </c>
      <c r="W17" s="38">
        <v>0</v>
      </c>
      <c r="X17" s="44">
        <v>2957</v>
      </c>
      <c r="Y17" s="59">
        <f t="shared" si="5"/>
        <v>2957</v>
      </c>
      <c r="Z17" s="60">
        <f t="shared" si="6"/>
        <v>38618</v>
      </c>
      <c r="AA17" s="61">
        <f t="shared" si="6"/>
        <v>47711</v>
      </c>
      <c r="AB17" s="59">
        <f t="shared" si="7"/>
        <v>86329</v>
      </c>
    </row>
    <row r="18" spans="1:28" s="54" customFormat="1" ht="15" customHeight="1" x14ac:dyDescent="0.15">
      <c r="A18" s="55" t="s">
        <v>47</v>
      </c>
      <c r="B18" s="37" t="s">
        <v>35</v>
      </c>
      <c r="C18" s="38">
        <v>1961120</v>
      </c>
      <c r="D18" s="39">
        <v>45160</v>
      </c>
      <c r="E18" s="40">
        <v>2006280</v>
      </c>
      <c r="F18" s="56">
        <v>1773799</v>
      </c>
      <c r="G18" s="42">
        <f t="shared" si="0"/>
        <v>13.106389168107549</v>
      </c>
      <c r="H18" s="43">
        <v>1937372</v>
      </c>
      <c r="I18" s="44">
        <v>17092</v>
      </c>
      <c r="J18" s="40">
        <v>1954464</v>
      </c>
      <c r="K18" s="56">
        <v>1718037</v>
      </c>
      <c r="L18" s="42">
        <f t="shared" si="1"/>
        <v>13.761461481912205</v>
      </c>
      <c r="M18" s="57">
        <f t="shared" si="2"/>
        <v>98.789059313045598</v>
      </c>
      <c r="N18" s="58">
        <f t="shared" si="2"/>
        <v>37.847652790079714</v>
      </c>
      <c r="O18" s="47">
        <f t="shared" si="3"/>
        <v>97.4</v>
      </c>
      <c r="P18" s="48">
        <f t="shared" si="3"/>
        <v>96.9</v>
      </c>
      <c r="Q18" s="49">
        <f t="shared" si="8"/>
        <v>0.5</v>
      </c>
      <c r="R18" s="50">
        <v>0</v>
      </c>
      <c r="S18" s="51">
        <v>0</v>
      </c>
      <c r="T18" s="43">
        <v>371</v>
      </c>
      <c r="U18" s="44">
        <v>33</v>
      </c>
      <c r="V18" s="59">
        <f t="shared" si="4"/>
        <v>404</v>
      </c>
      <c r="W18" s="38">
        <v>0</v>
      </c>
      <c r="X18" s="44">
        <v>3717</v>
      </c>
      <c r="Y18" s="59">
        <f t="shared" si="5"/>
        <v>3717</v>
      </c>
      <c r="Z18" s="60">
        <f t="shared" si="6"/>
        <v>24119</v>
      </c>
      <c r="AA18" s="61">
        <f t="shared" si="6"/>
        <v>24384</v>
      </c>
      <c r="AB18" s="59">
        <f t="shared" si="7"/>
        <v>48503</v>
      </c>
    </row>
    <row r="19" spans="1:28" s="54" customFormat="1" ht="15" customHeight="1" x14ac:dyDescent="0.15">
      <c r="A19" s="55" t="s">
        <v>48</v>
      </c>
      <c r="B19" s="37" t="s">
        <v>40</v>
      </c>
      <c r="C19" s="38">
        <v>7263465</v>
      </c>
      <c r="D19" s="39">
        <v>255427</v>
      </c>
      <c r="E19" s="40">
        <v>7518892</v>
      </c>
      <c r="F19" s="56">
        <v>6713407</v>
      </c>
      <c r="G19" s="42">
        <f t="shared" si="0"/>
        <v>11.998155333052205</v>
      </c>
      <c r="H19" s="43">
        <v>7170725</v>
      </c>
      <c r="I19" s="44">
        <v>59297</v>
      </c>
      <c r="J19" s="40">
        <v>7230022</v>
      </c>
      <c r="K19" s="56">
        <v>6411223</v>
      </c>
      <c r="L19" s="42">
        <f t="shared" si="1"/>
        <v>12.771338635389847</v>
      </c>
      <c r="M19" s="57">
        <f t="shared" si="2"/>
        <v>98.723198914016933</v>
      </c>
      <c r="N19" s="58">
        <f t="shared" si="2"/>
        <v>23.214851992937316</v>
      </c>
      <c r="O19" s="47">
        <f t="shared" si="3"/>
        <v>96.2</v>
      </c>
      <c r="P19" s="48">
        <f t="shared" si="3"/>
        <v>95.5</v>
      </c>
      <c r="Q19" s="49">
        <f t="shared" si="8"/>
        <v>0.70000000000000284</v>
      </c>
      <c r="R19" s="50">
        <v>210874</v>
      </c>
      <c r="S19" s="51">
        <v>210452</v>
      </c>
      <c r="T19" s="43">
        <v>4715</v>
      </c>
      <c r="U19" s="44">
        <v>11</v>
      </c>
      <c r="V19" s="59">
        <f t="shared" si="4"/>
        <v>4726</v>
      </c>
      <c r="W19" s="38">
        <v>47</v>
      </c>
      <c r="X19" s="44">
        <v>24747</v>
      </c>
      <c r="Y19" s="59">
        <f t="shared" si="5"/>
        <v>24794</v>
      </c>
      <c r="Z19" s="60">
        <f t="shared" si="6"/>
        <v>97408</v>
      </c>
      <c r="AA19" s="61">
        <f t="shared" si="6"/>
        <v>171394</v>
      </c>
      <c r="AB19" s="59">
        <f t="shared" si="7"/>
        <v>268802</v>
      </c>
    </row>
    <row r="20" spans="1:28" s="54" customFormat="1" ht="15" customHeight="1" x14ac:dyDescent="0.15">
      <c r="A20" s="36" t="s">
        <v>49</v>
      </c>
      <c r="B20" s="37" t="s">
        <v>40</v>
      </c>
      <c r="C20" s="38">
        <v>3724906</v>
      </c>
      <c r="D20" s="39">
        <v>44271</v>
      </c>
      <c r="E20" s="40">
        <v>3769177</v>
      </c>
      <c r="F20" s="56">
        <v>3302125</v>
      </c>
      <c r="G20" s="42">
        <f t="shared" si="0"/>
        <v>14.143983041223454</v>
      </c>
      <c r="H20" s="43">
        <v>3693504</v>
      </c>
      <c r="I20" s="44">
        <v>13242</v>
      </c>
      <c r="J20" s="40">
        <v>3706746</v>
      </c>
      <c r="K20" s="56">
        <v>3260576</v>
      </c>
      <c r="L20" s="42">
        <f t="shared" si="1"/>
        <v>13.683778571638877</v>
      </c>
      <c r="M20" s="45">
        <f t="shared" si="2"/>
        <v>99.156972014864266</v>
      </c>
      <c r="N20" s="46">
        <f t="shared" si="2"/>
        <v>29.911228569492444</v>
      </c>
      <c r="O20" s="47">
        <f t="shared" si="3"/>
        <v>98.3</v>
      </c>
      <c r="P20" s="48">
        <f t="shared" si="3"/>
        <v>98.7</v>
      </c>
      <c r="Q20" s="49">
        <f t="shared" si="8"/>
        <v>-0.40000000000000568</v>
      </c>
      <c r="R20" s="50">
        <v>0</v>
      </c>
      <c r="S20" s="51">
        <v>0</v>
      </c>
      <c r="T20" s="43">
        <v>1453</v>
      </c>
      <c r="U20" s="44">
        <v>408</v>
      </c>
      <c r="V20" s="52">
        <f t="shared" si="4"/>
        <v>1861</v>
      </c>
      <c r="W20" s="38">
        <v>0</v>
      </c>
      <c r="X20" s="44">
        <v>1692</v>
      </c>
      <c r="Y20" s="52">
        <f t="shared" si="5"/>
        <v>1692</v>
      </c>
      <c r="Z20" s="43">
        <f t="shared" si="6"/>
        <v>32855</v>
      </c>
      <c r="AA20" s="44">
        <f t="shared" si="6"/>
        <v>29745</v>
      </c>
      <c r="AB20" s="52">
        <f t="shared" si="7"/>
        <v>62600</v>
      </c>
    </row>
    <row r="21" spans="1:28" s="54" customFormat="1" ht="15" customHeight="1" x14ac:dyDescent="0.15">
      <c r="A21" s="55" t="s">
        <v>50</v>
      </c>
      <c r="B21" s="63" t="s">
        <v>40</v>
      </c>
      <c r="C21" s="38">
        <v>532180</v>
      </c>
      <c r="D21" s="39">
        <v>18218</v>
      </c>
      <c r="E21" s="40">
        <v>550398</v>
      </c>
      <c r="F21" s="56">
        <v>513778</v>
      </c>
      <c r="G21" s="42">
        <f t="shared" si="0"/>
        <v>7.1275920728407991</v>
      </c>
      <c r="H21" s="43">
        <v>526703</v>
      </c>
      <c r="I21" s="44">
        <v>6652</v>
      </c>
      <c r="J21" s="40">
        <v>533355</v>
      </c>
      <c r="K21" s="56">
        <v>494756</v>
      </c>
      <c r="L21" s="42">
        <f t="shared" si="1"/>
        <v>7.8016234264971018</v>
      </c>
      <c r="M21" s="57">
        <f t="shared" si="2"/>
        <v>98.97083693487167</v>
      </c>
      <c r="N21" s="58">
        <f t="shared" si="2"/>
        <v>36.513338456471622</v>
      </c>
      <c r="O21" s="47">
        <f t="shared" si="3"/>
        <v>96.9</v>
      </c>
      <c r="P21" s="48">
        <f t="shared" si="3"/>
        <v>96.3</v>
      </c>
      <c r="Q21" s="49">
        <f t="shared" si="8"/>
        <v>0.60000000000000853</v>
      </c>
      <c r="R21" s="64">
        <v>0</v>
      </c>
      <c r="S21" s="65">
        <v>0</v>
      </c>
      <c r="T21" s="43">
        <v>0</v>
      </c>
      <c r="U21" s="44">
        <v>0</v>
      </c>
      <c r="V21" s="59">
        <f t="shared" si="4"/>
        <v>0</v>
      </c>
      <c r="W21" s="38">
        <v>16</v>
      </c>
      <c r="X21" s="44">
        <v>179</v>
      </c>
      <c r="Y21" s="59">
        <f t="shared" si="5"/>
        <v>195</v>
      </c>
      <c r="Z21" s="66">
        <f t="shared" si="6"/>
        <v>5461</v>
      </c>
      <c r="AA21" s="61">
        <f t="shared" si="6"/>
        <v>11387</v>
      </c>
      <c r="AB21" s="59">
        <f t="shared" si="7"/>
        <v>16848</v>
      </c>
    </row>
    <row r="22" spans="1:28" s="54" customFormat="1" ht="15" customHeight="1" x14ac:dyDescent="0.15">
      <c r="A22" s="55" t="s">
        <v>51</v>
      </c>
      <c r="B22" s="37" t="s">
        <v>40</v>
      </c>
      <c r="C22" s="38">
        <v>48646</v>
      </c>
      <c r="D22" s="39">
        <v>730</v>
      </c>
      <c r="E22" s="40">
        <v>49376</v>
      </c>
      <c r="F22" s="56">
        <v>45483</v>
      </c>
      <c r="G22" s="42">
        <f t="shared" si="0"/>
        <v>8.5592419145614844</v>
      </c>
      <c r="H22" s="43">
        <v>48561</v>
      </c>
      <c r="I22" s="44">
        <v>294</v>
      </c>
      <c r="J22" s="40">
        <v>48855</v>
      </c>
      <c r="K22" s="56">
        <v>44761</v>
      </c>
      <c r="L22" s="42">
        <f t="shared" si="1"/>
        <v>9.146355085900673</v>
      </c>
      <c r="M22" s="45">
        <f t="shared" si="2"/>
        <v>99.825268264605512</v>
      </c>
      <c r="N22" s="46">
        <f t="shared" si="2"/>
        <v>40.273972602739725</v>
      </c>
      <c r="O22" s="47">
        <f t="shared" si="3"/>
        <v>98.9</v>
      </c>
      <c r="P22" s="48">
        <f t="shared" si="3"/>
        <v>98.4</v>
      </c>
      <c r="Q22" s="49">
        <f t="shared" si="8"/>
        <v>0.5</v>
      </c>
      <c r="R22" s="50">
        <v>0</v>
      </c>
      <c r="S22" s="51">
        <v>0</v>
      </c>
      <c r="T22" s="43">
        <v>0</v>
      </c>
      <c r="U22" s="44">
        <v>0</v>
      </c>
      <c r="V22" s="52">
        <f t="shared" si="4"/>
        <v>0</v>
      </c>
      <c r="W22" s="38">
        <v>0</v>
      </c>
      <c r="X22" s="44">
        <v>0</v>
      </c>
      <c r="Y22" s="52">
        <f t="shared" si="5"/>
        <v>0</v>
      </c>
      <c r="Z22" s="66">
        <f t="shared" si="6"/>
        <v>85</v>
      </c>
      <c r="AA22" s="61">
        <f t="shared" si="6"/>
        <v>436</v>
      </c>
      <c r="AB22" s="52">
        <f t="shared" si="7"/>
        <v>521</v>
      </c>
    </row>
    <row r="23" spans="1:28" s="54" customFormat="1" ht="15" customHeight="1" x14ac:dyDescent="0.15">
      <c r="A23" s="55" t="s">
        <v>52</v>
      </c>
      <c r="B23" s="37" t="s">
        <v>40</v>
      </c>
      <c r="C23" s="38">
        <v>1459678</v>
      </c>
      <c r="D23" s="39">
        <v>39830</v>
      </c>
      <c r="E23" s="40">
        <v>1499508</v>
      </c>
      <c r="F23" s="56">
        <v>1319702</v>
      </c>
      <c r="G23" s="42">
        <f t="shared" si="0"/>
        <v>13.62474255551632</v>
      </c>
      <c r="H23" s="43">
        <v>1448227</v>
      </c>
      <c r="I23" s="44">
        <v>10511</v>
      </c>
      <c r="J23" s="40">
        <v>1458738</v>
      </c>
      <c r="K23" s="56">
        <v>1276229</v>
      </c>
      <c r="L23" s="42">
        <f t="shared" si="1"/>
        <v>14.300646670777736</v>
      </c>
      <c r="M23" s="45">
        <f t="shared" si="2"/>
        <v>99.215511914271502</v>
      </c>
      <c r="N23" s="46">
        <f t="shared" si="2"/>
        <v>26.38965603816219</v>
      </c>
      <c r="O23" s="47">
        <f t="shared" si="3"/>
        <v>97.3</v>
      </c>
      <c r="P23" s="48">
        <f t="shared" si="3"/>
        <v>96.7</v>
      </c>
      <c r="Q23" s="49">
        <f t="shared" si="8"/>
        <v>0.59999999999999432</v>
      </c>
      <c r="R23" s="50">
        <v>0</v>
      </c>
      <c r="S23" s="51">
        <v>0</v>
      </c>
      <c r="T23" s="43">
        <v>356</v>
      </c>
      <c r="U23" s="44">
        <v>0</v>
      </c>
      <c r="V23" s="52">
        <f t="shared" si="4"/>
        <v>356</v>
      </c>
      <c r="W23" s="38">
        <v>34</v>
      </c>
      <c r="X23" s="44">
        <v>2423</v>
      </c>
      <c r="Y23" s="52">
        <f t="shared" si="5"/>
        <v>2457</v>
      </c>
      <c r="Z23" s="66">
        <f t="shared" si="6"/>
        <v>11773</v>
      </c>
      <c r="AA23" s="61">
        <f t="shared" si="6"/>
        <v>26896</v>
      </c>
      <c r="AB23" s="52">
        <f t="shared" si="7"/>
        <v>38669</v>
      </c>
    </row>
    <row r="24" spans="1:28" s="54" customFormat="1" ht="15" customHeight="1" x14ac:dyDescent="0.15">
      <c r="A24" s="55" t="s">
        <v>53</v>
      </c>
      <c r="B24" s="37" t="s">
        <v>40</v>
      </c>
      <c r="C24" s="38">
        <v>476821</v>
      </c>
      <c r="D24" s="39">
        <v>22550</v>
      </c>
      <c r="E24" s="40">
        <v>499371</v>
      </c>
      <c r="F24" s="56">
        <v>458949</v>
      </c>
      <c r="G24" s="42">
        <f t="shared" si="0"/>
        <v>8.8075145604413567</v>
      </c>
      <c r="H24" s="43">
        <v>470904</v>
      </c>
      <c r="I24" s="44">
        <v>2300</v>
      </c>
      <c r="J24" s="40">
        <v>473204</v>
      </c>
      <c r="K24" s="56">
        <v>435710</v>
      </c>
      <c r="L24" s="42">
        <f t="shared" si="1"/>
        <v>8.6052649698193751</v>
      </c>
      <c r="M24" s="45">
        <f t="shared" si="2"/>
        <v>98.759073111293333</v>
      </c>
      <c r="N24" s="46">
        <f t="shared" si="2"/>
        <v>10.199556541019955</v>
      </c>
      <c r="O24" s="47">
        <f t="shared" si="3"/>
        <v>94.8</v>
      </c>
      <c r="P24" s="48">
        <f t="shared" si="3"/>
        <v>94.9</v>
      </c>
      <c r="Q24" s="49">
        <f t="shared" si="8"/>
        <v>-0.10000000000000853</v>
      </c>
      <c r="R24" s="50">
        <v>0</v>
      </c>
      <c r="S24" s="51">
        <v>0</v>
      </c>
      <c r="T24" s="43">
        <v>287</v>
      </c>
      <c r="U24" s="44">
        <v>0</v>
      </c>
      <c r="V24" s="52">
        <f t="shared" si="4"/>
        <v>287</v>
      </c>
      <c r="W24" s="38">
        <v>0</v>
      </c>
      <c r="X24" s="44">
        <v>252</v>
      </c>
      <c r="Y24" s="52">
        <f t="shared" si="5"/>
        <v>252</v>
      </c>
      <c r="Z24" s="66">
        <f t="shared" si="6"/>
        <v>6204</v>
      </c>
      <c r="AA24" s="61">
        <f t="shared" si="6"/>
        <v>19998</v>
      </c>
      <c r="AB24" s="52">
        <f t="shared" si="7"/>
        <v>26202</v>
      </c>
    </row>
    <row r="25" spans="1:28" s="54" customFormat="1" ht="15" customHeight="1" x14ac:dyDescent="0.15">
      <c r="A25" s="55" t="s">
        <v>54</v>
      </c>
      <c r="B25" s="37" t="s">
        <v>40</v>
      </c>
      <c r="C25" s="38">
        <v>2032927</v>
      </c>
      <c r="D25" s="39">
        <v>66295</v>
      </c>
      <c r="E25" s="40">
        <v>2099222</v>
      </c>
      <c r="F25" s="56">
        <v>1790606</v>
      </c>
      <c r="G25" s="42">
        <f t="shared" si="0"/>
        <v>17.235282356922742</v>
      </c>
      <c r="H25" s="43">
        <v>2011201</v>
      </c>
      <c r="I25" s="44">
        <v>16807</v>
      </c>
      <c r="J25" s="40">
        <v>2028008</v>
      </c>
      <c r="K25" s="56">
        <v>1721900</v>
      </c>
      <c r="L25" s="42">
        <f t="shared" si="1"/>
        <v>17.777338986003834</v>
      </c>
      <c r="M25" s="45">
        <f t="shared" si="2"/>
        <v>98.931294630845073</v>
      </c>
      <c r="N25" s="46">
        <f t="shared" si="2"/>
        <v>25.351836488422958</v>
      </c>
      <c r="O25" s="47">
        <f t="shared" si="3"/>
        <v>96.6</v>
      </c>
      <c r="P25" s="48">
        <f t="shared" si="3"/>
        <v>96.2</v>
      </c>
      <c r="Q25" s="49">
        <f t="shared" si="8"/>
        <v>0.39999999999999147</v>
      </c>
      <c r="R25" s="50">
        <v>0</v>
      </c>
      <c r="S25" s="51">
        <v>0</v>
      </c>
      <c r="T25" s="43">
        <v>1876</v>
      </c>
      <c r="U25" s="44">
        <v>35</v>
      </c>
      <c r="V25" s="52">
        <f t="shared" si="4"/>
        <v>1911</v>
      </c>
      <c r="W25" s="38">
        <v>1</v>
      </c>
      <c r="X25" s="44">
        <v>2310</v>
      </c>
      <c r="Y25" s="52">
        <f t="shared" si="5"/>
        <v>2311</v>
      </c>
      <c r="Z25" s="66">
        <f t="shared" si="6"/>
        <v>23601</v>
      </c>
      <c r="AA25" s="61">
        <f t="shared" si="6"/>
        <v>47213</v>
      </c>
      <c r="AB25" s="52">
        <f t="shared" si="7"/>
        <v>70814</v>
      </c>
    </row>
    <row r="26" spans="1:28" s="54" customFormat="1" ht="15" customHeight="1" x14ac:dyDescent="0.15">
      <c r="A26" s="55" t="s">
        <v>55</v>
      </c>
      <c r="B26" s="37" t="s">
        <v>40</v>
      </c>
      <c r="C26" s="38">
        <v>350776</v>
      </c>
      <c r="D26" s="39">
        <v>16960</v>
      </c>
      <c r="E26" s="40">
        <v>367736</v>
      </c>
      <c r="F26" s="56">
        <v>308682</v>
      </c>
      <c r="G26" s="42">
        <f t="shared" si="0"/>
        <v>19.131015089963132</v>
      </c>
      <c r="H26" s="43">
        <v>340224</v>
      </c>
      <c r="I26" s="44">
        <v>6645</v>
      </c>
      <c r="J26" s="40">
        <v>346869</v>
      </c>
      <c r="K26" s="56">
        <v>292853</v>
      </c>
      <c r="L26" s="42">
        <f t="shared" si="1"/>
        <v>18.444748730591797</v>
      </c>
      <c r="M26" s="45">
        <f t="shared" si="2"/>
        <v>96.991812438707328</v>
      </c>
      <c r="N26" s="46">
        <f t="shared" si="2"/>
        <v>39.180424528301891</v>
      </c>
      <c r="O26" s="47">
        <f t="shared" si="3"/>
        <v>94.3</v>
      </c>
      <c r="P26" s="48">
        <f t="shared" si="3"/>
        <v>94.9</v>
      </c>
      <c r="Q26" s="49">
        <f t="shared" si="8"/>
        <v>-0.60000000000000853</v>
      </c>
      <c r="R26" s="50">
        <v>0</v>
      </c>
      <c r="S26" s="51">
        <v>0</v>
      </c>
      <c r="T26" s="43">
        <v>139</v>
      </c>
      <c r="U26" s="44">
        <v>0</v>
      </c>
      <c r="V26" s="52">
        <f t="shared" si="4"/>
        <v>139</v>
      </c>
      <c r="W26" s="38">
        <v>14</v>
      </c>
      <c r="X26" s="44">
        <v>1148</v>
      </c>
      <c r="Y26" s="52">
        <f t="shared" si="5"/>
        <v>1162</v>
      </c>
      <c r="Z26" s="66">
        <f t="shared" si="6"/>
        <v>10677</v>
      </c>
      <c r="AA26" s="61">
        <f t="shared" si="6"/>
        <v>9167</v>
      </c>
      <c r="AB26" s="52">
        <f t="shared" si="7"/>
        <v>19844</v>
      </c>
    </row>
    <row r="27" spans="1:28" s="54" customFormat="1" ht="15" customHeight="1" x14ac:dyDescent="0.15">
      <c r="A27" s="55" t="s">
        <v>56</v>
      </c>
      <c r="B27" s="37" t="s">
        <v>40</v>
      </c>
      <c r="C27" s="38">
        <v>476953</v>
      </c>
      <c r="D27" s="39">
        <v>17612</v>
      </c>
      <c r="E27" s="40">
        <v>494565</v>
      </c>
      <c r="F27" s="56">
        <v>450016</v>
      </c>
      <c r="G27" s="42">
        <f t="shared" si="0"/>
        <v>9.8994257981938425</v>
      </c>
      <c r="H27" s="43">
        <v>472770</v>
      </c>
      <c r="I27" s="44">
        <v>3917</v>
      </c>
      <c r="J27" s="40">
        <v>476687</v>
      </c>
      <c r="K27" s="56">
        <v>429420</v>
      </c>
      <c r="L27" s="42">
        <f t="shared" si="1"/>
        <v>11.007172465185599</v>
      </c>
      <c r="M27" s="57">
        <f t="shared" si="2"/>
        <v>99.122974381123512</v>
      </c>
      <c r="N27" s="58">
        <f t="shared" si="2"/>
        <v>22.240517828753124</v>
      </c>
      <c r="O27" s="47">
        <f t="shared" si="3"/>
        <v>96.4</v>
      </c>
      <c r="P27" s="48">
        <f t="shared" si="3"/>
        <v>95.4</v>
      </c>
      <c r="Q27" s="49">
        <f t="shared" si="8"/>
        <v>1</v>
      </c>
      <c r="R27" s="50">
        <v>0</v>
      </c>
      <c r="S27" s="51">
        <v>0</v>
      </c>
      <c r="T27" s="43">
        <v>3</v>
      </c>
      <c r="U27" s="44">
        <v>20</v>
      </c>
      <c r="V27" s="59">
        <f t="shared" si="4"/>
        <v>23</v>
      </c>
      <c r="W27" s="38">
        <v>0</v>
      </c>
      <c r="X27" s="44">
        <v>1469</v>
      </c>
      <c r="Y27" s="59">
        <f t="shared" si="5"/>
        <v>1469</v>
      </c>
      <c r="Z27" s="66">
        <f t="shared" si="6"/>
        <v>4186</v>
      </c>
      <c r="AA27" s="61">
        <f t="shared" si="6"/>
        <v>12246</v>
      </c>
      <c r="AB27" s="59">
        <f t="shared" si="7"/>
        <v>16432</v>
      </c>
    </row>
    <row r="28" spans="1:28" s="54" customFormat="1" ht="15" customHeight="1" x14ac:dyDescent="0.15">
      <c r="A28" s="55" t="s">
        <v>57</v>
      </c>
      <c r="B28" s="63" t="s">
        <v>35</v>
      </c>
      <c r="C28" s="38">
        <v>1683164</v>
      </c>
      <c r="D28" s="39">
        <v>50950</v>
      </c>
      <c r="E28" s="40">
        <v>1734114</v>
      </c>
      <c r="F28" s="56">
        <v>1500088</v>
      </c>
      <c r="G28" s="42">
        <f t="shared" si="0"/>
        <v>15.600818085338993</v>
      </c>
      <c r="H28" s="43">
        <v>1664270</v>
      </c>
      <c r="I28" s="44">
        <v>13701</v>
      </c>
      <c r="J28" s="40">
        <v>1677971</v>
      </c>
      <c r="K28" s="56">
        <v>1447735</v>
      </c>
      <c r="L28" s="42">
        <f t="shared" si="1"/>
        <v>15.903186701986204</v>
      </c>
      <c r="M28" s="57">
        <f t="shared" si="2"/>
        <v>98.877471238690944</v>
      </c>
      <c r="N28" s="58">
        <f t="shared" si="2"/>
        <v>26.891069676153091</v>
      </c>
      <c r="O28" s="47">
        <f t="shared" si="3"/>
        <v>96.8</v>
      </c>
      <c r="P28" s="48">
        <f t="shared" si="3"/>
        <v>96.5</v>
      </c>
      <c r="Q28" s="49">
        <f t="shared" si="8"/>
        <v>0.29999999999999716</v>
      </c>
      <c r="R28" s="64">
        <v>0</v>
      </c>
      <c r="S28" s="65">
        <v>0</v>
      </c>
      <c r="T28" s="43">
        <v>1504</v>
      </c>
      <c r="U28" s="44">
        <v>11</v>
      </c>
      <c r="V28" s="59">
        <f t="shared" si="4"/>
        <v>1515</v>
      </c>
      <c r="W28" s="38">
        <v>45</v>
      </c>
      <c r="X28" s="44">
        <v>1937</v>
      </c>
      <c r="Y28" s="59">
        <f t="shared" si="5"/>
        <v>1982</v>
      </c>
      <c r="Z28" s="66">
        <f t="shared" si="6"/>
        <v>20353</v>
      </c>
      <c r="AA28" s="61">
        <f t="shared" si="6"/>
        <v>35323</v>
      </c>
      <c r="AB28" s="59">
        <f t="shared" si="7"/>
        <v>55676</v>
      </c>
    </row>
    <row r="29" spans="1:28" s="54" customFormat="1" ht="15" customHeight="1" x14ac:dyDescent="0.15">
      <c r="A29" s="55" t="s">
        <v>58</v>
      </c>
      <c r="B29" s="37" t="s">
        <v>35</v>
      </c>
      <c r="C29" s="38">
        <v>514060</v>
      </c>
      <c r="D29" s="39">
        <v>19762</v>
      </c>
      <c r="E29" s="40">
        <v>533822</v>
      </c>
      <c r="F29" s="56">
        <v>490992</v>
      </c>
      <c r="G29" s="42">
        <f t="shared" si="0"/>
        <v>8.7231563854400882</v>
      </c>
      <c r="H29" s="43">
        <v>508264</v>
      </c>
      <c r="I29" s="44">
        <v>5286</v>
      </c>
      <c r="J29" s="40">
        <v>513550</v>
      </c>
      <c r="K29" s="56">
        <v>471346</v>
      </c>
      <c r="L29" s="42">
        <f t="shared" si="1"/>
        <v>8.9539319311079328</v>
      </c>
      <c r="M29" s="45">
        <f t="shared" si="2"/>
        <v>98.872505155040272</v>
      </c>
      <c r="N29" s="46">
        <f t="shared" si="2"/>
        <v>26.748304827446617</v>
      </c>
      <c r="O29" s="47">
        <f t="shared" si="3"/>
        <v>96.2</v>
      </c>
      <c r="P29" s="48">
        <f t="shared" si="3"/>
        <v>96</v>
      </c>
      <c r="Q29" s="49">
        <f t="shared" si="8"/>
        <v>0.20000000000000284</v>
      </c>
      <c r="R29" s="50">
        <v>0</v>
      </c>
      <c r="S29" s="51">
        <v>0</v>
      </c>
      <c r="T29" s="43">
        <v>569</v>
      </c>
      <c r="U29" s="44">
        <v>1499</v>
      </c>
      <c r="V29" s="52">
        <f t="shared" si="4"/>
        <v>2068</v>
      </c>
      <c r="W29" s="38">
        <v>1</v>
      </c>
      <c r="X29" s="44">
        <v>1010</v>
      </c>
      <c r="Y29" s="52">
        <f t="shared" si="5"/>
        <v>1011</v>
      </c>
      <c r="Z29" s="66">
        <f t="shared" si="6"/>
        <v>6364</v>
      </c>
      <c r="AA29" s="61">
        <f t="shared" si="6"/>
        <v>14965</v>
      </c>
      <c r="AB29" s="52">
        <f t="shared" si="7"/>
        <v>21329</v>
      </c>
    </row>
    <row r="30" spans="1:28" s="54" customFormat="1" ht="15" customHeight="1" x14ac:dyDescent="0.15">
      <c r="A30" s="55" t="s">
        <v>59</v>
      </c>
      <c r="B30" s="37" t="s">
        <v>35</v>
      </c>
      <c r="C30" s="38">
        <v>604826</v>
      </c>
      <c r="D30" s="39">
        <v>5545</v>
      </c>
      <c r="E30" s="40">
        <v>610371</v>
      </c>
      <c r="F30" s="56">
        <v>545667</v>
      </c>
      <c r="G30" s="42">
        <f t="shared" si="0"/>
        <v>11.857781394146979</v>
      </c>
      <c r="H30" s="43">
        <v>602454</v>
      </c>
      <c r="I30" s="44">
        <v>2343</v>
      </c>
      <c r="J30" s="40">
        <v>604797</v>
      </c>
      <c r="K30" s="56">
        <v>537929</v>
      </c>
      <c r="L30" s="42">
        <f t="shared" si="1"/>
        <v>12.430636756895428</v>
      </c>
      <c r="M30" s="45">
        <f t="shared" si="2"/>
        <v>99.607821092347208</v>
      </c>
      <c r="N30" s="46">
        <f t="shared" si="2"/>
        <v>42.254283137962126</v>
      </c>
      <c r="O30" s="47">
        <f t="shared" si="3"/>
        <v>99.1</v>
      </c>
      <c r="P30" s="48">
        <f t="shared" si="3"/>
        <v>98.6</v>
      </c>
      <c r="Q30" s="49">
        <f t="shared" si="8"/>
        <v>0.5</v>
      </c>
      <c r="R30" s="50">
        <v>0</v>
      </c>
      <c r="S30" s="51">
        <v>0</v>
      </c>
      <c r="T30" s="43">
        <v>17</v>
      </c>
      <c r="U30" s="44">
        <v>0</v>
      </c>
      <c r="V30" s="52">
        <f t="shared" si="4"/>
        <v>17</v>
      </c>
      <c r="W30" s="38">
        <v>18</v>
      </c>
      <c r="X30" s="44">
        <v>554</v>
      </c>
      <c r="Y30" s="52">
        <f t="shared" si="5"/>
        <v>572</v>
      </c>
      <c r="Z30" s="66">
        <f t="shared" si="6"/>
        <v>2371</v>
      </c>
      <c r="AA30" s="61">
        <f t="shared" si="6"/>
        <v>2648</v>
      </c>
      <c r="AB30" s="52">
        <f t="shared" si="7"/>
        <v>5019</v>
      </c>
    </row>
    <row r="31" spans="1:28" s="54" customFormat="1" ht="15" customHeight="1" x14ac:dyDescent="0.15">
      <c r="A31" s="55" t="s">
        <v>60</v>
      </c>
      <c r="B31" s="37" t="s">
        <v>35</v>
      </c>
      <c r="C31" s="38">
        <v>918152</v>
      </c>
      <c r="D31" s="39">
        <v>43675</v>
      </c>
      <c r="E31" s="40">
        <v>961827</v>
      </c>
      <c r="F31" s="56">
        <v>865732</v>
      </c>
      <c r="G31" s="42">
        <f t="shared" si="0"/>
        <v>11.099855382497124</v>
      </c>
      <c r="H31" s="43">
        <v>907454</v>
      </c>
      <c r="I31" s="44">
        <v>9291</v>
      </c>
      <c r="J31" s="40">
        <v>916745</v>
      </c>
      <c r="K31" s="56">
        <v>821853</v>
      </c>
      <c r="L31" s="42">
        <f t="shared" si="1"/>
        <v>11.546103743613518</v>
      </c>
      <c r="M31" s="45">
        <f t="shared" si="2"/>
        <v>98.834833448056543</v>
      </c>
      <c r="N31" s="46">
        <f t="shared" si="2"/>
        <v>21.273039496279335</v>
      </c>
      <c r="O31" s="47">
        <f t="shared" si="3"/>
        <v>95.3</v>
      </c>
      <c r="P31" s="48">
        <f t="shared" si="3"/>
        <v>94.9</v>
      </c>
      <c r="Q31" s="49">
        <f t="shared" si="8"/>
        <v>0.39999999999999147</v>
      </c>
      <c r="R31" s="50">
        <v>0</v>
      </c>
      <c r="S31" s="51">
        <v>0</v>
      </c>
      <c r="T31" s="43">
        <v>224</v>
      </c>
      <c r="U31" s="44">
        <v>0</v>
      </c>
      <c r="V31" s="52">
        <f t="shared" si="4"/>
        <v>224</v>
      </c>
      <c r="W31" s="38">
        <v>0</v>
      </c>
      <c r="X31" s="44">
        <v>1381</v>
      </c>
      <c r="Y31" s="52">
        <f t="shared" si="5"/>
        <v>1381</v>
      </c>
      <c r="Z31" s="66">
        <f t="shared" si="6"/>
        <v>10922</v>
      </c>
      <c r="AA31" s="61">
        <f t="shared" si="6"/>
        <v>33003</v>
      </c>
      <c r="AB31" s="52">
        <f t="shared" si="7"/>
        <v>43925</v>
      </c>
    </row>
    <row r="32" spans="1:28" s="54" customFormat="1" ht="15" customHeight="1" x14ac:dyDescent="0.15">
      <c r="A32" s="55" t="s">
        <v>61</v>
      </c>
      <c r="B32" s="37" t="s">
        <v>35</v>
      </c>
      <c r="C32" s="38">
        <v>2372080</v>
      </c>
      <c r="D32" s="39">
        <v>57151</v>
      </c>
      <c r="E32" s="40">
        <v>2429231</v>
      </c>
      <c r="F32" s="56">
        <v>2156420</v>
      </c>
      <c r="G32" s="42">
        <f t="shared" si="0"/>
        <v>12.651106927221969</v>
      </c>
      <c r="H32" s="43">
        <v>2351909</v>
      </c>
      <c r="I32" s="44">
        <v>13768</v>
      </c>
      <c r="J32" s="40">
        <v>2365677</v>
      </c>
      <c r="K32" s="56">
        <v>2095121</v>
      </c>
      <c r="L32" s="42">
        <f t="shared" si="1"/>
        <v>12.91362169535793</v>
      </c>
      <c r="M32" s="45">
        <f t="shared" si="2"/>
        <v>99.149649252976289</v>
      </c>
      <c r="N32" s="46">
        <f t="shared" si="2"/>
        <v>24.090567094189076</v>
      </c>
      <c r="O32" s="47">
        <f t="shared" si="3"/>
        <v>97.4</v>
      </c>
      <c r="P32" s="48">
        <f t="shared" si="3"/>
        <v>97.2</v>
      </c>
      <c r="Q32" s="49">
        <f t="shared" si="8"/>
        <v>0.20000000000000284</v>
      </c>
      <c r="R32" s="50">
        <v>0</v>
      </c>
      <c r="S32" s="51">
        <v>0</v>
      </c>
      <c r="T32" s="43">
        <v>1697</v>
      </c>
      <c r="U32" s="44">
        <v>0</v>
      </c>
      <c r="V32" s="52">
        <f t="shared" si="4"/>
        <v>1697</v>
      </c>
      <c r="W32" s="38">
        <v>0</v>
      </c>
      <c r="X32" s="44">
        <v>2582</v>
      </c>
      <c r="Y32" s="52">
        <f t="shared" si="5"/>
        <v>2582</v>
      </c>
      <c r="Z32" s="66">
        <f t="shared" si="6"/>
        <v>21868</v>
      </c>
      <c r="AA32" s="61">
        <f t="shared" si="6"/>
        <v>40801</v>
      </c>
      <c r="AB32" s="52">
        <f t="shared" si="7"/>
        <v>62669</v>
      </c>
    </row>
    <row r="33" spans="1:28" s="54" customFormat="1" ht="15" customHeight="1" x14ac:dyDescent="0.15">
      <c r="A33" s="55" t="s">
        <v>62</v>
      </c>
      <c r="B33" s="37" t="s">
        <v>40</v>
      </c>
      <c r="C33" s="38">
        <v>2377425</v>
      </c>
      <c r="D33" s="39">
        <v>38471</v>
      </c>
      <c r="E33" s="40">
        <v>2415896</v>
      </c>
      <c r="F33" s="56">
        <v>1753192</v>
      </c>
      <c r="G33" s="42">
        <f t="shared" si="0"/>
        <v>37.799853068003962</v>
      </c>
      <c r="H33" s="43">
        <v>2368739</v>
      </c>
      <c r="I33" s="44">
        <v>13233</v>
      </c>
      <c r="J33" s="40">
        <v>2381972</v>
      </c>
      <c r="K33" s="56">
        <v>1712259</v>
      </c>
      <c r="L33" s="42">
        <f t="shared" si="1"/>
        <v>39.112832813260148</v>
      </c>
      <c r="M33" s="45">
        <f t="shared" si="2"/>
        <v>99.634646729129202</v>
      </c>
      <c r="N33" s="46">
        <f t="shared" si="2"/>
        <v>34.397338254789325</v>
      </c>
      <c r="O33" s="47">
        <f t="shared" si="3"/>
        <v>98.6</v>
      </c>
      <c r="P33" s="48">
        <f t="shared" si="3"/>
        <v>97.7</v>
      </c>
      <c r="Q33" s="49">
        <f t="shared" si="8"/>
        <v>0.89999999999999147</v>
      </c>
      <c r="R33" s="50">
        <v>0</v>
      </c>
      <c r="S33" s="51">
        <v>0</v>
      </c>
      <c r="T33" s="43">
        <v>2701</v>
      </c>
      <c r="U33" s="44">
        <v>19</v>
      </c>
      <c r="V33" s="52">
        <f t="shared" si="4"/>
        <v>2720</v>
      </c>
      <c r="W33" s="38">
        <v>895</v>
      </c>
      <c r="X33" s="44">
        <v>2416</v>
      </c>
      <c r="Y33" s="52">
        <f t="shared" si="5"/>
        <v>3311</v>
      </c>
      <c r="Z33" s="66">
        <f t="shared" si="6"/>
        <v>10492</v>
      </c>
      <c r="AA33" s="61">
        <f t="shared" si="6"/>
        <v>22841</v>
      </c>
      <c r="AB33" s="52">
        <f t="shared" si="7"/>
        <v>33333</v>
      </c>
    </row>
    <row r="34" spans="1:28" s="54" customFormat="1" ht="15" customHeight="1" x14ac:dyDescent="0.15">
      <c r="A34" s="55" t="s">
        <v>63</v>
      </c>
      <c r="B34" s="37" t="s">
        <v>40</v>
      </c>
      <c r="C34" s="38">
        <v>364254</v>
      </c>
      <c r="D34" s="39">
        <v>5463</v>
      </c>
      <c r="E34" s="40">
        <v>369717</v>
      </c>
      <c r="F34" s="56">
        <v>337564</v>
      </c>
      <c r="G34" s="42">
        <f t="shared" si="0"/>
        <v>9.5250085909634912</v>
      </c>
      <c r="H34" s="43">
        <v>361759</v>
      </c>
      <c r="I34" s="44">
        <v>2470</v>
      </c>
      <c r="J34" s="40">
        <v>364229</v>
      </c>
      <c r="K34" s="56">
        <v>332551</v>
      </c>
      <c r="L34" s="42">
        <f t="shared" si="1"/>
        <v>9.5257569515653238</v>
      </c>
      <c r="M34" s="45">
        <f t="shared" si="2"/>
        <v>99.315038407265249</v>
      </c>
      <c r="N34" s="46">
        <f t="shared" si="2"/>
        <v>45.213252791506498</v>
      </c>
      <c r="O34" s="47">
        <f t="shared" si="3"/>
        <v>98.5</v>
      </c>
      <c r="P34" s="48">
        <f t="shared" si="3"/>
        <v>98.5</v>
      </c>
      <c r="Q34" s="49">
        <f t="shared" si="8"/>
        <v>0</v>
      </c>
      <c r="R34" s="50">
        <v>5627</v>
      </c>
      <c r="S34" s="51">
        <v>5659</v>
      </c>
      <c r="T34" s="43">
        <v>2860</v>
      </c>
      <c r="U34" s="44">
        <v>0</v>
      </c>
      <c r="V34" s="52">
        <f t="shared" si="4"/>
        <v>2860</v>
      </c>
      <c r="W34" s="38">
        <v>195</v>
      </c>
      <c r="X34" s="44">
        <v>293</v>
      </c>
      <c r="Y34" s="52">
        <f t="shared" si="5"/>
        <v>488</v>
      </c>
      <c r="Z34" s="66">
        <f t="shared" si="6"/>
        <v>5160</v>
      </c>
      <c r="AA34" s="61">
        <f t="shared" si="6"/>
        <v>2700</v>
      </c>
      <c r="AB34" s="52">
        <f t="shared" si="7"/>
        <v>7860</v>
      </c>
    </row>
    <row r="35" spans="1:28" s="54" customFormat="1" ht="15" customHeight="1" x14ac:dyDescent="0.15">
      <c r="A35" s="55" t="s">
        <v>64</v>
      </c>
      <c r="B35" s="37" t="s">
        <v>40</v>
      </c>
      <c r="C35" s="38">
        <v>427921</v>
      </c>
      <c r="D35" s="39">
        <v>6974</v>
      </c>
      <c r="E35" s="40">
        <v>434895</v>
      </c>
      <c r="F35" s="56">
        <v>371583</v>
      </c>
      <c r="G35" s="42">
        <f t="shared" si="0"/>
        <v>17.038454396460548</v>
      </c>
      <c r="H35" s="43">
        <v>424624</v>
      </c>
      <c r="I35" s="44">
        <v>1229</v>
      </c>
      <c r="J35" s="40">
        <v>425853</v>
      </c>
      <c r="K35" s="56">
        <v>364133</v>
      </c>
      <c r="L35" s="42">
        <f t="shared" si="1"/>
        <v>16.949850741350001</v>
      </c>
      <c r="M35" s="57">
        <f t="shared" si="2"/>
        <v>99.229530684402022</v>
      </c>
      <c r="N35" s="58">
        <f t="shared" si="2"/>
        <v>17.622598221967305</v>
      </c>
      <c r="O35" s="47">
        <f t="shared" si="3"/>
        <v>97.9</v>
      </c>
      <c r="P35" s="48">
        <f t="shared" si="3"/>
        <v>98</v>
      </c>
      <c r="Q35" s="49">
        <f t="shared" si="8"/>
        <v>-9.9999999999994316E-2</v>
      </c>
      <c r="R35" s="50">
        <v>0</v>
      </c>
      <c r="S35" s="51">
        <v>0</v>
      </c>
      <c r="T35" s="43">
        <v>0</v>
      </c>
      <c r="U35" s="44">
        <v>0</v>
      </c>
      <c r="V35" s="59">
        <f t="shared" si="4"/>
        <v>0</v>
      </c>
      <c r="W35" s="38">
        <v>0</v>
      </c>
      <c r="X35" s="44">
        <v>127</v>
      </c>
      <c r="Y35" s="59">
        <f t="shared" si="5"/>
        <v>127</v>
      </c>
      <c r="Z35" s="66">
        <f t="shared" si="6"/>
        <v>3297</v>
      </c>
      <c r="AA35" s="61">
        <f t="shared" si="6"/>
        <v>5618</v>
      </c>
      <c r="AB35" s="59">
        <f t="shared" si="7"/>
        <v>8915</v>
      </c>
    </row>
    <row r="36" spans="1:28" s="54" customFormat="1" ht="15" customHeight="1" x14ac:dyDescent="0.15">
      <c r="A36" s="55" t="s">
        <v>65</v>
      </c>
      <c r="B36" s="63" t="s">
        <v>40</v>
      </c>
      <c r="C36" s="38">
        <v>293803</v>
      </c>
      <c r="D36" s="39">
        <v>3111</v>
      </c>
      <c r="E36" s="40">
        <v>296914</v>
      </c>
      <c r="F36" s="56">
        <v>250746</v>
      </c>
      <c r="G36" s="42">
        <f t="shared" si="0"/>
        <v>18.412257822657192</v>
      </c>
      <c r="H36" s="43">
        <v>292634</v>
      </c>
      <c r="I36" s="44">
        <v>1509</v>
      </c>
      <c r="J36" s="40">
        <v>294143</v>
      </c>
      <c r="K36" s="56">
        <v>247731</v>
      </c>
      <c r="L36" s="42">
        <f t="shared" si="1"/>
        <v>18.734837384098075</v>
      </c>
      <c r="M36" s="57">
        <f t="shared" si="2"/>
        <v>99.602114341922984</v>
      </c>
      <c r="N36" s="58">
        <f t="shared" si="2"/>
        <v>48.505303760848598</v>
      </c>
      <c r="O36" s="47">
        <f t="shared" si="3"/>
        <v>99.1</v>
      </c>
      <c r="P36" s="48">
        <f t="shared" si="3"/>
        <v>98.8</v>
      </c>
      <c r="Q36" s="49">
        <f t="shared" si="8"/>
        <v>0.29999999999999716</v>
      </c>
      <c r="R36" s="64">
        <v>0</v>
      </c>
      <c r="S36" s="65">
        <v>0</v>
      </c>
      <c r="T36" s="43">
        <v>0</v>
      </c>
      <c r="U36" s="44">
        <v>0</v>
      </c>
      <c r="V36" s="59">
        <f t="shared" si="4"/>
        <v>0</v>
      </c>
      <c r="W36" s="38">
        <v>0</v>
      </c>
      <c r="X36" s="44">
        <v>73</v>
      </c>
      <c r="Y36" s="59">
        <f t="shared" si="5"/>
        <v>73</v>
      </c>
      <c r="Z36" s="66">
        <f t="shared" si="6"/>
        <v>1169</v>
      </c>
      <c r="AA36" s="61">
        <f t="shared" si="6"/>
        <v>1529</v>
      </c>
      <c r="AB36" s="59">
        <f t="shared" si="7"/>
        <v>2698</v>
      </c>
    </row>
    <row r="37" spans="1:28" s="54" customFormat="1" ht="15" customHeight="1" x14ac:dyDescent="0.15">
      <c r="A37" s="55" t="s">
        <v>66</v>
      </c>
      <c r="B37" s="37" t="s">
        <v>40</v>
      </c>
      <c r="C37" s="38">
        <v>1079523</v>
      </c>
      <c r="D37" s="39">
        <v>12870</v>
      </c>
      <c r="E37" s="40">
        <v>1092393</v>
      </c>
      <c r="F37" s="56">
        <v>880097</v>
      </c>
      <c r="G37" s="42">
        <f t="shared" si="0"/>
        <v>24.121886564776382</v>
      </c>
      <c r="H37" s="43">
        <v>1071953</v>
      </c>
      <c r="I37" s="44">
        <v>4479</v>
      </c>
      <c r="J37" s="40">
        <v>1076432</v>
      </c>
      <c r="K37" s="56">
        <v>866645</v>
      </c>
      <c r="L37" s="42">
        <f t="shared" si="1"/>
        <v>24.206797477629248</v>
      </c>
      <c r="M37" s="45">
        <f t="shared" si="2"/>
        <v>99.298764361667153</v>
      </c>
      <c r="N37" s="46">
        <f t="shared" si="2"/>
        <v>34.801864801864802</v>
      </c>
      <c r="O37" s="47">
        <f t="shared" si="3"/>
        <v>98.5</v>
      </c>
      <c r="P37" s="48">
        <f t="shared" si="3"/>
        <v>98.5</v>
      </c>
      <c r="Q37" s="49">
        <f t="shared" si="8"/>
        <v>0</v>
      </c>
      <c r="R37" s="50">
        <v>0</v>
      </c>
      <c r="S37" s="51">
        <v>0</v>
      </c>
      <c r="T37" s="43">
        <v>102</v>
      </c>
      <c r="U37" s="44">
        <v>0</v>
      </c>
      <c r="V37" s="52">
        <f t="shared" si="4"/>
        <v>102</v>
      </c>
      <c r="W37" s="38">
        <v>86</v>
      </c>
      <c r="X37" s="44">
        <v>141</v>
      </c>
      <c r="Y37" s="52">
        <f t="shared" si="5"/>
        <v>227</v>
      </c>
      <c r="Z37" s="66">
        <f t="shared" si="6"/>
        <v>7586</v>
      </c>
      <c r="AA37" s="61">
        <f t="shared" si="6"/>
        <v>8250</v>
      </c>
      <c r="AB37" s="52">
        <f t="shared" si="7"/>
        <v>15836</v>
      </c>
    </row>
    <row r="38" spans="1:28" s="54" customFormat="1" ht="15" customHeight="1" x14ac:dyDescent="0.15">
      <c r="A38" s="55" t="s">
        <v>67</v>
      </c>
      <c r="B38" s="37" t="s">
        <v>40</v>
      </c>
      <c r="C38" s="38">
        <v>614441</v>
      </c>
      <c r="D38" s="39">
        <v>16785</v>
      </c>
      <c r="E38" s="40">
        <v>631226</v>
      </c>
      <c r="F38" s="56">
        <v>540512</v>
      </c>
      <c r="G38" s="42">
        <f t="shared" si="0"/>
        <v>16.782976141140253</v>
      </c>
      <c r="H38" s="43">
        <v>606457</v>
      </c>
      <c r="I38" s="44">
        <v>5940</v>
      </c>
      <c r="J38" s="40">
        <v>612397</v>
      </c>
      <c r="K38" s="56">
        <v>523877</v>
      </c>
      <c r="L38" s="42">
        <f t="shared" si="1"/>
        <v>16.897096074078458</v>
      </c>
      <c r="M38" s="45">
        <f t="shared" si="2"/>
        <v>98.700607544092918</v>
      </c>
      <c r="N38" s="46">
        <f t="shared" si="2"/>
        <v>35.388739946380696</v>
      </c>
      <c r="O38" s="47">
        <f t="shared" si="3"/>
        <v>97</v>
      </c>
      <c r="P38" s="48">
        <f t="shared" si="3"/>
        <v>96.9</v>
      </c>
      <c r="Q38" s="49">
        <f t="shared" si="8"/>
        <v>9.9999999999994316E-2</v>
      </c>
      <c r="R38" s="50">
        <v>0</v>
      </c>
      <c r="S38" s="51">
        <v>0</v>
      </c>
      <c r="T38" s="43">
        <v>463</v>
      </c>
      <c r="U38" s="44">
        <v>0</v>
      </c>
      <c r="V38" s="52">
        <f t="shared" si="4"/>
        <v>463</v>
      </c>
      <c r="W38" s="38">
        <v>0</v>
      </c>
      <c r="X38" s="44">
        <v>1090</v>
      </c>
      <c r="Y38" s="52">
        <f t="shared" si="5"/>
        <v>1090</v>
      </c>
      <c r="Z38" s="66">
        <f t="shared" si="6"/>
        <v>8447</v>
      </c>
      <c r="AA38" s="61">
        <f t="shared" si="6"/>
        <v>9755</v>
      </c>
      <c r="AB38" s="52">
        <f t="shared" si="7"/>
        <v>18202</v>
      </c>
    </row>
    <row r="39" spans="1:28" s="54" customFormat="1" ht="15" customHeight="1" x14ac:dyDescent="0.15">
      <c r="A39" s="55" t="s">
        <v>68</v>
      </c>
      <c r="B39" s="37" t="s">
        <v>40</v>
      </c>
      <c r="C39" s="38">
        <v>1150755</v>
      </c>
      <c r="D39" s="39">
        <v>22624</v>
      </c>
      <c r="E39" s="40">
        <v>1173379</v>
      </c>
      <c r="F39" s="56">
        <v>1014859</v>
      </c>
      <c r="G39" s="42">
        <f t="shared" si="0"/>
        <v>15.619903848711989</v>
      </c>
      <c r="H39" s="43">
        <v>1140236</v>
      </c>
      <c r="I39" s="44">
        <v>9549</v>
      </c>
      <c r="J39" s="40">
        <v>1149785</v>
      </c>
      <c r="K39" s="56">
        <v>991072</v>
      </c>
      <c r="L39" s="42">
        <f t="shared" si="1"/>
        <v>16.014275451228567</v>
      </c>
      <c r="M39" s="45">
        <f t="shared" si="2"/>
        <v>99.085904471412249</v>
      </c>
      <c r="N39" s="46">
        <f t="shared" si="2"/>
        <v>42.20739038189533</v>
      </c>
      <c r="O39" s="47">
        <f t="shared" si="3"/>
        <v>98</v>
      </c>
      <c r="P39" s="48">
        <f t="shared" si="3"/>
        <v>97.7</v>
      </c>
      <c r="Q39" s="49">
        <f t="shared" si="8"/>
        <v>0.29999999999999716</v>
      </c>
      <c r="R39" s="50">
        <v>0</v>
      </c>
      <c r="S39" s="51">
        <v>0</v>
      </c>
      <c r="T39" s="43">
        <v>555</v>
      </c>
      <c r="U39" s="44">
        <v>84</v>
      </c>
      <c r="V39" s="52">
        <f t="shared" si="4"/>
        <v>639</v>
      </c>
      <c r="W39" s="38">
        <v>7</v>
      </c>
      <c r="X39" s="44">
        <v>1027</v>
      </c>
      <c r="Y39" s="52">
        <f t="shared" si="5"/>
        <v>1034</v>
      </c>
      <c r="Z39" s="66">
        <f t="shared" si="6"/>
        <v>11067</v>
      </c>
      <c r="AA39" s="61">
        <f t="shared" si="6"/>
        <v>12132</v>
      </c>
      <c r="AB39" s="52">
        <f t="shared" si="7"/>
        <v>23199</v>
      </c>
    </row>
    <row r="40" spans="1:28" s="54" customFormat="1" ht="15" customHeight="1" x14ac:dyDescent="0.15">
      <c r="A40" s="55" t="s">
        <v>69</v>
      </c>
      <c r="B40" s="63" t="s">
        <v>35</v>
      </c>
      <c r="C40" s="38">
        <v>505462</v>
      </c>
      <c r="D40" s="39">
        <v>10312</v>
      </c>
      <c r="E40" s="40">
        <v>515774</v>
      </c>
      <c r="F40" s="56">
        <v>524759</v>
      </c>
      <c r="G40" s="42">
        <f t="shared" si="0"/>
        <v>-1.7122145594453835</v>
      </c>
      <c r="H40" s="43">
        <v>501670</v>
      </c>
      <c r="I40" s="44">
        <v>3392</v>
      </c>
      <c r="J40" s="40">
        <v>505062</v>
      </c>
      <c r="K40" s="56">
        <v>514344</v>
      </c>
      <c r="L40" s="42">
        <f t="shared" si="1"/>
        <v>-1.80462880873501</v>
      </c>
      <c r="M40" s="57">
        <f t="shared" si="2"/>
        <v>99.249795236832838</v>
      </c>
      <c r="N40" s="58">
        <f t="shared" si="2"/>
        <v>32.893716058960436</v>
      </c>
      <c r="O40" s="47">
        <f t="shared" si="3"/>
        <v>97.9</v>
      </c>
      <c r="P40" s="48">
        <f t="shared" si="3"/>
        <v>98</v>
      </c>
      <c r="Q40" s="49">
        <f t="shared" si="8"/>
        <v>-9.9999999999994316E-2</v>
      </c>
      <c r="R40" s="64">
        <v>0</v>
      </c>
      <c r="S40" s="65">
        <v>0</v>
      </c>
      <c r="T40" s="43">
        <v>0</v>
      </c>
      <c r="U40" s="44">
        <v>0</v>
      </c>
      <c r="V40" s="59">
        <f t="shared" si="4"/>
        <v>0</v>
      </c>
      <c r="W40" s="38">
        <v>0</v>
      </c>
      <c r="X40" s="44">
        <v>461</v>
      </c>
      <c r="Y40" s="59">
        <f t="shared" si="5"/>
        <v>461</v>
      </c>
      <c r="Z40" s="66">
        <f t="shared" si="6"/>
        <v>3792</v>
      </c>
      <c r="AA40" s="61">
        <f t="shared" si="6"/>
        <v>6459</v>
      </c>
      <c r="AB40" s="59">
        <f t="shared" si="7"/>
        <v>10251</v>
      </c>
    </row>
    <row r="41" spans="1:28" s="54" customFormat="1" ht="15" customHeight="1" thickBot="1" x14ac:dyDescent="0.2">
      <c r="A41" s="67" t="s">
        <v>70</v>
      </c>
      <c r="B41" s="68" t="s">
        <v>35</v>
      </c>
      <c r="C41" s="69">
        <v>491056</v>
      </c>
      <c r="D41" s="70">
        <v>11766</v>
      </c>
      <c r="E41" s="71">
        <v>502822</v>
      </c>
      <c r="F41" s="72">
        <v>453670</v>
      </c>
      <c r="G41" s="73">
        <f t="shared" si="0"/>
        <v>10.83430687504133</v>
      </c>
      <c r="H41" s="74">
        <v>484526</v>
      </c>
      <c r="I41" s="75">
        <v>3785</v>
      </c>
      <c r="J41" s="71">
        <v>488311</v>
      </c>
      <c r="K41" s="72">
        <v>443260</v>
      </c>
      <c r="L41" s="73">
        <f t="shared" si="1"/>
        <v>10.16356088977124</v>
      </c>
      <c r="M41" s="76">
        <f t="shared" si="2"/>
        <v>98.670212765957444</v>
      </c>
      <c r="N41" s="77">
        <f t="shared" si="2"/>
        <v>32.168961414244436</v>
      </c>
      <c r="O41" s="78">
        <f t="shared" si="3"/>
        <v>97.1</v>
      </c>
      <c r="P41" s="79">
        <f t="shared" si="3"/>
        <v>97.7</v>
      </c>
      <c r="Q41" s="80">
        <f t="shared" si="8"/>
        <v>-0.60000000000000853</v>
      </c>
      <c r="R41" s="81">
        <v>0</v>
      </c>
      <c r="S41" s="82">
        <v>0</v>
      </c>
      <c r="T41" s="74">
        <v>1428</v>
      </c>
      <c r="U41" s="75">
        <v>9</v>
      </c>
      <c r="V41" s="83">
        <f t="shared" si="4"/>
        <v>1437</v>
      </c>
      <c r="W41" s="69">
        <v>0</v>
      </c>
      <c r="X41" s="75">
        <v>227</v>
      </c>
      <c r="Y41" s="83">
        <f t="shared" si="5"/>
        <v>227</v>
      </c>
      <c r="Z41" s="74">
        <f t="shared" si="6"/>
        <v>7958</v>
      </c>
      <c r="AA41" s="75">
        <f t="shared" si="6"/>
        <v>7763</v>
      </c>
      <c r="AB41" s="83">
        <f t="shared" si="7"/>
        <v>15721</v>
      </c>
    </row>
    <row r="42" spans="1:28" s="97" customFormat="1" ht="15" customHeight="1" thickTop="1" x14ac:dyDescent="0.15">
      <c r="A42" s="84" t="s">
        <v>71</v>
      </c>
      <c r="B42" s="85"/>
      <c r="C42" s="86">
        <f>C43+C45</f>
        <v>190354867</v>
      </c>
      <c r="D42" s="87">
        <f>D43+D45</f>
        <v>3828677</v>
      </c>
      <c r="E42" s="88">
        <f>E43+E45</f>
        <v>194183544</v>
      </c>
      <c r="F42" s="89">
        <f>F43+F45</f>
        <v>176271686</v>
      </c>
      <c r="G42" s="90">
        <f t="shared" si="0"/>
        <v>10.161506028824165</v>
      </c>
      <c r="H42" s="86">
        <f>H43+H45</f>
        <v>188635923</v>
      </c>
      <c r="I42" s="87">
        <f>I43+I45</f>
        <v>1286282</v>
      </c>
      <c r="J42" s="88">
        <f>J43+J45</f>
        <v>189922205</v>
      </c>
      <c r="K42" s="89">
        <f>K43+K45</f>
        <v>172229053</v>
      </c>
      <c r="L42" s="90">
        <f t="shared" si="1"/>
        <v>10.273035641669585</v>
      </c>
      <c r="M42" s="91">
        <f t="shared" si="2"/>
        <v>99.096979222496046</v>
      </c>
      <c r="N42" s="92">
        <f t="shared" si="2"/>
        <v>33.595991513517589</v>
      </c>
      <c r="O42" s="93">
        <f t="shared" si="3"/>
        <v>97.8</v>
      </c>
      <c r="P42" s="94">
        <f t="shared" si="3"/>
        <v>97.7</v>
      </c>
      <c r="Q42" s="95">
        <f t="shared" si="8"/>
        <v>9.9999999999994316E-2</v>
      </c>
      <c r="R42" s="96">
        <f t="shared" ref="R42:AB42" si="9">R43+R45</f>
        <v>5372180</v>
      </c>
      <c r="S42" s="89">
        <f t="shared" si="9"/>
        <v>5365555</v>
      </c>
      <c r="T42" s="86">
        <f t="shared" si="9"/>
        <v>80508</v>
      </c>
      <c r="U42" s="87">
        <f t="shared" si="9"/>
        <v>4615</v>
      </c>
      <c r="V42" s="89">
        <f t="shared" si="9"/>
        <v>85123</v>
      </c>
      <c r="W42" s="88">
        <f t="shared" si="9"/>
        <v>5417</v>
      </c>
      <c r="X42" s="87">
        <f t="shared" si="9"/>
        <v>270340</v>
      </c>
      <c r="Y42" s="89">
        <f t="shared" si="9"/>
        <v>275757</v>
      </c>
      <c r="Z42" s="86">
        <f t="shared" si="9"/>
        <v>1794035</v>
      </c>
      <c r="AA42" s="87">
        <f t="shared" si="9"/>
        <v>2276670</v>
      </c>
      <c r="AB42" s="89">
        <f t="shared" si="9"/>
        <v>4070705</v>
      </c>
    </row>
    <row r="43" spans="1:28" s="54" customFormat="1" ht="15" customHeight="1" x14ac:dyDescent="0.15">
      <c r="A43" s="98" t="s">
        <v>72</v>
      </c>
      <c r="B43" s="99"/>
      <c r="C43" s="100">
        <f>SUM(C7:C20)</f>
        <v>171579964</v>
      </c>
      <c r="D43" s="101">
        <f>SUM(D7:D20)</f>
        <v>3341023</v>
      </c>
      <c r="E43" s="102">
        <f>SUM(E7:E20)</f>
        <v>174920987</v>
      </c>
      <c r="F43" s="103">
        <f>SUM(F7:F20)</f>
        <v>159698589</v>
      </c>
      <c r="G43" s="104">
        <f t="shared" si="0"/>
        <v>9.5319552259788587</v>
      </c>
      <c r="H43" s="100">
        <f>SUM(H7:H20)</f>
        <v>170030384</v>
      </c>
      <c r="I43" s="101">
        <f>SUM(I7:I20)</f>
        <v>1149181</v>
      </c>
      <c r="J43" s="102">
        <f>SUM(J7:J20)</f>
        <v>171179565</v>
      </c>
      <c r="K43" s="103">
        <f>SUM(K7:K20)</f>
        <v>156163568</v>
      </c>
      <c r="L43" s="104">
        <f t="shared" si="1"/>
        <v>9.6155570677022446</v>
      </c>
      <c r="M43" s="105">
        <f t="shared" si="2"/>
        <v>99.096875903296038</v>
      </c>
      <c r="N43" s="106">
        <f t="shared" si="2"/>
        <v>34.396081679174308</v>
      </c>
      <c r="O43" s="107">
        <f t="shared" si="3"/>
        <v>97.9</v>
      </c>
      <c r="P43" s="108">
        <f t="shared" si="3"/>
        <v>97.8</v>
      </c>
      <c r="Q43" s="107">
        <f t="shared" si="8"/>
        <v>0.10000000000000853</v>
      </c>
      <c r="R43" s="109">
        <f t="shared" ref="R43:AB43" si="10">SUM(R7:R20)</f>
        <v>5366553</v>
      </c>
      <c r="S43" s="103">
        <f t="shared" si="10"/>
        <v>5359896</v>
      </c>
      <c r="T43" s="100">
        <f t="shared" si="10"/>
        <v>65727</v>
      </c>
      <c r="U43" s="101">
        <f t="shared" si="10"/>
        <v>2938</v>
      </c>
      <c r="V43" s="110">
        <f t="shared" si="10"/>
        <v>68665</v>
      </c>
      <c r="W43" s="111">
        <f t="shared" si="10"/>
        <v>4105</v>
      </c>
      <c r="X43" s="101">
        <f t="shared" si="10"/>
        <v>249240</v>
      </c>
      <c r="Y43" s="110">
        <f t="shared" si="10"/>
        <v>253345</v>
      </c>
      <c r="Z43" s="100">
        <f t="shared" si="10"/>
        <v>1611202</v>
      </c>
      <c r="AA43" s="101">
        <f t="shared" si="10"/>
        <v>1945540</v>
      </c>
      <c r="AB43" s="110">
        <f t="shared" si="10"/>
        <v>3556742</v>
      </c>
    </row>
    <row r="44" spans="1:28" s="54" customFormat="1" ht="15" customHeight="1" x14ac:dyDescent="0.15">
      <c r="A44" s="112" t="s">
        <v>73</v>
      </c>
      <c r="B44" s="113"/>
      <c r="C44" s="114">
        <f>SUM(C8:C20)</f>
        <v>48179285</v>
      </c>
      <c r="D44" s="115">
        <f>SUM(D8:D20)</f>
        <v>1340638</v>
      </c>
      <c r="E44" s="116">
        <f>SUM(E8:E20)</f>
        <v>49519923</v>
      </c>
      <c r="F44" s="117">
        <f>SUM(F8:F20)</f>
        <v>44319295</v>
      </c>
      <c r="G44" s="118">
        <f t="shared" si="0"/>
        <v>11.734455613520026</v>
      </c>
      <c r="H44" s="114">
        <f>SUM(H8:H20)</f>
        <v>47634021</v>
      </c>
      <c r="I44" s="115">
        <f>SUM(I8:I20)</f>
        <v>373433</v>
      </c>
      <c r="J44" s="116">
        <f>SUM(J8:J20)</f>
        <v>48007454</v>
      </c>
      <c r="K44" s="117">
        <f>SUM(K8:K20)</f>
        <v>42861170</v>
      </c>
      <c r="L44" s="118">
        <f t="shared" si="1"/>
        <v>12.006867754659988</v>
      </c>
      <c r="M44" s="105">
        <f t="shared" ref="M44:N53" si="11">IFERROR(H44/C44*100,"-")</f>
        <v>98.868260498261861</v>
      </c>
      <c r="N44" s="106">
        <f t="shared" si="11"/>
        <v>27.854872083291689</v>
      </c>
      <c r="O44" s="119">
        <f t="shared" ref="O44:P53" si="12">IFERROR(ROUND(J44/E44*100,1),"-")</f>
        <v>96.9</v>
      </c>
      <c r="P44" s="120">
        <f t="shared" si="12"/>
        <v>96.7</v>
      </c>
      <c r="Q44" s="119">
        <f t="shared" si="8"/>
        <v>0.20000000000000284</v>
      </c>
      <c r="R44" s="121">
        <f t="shared" ref="R44:AB44" si="13">SUM(R8:R20)</f>
        <v>614288</v>
      </c>
      <c r="S44" s="121">
        <f t="shared" si="13"/>
        <v>612383</v>
      </c>
      <c r="T44" s="114">
        <f t="shared" si="13"/>
        <v>25144</v>
      </c>
      <c r="U44" s="115">
        <f t="shared" si="13"/>
        <v>648</v>
      </c>
      <c r="V44" s="117">
        <f t="shared" si="13"/>
        <v>25792</v>
      </c>
      <c r="W44" s="114">
        <f t="shared" si="13"/>
        <v>917</v>
      </c>
      <c r="X44" s="115">
        <f t="shared" si="13"/>
        <v>103781</v>
      </c>
      <c r="Y44" s="117">
        <f t="shared" si="13"/>
        <v>104698</v>
      </c>
      <c r="Z44" s="114">
        <f t="shared" si="13"/>
        <v>569491</v>
      </c>
      <c r="AA44" s="115">
        <f t="shared" si="13"/>
        <v>864072</v>
      </c>
      <c r="AB44" s="117">
        <f t="shared" si="13"/>
        <v>1433563</v>
      </c>
    </row>
    <row r="45" spans="1:28" s="54" customFormat="1" ht="15" customHeight="1" x14ac:dyDescent="0.15">
      <c r="A45" s="112" t="s">
        <v>74</v>
      </c>
      <c r="B45" s="113"/>
      <c r="C45" s="114">
        <f>C49+C50+C51+C52+C53</f>
        <v>18774903</v>
      </c>
      <c r="D45" s="115">
        <f>D49+D50+D51+D52+D53</f>
        <v>487654</v>
      </c>
      <c r="E45" s="116">
        <f>E49+E50+E51+E52+E53</f>
        <v>19262557</v>
      </c>
      <c r="F45" s="117">
        <f>F49+F50+F51+F52+F53</f>
        <v>16573097</v>
      </c>
      <c r="G45" s="122">
        <f t="shared" si="0"/>
        <v>16.227866161647398</v>
      </c>
      <c r="H45" s="114">
        <f>H49+H50+H51+H52+H53</f>
        <v>18605539</v>
      </c>
      <c r="I45" s="115">
        <f>I49+I50+I51+I52+I53</f>
        <v>137101</v>
      </c>
      <c r="J45" s="116">
        <f>J49+J50+J51+J52+J53</f>
        <v>18742640</v>
      </c>
      <c r="K45" s="117">
        <f>K49+K50+K51+K52+K53</f>
        <v>16065485</v>
      </c>
      <c r="L45" s="122">
        <f t="shared" si="1"/>
        <v>16.6640160567826</v>
      </c>
      <c r="M45" s="105">
        <f t="shared" si="11"/>
        <v>99.097923435343446</v>
      </c>
      <c r="N45" s="106">
        <f t="shared" si="11"/>
        <v>28.114400784162541</v>
      </c>
      <c r="O45" s="119">
        <f t="shared" si="12"/>
        <v>97.3</v>
      </c>
      <c r="P45" s="120">
        <f t="shared" si="12"/>
        <v>96.9</v>
      </c>
      <c r="Q45" s="119">
        <f t="shared" si="8"/>
        <v>0.39999999999999147</v>
      </c>
      <c r="R45" s="121">
        <f t="shared" ref="R45:AB45" si="14">R49+R50+R51+R52+R53</f>
        <v>5627</v>
      </c>
      <c r="S45" s="117">
        <f t="shared" si="14"/>
        <v>5659</v>
      </c>
      <c r="T45" s="114">
        <f t="shared" si="14"/>
        <v>14781</v>
      </c>
      <c r="U45" s="115">
        <f t="shared" si="14"/>
        <v>1677</v>
      </c>
      <c r="V45" s="117">
        <f t="shared" si="14"/>
        <v>16458</v>
      </c>
      <c r="W45" s="116">
        <f t="shared" si="14"/>
        <v>1312</v>
      </c>
      <c r="X45" s="115">
        <f t="shared" si="14"/>
        <v>21100</v>
      </c>
      <c r="Y45" s="117">
        <f t="shared" si="14"/>
        <v>22412</v>
      </c>
      <c r="Z45" s="114">
        <f t="shared" si="14"/>
        <v>182833</v>
      </c>
      <c r="AA45" s="115">
        <f t="shared" si="14"/>
        <v>331130</v>
      </c>
      <c r="AB45" s="117">
        <f t="shared" si="14"/>
        <v>513963</v>
      </c>
    </row>
    <row r="46" spans="1:28" s="54" customFormat="1" ht="15" customHeight="1" x14ac:dyDescent="0.15">
      <c r="A46" s="123" t="s">
        <v>75</v>
      </c>
      <c r="B46" s="124"/>
      <c r="C46" s="125">
        <f>SUMIFS(C$7:C$41,$B$7:$B$41,"沿")</f>
        <v>158186538</v>
      </c>
      <c r="D46" s="126">
        <f t="shared" ref="D46:F46" si="15">SUMIFS(D$7:D$41,$B$7:$B$41,"沿")</f>
        <v>2939767</v>
      </c>
      <c r="E46" s="127">
        <f t="shared" si="15"/>
        <v>161126305</v>
      </c>
      <c r="F46" s="127">
        <f t="shared" si="15"/>
        <v>147601219</v>
      </c>
      <c r="G46" s="128">
        <f t="shared" si="0"/>
        <v>9.1632617207585536</v>
      </c>
      <c r="H46" s="125">
        <f>SUMIFS(H$7:H$41,$B$7:$B$41,"沿")</f>
        <v>156812639</v>
      </c>
      <c r="I46" s="126">
        <f t="shared" ref="I46:K46" si="16">SUMIFS(I$7:I$41,$B$7:$B$41,"沿")</f>
        <v>1044553</v>
      </c>
      <c r="J46" s="127">
        <f t="shared" si="16"/>
        <v>157857192</v>
      </c>
      <c r="K46" s="127">
        <f t="shared" si="16"/>
        <v>144512495</v>
      </c>
      <c r="L46" s="128">
        <f t="shared" si="1"/>
        <v>9.2342859349290176</v>
      </c>
      <c r="M46" s="129">
        <f t="shared" si="11"/>
        <v>99.131469076085352</v>
      </c>
      <c r="N46" s="130">
        <f t="shared" si="11"/>
        <v>35.531829563363353</v>
      </c>
      <c r="O46" s="131">
        <f>IFERROR(ROUND(J46/E46*100,1),"-")</f>
        <v>98</v>
      </c>
      <c r="P46" s="132">
        <f>IFERROR(ROUND(K46/F46*100,1),"-")</f>
        <v>97.9</v>
      </c>
      <c r="Q46" s="131">
        <f t="shared" si="8"/>
        <v>9.9999999999994316E-2</v>
      </c>
      <c r="R46" s="127">
        <f t="shared" ref="R46:AB46" si="17">SUMIFS(R$7:R$41,$B$7:$B$41,"沿")</f>
        <v>5155679</v>
      </c>
      <c r="S46" s="127">
        <f t="shared" si="17"/>
        <v>5149444</v>
      </c>
      <c r="T46" s="125">
        <f t="shared" si="17"/>
        <v>57727</v>
      </c>
      <c r="U46" s="126">
        <f t="shared" si="17"/>
        <v>3945</v>
      </c>
      <c r="V46" s="127">
        <f t="shared" si="17"/>
        <v>61672</v>
      </c>
      <c r="W46" s="125">
        <f t="shared" si="17"/>
        <v>3719</v>
      </c>
      <c r="X46" s="126">
        <f t="shared" si="17"/>
        <v>210176</v>
      </c>
      <c r="Y46" s="127">
        <f t="shared" si="17"/>
        <v>213895</v>
      </c>
      <c r="Z46" s="125">
        <f t="shared" si="17"/>
        <v>1427907</v>
      </c>
      <c r="AA46" s="126">
        <f t="shared" si="17"/>
        <v>1688983</v>
      </c>
      <c r="AB46" s="127">
        <f t="shared" si="17"/>
        <v>3116890</v>
      </c>
    </row>
    <row r="47" spans="1:28" s="54" customFormat="1" ht="15" customHeight="1" x14ac:dyDescent="0.15">
      <c r="A47" s="133" t="s">
        <v>76</v>
      </c>
      <c r="B47" s="134"/>
      <c r="C47" s="135">
        <f>SUMIFS(C$7:C$41,$B$7:$B$41,"-")</f>
        <v>32168329</v>
      </c>
      <c r="D47" s="136">
        <f t="shared" ref="D47:F47" si="18">SUMIFS(D$7:D$41,$B$7:$B$41,"-")</f>
        <v>888910</v>
      </c>
      <c r="E47" s="137">
        <f t="shared" si="18"/>
        <v>33057239</v>
      </c>
      <c r="F47" s="137">
        <f t="shared" si="18"/>
        <v>28670467</v>
      </c>
      <c r="G47" s="138">
        <f t="shared" si="0"/>
        <v>15.300664617705738</v>
      </c>
      <c r="H47" s="135">
        <f>SUMIFS(H$7:H$41,$B$7:$B$41,"-")</f>
        <v>31823284</v>
      </c>
      <c r="I47" s="136">
        <f t="shared" ref="I47:K47" si="19">SUMIFS(I$7:I$41,$B$7:$B$41,"-")</f>
        <v>241729</v>
      </c>
      <c r="J47" s="137">
        <f t="shared" si="19"/>
        <v>32065013</v>
      </c>
      <c r="K47" s="137">
        <f t="shared" si="19"/>
        <v>27716558</v>
      </c>
      <c r="L47" s="138">
        <f t="shared" si="1"/>
        <v>15.689015208887049</v>
      </c>
      <c r="M47" s="139">
        <f t="shared" si="11"/>
        <v>98.927376675362893</v>
      </c>
      <c r="N47" s="140">
        <f t="shared" si="11"/>
        <v>27.193866645667164</v>
      </c>
      <c r="O47" s="141">
        <f t="shared" si="12"/>
        <v>97</v>
      </c>
      <c r="P47" s="142">
        <f t="shared" si="12"/>
        <v>96.7</v>
      </c>
      <c r="Q47" s="141">
        <f t="shared" si="8"/>
        <v>0.29999999999999716</v>
      </c>
      <c r="R47" s="137">
        <f t="shared" ref="R47:AB47" si="20">SUMIFS(R$7:R$41,$B$7:$B$41,"-")</f>
        <v>216501</v>
      </c>
      <c r="S47" s="137">
        <f t="shared" si="20"/>
        <v>216111</v>
      </c>
      <c r="T47" s="135">
        <f t="shared" si="20"/>
        <v>22781</v>
      </c>
      <c r="U47" s="136">
        <f t="shared" si="20"/>
        <v>670</v>
      </c>
      <c r="V47" s="137">
        <f t="shared" si="20"/>
        <v>23451</v>
      </c>
      <c r="W47" s="135">
        <f t="shared" si="20"/>
        <v>1698</v>
      </c>
      <c r="X47" s="136">
        <f t="shared" si="20"/>
        <v>60164</v>
      </c>
      <c r="Y47" s="137">
        <f t="shared" si="20"/>
        <v>61862</v>
      </c>
      <c r="Z47" s="135">
        <f t="shared" si="20"/>
        <v>366128</v>
      </c>
      <c r="AA47" s="136">
        <f t="shared" si="20"/>
        <v>587687</v>
      </c>
      <c r="AB47" s="137">
        <f t="shared" si="20"/>
        <v>953815</v>
      </c>
    </row>
    <row r="48" spans="1:28" s="54" customFormat="1" ht="15" hidden="1" customHeight="1" outlineLevel="1" x14ac:dyDescent="0.15">
      <c r="A48" s="112" t="s">
        <v>77</v>
      </c>
      <c r="B48" s="113"/>
      <c r="C48" s="114">
        <f>SUM(C8:C20)</f>
        <v>48179285</v>
      </c>
      <c r="D48" s="115">
        <f>SUM(D8:D20)</f>
        <v>1340638</v>
      </c>
      <c r="E48" s="116">
        <f>SUM(E8:E20)</f>
        <v>49519923</v>
      </c>
      <c r="F48" s="117">
        <f>SUM(F8:F20)</f>
        <v>44319295</v>
      </c>
      <c r="G48" s="122">
        <f t="shared" si="0"/>
        <v>11.734455613520026</v>
      </c>
      <c r="H48" s="114">
        <f>SUM(H8:H20)</f>
        <v>47634021</v>
      </c>
      <c r="I48" s="115">
        <f>SUM(I8:I20)</f>
        <v>373433</v>
      </c>
      <c r="J48" s="116">
        <f>SUM(J8:J20)</f>
        <v>48007454</v>
      </c>
      <c r="K48" s="117">
        <f>SUM(K8:K20)</f>
        <v>42861170</v>
      </c>
      <c r="L48" s="122">
        <f t="shared" si="1"/>
        <v>12.006867754659988</v>
      </c>
      <c r="M48" s="143">
        <f t="shared" si="11"/>
        <v>98.868260498261861</v>
      </c>
      <c r="N48" s="144">
        <f t="shared" si="11"/>
        <v>27.854872083291689</v>
      </c>
      <c r="O48" s="119">
        <f t="shared" si="12"/>
        <v>96.9</v>
      </c>
      <c r="P48" s="120">
        <f t="shared" si="12"/>
        <v>96.7</v>
      </c>
      <c r="Q48" s="119">
        <f t="shared" si="8"/>
        <v>0.20000000000000284</v>
      </c>
      <c r="R48" s="121">
        <f t="shared" ref="R48:AB48" si="21">SUM(R8:R20)</f>
        <v>614288</v>
      </c>
      <c r="S48" s="117">
        <f t="shared" si="21"/>
        <v>612383</v>
      </c>
      <c r="T48" s="114">
        <f t="shared" si="21"/>
        <v>25144</v>
      </c>
      <c r="U48" s="115">
        <f t="shared" si="21"/>
        <v>648</v>
      </c>
      <c r="V48" s="117">
        <f t="shared" si="21"/>
        <v>25792</v>
      </c>
      <c r="W48" s="116">
        <f t="shared" si="21"/>
        <v>917</v>
      </c>
      <c r="X48" s="115">
        <f t="shared" si="21"/>
        <v>103781</v>
      </c>
      <c r="Y48" s="117">
        <f t="shared" si="21"/>
        <v>104698</v>
      </c>
      <c r="Z48" s="114">
        <f t="shared" si="21"/>
        <v>569491</v>
      </c>
      <c r="AA48" s="115">
        <f t="shared" si="21"/>
        <v>864072</v>
      </c>
      <c r="AB48" s="117">
        <f t="shared" si="21"/>
        <v>1433563</v>
      </c>
    </row>
    <row r="49" spans="1:28" s="54" customFormat="1" ht="15" hidden="1" customHeight="1" outlineLevel="1" x14ac:dyDescent="0.15">
      <c r="A49" s="112" t="s">
        <v>78</v>
      </c>
      <c r="B49" s="113"/>
      <c r="C49" s="114">
        <f>SUM(C21:C27)</f>
        <v>5377981</v>
      </c>
      <c r="D49" s="115">
        <f>SUM(D21:D27)</f>
        <v>182195</v>
      </c>
      <c r="E49" s="116">
        <f>SUM(E21:E27)</f>
        <v>5560176</v>
      </c>
      <c r="F49" s="117">
        <f>SUM(F21:F27)</f>
        <v>4887216</v>
      </c>
      <c r="G49" s="122">
        <f t="shared" si="0"/>
        <v>13.76980268520974</v>
      </c>
      <c r="H49" s="114">
        <f>SUM(H21:H27)</f>
        <v>5318590</v>
      </c>
      <c r="I49" s="115">
        <f>SUM(I21:I27)</f>
        <v>47126</v>
      </c>
      <c r="J49" s="116">
        <f>SUM(J21:J27)</f>
        <v>5365716</v>
      </c>
      <c r="K49" s="117">
        <f>SUM(K21:K27)</f>
        <v>4695629</v>
      </c>
      <c r="L49" s="122">
        <f t="shared" si="1"/>
        <v>14.270441723568878</v>
      </c>
      <c r="M49" s="143">
        <f t="shared" si="11"/>
        <v>98.895663632876349</v>
      </c>
      <c r="N49" s="144">
        <f t="shared" si="11"/>
        <v>25.865693350531028</v>
      </c>
      <c r="O49" s="119">
        <f t="shared" si="12"/>
        <v>96.5</v>
      </c>
      <c r="P49" s="120">
        <f t="shared" si="12"/>
        <v>96.1</v>
      </c>
      <c r="Q49" s="119">
        <f t="shared" si="8"/>
        <v>0.40000000000000568</v>
      </c>
      <c r="R49" s="121">
        <f t="shared" ref="R49:AB49" si="22">SUM(R21:R27)</f>
        <v>0</v>
      </c>
      <c r="S49" s="117">
        <f t="shared" si="22"/>
        <v>0</v>
      </c>
      <c r="T49" s="114">
        <f t="shared" si="22"/>
        <v>2661</v>
      </c>
      <c r="U49" s="115">
        <f t="shared" si="22"/>
        <v>55</v>
      </c>
      <c r="V49" s="145">
        <f t="shared" si="22"/>
        <v>2716</v>
      </c>
      <c r="W49" s="116">
        <f t="shared" si="22"/>
        <v>65</v>
      </c>
      <c r="X49" s="115">
        <f t="shared" si="22"/>
        <v>7781</v>
      </c>
      <c r="Y49" s="145">
        <f t="shared" si="22"/>
        <v>7846</v>
      </c>
      <c r="Z49" s="114">
        <f t="shared" si="22"/>
        <v>61987</v>
      </c>
      <c r="AA49" s="115">
        <f t="shared" si="22"/>
        <v>127343</v>
      </c>
      <c r="AB49" s="145">
        <f t="shared" si="22"/>
        <v>189330</v>
      </c>
    </row>
    <row r="50" spans="1:28" s="54" customFormat="1" ht="15" hidden="1" customHeight="1" outlineLevel="1" x14ac:dyDescent="0.15">
      <c r="A50" s="112" t="s">
        <v>79</v>
      </c>
      <c r="B50" s="113"/>
      <c r="C50" s="114">
        <f>SUM(C28:C35)</f>
        <v>9261882</v>
      </c>
      <c r="D50" s="115">
        <f>SUM(D28:D35)</f>
        <v>227991</v>
      </c>
      <c r="E50" s="116">
        <f>SUM(E28:E35)</f>
        <v>9489873</v>
      </c>
      <c r="F50" s="117">
        <f>SUM(F28:F35)</f>
        <v>8021238</v>
      </c>
      <c r="G50" s="122">
        <f t="shared" si="0"/>
        <v>18.309330804047956</v>
      </c>
      <c r="H50" s="114">
        <f>SUM(H28:H35)</f>
        <v>9189473</v>
      </c>
      <c r="I50" s="115">
        <f>SUM(I28:I35)</f>
        <v>61321</v>
      </c>
      <c r="J50" s="116">
        <f>SUM(J28:J35)</f>
        <v>9250794</v>
      </c>
      <c r="K50" s="117">
        <f>SUM(K28:K35)</f>
        <v>7782927</v>
      </c>
      <c r="L50" s="122">
        <f t="shared" si="1"/>
        <v>18.860089526729467</v>
      </c>
      <c r="M50" s="143">
        <f t="shared" si="11"/>
        <v>99.218204248337443</v>
      </c>
      <c r="N50" s="144">
        <f t="shared" si="11"/>
        <v>26.896237132167499</v>
      </c>
      <c r="O50" s="119">
        <f t="shared" si="12"/>
        <v>97.5</v>
      </c>
      <c r="P50" s="120">
        <f t="shared" si="12"/>
        <v>97</v>
      </c>
      <c r="Q50" s="119">
        <f t="shared" si="8"/>
        <v>0.5</v>
      </c>
      <c r="R50" s="121">
        <f t="shared" ref="R50:AB50" si="23">SUM(R28:R35)</f>
        <v>5627</v>
      </c>
      <c r="S50" s="117">
        <f t="shared" si="23"/>
        <v>5659</v>
      </c>
      <c r="T50" s="114">
        <f t="shared" si="23"/>
        <v>9572</v>
      </c>
      <c r="U50" s="115">
        <f t="shared" si="23"/>
        <v>1529</v>
      </c>
      <c r="V50" s="145">
        <f t="shared" si="23"/>
        <v>11101</v>
      </c>
      <c r="W50" s="116">
        <f t="shared" si="23"/>
        <v>1154</v>
      </c>
      <c r="X50" s="115">
        <f t="shared" si="23"/>
        <v>10300</v>
      </c>
      <c r="Y50" s="145">
        <f t="shared" si="23"/>
        <v>11454</v>
      </c>
      <c r="Z50" s="114">
        <f t="shared" si="23"/>
        <v>80827</v>
      </c>
      <c r="AA50" s="115">
        <f t="shared" si="23"/>
        <v>157899</v>
      </c>
      <c r="AB50" s="145">
        <f t="shared" si="23"/>
        <v>238726</v>
      </c>
    </row>
    <row r="51" spans="1:28" s="54" customFormat="1" ht="15" hidden="1" customHeight="1" outlineLevel="1" x14ac:dyDescent="0.15">
      <c r="A51" s="112" t="s">
        <v>80</v>
      </c>
      <c r="B51" s="113"/>
      <c r="C51" s="114">
        <f>SUM(C36:C39)</f>
        <v>3138522</v>
      </c>
      <c r="D51" s="115">
        <f>SUM(D36:D39)</f>
        <v>55390</v>
      </c>
      <c r="E51" s="116">
        <f>SUM(E36:E39)</f>
        <v>3193912</v>
      </c>
      <c r="F51" s="117">
        <f>SUM(F36:F39)</f>
        <v>2686214</v>
      </c>
      <c r="G51" s="122">
        <f t="shared" si="0"/>
        <v>18.900132305170029</v>
      </c>
      <c r="H51" s="114">
        <f>SUM(H36:H39)</f>
        <v>3111280</v>
      </c>
      <c r="I51" s="115">
        <f>SUM(I36:I39)</f>
        <v>21477</v>
      </c>
      <c r="J51" s="116">
        <f>SUM(J36:J39)</f>
        <v>3132757</v>
      </c>
      <c r="K51" s="117">
        <f>SUM(K36:K39)</f>
        <v>2629325</v>
      </c>
      <c r="L51" s="122">
        <f t="shared" si="1"/>
        <v>19.146815247259276</v>
      </c>
      <c r="M51" s="143">
        <f t="shared" si="11"/>
        <v>99.132011819576221</v>
      </c>
      <c r="N51" s="144">
        <f t="shared" si="11"/>
        <v>38.774146957934647</v>
      </c>
      <c r="O51" s="119">
        <f t="shared" si="12"/>
        <v>98.1</v>
      </c>
      <c r="P51" s="120">
        <f t="shared" si="12"/>
        <v>97.9</v>
      </c>
      <c r="Q51" s="119">
        <f t="shared" si="8"/>
        <v>0.19999999999998863</v>
      </c>
      <c r="R51" s="121">
        <f t="shared" ref="R51:AB51" si="24">SUM(R36:R39)</f>
        <v>0</v>
      </c>
      <c r="S51" s="117">
        <f t="shared" si="24"/>
        <v>0</v>
      </c>
      <c r="T51" s="114">
        <f t="shared" si="24"/>
        <v>1120</v>
      </c>
      <c r="U51" s="115">
        <f t="shared" si="24"/>
        <v>84</v>
      </c>
      <c r="V51" s="145">
        <f t="shared" si="24"/>
        <v>1204</v>
      </c>
      <c r="W51" s="116">
        <f t="shared" si="24"/>
        <v>93</v>
      </c>
      <c r="X51" s="115">
        <f t="shared" si="24"/>
        <v>2331</v>
      </c>
      <c r="Y51" s="145">
        <f t="shared" si="24"/>
        <v>2424</v>
      </c>
      <c r="Z51" s="114">
        <f t="shared" si="24"/>
        <v>28269</v>
      </c>
      <c r="AA51" s="115">
        <f t="shared" si="24"/>
        <v>31666</v>
      </c>
      <c r="AB51" s="145">
        <f t="shared" si="24"/>
        <v>59935</v>
      </c>
    </row>
    <row r="52" spans="1:28" s="54" customFormat="1" ht="15" hidden="1" customHeight="1" outlineLevel="1" x14ac:dyDescent="0.15">
      <c r="A52" s="112" t="s">
        <v>81</v>
      </c>
      <c r="B52" s="113"/>
      <c r="C52" s="114">
        <f t="shared" ref="C52:F53" si="25">SUM(C40:C40)</f>
        <v>505462</v>
      </c>
      <c r="D52" s="115">
        <f t="shared" si="25"/>
        <v>10312</v>
      </c>
      <c r="E52" s="116">
        <f t="shared" si="25"/>
        <v>515774</v>
      </c>
      <c r="F52" s="117">
        <f t="shared" si="25"/>
        <v>524759</v>
      </c>
      <c r="G52" s="122">
        <f t="shared" si="0"/>
        <v>-1.7122145594453835</v>
      </c>
      <c r="H52" s="114">
        <f t="shared" ref="H52:K53" si="26">SUM(H40:H40)</f>
        <v>501670</v>
      </c>
      <c r="I52" s="115">
        <f t="shared" si="26"/>
        <v>3392</v>
      </c>
      <c r="J52" s="116">
        <f t="shared" si="26"/>
        <v>505062</v>
      </c>
      <c r="K52" s="117">
        <f t="shared" si="26"/>
        <v>514344</v>
      </c>
      <c r="L52" s="122">
        <f t="shared" si="1"/>
        <v>-1.80462880873501</v>
      </c>
      <c r="M52" s="143">
        <f t="shared" si="11"/>
        <v>99.249795236832838</v>
      </c>
      <c r="N52" s="144">
        <f t="shared" si="11"/>
        <v>32.893716058960436</v>
      </c>
      <c r="O52" s="119">
        <f t="shared" si="12"/>
        <v>97.9</v>
      </c>
      <c r="P52" s="120">
        <f t="shared" si="12"/>
        <v>98</v>
      </c>
      <c r="Q52" s="119">
        <f t="shared" si="8"/>
        <v>-9.9999999999994316E-2</v>
      </c>
      <c r="R52" s="121">
        <f t="shared" ref="R52:AB53" si="27">SUM(R40:R40)</f>
        <v>0</v>
      </c>
      <c r="S52" s="117">
        <f t="shared" si="27"/>
        <v>0</v>
      </c>
      <c r="T52" s="114">
        <f t="shared" si="27"/>
        <v>0</v>
      </c>
      <c r="U52" s="115">
        <f t="shared" si="27"/>
        <v>0</v>
      </c>
      <c r="V52" s="145">
        <f t="shared" si="27"/>
        <v>0</v>
      </c>
      <c r="W52" s="116">
        <f t="shared" si="27"/>
        <v>0</v>
      </c>
      <c r="X52" s="115">
        <f t="shared" si="27"/>
        <v>461</v>
      </c>
      <c r="Y52" s="145">
        <f t="shared" si="27"/>
        <v>461</v>
      </c>
      <c r="Z52" s="114">
        <f t="shared" si="27"/>
        <v>3792</v>
      </c>
      <c r="AA52" s="115">
        <f t="shared" si="27"/>
        <v>6459</v>
      </c>
      <c r="AB52" s="145">
        <f t="shared" si="27"/>
        <v>10251</v>
      </c>
    </row>
    <row r="53" spans="1:28" s="54" customFormat="1" ht="15" hidden="1" customHeight="1" outlineLevel="1" x14ac:dyDescent="0.15">
      <c r="A53" s="112" t="s">
        <v>82</v>
      </c>
      <c r="B53" s="113"/>
      <c r="C53" s="114">
        <f t="shared" si="25"/>
        <v>491056</v>
      </c>
      <c r="D53" s="115">
        <f t="shared" si="25"/>
        <v>11766</v>
      </c>
      <c r="E53" s="116">
        <f t="shared" si="25"/>
        <v>502822</v>
      </c>
      <c r="F53" s="117">
        <f t="shared" si="25"/>
        <v>453670</v>
      </c>
      <c r="G53" s="122">
        <f t="shared" si="0"/>
        <v>10.83430687504133</v>
      </c>
      <c r="H53" s="114">
        <f t="shared" si="26"/>
        <v>484526</v>
      </c>
      <c r="I53" s="115">
        <f t="shared" si="26"/>
        <v>3785</v>
      </c>
      <c r="J53" s="116">
        <f t="shared" si="26"/>
        <v>488311</v>
      </c>
      <c r="K53" s="117">
        <f t="shared" si="26"/>
        <v>443260</v>
      </c>
      <c r="L53" s="122">
        <f t="shared" si="1"/>
        <v>10.16356088977124</v>
      </c>
      <c r="M53" s="143">
        <f t="shared" si="11"/>
        <v>98.670212765957444</v>
      </c>
      <c r="N53" s="144">
        <f t="shared" si="11"/>
        <v>32.168961414244436</v>
      </c>
      <c r="O53" s="119">
        <f t="shared" si="12"/>
        <v>97.1</v>
      </c>
      <c r="P53" s="120">
        <f t="shared" si="12"/>
        <v>97.7</v>
      </c>
      <c r="Q53" s="119">
        <f t="shared" si="8"/>
        <v>-0.60000000000000853</v>
      </c>
      <c r="R53" s="121">
        <f t="shared" si="27"/>
        <v>0</v>
      </c>
      <c r="S53" s="117">
        <f t="shared" si="27"/>
        <v>0</v>
      </c>
      <c r="T53" s="114">
        <f t="shared" si="27"/>
        <v>1428</v>
      </c>
      <c r="U53" s="115">
        <f t="shared" si="27"/>
        <v>9</v>
      </c>
      <c r="V53" s="145">
        <f t="shared" si="27"/>
        <v>1437</v>
      </c>
      <c r="W53" s="116">
        <f t="shared" si="27"/>
        <v>0</v>
      </c>
      <c r="X53" s="115">
        <f t="shared" si="27"/>
        <v>227</v>
      </c>
      <c r="Y53" s="145">
        <f t="shared" si="27"/>
        <v>227</v>
      </c>
      <c r="Z53" s="114">
        <f t="shared" si="27"/>
        <v>7958</v>
      </c>
      <c r="AA53" s="115">
        <f t="shared" si="27"/>
        <v>7763</v>
      </c>
      <c r="AB53" s="145">
        <f t="shared" si="27"/>
        <v>15721</v>
      </c>
    </row>
    <row r="54" spans="1:28" ht="15" customHeight="1" collapsed="1" x14ac:dyDescent="0.4"/>
  </sheetData>
  <autoFilter ref="A6:AB6" xr:uid="{7FE1266F-579C-4A17-9E1D-F0E55268C30E}"/>
  <mergeCells count="9">
    <mergeCell ref="A5:B5"/>
    <mergeCell ref="A1:AB1"/>
    <mergeCell ref="C4:G4"/>
    <mergeCell ref="H4:L4"/>
    <mergeCell ref="M4:Q4"/>
    <mergeCell ref="R4:S4"/>
    <mergeCell ref="T4:V4"/>
    <mergeCell ref="W4:Y4"/>
    <mergeCell ref="Z4:AB4"/>
  </mergeCells>
  <phoneticPr fontId="3"/>
  <dataValidations count="2">
    <dataValidation imeMode="on" allowBlank="1" showInputMessage="1" showErrorMessage="1" sqref="A57:B1048576 B54 F2:I2 A1:B1 B7:B41 F3:G3 K2 H3:H6 D2:E3 M2:M6 I3:L3 R3:R6 N3:Q3 A2:A4 S6 C2:C6 B2:B3 S3 D5:G6 I5:L6 N5:Q6 A7:A53 T2:XFD6" xr:uid="{BF450592-FDFD-4935-810E-DDC388CC41ED}"/>
    <dataValidation imeMode="off" allowBlank="1" showInputMessage="1" showErrorMessage="1" sqref="C7:XFD53 AC1:XFD1 C57:XFD1048576" xr:uid="{8245C98B-8446-4069-A68B-1596DF3D502C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3" orientation="landscape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3033-2F8D-4A1E-A7AE-2C95B65DDFD6}">
  <sheetPr>
    <tabColor indexed="8"/>
    <pageSetUpPr fitToPage="1"/>
  </sheetPr>
  <dimension ref="A1:AB54"/>
  <sheetViews>
    <sheetView view="pageBreakPreview" zoomScale="90" zoomScaleNormal="100" zoomScaleSheetLayoutView="9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8" customWidth="1"/>
    <col min="2" max="2" width="3.75" style="8" customWidth="1"/>
    <col min="3" max="6" width="9.375" style="1" customWidth="1"/>
    <col min="7" max="7" width="7.5" style="4" customWidth="1"/>
    <col min="8" max="11" width="9.375" style="1" customWidth="1"/>
    <col min="12" max="17" width="7.5" style="4" customWidth="1"/>
    <col min="18" max="19" width="9.375" style="1" customWidth="1" outlineLevel="1"/>
    <col min="20" max="28" width="9.375" style="1" customWidth="1"/>
    <col min="29" max="16384" width="8.875" style="1"/>
  </cols>
  <sheetData>
    <row r="1" spans="1:28" ht="15" customHeight="1" x14ac:dyDescent="0.4">
      <c r="A1" s="148" t="s">
        <v>85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</row>
    <row r="2" spans="1:28" ht="15" customHeight="1" x14ac:dyDescent="0.15">
      <c r="A2" s="2" t="s">
        <v>0</v>
      </c>
      <c r="B2" s="2"/>
      <c r="C2" s="3"/>
      <c r="D2" s="3"/>
      <c r="E2" s="3"/>
      <c r="F2" s="3"/>
      <c r="H2" s="3"/>
      <c r="I2" s="3"/>
      <c r="K2" s="3"/>
      <c r="M2" s="5" t="s">
        <v>83</v>
      </c>
      <c r="N2" s="6"/>
      <c r="O2" s="6"/>
      <c r="P2" s="6"/>
      <c r="Q2" s="6"/>
      <c r="R2" s="7"/>
      <c r="S2" s="7"/>
    </row>
    <row r="3" spans="1:28" ht="15" customHeight="1" x14ac:dyDescent="0.4">
      <c r="AA3" s="9"/>
      <c r="AB3" s="9" t="s">
        <v>2</v>
      </c>
    </row>
    <row r="4" spans="1:28" s="3" customFormat="1" ht="15" customHeight="1" x14ac:dyDescent="0.4">
      <c r="A4" s="10"/>
      <c r="B4" s="11"/>
      <c r="C4" s="149" t="s">
        <v>3</v>
      </c>
      <c r="D4" s="149"/>
      <c r="E4" s="149"/>
      <c r="F4" s="149"/>
      <c r="G4" s="150"/>
      <c r="H4" s="151" t="s">
        <v>4</v>
      </c>
      <c r="I4" s="149"/>
      <c r="J4" s="149"/>
      <c r="K4" s="149"/>
      <c r="L4" s="149"/>
      <c r="M4" s="152" t="s">
        <v>86</v>
      </c>
      <c r="N4" s="153"/>
      <c r="O4" s="153"/>
      <c r="P4" s="153"/>
      <c r="Q4" s="154"/>
      <c r="R4" s="155" t="s">
        <v>5</v>
      </c>
      <c r="S4" s="156"/>
      <c r="T4" s="157" t="s">
        <v>6</v>
      </c>
      <c r="U4" s="158"/>
      <c r="V4" s="159"/>
      <c r="W4" s="157" t="s">
        <v>7</v>
      </c>
      <c r="X4" s="158"/>
      <c r="Y4" s="159"/>
      <c r="Z4" s="160" t="s">
        <v>8</v>
      </c>
      <c r="AA4" s="158"/>
      <c r="AB4" s="159"/>
    </row>
    <row r="5" spans="1:28" s="3" customFormat="1" ht="15" customHeight="1" x14ac:dyDescent="0.4">
      <c r="A5" s="146" t="s">
        <v>9</v>
      </c>
      <c r="B5" s="147"/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13</v>
      </c>
      <c r="H5" s="16" t="s">
        <v>10</v>
      </c>
      <c r="I5" s="17" t="s">
        <v>11</v>
      </c>
      <c r="J5" s="14" t="s">
        <v>12</v>
      </c>
      <c r="K5" s="14" t="s">
        <v>13</v>
      </c>
      <c r="L5" s="18" t="s">
        <v>13</v>
      </c>
      <c r="M5" s="19" t="s">
        <v>14</v>
      </c>
      <c r="N5" s="20" t="s">
        <v>15</v>
      </c>
      <c r="O5" s="21" t="s">
        <v>12</v>
      </c>
      <c r="P5" s="18" t="s">
        <v>13</v>
      </c>
      <c r="Q5" s="18" t="s">
        <v>13</v>
      </c>
      <c r="R5" s="22" t="s">
        <v>10</v>
      </c>
      <c r="S5" s="23"/>
      <c r="T5" s="24" t="s">
        <v>14</v>
      </c>
      <c r="U5" s="25" t="s">
        <v>16</v>
      </c>
      <c r="V5" s="14" t="s">
        <v>12</v>
      </c>
      <c r="W5" s="24" t="s">
        <v>14</v>
      </c>
      <c r="X5" s="25" t="s">
        <v>16</v>
      </c>
      <c r="Y5" s="14" t="s">
        <v>12</v>
      </c>
      <c r="Z5" s="24" t="s">
        <v>14</v>
      </c>
      <c r="AA5" s="25" t="s">
        <v>16</v>
      </c>
      <c r="AB5" s="14" t="s">
        <v>12</v>
      </c>
    </row>
    <row r="6" spans="1:28" s="3" customFormat="1" ht="15" customHeight="1" x14ac:dyDescent="0.4">
      <c r="A6" s="26"/>
      <c r="B6" s="27"/>
      <c r="C6" s="28" t="s">
        <v>17</v>
      </c>
      <c r="D6" s="29" t="s">
        <v>18</v>
      </c>
      <c r="E6" s="30" t="s">
        <v>19</v>
      </c>
      <c r="F6" s="30" t="s">
        <v>20</v>
      </c>
      <c r="G6" s="31" t="s">
        <v>21</v>
      </c>
      <c r="H6" s="26" t="s">
        <v>22</v>
      </c>
      <c r="I6" s="29" t="s">
        <v>23</v>
      </c>
      <c r="J6" s="30" t="s">
        <v>24</v>
      </c>
      <c r="K6" s="30" t="s">
        <v>20</v>
      </c>
      <c r="L6" s="32" t="s">
        <v>21</v>
      </c>
      <c r="M6" s="33" t="s">
        <v>25</v>
      </c>
      <c r="N6" s="34" t="s">
        <v>26</v>
      </c>
      <c r="O6" s="35" t="s">
        <v>27</v>
      </c>
      <c r="P6" s="32" t="s">
        <v>28</v>
      </c>
      <c r="Q6" s="32" t="s">
        <v>29</v>
      </c>
      <c r="R6" s="30" t="s">
        <v>30</v>
      </c>
      <c r="S6" s="30" t="s">
        <v>31</v>
      </c>
      <c r="T6" s="28" t="s">
        <v>32</v>
      </c>
      <c r="U6" s="29" t="s">
        <v>33</v>
      </c>
      <c r="V6" s="30"/>
      <c r="W6" s="28" t="s">
        <v>32</v>
      </c>
      <c r="X6" s="29" t="s">
        <v>33</v>
      </c>
      <c r="Y6" s="30"/>
      <c r="Z6" s="28" t="s">
        <v>32</v>
      </c>
      <c r="AA6" s="29" t="s">
        <v>33</v>
      </c>
      <c r="AB6" s="30"/>
    </row>
    <row r="7" spans="1:28" s="54" customFormat="1" ht="15" customHeight="1" x14ac:dyDescent="0.15">
      <c r="A7" s="36" t="s">
        <v>34</v>
      </c>
      <c r="B7" s="37" t="s">
        <v>35</v>
      </c>
      <c r="C7" s="38">
        <v>99044086</v>
      </c>
      <c r="D7" s="39">
        <v>1847015</v>
      </c>
      <c r="E7" s="40">
        <v>100891101</v>
      </c>
      <c r="F7" s="56">
        <v>90167681</v>
      </c>
      <c r="G7" s="42">
        <f t="shared" ref="G7:G53" si="0">IFERROR((E7-F7)/F7*100,"-")</f>
        <v>11.892753457860362</v>
      </c>
      <c r="H7" s="43">
        <v>98104800</v>
      </c>
      <c r="I7" s="44">
        <v>736034</v>
      </c>
      <c r="J7" s="40">
        <v>98840834</v>
      </c>
      <c r="K7" s="56">
        <v>88252528</v>
      </c>
      <c r="L7" s="42">
        <f t="shared" ref="L7:L53" si="1">IFERROR((J7-K7)/K7*100,"-")</f>
        <v>11.997736767381893</v>
      </c>
      <c r="M7" s="45">
        <f t="shared" ref="M7:N43" si="2">IFERROR(H7/C7*100,"-")</f>
        <v>99.051648575968485</v>
      </c>
      <c r="N7" s="46">
        <f t="shared" si="2"/>
        <v>39.84992000606384</v>
      </c>
      <c r="O7" s="47">
        <f t="shared" ref="O7:P43" si="3">IFERROR(ROUND(J7/E7*100,1),"-")</f>
        <v>98</v>
      </c>
      <c r="P7" s="48">
        <f t="shared" si="3"/>
        <v>97.9</v>
      </c>
      <c r="Q7" s="49">
        <f>IFERROR(O7-P7,"-")</f>
        <v>9.9999999999994316E-2</v>
      </c>
      <c r="R7" s="50">
        <v>0</v>
      </c>
      <c r="S7" s="51">
        <v>0</v>
      </c>
      <c r="T7" s="43">
        <v>33386</v>
      </c>
      <c r="U7" s="44">
        <v>1657</v>
      </c>
      <c r="V7" s="52">
        <f t="shared" ref="V7:V41" si="4">SUM(T7:U7)</f>
        <v>35043</v>
      </c>
      <c r="W7" s="38">
        <v>2361</v>
      </c>
      <c r="X7" s="44">
        <v>120304</v>
      </c>
      <c r="Y7" s="52">
        <f t="shared" ref="Y7:Y41" si="5">SUM(W7:X7)</f>
        <v>122665</v>
      </c>
      <c r="Z7" s="53">
        <f t="shared" ref="Z7:AA41" si="6">C7-H7+T7-W7</f>
        <v>970311</v>
      </c>
      <c r="AA7" s="44">
        <f t="shared" si="6"/>
        <v>992334</v>
      </c>
      <c r="AB7" s="52">
        <f t="shared" ref="AB7:AB41" si="7">SUM(Z7:AA7)</f>
        <v>1962645</v>
      </c>
    </row>
    <row r="8" spans="1:28" s="54" customFormat="1" ht="15" customHeight="1" x14ac:dyDescent="0.15">
      <c r="A8" s="55" t="s">
        <v>36</v>
      </c>
      <c r="B8" s="37" t="s">
        <v>35</v>
      </c>
      <c r="C8" s="38">
        <v>6322661</v>
      </c>
      <c r="D8" s="39">
        <v>177647</v>
      </c>
      <c r="E8" s="40">
        <v>6500308</v>
      </c>
      <c r="F8" s="56">
        <v>5773455</v>
      </c>
      <c r="G8" s="42">
        <f t="shared" si="0"/>
        <v>12.589567252191278</v>
      </c>
      <c r="H8" s="43">
        <v>6232461</v>
      </c>
      <c r="I8" s="44">
        <v>57408</v>
      </c>
      <c r="J8" s="40">
        <v>6289869</v>
      </c>
      <c r="K8" s="56">
        <v>5580262</v>
      </c>
      <c r="L8" s="42">
        <f t="shared" si="1"/>
        <v>12.716374249094397</v>
      </c>
      <c r="M8" s="57">
        <f t="shared" si="2"/>
        <v>98.573385478044756</v>
      </c>
      <c r="N8" s="58">
        <f t="shared" si="2"/>
        <v>32.315772289990825</v>
      </c>
      <c r="O8" s="47">
        <f t="shared" si="3"/>
        <v>96.8</v>
      </c>
      <c r="P8" s="48">
        <f t="shared" si="3"/>
        <v>96.7</v>
      </c>
      <c r="Q8" s="49">
        <f t="shared" ref="Q8:Q53" si="8">IFERROR(O8-P8,"-")</f>
        <v>9.9999999999994316E-2</v>
      </c>
      <c r="R8" s="50">
        <v>0</v>
      </c>
      <c r="S8" s="51">
        <v>0</v>
      </c>
      <c r="T8" s="43">
        <v>2150</v>
      </c>
      <c r="U8" s="44">
        <v>27</v>
      </c>
      <c r="V8" s="52">
        <f t="shared" si="4"/>
        <v>2177</v>
      </c>
      <c r="W8" s="38">
        <v>20</v>
      </c>
      <c r="X8" s="44">
        <v>20147</v>
      </c>
      <c r="Y8" s="52">
        <f t="shared" si="5"/>
        <v>20167</v>
      </c>
      <c r="Z8" s="60">
        <f t="shared" si="6"/>
        <v>92330</v>
      </c>
      <c r="AA8" s="61">
        <f t="shared" si="6"/>
        <v>100119</v>
      </c>
      <c r="AB8" s="59">
        <f t="shared" si="7"/>
        <v>192449</v>
      </c>
    </row>
    <row r="9" spans="1:28" s="54" customFormat="1" ht="15" customHeight="1" x14ac:dyDescent="0.15">
      <c r="A9" s="55" t="s">
        <v>37</v>
      </c>
      <c r="B9" s="37" t="s">
        <v>35</v>
      </c>
      <c r="C9" s="38">
        <v>2440094</v>
      </c>
      <c r="D9" s="39">
        <v>70037</v>
      </c>
      <c r="E9" s="40">
        <v>2510131</v>
      </c>
      <c r="F9" s="56">
        <v>2109284</v>
      </c>
      <c r="G9" s="42">
        <f t="shared" si="0"/>
        <v>19.003936880951073</v>
      </c>
      <c r="H9" s="43">
        <v>2409684</v>
      </c>
      <c r="I9" s="44">
        <v>23418</v>
      </c>
      <c r="J9" s="40">
        <v>2433102</v>
      </c>
      <c r="K9" s="56">
        <v>2038195</v>
      </c>
      <c r="L9" s="42">
        <f t="shared" si="1"/>
        <v>19.375329642158871</v>
      </c>
      <c r="M9" s="57">
        <f t="shared" si="2"/>
        <v>98.753736536379336</v>
      </c>
      <c r="N9" s="58">
        <f t="shared" si="2"/>
        <v>33.436612076473864</v>
      </c>
      <c r="O9" s="47">
        <f t="shared" si="3"/>
        <v>96.9</v>
      </c>
      <c r="P9" s="48">
        <f t="shared" si="3"/>
        <v>96.6</v>
      </c>
      <c r="Q9" s="49">
        <f t="shared" si="8"/>
        <v>0.30000000000001137</v>
      </c>
      <c r="R9" s="50">
        <v>0</v>
      </c>
      <c r="S9" s="51">
        <v>0</v>
      </c>
      <c r="T9" s="43">
        <v>646</v>
      </c>
      <c r="U9" s="44">
        <v>1</v>
      </c>
      <c r="V9" s="52">
        <f t="shared" si="4"/>
        <v>647</v>
      </c>
      <c r="W9" s="38">
        <v>175</v>
      </c>
      <c r="X9" s="44">
        <v>3322</v>
      </c>
      <c r="Y9" s="52">
        <f t="shared" si="5"/>
        <v>3497</v>
      </c>
      <c r="Z9" s="60">
        <f t="shared" si="6"/>
        <v>30881</v>
      </c>
      <c r="AA9" s="61">
        <f t="shared" si="6"/>
        <v>43298</v>
      </c>
      <c r="AB9" s="59">
        <f t="shared" si="7"/>
        <v>74179</v>
      </c>
    </row>
    <row r="10" spans="1:28" s="54" customFormat="1" ht="15" customHeight="1" x14ac:dyDescent="0.15">
      <c r="A10" s="55" t="s">
        <v>38</v>
      </c>
      <c r="B10" s="37" t="s">
        <v>35</v>
      </c>
      <c r="C10" s="38">
        <v>2360499</v>
      </c>
      <c r="D10" s="39">
        <v>98589</v>
      </c>
      <c r="E10" s="40">
        <v>2459088</v>
      </c>
      <c r="F10" s="56">
        <v>2283918</v>
      </c>
      <c r="G10" s="42">
        <f t="shared" si="0"/>
        <v>7.6697149372262921</v>
      </c>
      <c r="H10" s="43">
        <v>2323518</v>
      </c>
      <c r="I10" s="44">
        <v>21949</v>
      </c>
      <c r="J10" s="40">
        <v>2345467</v>
      </c>
      <c r="K10" s="56">
        <v>2169730</v>
      </c>
      <c r="L10" s="42">
        <f t="shared" si="1"/>
        <v>8.0994870329488009</v>
      </c>
      <c r="M10" s="57">
        <f t="shared" si="2"/>
        <v>98.433339730285837</v>
      </c>
      <c r="N10" s="58">
        <f t="shared" si="2"/>
        <v>22.263132803862501</v>
      </c>
      <c r="O10" s="47">
        <f t="shared" si="3"/>
        <v>95.4</v>
      </c>
      <c r="P10" s="48">
        <f t="shared" si="3"/>
        <v>95</v>
      </c>
      <c r="Q10" s="49">
        <f t="shared" si="8"/>
        <v>0.40000000000000568</v>
      </c>
      <c r="R10" s="50">
        <v>0</v>
      </c>
      <c r="S10" s="51">
        <v>0</v>
      </c>
      <c r="T10" s="43">
        <v>518</v>
      </c>
      <c r="U10" s="44">
        <v>10</v>
      </c>
      <c r="V10" s="52">
        <f t="shared" si="4"/>
        <v>528</v>
      </c>
      <c r="W10" s="38">
        <v>0</v>
      </c>
      <c r="X10" s="44">
        <v>11135</v>
      </c>
      <c r="Y10" s="52">
        <f t="shared" si="5"/>
        <v>11135</v>
      </c>
      <c r="Z10" s="60">
        <f t="shared" si="6"/>
        <v>37499</v>
      </c>
      <c r="AA10" s="61">
        <f t="shared" si="6"/>
        <v>65515</v>
      </c>
      <c r="AB10" s="59">
        <f t="shared" si="7"/>
        <v>103014</v>
      </c>
    </row>
    <row r="11" spans="1:28" s="54" customFormat="1" ht="15" customHeight="1" x14ac:dyDescent="0.15">
      <c r="A11" s="55" t="s">
        <v>39</v>
      </c>
      <c r="B11" s="37" t="s">
        <v>40</v>
      </c>
      <c r="C11" s="38">
        <v>1295485</v>
      </c>
      <c r="D11" s="39">
        <v>52571</v>
      </c>
      <c r="E11" s="40">
        <v>1348056</v>
      </c>
      <c r="F11" s="56">
        <v>1204345</v>
      </c>
      <c r="G11" s="42">
        <f t="shared" si="0"/>
        <v>11.932710311414088</v>
      </c>
      <c r="H11" s="43">
        <v>1283090</v>
      </c>
      <c r="I11" s="44">
        <v>17935</v>
      </c>
      <c r="J11" s="40">
        <v>1301025</v>
      </c>
      <c r="K11" s="56">
        <v>1147496</v>
      </c>
      <c r="L11" s="42">
        <f t="shared" si="1"/>
        <v>13.37948018990916</v>
      </c>
      <c r="M11" s="57">
        <f t="shared" si="2"/>
        <v>99.043215475285322</v>
      </c>
      <c r="N11" s="58">
        <f t="shared" si="2"/>
        <v>34.115767248102571</v>
      </c>
      <c r="O11" s="47">
        <f t="shared" si="3"/>
        <v>96.5</v>
      </c>
      <c r="P11" s="48">
        <f t="shared" si="3"/>
        <v>95.3</v>
      </c>
      <c r="Q11" s="49">
        <f t="shared" si="8"/>
        <v>1.2000000000000028</v>
      </c>
      <c r="R11" s="50">
        <v>0</v>
      </c>
      <c r="S11" s="51">
        <v>0</v>
      </c>
      <c r="T11" s="43">
        <v>58</v>
      </c>
      <c r="U11" s="44">
        <v>0</v>
      </c>
      <c r="V11" s="52">
        <f t="shared" si="4"/>
        <v>58</v>
      </c>
      <c r="W11" s="38">
        <v>0</v>
      </c>
      <c r="X11" s="44">
        <v>4862</v>
      </c>
      <c r="Y11" s="52">
        <f t="shared" si="5"/>
        <v>4862</v>
      </c>
      <c r="Z11" s="60">
        <f t="shared" si="6"/>
        <v>12453</v>
      </c>
      <c r="AA11" s="61">
        <f t="shared" si="6"/>
        <v>29774</v>
      </c>
      <c r="AB11" s="59">
        <f t="shared" si="7"/>
        <v>42227</v>
      </c>
    </row>
    <row r="12" spans="1:28" s="54" customFormat="1" ht="15" customHeight="1" x14ac:dyDescent="0.15">
      <c r="A12" s="55" t="s">
        <v>41</v>
      </c>
      <c r="B12" s="37" t="s">
        <v>35</v>
      </c>
      <c r="C12" s="38">
        <v>4723328</v>
      </c>
      <c r="D12" s="39">
        <v>130766</v>
      </c>
      <c r="E12" s="40">
        <v>4854094</v>
      </c>
      <c r="F12" s="56">
        <v>4251178</v>
      </c>
      <c r="G12" s="42">
        <f t="shared" si="0"/>
        <v>14.182327815960658</v>
      </c>
      <c r="H12" s="43">
        <v>4672080</v>
      </c>
      <c r="I12" s="44">
        <v>32047</v>
      </c>
      <c r="J12" s="40">
        <v>4704127</v>
      </c>
      <c r="K12" s="56">
        <v>4115968</v>
      </c>
      <c r="L12" s="42">
        <f t="shared" si="1"/>
        <v>14.28968835520587</v>
      </c>
      <c r="M12" s="57">
        <f t="shared" si="2"/>
        <v>98.915002303460611</v>
      </c>
      <c r="N12" s="58">
        <f t="shared" si="2"/>
        <v>24.507134882155913</v>
      </c>
      <c r="O12" s="47">
        <f t="shared" si="3"/>
        <v>96.9</v>
      </c>
      <c r="P12" s="48">
        <f t="shared" si="3"/>
        <v>96.8</v>
      </c>
      <c r="Q12" s="49">
        <f t="shared" si="8"/>
        <v>0.10000000000000853</v>
      </c>
      <c r="R12" s="50">
        <v>0</v>
      </c>
      <c r="S12" s="51">
        <v>0</v>
      </c>
      <c r="T12" s="43">
        <v>2092</v>
      </c>
      <c r="U12" s="44">
        <v>2</v>
      </c>
      <c r="V12" s="52">
        <f t="shared" si="4"/>
        <v>2094</v>
      </c>
      <c r="W12" s="38">
        <v>70</v>
      </c>
      <c r="X12" s="44">
        <v>4771</v>
      </c>
      <c r="Y12" s="52">
        <f t="shared" si="5"/>
        <v>4841</v>
      </c>
      <c r="Z12" s="60">
        <f t="shared" si="6"/>
        <v>53270</v>
      </c>
      <c r="AA12" s="61">
        <f t="shared" si="6"/>
        <v>93950</v>
      </c>
      <c r="AB12" s="59">
        <f t="shared" si="7"/>
        <v>147220</v>
      </c>
    </row>
    <row r="13" spans="1:28" s="54" customFormat="1" ht="15" customHeight="1" x14ac:dyDescent="0.15">
      <c r="A13" s="55" t="s">
        <v>42</v>
      </c>
      <c r="B13" s="37" t="s">
        <v>40</v>
      </c>
      <c r="C13" s="38">
        <v>1173365</v>
      </c>
      <c r="D13" s="39">
        <v>52524</v>
      </c>
      <c r="E13" s="40">
        <v>1225889</v>
      </c>
      <c r="F13" s="56">
        <v>1070771</v>
      </c>
      <c r="G13" s="42">
        <f t="shared" si="0"/>
        <v>14.486570891441774</v>
      </c>
      <c r="H13" s="43">
        <v>1161062</v>
      </c>
      <c r="I13" s="44">
        <v>14050</v>
      </c>
      <c r="J13" s="40">
        <v>1175112</v>
      </c>
      <c r="K13" s="56">
        <v>1016741</v>
      </c>
      <c r="L13" s="42">
        <f t="shared" si="1"/>
        <v>15.576336549819473</v>
      </c>
      <c r="M13" s="57">
        <f t="shared" si="2"/>
        <v>98.951477161837971</v>
      </c>
      <c r="N13" s="58">
        <f t="shared" si="2"/>
        <v>26.749676338435762</v>
      </c>
      <c r="O13" s="47">
        <f t="shared" si="3"/>
        <v>95.9</v>
      </c>
      <c r="P13" s="48">
        <f t="shared" si="3"/>
        <v>95</v>
      </c>
      <c r="Q13" s="49">
        <f t="shared" si="8"/>
        <v>0.90000000000000568</v>
      </c>
      <c r="R13" s="50">
        <v>0</v>
      </c>
      <c r="S13" s="51">
        <v>0</v>
      </c>
      <c r="T13" s="43">
        <v>712</v>
      </c>
      <c r="U13" s="44">
        <v>0</v>
      </c>
      <c r="V13" s="52">
        <f t="shared" si="4"/>
        <v>712</v>
      </c>
      <c r="W13" s="38">
        <v>389</v>
      </c>
      <c r="X13" s="44">
        <v>6564</v>
      </c>
      <c r="Y13" s="52">
        <f t="shared" si="5"/>
        <v>6953</v>
      </c>
      <c r="Z13" s="60">
        <f t="shared" si="6"/>
        <v>12626</v>
      </c>
      <c r="AA13" s="61">
        <f t="shared" si="6"/>
        <v>31910</v>
      </c>
      <c r="AB13" s="59">
        <f t="shared" si="7"/>
        <v>44536</v>
      </c>
    </row>
    <row r="14" spans="1:28" s="54" customFormat="1" ht="15" customHeight="1" x14ac:dyDescent="0.15">
      <c r="A14" s="55" t="s">
        <v>43</v>
      </c>
      <c r="B14" s="37" t="s">
        <v>35</v>
      </c>
      <c r="C14" s="38">
        <v>3387603</v>
      </c>
      <c r="D14" s="39">
        <v>94063</v>
      </c>
      <c r="E14" s="40">
        <v>3481666</v>
      </c>
      <c r="F14" s="56">
        <v>3072907</v>
      </c>
      <c r="G14" s="42">
        <f t="shared" si="0"/>
        <v>13.302029641639008</v>
      </c>
      <c r="H14" s="43">
        <v>3358863</v>
      </c>
      <c r="I14" s="44">
        <v>35693</v>
      </c>
      <c r="J14" s="40">
        <v>3394556</v>
      </c>
      <c r="K14" s="56">
        <v>2973734</v>
      </c>
      <c r="L14" s="42">
        <f t="shared" si="1"/>
        <v>14.151299342846402</v>
      </c>
      <c r="M14" s="57">
        <f t="shared" si="2"/>
        <v>99.151612511855731</v>
      </c>
      <c r="N14" s="58">
        <f t="shared" si="2"/>
        <v>37.945844806140563</v>
      </c>
      <c r="O14" s="47">
        <f t="shared" si="3"/>
        <v>97.5</v>
      </c>
      <c r="P14" s="48">
        <f t="shared" si="3"/>
        <v>96.8</v>
      </c>
      <c r="Q14" s="49">
        <f t="shared" si="8"/>
        <v>0.70000000000000284</v>
      </c>
      <c r="R14" s="50">
        <v>0</v>
      </c>
      <c r="S14" s="51">
        <v>0</v>
      </c>
      <c r="T14" s="43">
        <v>1059</v>
      </c>
      <c r="U14" s="44">
        <v>4</v>
      </c>
      <c r="V14" s="52">
        <f t="shared" si="4"/>
        <v>1063</v>
      </c>
      <c r="W14" s="38">
        <v>177</v>
      </c>
      <c r="X14" s="44">
        <v>3553</v>
      </c>
      <c r="Y14" s="52">
        <f t="shared" si="5"/>
        <v>3730</v>
      </c>
      <c r="Z14" s="60">
        <f t="shared" si="6"/>
        <v>29622</v>
      </c>
      <c r="AA14" s="61">
        <f t="shared" si="6"/>
        <v>54821</v>
      </c>
      <c r="AB14" s="59">
        <f t="shared" si="7"/>
        <v>84443</v>
      </c>
    </row>
    <row r="15" spans="1:28" s="54" customFormat="1" ht="15" customHeight="1" x14ac:dyDescent="0.15">
      <c r="A15" s="55" t="s">
        <v>44</v>
      </c>
      <c r="B15" s="37" t="s">
        <v>35</v>
      </c>
      <c r="C15" s="38">
        <v>2277640</v>
      </c>
      <c r="D15" s="39">
        <v>68398</v>
      </c>
      <c r="E15" s="40">
        <v>2346038</v>
      </c>
      <c r="F15" s="56">
        <v>2035229</v>
      </c>
      <c r="G15" s="42">
        <f t="shared" si="0"/>
        <v>15.271451025904209</v>
      </c>
      <c r="H15" s="43">
        <v>2257108</v>
      </c>
      <c r="I15" s="44">
        <v>17120</v>
      </c>
      <c r="J15" s="40">
        <v>2274228</v>
      </c>
      <c r="K15" s="56">
        <v>1968678</v>
      </c>
      <c r="L15" s="42">
        <f t="shared" si="1"/>
        <v>15.520567609329714</v>
      </c>
      <c r="M15" s="57">
        <f t="shared" si="2"/>
        <v>99.098540594650615</v>
      </c>
      <c r="N15" s="58">
        <f t="shared" si="2"/>
        <v>25.029971636597558</v>
      </c>
      <c r="O15" s="47">
        <f t="shared" si="3"/>
        <v>96.9</v>
      </c>
      <c r="P15" s="48">
        <f t="shared" si="3"/>
        <v>96.7</v>
      </c>
      <c r="Q15" s="49">
        <f t="shared" si="8"/>
        <v>0.20000000000000284</v>
      </c>
      <c r="R15" s="50">
        <v>0</v>
      </c>
      <c r="S15" s="51">
        <v>0</v>
      </c>
      <c r="T15" s="43">
        <v>660</v>
      </c>
      <c r="U15" s="44">
        <v>54</v>
      </c>
      <c r="V15" s="52">
        <f t="shared" si="4"/>
        <v>714</v>
      </c>
      <c r="W15" s="38">
        <v>0</v>
      </c>
      <c r="X15" s="44">
        <v>4296</v>
      </c>
      <c r="Y15" s="52">
        <f t="shared" si="5"/>
        <v>4296</v>
      </c>
      <c r="Z15" s="62">
        <f t="shared" si="6"/>
        <v>21192</v>
      </c>
      <c r="AA15" s="61">
        <f t="shared" si="6"/>
        <v>47036</v>
      </c>
      <c r="AB15" s="59">
        <f t="shared" si="7"/>
        <v>68228</v>
      </c>
    </row>
    <row r="16" spans="1:28" s="54" customFormat="1" ht="15" customHeight="1" x14ac:dyDescent="0.15">
      <c r="A16" s="55" t="s">
        <v>45</v>
      </c>
      <c r="B16" s="37" t="s">
        <v>40</v>
      </c>
      <c r="C16" s="38">
        <v>2881571</v>
      </c>
      <c r="D16" s="39">
        <v>105463</v>
      </c>
      <c r="E16" s="40">
        <v>2987034</v>
      </c>
      <c r="F16" s="56">
        <v>2490009</v>
      </c>
      <c r="G16" s="42">
        <f t="shared" si="0"/>
        <v>19.960771226128099</v>
      </c>
      <c r="H16" s="43">
        <v>2842933</v>
      </c>
      <c r="I16" s="44">
        <v>25202</v>
      </c>
      <c r="J16" s="40">
        <v>2868135</v>
      </c>
      <c r="K16" s="56">
        <v>2384860</v>
      </c>
      <c r="L16" s="42">
        <f t="shared" si="1"/>
        <v>20.264292243569855</v>
      </c>
      <c r="M16" s="57">
        <f t="shared" si="2"/>
        <v>98.659134201447756</v>
      </c>
      <c r="N16" s="58">
        <f t="shared" si="2"/>
        <v>23.896532433175615</v>
      </c>
      <c r="O16" s="47">
        <f t="shared" si="3"/>
        <v>96</v>
      </c>
      <c r="P16" s="48">
        <f t="shared" si="3"/>
        <v>95.8</v>
      </c>
      <c r="Q16" s="49">
        <f t="shared" si="8"/>
        <v>0.20000000000000284</v>
      </c>
      <c r="R16" s="50">
        <v>0</v>
      </c>
      <c r="S16" s="51">
        <v>0</v>
      </c>
      <c r="T16" s="43">
        <v>4182</v>
      </c>
      <c r="U16" s="44">
        <v>74</v>
      </c>
      <c r="V16" s="52">
        <f t="shared" si="4"/>
        <v>4256</v>
      </c>
      <c r="W16" s="38">
        <v>0</v>
      </c>
      <c r="X16" s="44">
        <v>4912</v>
      </c>
      <c r="Y16" s="52">
        <f t="shared" si="5"/>
        <v>4912</v>
      </c>
      <c r="Z16" s="60">
        <f t="shared" si="6"/>
        <v>42820</v>
      </c>
      <c r="AA16" s="61">
        <f t="shared" si="6"/>
        <v>75423</v>
      </c>
      <c r="AB16" s="59">
        <f t="shared" si="7"/>
        <v>118243</v>
      </c>
    </row>
    <row r="17" spans="1:28" s="54" customFormat="1" ht="15" customHeight="1" x14ac:dyDescent="0.15">
      <c r="A17" s="55" t="s">
        <v>46</v>
      </c>
      <c r="B17" s="37" t="s">
        <v>40</v>
      </c>
      <c r="C17" s="38">
        <v>2363508</v>
      </c>
      <c r="D17" s="39">
        <v>65802</v>
      </c>
      <c r="E17" s="40">
        <v>2429310</v>
      </c>
      <c r="F17" s="56">
        <v>2161108</v>
      </c>
      <c r="G17" s="42">
        <f t="shared" si="0"/>
        <v>12.410393187198418</v>
      </c>
      <c r="H17" s="43">
        <v>2329897</v>
      </c>
      <c r="I17" s="44">
        <v>21571</v>
      </c>
      <c r="J17" s="40">
        <v>2351468</v>
      </c>
      <c r="K17" s="56">
        <v>2094115</v>
      </c>
      <c r="L17" s="42">
        <f t="shared" si="1"/>
        <v>12.289344185968774</v>
      </c>
      <c r="M17" s="57">
        <f t="shared" si="2"/>
        <v>98.577918923904633</v>
      </c>
      <c r="N17" s="58">
        <f t="shared" si="2"/>
        <v>32.781678368438648</v>
      </c>
      <c r="O17" s="47">
        <f t="shared" si="3"/>
        <v>96.8</v>
      </c>
      <c r="P17" s="48">
        <f t="shared" si="3"/>
        <v>96.9</v>
      </c>
      <c r="Q17" s="49">
        <f t="shared" si="8"/>
        <v>-0.10000000000000853</v>
      </c>
      <c r="R17" s="50">
        <v>0</v>
      </c>
      <c r="S17" s="51">
        <v>0</v>
      </c>
      <c r="T17" s="43">
        <v>1208</v>
      </c>
      <c r="U17" s="44">
        <v>15</v>
      </c>
      <c r="V17" s="52">
        <f t="shared" si="4"/>
        <v>1223</v>
      </c>
      <c r="W17" s="38">
        <v>0</v>
      </c>
      <c r="X17" s="44">
        <v>2551</v>
      </c>
      <c r="Y17" s="52">
        <f t="shared" si="5"/>
        <v>2551</v>
      </c>
      <c r="Z17" s="60">
        <f t="shared" si="6"/>
        <v>34819</v>
      </c>
      <c r="AA17" s="61">
        <f t="shared" si="6"/>
        <v>41695</v>
      </c>
      <c r="AB17" s="59">
        <f t="shared" si="7"/>
        <v>76514</v>
      </c>
    </row>
    <row r="18" spans="1:28" s="54" customFormat="1" ht="15" customHeight="1" x14ac:dyDescent="0.15">
      <c r="A18" s="55" t="s">
        <v>47</v>
      </c>
      <c r="B18" s="37" t="s">
        <v>35</v>
      </c>
      <c r="C18" s="38">
        <v>1741216</v>
      </c>
      <c r="D18" s="39">
        <v>40736</v>
      </c>
      <c r="E18" s="40">
        <v>1781952</v>
      </c>
      <c r="F18" s="56">
        <v>1550842</v>
      </c>
      <c r="G18" s="42">
        <f t="shared" si="0"/>
        <v>14.902227306198826</v>
      </c>
      <c r="H18" s="43">
        <v>1719468</v>
      </c>
      <c r="I18" s="44">
        <v>16260</v>
      </c>
      <c r="J18" s="40">
        <v>1735728</v>
      </c>
      <c r="K18" s="56">
        <v>1500027</v>
      </c>
      <c r="L18" s="42">
        <f t="shared" si="1"/>
        <v>15.713117163891049</v>
      </c>
      <c r="M18" s="57">
        <f t="shared" si="2"/>
        <v>98.750987815411762</v>
      </c>
      <c r="N18" s="58">
        <f t="shared" si="2"/>
        <v>39.915553809897879</v>
      </c>
      <c r="O18" s="47">
        <f t="shared" si="3"/>
        <v>97.4</v>
      </c>
      <c r="P18" s="48">
        <f t="shared" si="3"/>
        <v>96.7</v>
      </c>
      <c r="Q18" s="49">
        <f t="shared" si="8"/>
        <v>0.70000000000000284</v>
      </c>
      <c r="R18" s="50">
        <v>0</v>
      </c>
      <c r="S18" s="51">
        <v>0</v>
      </c>
      <c r="T18" s="43">
        <v>217</v>
      </c>
      <c r="U18" s="44">
        <v>32</v>
      </c>
      <c r="V18" s="52">
        <f t="shared" si="4"/>
        <v>249</v>
      </c>
      <c r="W18" s="38">
        <v>0</v>
      </c>
      <c r="X18" s="44">
        <v>1830</v>
      </c>
      <c r="Y18" s="52">
        <f t="shared" si="5"/>
        <v>1830</v>
      </c>
      <c r="Z18" s="60">
        <f t="shared" si="6"/>
        <v>21965</v>
      </c>
      <c r="AA18" s="61">
        <f t="shared" si="6"/>
        <v>22678</v>
      </c>
      <c r="AB18" s="59">
        <f t="shared" si="7"/>
        <v>44643</v>
      </c>
    </row>
    <row r="19" spans="1:28" s="54" customFormat="1" ht="15" customHeight="1" x14ac:dyDescent="0.15">
      <c r="A19" s="55" t="s">
        <v>48</v>
      </c>
      <c r="B19" s="37" t="s">
        <v>40</v>
      </c>
      <c r="C19" s="38">
        <v>5957733</v>
      </c>
      <c r="D19" s="39">
        <v>235977</v>
      </c>
      <c r="E19" s="40">
        <v>6193710</v>
      </c>
      <c r="F19" s="56">
        <v>5413887</v>
      </c>
      <c r="G19" s="42">
        <f t="shared" si="0"/>
        <v>14.404124060956574</v>
      </c>
      <c r="H19" s="43">
        <v>5870323</v>
      </c>
      <c r="I19" s="44">
        <v>56188</v>
      </c>
      <c r="J19" s="40">
        <v>5926511</v>
      </c>
      <c r="K19" s="56">
        <v>5131847</v>
      </c>
      <c r="L19" s="42">
        <f t="shared" si="1"/>
        <v>15.48495112968099</v>
      </c>
      <c r="M19" s="57">
        <f t="shared" si="2"/>
        <v>98.532831196027075</v>
      </c>
      <c r="N19" s="58">
        <f t="shared" si="2"/>
        <v>23.810795119863375</v>
      </c>
      <c r="O19" s="47">
        <f t="shared" si="3"/>
        <v>95.7</v>
      </c>
      <c r="P19" s="48">
        <f t="shared" si="3"/>
        <v>94.8</v>
      </c>
      <c r="Q19" s="49">
        <f t="shared" si="8"/>
        <v>0.90000000000000568</v>
      </c>
      <c r="R19" s="50">
        <v>0</v>
      </c>
      <c r="S19" s="51">
        <v>0</v>
      </c>
      <c r="T19" s="43">
        <v>3281</v>
      </c>
      <c r="U19" s="44">
        <v>11</v>
      </c>
      <c r="V19" s="52">
        <f t="shared" si="4"/>
        <v>3292</v>
      </c>
      <c r="W19" s="38">
        <v>46</v>
      </c>
      <c r="X19" s="44">
        <v>22220</v>
      </c>
      <c r="Y19" s="52">
        <f t="shared" si="5"/>
        <v>22266</v>
      </c>
      <c r="Z19" s="60">
        <f t="shared" si="6"/>
        <v>90645</v>
      </c>
      <c r="AA19" s="61">
        <f t="shared" si="6"/>
        <v>157580</v>
      </c>
      <c r="AB19" s="59">
        <f t="shared" si="7"/>
        <v>248225</v>
      </c>
    </row>
    <row r="20" spans="1:28" s="54" customFormat="1" ht="15" customHeight="1" x14ac:dyDescent="0.15">
      <c r="A20" s="36" t="s">
        <v>49</v>
      </c>
      <c r="B20" s="37" t="s">
        <v>40</v>
      </c>
      <c r="C20" s="38">
        <v>3285288</v>
      </c>
      <c r="D20" s="39">
        <v>41986</v>
      </c>
      <c r="E20" s="40">
        <v>3327274</v>
      </c>
      <c r="F20" s="56">
        <v>2905939</v>
      </c>
      <c r="G20" s="42">
        <f t="shared" si="0"/>
        <v>14.49909994669537</v>
      </c>
      <c r="H20" s="43">
        <v>3255963</v>
      </c>
      <c r="I20" s="44">
        <v>12425</v>
      </c>
      <c r="J20" s="40">
        <v>3268388</v>
      </c>
      <c r="K20" s="56">
        <v>2866618</v>
      </c>
      <c r="L20" s="42">
        <f t="shared" si="1"/>
        <v>14.01547049519678</v>
      </c>
      <c r="M20" s="45">
        <f t="shared" si="2"/>
        <v>99.107384192801362</v>
      </c>
      <c r="N20" s="46">
        <f t="shared" si="2"/>
        <v>29.593197732577526</v>
      </c>
      <c r="O20" s="47">
        <f t="shared" si="3"/>
        <v>98.2</v>
      </c>
      <c r="P20" s="48">
        <f t="shared" si="3"/>
        <v>98.6</v>
      </c>
      <c r="Q20" s="49">
        <f t="shared" si="8"/>
        <v>-0.39999999999999147</v>
      </c>
      <c r="R20" s="50">
        <v>0</v>
      </c>
      <c r="S20" s="51">
        <v>0</v>
      </c>
      <c r="T20" s="43">
        <v>1413</v>
      </c>
      <c r="U20" s="44">
        <v>396</v>
      </c>
      <c r="V20" s="52">
        <f t="shared" si="4"/>
        <v>1809</v>
      </c>
      <c r="W20" s="38">
        <v>0</v>
      </c>
      <c r="X20" s="44">
        <v>1645</v>
      </c>
      <c r="Y20" s="52">
        <f t="shared" si="5"/>
        <v>1645</v>
      </c>
      <c r="Z20" s="43">
        <f t="shared" si="6"/>
        <v>30738</v>
      </c>
      <c r="AA20" s="44">
        <f t="shared" si="6"/>
        <v>28312</v>
      </c>
      <c r="AB20" s="52">
        <f t="shared" si="7"/>
        <v>59050</v>
      </c>
    </row>
    <row r="21" spans="1:28" s="54" customFormat="1" ht="15" customHeight="1" x14ac:dyDescent="0.15">
      <c r="A21" s="55" t="s">
        <v>50</v>
      </c>
      <c r="B21" s="63" t="s">
        <v>40</v>
      </c>
      <c r="C21" s="38">
        <v>426296</v>
      </c>
      <c r="D21" s="39">
        <v>16657</v>
      </c>
      <c r="E21" s="40">
        <v>442953</v>
      </c>
      <c r="F21" s="56">
        <v>407260</v>
      </c>
      <c r="G21" s="42">
        <f t="shared" si="0"/>
        <v>8.7641801306290823</v>
      </c>
      <c r="H21" s="43">
        <v>421279</v>
      </c>
      <c r="I21" s="44">
        <v>6024</v>
      </c>
      <c r="J21" s="40">
        <v>427303</v>
      </c>
      <c r="K21" s="56">
        <v>389880</v>
      </c>
      <c r="L21" s="42">
        <f t="shared" si="1"/>
        <v>9.5985944393146614</v>
      </c>
      <c r="M21" s="57">
        <f t="shared" si="2"/>
        <v>98.82311820894401</v>
      </c>
      <c r="N21" s="58">
        <f t="shared" si="2"/>
        <v>36.164975685897822</v>
      </c>
      <c r="O21" s="47">
        <f t="shared" si="3"/>
        <v>96.5</v>
      </c>
      <c r="P21" s="48">
        <f t="shared" si="3"/>
        <v>95.7</v>
      </c>
      <c r="Q21" s="49">
        <f t="shared" si="8"/>
        <v>0.79999999999999716</v>
      </c>
      <c r="R21" s="50">
        <v>0</v>
      </c>
      <c r="S21" s="51">
        <v>0</v>
      </c>
      <c r="T21" s="43">
        <v>0</v>
      </c>
      <c r="U21" s="44">
        <v>0</v>
      </c>
      <c r="V21" s="52">
        <f t="shared" si="4"/>
        <v>0</v>
      </c>
      <c r="W21" s="38">
        <v>15</v>
      </c>
      <c r="X21" s="44">
        <v>170</v>
      </c>
      <c r="Y21" s="52">
        <f t="shared" si="5"/>
        <v>185</v>
      </c>
      <c r="Z21" s="66">
        <f t="shared" si="6"/>
        <v>5002</v>
      </c>
      <c r="AA21" s="61">
        <f t="shared" si="6"/>
        <v>10463</v>
      </c>
      <c r="AB21" s="59">
        <f t="shared" si="7"/>
        <v>15465</v>
      </c>
    </row>
    <row r="22" spans="1:28" s="54" customFormat="1" ht="15" customHeight="1" x14ac:dyDescent="0.15">
      <c r="A22" s="55" t="s">
        <v>51</v>
      </c>
      <c r="B22" s="37" t="s">
        <v>40</v>
      </c>
      <c r="C22" s="38">
        <v>40422</v>
      </c>
      <c r="D22" s="39">
        <v>680</v>
      </c>
      <c r="E22" s="40">
        <v>41102</v>
      </c>
      <c r="F22" s="56">
        <v>36250</v>
      </c>
      <c r="G22" s="42">
        <f t="shared" si="0"/>
        <v>13.384827586206896</v>
      </c>
      <c r="H22" s="43">
        <v>40343</v>
      </c>
      <c r="I22" s="44">
        <v>244</v>
      </c>
      <c r="J22" s="40">
        <v>40587</v>
      </c>
      <c r="K22" s="56">
        <v>35603</v>
      </c>
      <c r="L22" s="42">
        <f t="shared" si="1"/>
        <v>13.998820324129991</v>
      </c>
      <c r="M22" s="45">
        <f t="shared" si="2"/>
        <v>99.804561872247788</v>
      </c>
      <c r="N22" s="46">
        <f t="shared" si="2"/>
        <v>35.882352941176471</v>
      </c>
      <c r="O22" s="47">
        <f t="shared" si="3"/>
        <v>98.7</v>
      </c>
      <c r="P22" s="48">
        <f t="shared" si="3"/>
        <v>98.2</v>
      </c>
      <c r="Q22" s="49">
        <f t="shared" si="8"/>
        <v>0.5</v>
      </c>
      <c r="R22" s="50">
        <v>0</v>
      </c>
      <c r="S22" s="51">
        <v>0</v>
      </c>
      <c r="T22" s="43">
        <v>0</v>
      </c>
      <c r="U22" s="44">
        <v>0</v>
      </c>
      <c r="V22" s="52">
        <f t="shared" si="4"/>
        <v>0</v>
      </c>
      <c r="W22" s="38">
        <v>0</v>
      </c>
      <c r="X22" s="44">
        <v>0</v>
      </c>
      <c r="Y22" s="52">
        <f t="shared" si="5"/>
        <v>0</v>
      </c>
      <c r="Z22" s="66">
        <f t="shared" si="6"/>
        <v>79</v>
      </c>
      <c r="AA22" s="61">
        <f t="shared" si="6"/>
        <v>436</v>
      </c>
      <c r="AB22" s="52">
        <f t="shared" si="7"/>
        <v>515</v>
      </c>
    </row>
    <row r="23" spans="1:28" s="54" customFormat="1" ht="15" customHeight="1" x14ac:dyDescent="0.15">
      <c r="A23" s="55" t="s">
        <v>52</v>
      </c>
      <c r="B23" s="37" t="s">
        <v>40</v>
      </c>
      <c r="C23" s="38">
        <v>1261857</v>
      </c>
      <c r="D23" s="39">
        <v>36335</v>
      </c>
      <c r="E23" s="40">
        <v>1298192</v>
      </c>
      <c r="F23" s="56">
        <v>1111924</v>
      </c>
      <c r="G23" s="42">
        <f t="shared" si="0"/>
        <v>16.751864336051746</v>
      </c>
      <c r="H23" s="43">
        <v>1250918</v>
      </c>
      <c r="I23" s="44">
        <v>9756</v>
      </c>
      <c r="J23" s="40">
        <v>1260674</v>
      </c>
      <c r="K23" s="56">
        <v>1072467</v>
      </c>
      <c r="L23" s="42">
        <f t="shared" si="1"/>
        <v>17.548978196998135</v>
      </c>
      <c r="M23" s="45">
        <f t="shared" si="2"/>
        <v>99.133103037824412</v>
      </c>
      <c r="N23" s="46">
        <f t="shared" si="2"/>
        <v>26.850144488784917</v>
      </c>
      <c r="O23" s="47">
        <f t="shared" si="3"/>
        <v>97.1</v>
      </c>
      <c r="P23" s="48">
        <f t="shared" si="3"/>
        <v>96.5</v>
      </c>
      <c r="Q23" s="49">
        <f t="shared" si="8"/>
        <v>0.59999999999999432</v>
      </c>
      <c r="R23" s="50">
        <v>0</v>
      </c>
      <c r="S23" s="51">
        <v>0</v>
      </c>
      <c r="T23" s="43">
        <v>342</v>
      </c>
      <c r="U23" s="44">
        <v>0</v>
      </c>
      <c r="V23" s="52">
        <f t="shared" si="4"/>
        <v>342</v>
      </c>
      <c r="W23" s="38">
        <v>33</v>
      </c>
      <c r="X23" s="44">
        <v>1699</v>
      </c>
      <c r="Y23" s="52">
        <f t="shared" si="5"/>
        <v>1732</v>
      </c>
      <c r="Z23" s="66">
        <f t="shared" si="6"/>
        <v>11248</v>
      </c>
      <c r="AA23" s="61">
        <f t="shared" si="6"/>
        <v>24880</v>
      </c>
      <c r="AB23" s="52">
        <f t="shared" si="7"/>
        <v>36128</v>
      </c>
    </row>
    <row r="24" spans="1:28" s="54" customFormat="1" ht="15" customHeight="1" x14ac:dyDescent="0.15">
      <c r="A24" s="55" t="s">
        <v>53</v>
      </c>
      <c r="B24" s="37" t="s">
        <v>40</v>
      </c>
      <c r="C24" s="38">
        <v>382716</v>
      </c>
      <c r="D24" s="39">
        <v>20947</v>
      </c>
      <c r="E24" s="40">
        <v>403663</v>
      </c>
      <c r="F24" s="56">
        <v>354880</v>
      </c>
      <c r="G24" s="42">
        <f t="shared" si="0"/>
        <v>13.746336789900813</v>
      </c>
      <c r="H24" s="43">
        <v>377201</v>
      </c>
      <c r="I24" s="44">
        <v>2137</v>
      </c>
      <c r="J24" s="40">
        <v>379338</v>
      </c>
      <c r="K24" s="56">
        <v>333272</v>
      </c>
      <c r="L24" s="42">
        <f t="shared" si="1"/>
        <v>13.822343311169256</v>
      </c>
      <c r="M24" s="45">
        <f t="shared" si="2"/>
        <v>98.558983685030157</v>
      </c>
      <c r="N24" s="46">
        <f t="shared" si="2"/>
        <v>10.201938225044159</v>
      </c>
      <c r="O24" s="47">
        <f t="shared" si="3"/>
        <v>94</v>
      </c>
      <c r="P24" s="48">
        <f t="shared" si="3"/>
        <v>93.9</v>
      </c>
      <c r="Q24" s="49">
        <f t="shared" si="8"/>
        <v>9.9999999999994316E-2</v>
      </c>
      <c r="R24" s="50">
        <v>0</v>
      </c>
      <c r="S24" s="51">
        <v>0</v>
      </c>
      <c r="T24" s="43">
        <v>0</v>
      </c>
      <c r="U24" s="44">
        <v>0</v>
      </c>
      <c r="V24" s="52">
        <f t="shared" si="4"/>
        <v>0</v>
      </c>
      <c r="W24" s="38">
        <v>0</v>
      </c>
      <c r="X24" s="44">
        <v>0</v>
      </c>
      <c r="Y24" s="52">
        <f t="shared" si="5"/>
        <v>0</v>
      </c>
      <c r="Z24" s="66">
        <f t="shared" si="6"/>
        <v>5515</v>
      </c>
      <c r="AA24" s="61">
        <f t="shared" si="6"/>
        <v>18810</v>
      </c>
      <c r="AB24" s="52">
        <f t="shared" si="7"/>
        <v>24325</v>
      </c>
    </row>
    <row r="25" spans="1:28" s="54" customFormat="1" ht="15" customHeight="1" x14ac:dyDescent="0.15">
      <c r="A25" s="55" t="s">
        <v>54</v>
      </c>
      <c r="B25" s="37" t="s">
        <v>40</v>
      </c>
      <c r="C25" s="38">
        <v>1692264</v>
      </c>
      <c r="D25" s="39">
        <v>63234</v>
      </c>
      <c r="E25" s="40">
        <v>1755498</v>
      </c>
      <c r="F25" s="56">
        <v>1531167</v>
      </c>
      <c r="G25" s="42">
        <f t="shared" si="0"/>
        <v>14.650981898120847</v>
      </c>
      <c r="H25" s="43">
        <v>1671777</v>
      </c>
      <c r="I25" s="44">
        <v>16014</v>
      </c>
      <c r="J25" s="40">
        <v>1687791</v>
      </c>
      <c r="K25" s="56">
        <v>1465915</v>
      </c>
      <c r="L25" s="42">
        <f t="shared" si="1"/>
        <v>15.135666119795484</v>
      </c>
      <c r="M25" s="45">
        <f t="shared" si="2"/>
        <v>98.789373289274025</v>
      </c>
      <c r="N25" s="46">
        <f t="shared" si="2"/>
        <v>25.324983395009014</v>
      </c>
      <c r="O25" s="47">
        <f t="shared" si="3"/>
        <v>96.1</v>
      </c>
      <c r="P25" s="48">
        <f t="shared" si="3"/>
        <v>95.7</v>
      </c>
      <c r="Q25" s="49">
        <f t="shared" si="8"/>
        <v>0.39999999999999147</v>
      </c>
      <c r="R25" s="50">
        <v>0</v>
      </c>
      <c r="S25" s="51">
        <v>0</v>
      </c>
      <c r="T25" s="43">
        <v>1606</v>
      </c>
      <c r="U25" s="44">
        <v>34</v>
      </c>
      <c r="V25" s="52">
        <f t="shared" si="4"/>
        <v>1640</v>
      </c>
      <c r="W25" s="38">
        <v>1</v>
      </c>
      <c r="X25" s="44">
        <v>2197</v>
      </c>
      <c r="Y25" s="52">
        <f t="shared" si="5"/>
        <v>2198</v>
      </c>
      <c r="Z25" s="66">
        <f t="shared" si="6"/>
        <v>22092</v>
      </c>
      <c r="AA25" s="61">
        <f t="shared" si="6"/>
        <v>45057</v>
      </c>
      <c r="AB25" s="52">
        <f t="shared" si="7"/>
        <v>67149</v>
      </c>
    </row>
    <row r="26" spans="1:28" s="54" customFormat="1" ht="15" customHeight="1" x14ac:dyDescent="0.15">
      <c r="A26" s="55" t="s">
        <v>55</v>
      </c>
      <c r="B26" s="37" t="s">
        <v>40</v>
      </c>
      <c r="C26" s="38">
        <v>290245</v>
      </c>
      <c r="D26" s="39">
        <v>14866</v>
      </c>
      <c r="E26" s="40">
        <v>305111</v>
      </c>
      <c r="F26" s="56">
        <v>252351</v>
      </c>
      <c r="G26" s="42">
        <f t="shared" si="0"/>
        <v>20.90738693327944</v>
      </c>
      <c r="H26" s="43">
        <v>280393</v>
      </c>
      <c r="I26" s="44">
        <v>5379</v>
      </c>
      <c r="J26" s="40">
        <v>285772</v>
      </c>
      <c r="K26" s="56">
        <v>238816</v>
      </c>
      <c r="L26" s="42">
        <f t="shared" si="1"/>
        <v>19.661999196033765</v>
      </c>
      <c r="M26" s="45">
        <f t="shared" si="2"/>
        <v>96.605626281245165</v>
      </c>
      <c r="N26" s="46">
        <f t="shared" si="2"/>
        <v>36.183236916453652</v>
      </c>
      <c r="O26" s="47">
        <f t="shared" si="3"/>
        <v>93.7</v>
      </c>
      <c r="P26" s="48">
        <f t="shared" si="3"/>
        <v>94.6</v>
      </c>
      <c r="Q26" s="49">
        <f t="shared" si="8"/>
        <v>-0.89999999999999147</v>
      </c>
      <c r="R26" s="50">
        <v>0</v>
      </c>
      <c r="S26" s="51">
        <v>0</v>
      </c>
      <c r="T26" s="43">
        <v>37</v>
      </c>
      <c r="U26" s="44">
        <v>0</v>
      </c>
      <c r="V26" s="52">
        <f t="shared" si="4"/>
        <v>37</v>
      </c>
      <c r="W26" s="38">
        <v>13</v>
      </c>
      <c r="X26" s="44">
        <v>1100</v>
      </c>
      <c r="Y26" s="52">
        <f t="shared" si="5"/>
        <v>1113</v>
      </c>
      <c r="Z26" s="66">
        <f t="shared" si="6"/>
        <v>9876</v>
      </c>
      <c r="AA26" s="61">
        <f t="shared" si="6"/>
        <v>8387</v>
      </c>
      <c r="AB26" s="52">
        <f t="shared" si="7"/>
        <v>18263</v>
      </c>
    </row>
    <row r="27" spans="1:28" s="54" customFormat="1" ht="15" customHeight="1" x14ac:dyDescent="0.15">
      <c r="A27" s="55" t="s">
        <v>56</v>
      </c>
      <c r="B27" s="37" t="s">
        <v>40</v>
      </c>
      <c r="C27" s="38">
        <v>402496</v>
      </c>
      <c r="D27" s="39">
        <v>16161</v>
      </c>
      <c r="E27" s="40">
        <v>418657</v>
      </c>
      <c r="F27" s="56">
        <v>375010</v>
      </c>
      <c r="G27" s="42">
        <f t="shared" si="0"/>
        <v>11.638889629609878</v>
      </c>
      <c r="H27" s="43">
        <v>398997</v>
      </c>
      <c r="I27" s="44">
        <v>3347</v>
      </c>
      <c r="J27" s="40">
        <v>402344</v>
      </c>
      <c r="K27" s="56">
        <v>355893</v>
      </c>
      <c r="L27" s="42">
        <f t="shared" si="1"/>
        <v>13.051956627413293</v>
      </c>
      <c r="M27" s="57">
        <f t="shared" si="2"/>
        <v>99.130674590554932</v>
      </c>
      <c r="N27" s="58">
        <f t="shared" si="2"/>
        <v>20.710352082173134</v>
      </c>
      <c r="O27" s="47">
        <f t="shared" si="3"/>
        <v>96.1</v>
      </c>
      <c r="P27" s="48">
        <f t="shared" si="3"/>
        <v>94.9</v>
      </c>
      <c r="Q27" s="49">
        <f t="shared" si="8"/>
        <v>1.1999999999999886</v>
      </c>
      <c r="R27" s="50">
        <v>0</v>
      </c>
      <c r="S27" s="51">
        <v>0</v>
      </c>
      <c r="T27" s="43">
        <v>3</v>
      </c>
      <c r="U27" s="44">
        <v>19</v>
      </c>
      <c r="V27" s="52">
        <f t="shared" si="4"/>
        <v>22</v>
      </c>
      <c r="W27" s="38">
        <v>0</v>
      </c>
      <c r="X27" s="44">
        <v>1408</v>
      </c>
      <c r="Y27" s="52">
        <f t="shared" si="5"/>
        <v>1408</v>
      </c>
      <c r="Z27" s="66">
        <f t="shared" si="6"/>
        <v>3502</v>
      </c>
      <c r="AA27" s="61">
        <f t="shared" si="6"/>
        <v>11425</v>
      </c>
      <c r="AB27" s="59">
        <f t="shared" si="7"/>
        <v>14927</v>
      </c>
    </row>
    <row r="28" spans="1:28" s="54" customFormat="1" ht="15" customHeight="1" x14ac:dyDescent="0.15">
      <c r="A28" s="55" t="s">
        <v>57</v>
      </c>
      <c r="B28" s="63" t="s">
        <v>35</v>
      </c>
      <c r="C28" s="38">
        <v>1496379</v>
      </c>
      <c r="D28" s="39">
        <v>47539</v>
      </c>
      <c r="E28" s="40">
        <v>1543918</v>
      </c>
      <c r="F28" s="56">
        <v>1326052</v>
      </c>
      <c r="G28" s="42">
        <f t="shared" si="0"/>
        <v>16.429672441201401</v>
      </c>
      <c r="H28" s="43">
        <v>1478255</v>
      </c>
      <c r="I28" s="44">
        <v>12917</v>
      </c>
      <c r="J28" s="40">
        <v>1491172</v>
      </c>
      <c r="K28" s="56">
        <v>1277538</v>
      </c>
      <c r="L28" s="42">
        <f t="shared" si="1"/>
        <v>16.722320588506957</v>
      </c>
      <c r="M28" s="57">
        <f t="shared" si="2"/>
        <v>98.78880951951345</v>
      </c>
      <c r="N28" s="58">
        <f t="shared" si="2"/>
        <v>27.171375081512021</v>
      </c>
      <c r="O28" s="47">
        <f t="shared" si="3"/>
        <v>96.6</v>
      </c>
      <c r="P28" s="48">
        <f t="shared" si="3"/>
        <v>96.3</v>
      </c>
      <c r="Q28" s="49">
        <f t="shared" si="8"/>
        <v>0.29999999999999716</v>
      </c>
      <c r="R28" s="50">
        <v>0</v>
      </c>
      <c r="S28" s="51">
        <v>0</v>
      </c>
      <c r="T28" s="43">
        <v>527</v>
      </c>
      <c r="U28" s="44">
        <v>11</v>
      </c>
      <c r="V28" s="52">
        <f t="shared" si="4"/>
        <v>538</v>
      </c>
      <c r="W28" s="38">
        <v>43</v>
      </c>
      <c r="X28" s="44">
        <v>1764</v>
      </c>
      <c r="Y28" s="52">
        <f t="shared" si="5"/>
        <v>1807</v>
      </c>
      <c r="Z28" s="66">
        <f t="shared" si="6"/>
        <v>18608</v>
      </c>
      <c r="AA28" s="61">
        <f t="shared" si="6"/>
        <v>32869</v>
      </c>
      <c r="AB28" s="59">
        <f t="shared" si="7"/>
        <v>51477</v>
      </c>
    </row>
    <row r="29" spans="1:28" s="54" customFormat="1" ht="15" customHeight="1" x14ac:dyDescent="0.15">
      <c r="A29" s="55" t="s">
        <v>58</v>
      </c>
      <c r="B29" s="37" t="s">
        <v>35</v>
      </c>
      <c r="C29" s="38">
        <v>447496</v>
      </c>
      <c r="D29" s="39">
        <v>18158</v>
      </c>
      <c r="E29" s="40">
        <v>465654</v>
      </c>
      <c r="F29" s="56">
        <v>424810</v>
      </c>
      <c r="G29" s="42">
        <f t="shared" si="0"/>
        <v>9.6146512558555592</v>
      </c>
      <c r="H29" s="43">
        <v>441562</v>
      </c>
      <c r="I29" s="44">
        <v>5044</v>
      </c>
      <c r="J29" s="40">
        <v>446606</v>
      </c>
      <c r="K29" s="56">
        <v>406303</v>
      </c>
      <c r="L29" s="42">
        <f t="shared" si="1"/>
        <v>9.9194443555671494</v>
      </c>
      <c r="M29" s="45">
        <f t="shared" si="2"/>
        <v>98.673954627527394</v>
      </c>
      <c r="N29" s="46">
        <f t="shared" si="2"/>
        <v>27.778389690494549</v>
      </c>
      <c r="O29" s="47">
        <f t="shared" si="3"/>
        <v>95.9</v>
      </c>
      <c r="P29" s="48">
        <f t="shared" si="3"/>
        <v>95.6</v>
      </c>
      <c r="Q29" s="49">
        <f t="shared" si="8"/>
        <v>0.30000000000001137</v>
      </c>
      <c r="R29" s="50">
        <v>0</v>
      </c>
      <c r="S29" s="51">
        <v>0</v>
      </c>
      <c r="T29" s="43">
        <v>434</v>
      </c>
      <c r="U29" s="44">
        <v>0</v>
      </c>
      <c r="V29" s="52">
        <f t="shared" si="4"/>
        <v>434</v>
      </c>
      <c r="W29" s="38">
        <v>1</v>
      </c>
      <c r="X29" s="44">
        <v>777</v>
      </c>
      <c r="Y29" s="52">
        <f t="shared" si="5"/>
        <v>778</v>
      </c>
      <c r="Z29" s="66">
        <f t="shared" si="6"/>
        <v>6367</v>
      </c>
      <c r="AA29" s="61">
        <f t="shared" si="6"/>
        <v>12337</v>
      </c>
      <c r="AB29" s="52">
        <f t="shared" si="7"/>
        <v>18704</v>
      </c>
    </row>
    <row r="30" spans="1:28" s="54" customFormat="1" ht="15" customHeight="1" x14ac:dyDescent="0.15">
      <c r="A30" s="55" t="s">
        <v>59</v>
      </c>
      <c r="B30" s="37" t="s">
        <v>35</v>
      </c>
      <c r="C30" s="38">
        <v>532740</v>
      </c>
      <c r="D30" s="39">
        <v>5211</v>
      </c>
      <c r="E30" s="40">
        <v>537951</v>
      </c>
      <c r="F30" s="56">
        <v>470720</v>
      </c>
      <c r="G30" s="42">
        <f t="shared" si="0"/>
        <v>14.282588375254928</v>
      </c>
      <c r="H30" s="43">
        <v>530979</v>
      </c>
      <c r="I30" s="44">
        <v>2212</v>
      </c>
      <c r="J30" s="40">
        <v>533191</v>
      </c>
      <c r="K30" s="56">
        <v>463400</v>
      </c>
      <c r="L30" s="42">
        <f t="shared" si="1"/>
        <v>15.060638757013379</v>
      </c>
      <c r="M30" s="45">
        <f t="shared" si="2"/>
        <v>99.669444757292496</v>
      </c>
      <c r="N30" s="46">
        <f t="shared" si="2"/>
        <v>42.448666282863172</v>
      </c>
      <c r="O30" s="47">
        <f t="shared" si="3"/>
        <v>99.1</v>
      </c>
      <c r="P30" s="48">
        <f t="shared" si="3"/>
        <v>98.4</v>
      </c>
      <c r="Q30" s="49">
        <f t="shared" si="8"/>
        <v>0.69999999999998863</v>
      </c>
      <c r="R30" s="50">
        <v>0</v>
      </c>
      <c r="S30" s="51">
        <v>0</v>
      </c>
      <c r="T30" s="43">
        <v>16</v>
      </c>
      <c r="U30" s="44">
        <v>0</v>
      </c>
      <c r="V30" s="52">
        <f t="shared" si="4"/>
        <v>16</v>
      </c>
      <c r="W30" s="38">
        <v>0</v>
      </c>
      <c r="X30" s="44">
        <v>534</v>
      </c>
      <c r="Y30" s="52">
        <f t="shared" si="5"/>
        <v>534</v>
      </c>
      <c r="Z30" s="66">
        <f t="shared" si="6"/>
        <v>1777</v>
      </c>
      <c r="AA30" s="61">
        <f t="shared" si="6"/>
        <v>2465</v>
      </c>
      <c r="AB30" s="52">
        <f t="shared" si="7"/>
        <v>4242</v>
      </c>
    </row>
    <row r="31" spans="1:28" s="54" customFormat="1" ht="15" customHeight="1" x14ac:dyDescent="0.15">
      <c r="A31" s="55" t="s">
        <v>60</v>
      </c>
      <c r="B31" s="37" t="s">
        <v>35</v>
      </c>
      <c r="C31" s="38">
        <v>837346</v>
      </c>
      <c r="D31" s="39">
        <v>41455</v>
      </c>
      <c r="E31" s="40">
        <v>878801</v>
      </c>
      <c r="F31" s="56">
        <v>785781</v>
      </c>
      <c r="G31" s="42">
        <f t="shared" si="0"/>
        <v>11.837903945246831</v>
      </c>
      <c r="H31" s="43">
        <v>827325</v>
      </c>
      <c r="I31" s="44">
        <v>8757</v>
      </c>
      <c r="J31" s="40">
        <v>836082</v>
      </c>
      <c r="K31" s="56">
        <v>744306</v>
      </c>
      <c r="L31" s="42">
        <f t="shared" si="1"/>
        <v>12.330412491636505</v>
      </c>
      <c r="M31" s="45">
        <f t="shared" si="2"/>
        <v>98.803242626106766</v>
      </c>
      <c r="N31" s="46">
        <f t="shared" si="2"/>
        <v>21.124110481244724</v>
      </c>
      <c r="O31" s="47">
        <f t="shared" si="3"/>
        <v>95.1</v>
      </c>
      <c r="P31" s="48">
        <f t="shared" si="3"/>
        <v>94.7</v>
      </c>
      <c r="Q31" s="49">
        <f t="shared" si="8"/>
        <v>0.39999999999999147</v>
      </c>
      <c r="R31" s="50">
        <v>0</v>
      </c>
      <c r="S31" s="51">
        <v>0</v>
      </c>
      <c r="T31" s="43">
        <v>0</v>
      </c>
      <c r="U31" s="44">
        <v>0</v>
      </c>
      <c r="V31" s="52">
        <f t="shared" si="4"/>
        <v>0</v>
      </c>
      <c r="W31" s="38">
        <v>0</v>
      </c>
      <c r="X31" s="44">
        <v>1282</v>
      </c>
      <c r="Y31" s="52">
        <f t="shared" si="5"/>
        <v>1282</v>
      </c>
      <c r="Z31" s="66">
        <f t="shared" si="6"/>
        <v>10021</v>
      </c>
      <c r="AA31" s="61">
        <f t="shared" si="6"/>
        <v>31416</v>
      </c>
      <c r="AB31" s="52">
        <f t="shared" si="7"/>
        <v>41437</v>
      </c>
    </row>
    <row r="32" spans="1:28" s="54" customFormat="1" ht="15" customHeight="1" x14ac:dyDescent="0.15">
      <c r="A32" s="55" t="s">
        <v>61</v>
      </c>
      <c r="B32" s="37" t="s">
        <v>35</v>
      </c>
      <c r="C32" s="38">
        <v>2039033</v>
      </c>
      <c r="D32" s="39">
        <v>54256</v>
      </c>
      <c r="E32" s="40">
        <v>2093289</v>
      </c>
      <c r="F32" s="56">
        <v>1843120</v>
      </c>
      <c r="G32" s="42">
        <f t="shared" si="0"/>
        <v>13.573126003732803</v>
      </c>
      <c r="H32" s="43">
        <v>2020921</v>
      </c>
      <c r="I32" s="44">
        <v>12827</v>
      </c>
      <c r="J32" s="40">
        <v>2033748</v>
      </c>
      <c r="K32" s="56">
        <v>1785016</v>
      </c>
      <c r="L32" s="42">
        <f t="shared" si="1"/>
        <v>13.934440923778835</v>
      </c>
      <c r="M32" s="45">
        <f t="shared" si="2"/>
        <v>99.111735808101201</v>
      </c>
      <c r="N32" s="46">
        <f t="shared" si="2"/>
        <v>23.641624889413151</v>
      </c>
      <c r="O32" s="47">
        <f t="shared" si="3"/>
        <v>97.2</v>
      </c>
      <c r="P32" s="48">
        <f t="shared" si="3"/>
        <v>96.8</v>
      </c>
      <c r="Q32" s="49">
        <f t="shared" si="8"/>
        <v>0.40000000000000568</v>
      </c>
      <c r="R32" s="50">
        <v>0</v>
      </c>
      <c r="S32" s="51">
        <v>0</v>
      </c>
      <c r="T32" s="43">
        <v>571</v>
      </c>
      <c r="U32" s="44">
        <v>0</v>
      </c>
      <c r="V32" s="52">
        <f t="shared" si="4"/>
        <v>571</v>
      </c>
      <c r="W32" s="38">
        <v>0</v>
      </c>
      <c r="X32" s="44">
        <v>2461</v>
      </c>
      <c r="Y32" s="52">
        <f t="shared" si="5"/>
        <v>2461</v>
      </c>
      <c r="Z32" s="66">
        <f t="shared" si="6"/>
        <v>18683</v>
      </c>
      <c r="AA32" s="61">
        <f t="shared" si="6"/>
        <v>38968</v>
      </c>
      <c r="AB32" s="52">
        <f t="shared" si="7"/>
        <v>57651</v>
      </c>
    </row>
    <row r="33" spans="1:28" s="54" customFormat="1" ht="15" customHeight="1" x14ac:dyDescent="0.15">
      <c r="A33" s="55" t="s">
        <v>62</v>
      </c>
      <c r="B33" s="37" t="s">
        <v>40</v>
      </c>
      <c r="C33" s="38">
        <v>1529059</v>
      </c>
      <c r="D33" s="39">
        <v>34722</v>
      </c>
      <c r="E33" s="40">
        <v>1563781</v>
      </c>
      <c r="F33" s="56">
        <v>1336715</v>
      </c>
      <c r="G33" s="42">
        <f t="shared" si="0"/>
        <v>16.986867058423076</v>
      </c>
      <c r="H33" s="43">
        <v>1521617</v>
      </c>
      <c r="I33" s="44">
        <v>12260</v>
      </c>
      <c r="J33" s="40">
        <v>1533877</v>
      </c>
      <c r="K33" s="56">
        <v>1299990</v>
      </c>
      <c r="L33" s="42">
        <f t="shared" si="1"/>
        <v>17.991446088046832</v>
      </c>
      <c r="M33" s="45">
        <f t="shared" si="2"/>
        <v>99.513295432027149</v>
      </c>
      <c r="N33" s="46">
        <f t="shared" si="2"/>
        <v>35.309025977766254</v>
      </c>
      <c r="O33" s="47">
        <f t="shared" si="3"/>
        <v>98.1</v>
      </c>
      <c r="P33" s="48">
        <f t="shared" si="3"/>
        <v>97.3</v>
      </c>
      <c r="Q33" s="49">
        <f t="shared" si="8"/>
        <v>0.79999999999999716</v>
      </c>
      <c r="R33" s="50">
        <v>0</v>
      </c>
      <c r="S33" s="51">
        <v>0</v>
      </c>
      <c r="T33" s="43">
        <v>222</v>
      </c>
      <c r="U33" s="44">
        <v>3</v>
      </c>
      <c r="V33" s="52">
        <f t="shared" si="4"/>
        <v>225</v>
      </c>
      <c r="W33" s="38">
        <v>868</v>
      </c>
      <c r="X33" s="44">
        <v>2053</v>
      </c>
      <c r="Y33" s="52">
        <f t="shared" si="5"/>
        <v>2921</v>
      </c>
      <c r="Z33" s="66">
        <f t="shared" si="6"/>
        <v>6796</v>
      </c>
      <c r="AA33" s="61">
        <f t="shared" si="6"/>
        <v>20412</v>
      </c>
      <c r="AB33" s="52">
        <f t="shared" si="7"/>
        <v>27208</v>
      </c>
    </row>
    <row r="34" spans="1:28" s="54" customFormat="1" ht="15" customHeight="1" x14ac:dyDescent="0.15">
      <c r="A34" s="55" t="s">
        <v>63</v>
      </c>
      <c r="B34" s="37" t="s">
        <v>40</v>
      </c>
      <c r="C34" s="38">
        <v>271286</v>
      </c>
      <c r="D34" s="39">
        <v>4747</v>
      </c>
      <c r="E34" s="40">
        <v>276033</v>
      </c>
      <c r="F34" s="56">
        <v>235724</v>
      </c>
      <c r="G34" s="42">
        <f t="shared" si="0"/>
        <v>17.100083148088444</v>
      </c>
      <c r="H34" s="43">
        <v>267858</v>
      </c>
      <c r="I34" s="44">
        <v>1977</v>
      </c>
      <c r="J34" s="40">
        <v>269835</v>
      </c>
      <c r="K34" s="56">
        <v>231406</v>
      </c>
      <c r="L34" s="42">
        <f t="shared" si="1"/>
        <v>16.606743126798786</v>
      </c>
      <c r="M34" s="45">
        <f t="shared" si="2"/>
        <v>98.736388903223897</v>
      </c>
      <c r="N34" s="46">
        <f t="shared" si="2"/>
        <v>41.6473562249842</v>
      </c>
      <c r="O34" s="47">
        <f t="shared" si="3"/>
        <v>97.8</v>
      </c>
      <c r="P34" s="48">
        <f t="shared" si="3"/>
        <v>98.2</v>
      </c>
      <c r="Q34" s="49">
        <f t="shared" si="8"/>
        <v>-0.40000000000000568</v>
      </c>
      <c r="R34" s="50">
        <v>0</v>
      </c>
      <c r="S34" s="51">
        <v>0</v>
      </c>
      <c r="T34" s="43">
        <v>67</v>
      </c>
      <c r="U34" s="44">
        <v>0</v>
      </c>
      <c r="V34" s="52">
        <f t="shared" si="4"/>
        <v>67</v>
      </c>
      <c r="W34" s="38">
        <v>0</v>
      </c>
      <c r="X34" s="44">
        <v>206</v>
      </c>
      <c r="Y34" s="52">
        <f t="shared" si="5"/>
        <v>206</v>
      </c>
      <c r="Z34" s="66">
        <f t="shared" si="6"/>
        <v>3495</v>
      </c>
      <c r="AA34" s="61">
        <f t="shared" si="6"/>
        <v>2564</v>
      </c>
      <c r="AB34" s="52">
        <f t="shared" si="7"/>
        <v>6059</v>
      </c>
    </row>
    <row r="35" spans="1:28" s="54" customFormat="1" ht="15" customHeight="1" x14ac:dyDescent="0.15">
      <c r="A35" s="55" t="s">
        <v>64</v>
      </c>
      <c r="B35" s="37" t="s">
        <v>40</v>
      </c>
      <c r="C35" s="38">
        <v>225023</v>
      </c>
      <c r="D35" s="39">
        <v>6582</v>
      </c>
      <c r="E35" s="40">
        <v>231605</v>
      </c>
      <c r="F35" s="56">
        <v>190122</v>
      </c>
      <c r="G35" s="42">
        <f t="shared" si="0"/>
        <v>21.819147705157739</v>
      </c>
      <c r="H35" s="43">
        <v>222160</v>
      </c>
      <c r="I35" s="44">
        <v>1147</v>
      </c>
      <c r="J35" s="40">
        <v>223307</v>
      </c>
      <c r="K35" s="56">
        <v>183185</v>
      </c>
      <c r="L35" s="42">
        <f t="shared" si="1"/>
        <v>21.902448344569699</v>
      </c>
      <c r="M35" s="57">
        <f t="shared" si="2"/>
        <v>98.727685614359416</v>
      </c>
      <c r="N35" s="58">
        <f t="shared" si="2"/>
        <v>17.426314190215738</v>
      </c>
      <c r="O35" s="47">
        <f t="shared" si="3"/>
        <v>96.4</v>
      </c>
      <c r="P35" s="48">
        <f t="shared" si="3"/>
        <v>96.4</v>
      </c>
      <c r="Q35" s="49">
        <f t="shared" si="8"/>
        <v>0</v>
      </c>
      <c r="R35" s="50">
        <v>0</v>
      </c>
      <c r="S35" s="51">
        <v>0</v>
      </c>
      <c r="T35" s="43">
        <v>0</v>
      </c>
      <c r="U35" s="44">
        <v>0</v>
      </c>
      <c r="V35" s="52">
        <f t="shared" si="4"/>
        <v>0</v>
      </c>
      <c r="W35" s="38">
        <v>0</v>
      </c>
      <c r="X35" s="44">
        <v>0</v>
      </c>
      <c r="Y35" s="52">
        <f t="shared" si="5"/>
        <v>0</v>
      </c>
      <c r="Z35" s="66">
        <f t="shared" si="6"/>
        <v>2863</v>
      </c>
      <c r="AA35" s="61">
        <f t="shared" si="6"/>
        <v>5435</v>
      </c>
      <c r="AB35" s="59">
        <f t="shared" si="7"/>
        <v>8298</v>
      </c>
    </row>
    <row r="36" spans="1:28" s="54" customFormat="1" ht="15" customHeight="1" x14ac:dyDescent="0.15">
      <c r="A36" s="55" t="s">
        <v>65</v>
      </c>
      <c r="B36" s="63" t="s">
        <v>40</v>
      </c>
      <c r="C36" s="38">
        <v>249269</v>
      </c>
      <c r="D36" s="39">
        <v>3045</v>
      </c>
      <c r="E36" s="40">
        <v>252314</v>
      </c>
      <c r="F36" s="56">
        <v>201989</v>
      </c>
      <c r="G36" s="42">
        <f t="shared" si="0"/>
        <v>24.914723078979549</v>
      </c>
      <c r="H36" s="43">
        <v>248211</v>
      </c>
      <c r="I36" s="44">
        <v>1490</v>
      </c>
      <c r="J36" s="40">
        <v>249701</v>
      </c>
      <c r="K36" s="56">
        <v>199064</v>
      </c>
      <c r="L36" s="42">
        <f t="shared" si="1"/>
        <v>25.437547723345254</v>
      </c>
      <c r="M36" s="57">
        <f t="shared" si="2"/>
        <v>99.575558934323965</v>
      </c>
      <c r="N36" s="58">
        <f t="shared" si="2"/>
        <v>48.932676518883419</v>
      </c>
      <c r="O36" s="47">
        <f t="shared" si="3"/>
        <v>99</v>
      </c>
      <c r="P36" s="48">
        <f t="shared" si="3"/>
        <v>98.6</v>
      </c>
      <c r="Q36" s="49">
        <f t="shared" si="8"/>
        <v>0.40000000000000568</v>
      </c>
      <c r="R36" s="50">
        <v>0</v>
      </c>
      <c r="S36" s="51">
        <v>0</v>
      </c>
      <c r="T36" s="43">
        <v>0</v>
      </c>
      <c r="U36" s="44">
        <v>0</v>
      </c>
      <c r="V36" s="52">
        <f t="shared" si="4"/>
        <v>0</v>
      </c>
      <c r="W36" s="38">
        <v>0</v>
      </c>
      <c r="X36" s="44">
        <v>67</v>
      </c>
      <c r="Y36" s="52">
        <f t="shared" si="5"/>
        <v>67</v>
      </c>
      <c r="Z36" s="66">
        <f t="shared" si="6"/>
        <v>1058</v>
      </c>
      <c r="AA36" s="61">
        <f t="shared" si="6"/>
        <v>1488</v>
      </c>
      <c r="AB36" s="59">
        <f t="shared" si="7"/>
        <v>2546</v>
      </c>
    </row>
    <row r="37" spans="1:28" s="54" customFormat="1" ht="15" customHeight="1" x14ac:dyDescent="0.15">
      <c r="A37" s="55" t="s">
        <v>66</v>
      </c>
      <c r="B37" s="37" t="s">
        <v>40</v>
      </c>
      <c r="C37" s="38">
        <v>899801</v>
      </c>
      <c r="D37" s="39">
        <v>11124</v>
      </c>
      <c r="E37" s="40">
        <v>910925</v>
      </c>
      <c r="F37" s="56">
        <v>738368</v>
      </c>
      <c r="G37" s="42">
        <f t="shared" si="0"/>
        <v>23.370053956834532</v>
      </c>
      <c r="H37" s="43">
        <v>892848</v>
      </c>
      <c r="I37" s="44">
        <v>4130</v>
      </c>
      <c r="J37" s="40">
        <v>896978</v>
      </c>
      <c r="K37" s="56">
        <v>726775</v>
      </c>
      <c r="L37" s="42">
        <f t="shared" si="1"/>
        <v>23.418939836950912</v>
      </c>
      <c r="M37" s="45">
        <f t="shared" si="2"/>
        <v>99.227273586048469</v>
      </c>
      <c r="N37" s="46">
        <f t="shared" si="2"/>
        <v>37.12693275800072</v>
      </c>
      <c r="O37" s="47">
        <f t="shared" si="3"/>
        <v>98.5</v>
      </c>
      <c r="P37" s="48">
        <f t="shared" si="3"/>
        <v>98.4</v>
      </c>
      <c r="Q37" s="49">
        <f t="shared" si="8"/>
        <v>9.9999999999994316E-2</v>
      </c>
      <c r="R37" s="50">
        <v>0</v>
      </c>
      <c r="S37" s="51">
        <v>0</v>
      </c>
      <c r="T37" s="43">
        <v>98</v>
      </c>
      <c r="U37" s="44">
        <v>0</v>
      </c>
      <c r="V37" s="52">
        <f t="shared" si="4"/>
        <v>98</v>
      </c>
      <c r="W37" s="38">
        <v>83</v>
      </c>
      <c r="X37" s="44">
        <v>136</v>
      </c>
      <c r="Y37" s="52">
        <f t="shared" si="5"/>
        <v>219</v>
      </c>
      <c r="Z37" s="66">
        <f t="shared" si="6"/>
        <v>6968</v>
      </c>
      <c r="AA37" s="61">
        <f t="shared" si="6"/>
        <v>6858</v>
      </c>
      <c r="AB37" s="52">
        <f t="shared" si="7"/>
        <v>13826</v>
      </c>
    </row>
    <row r="38" spans="1:28" s="54" customFormat="1" ht="15" customHeight="1" x14ac:dyDescent="0.15">
      <c r="A38" s="55" t="s">
        <v>67</v>
      </c>
      <c r="B38" s="37" t="s">
        <v>40</v>
      </c>
      <c r="C38" s="38">
        <v>529383</v>
      </c>
      <c r="D38" s="39">
        <v>15105</v>
      </c>
      <c r="E38" s="40">
        <v>544488</v>
      </c>
      <c r="F38" s="56">
        <v>454154</v>
      </c>
      <c r="G38" s="42">
        <f t="shared" si="0"/>
        <v>19.890609793153864</v>
      </c>
      <c r="H38" s="43">
        <v>522081</v>
      </c>
      <c r="I38" s="44">
        <v>5417</v>
      </c>
      <c r="J38" s="40">
        <v>527498</v>
      </c>
      <c r="K38" s="56">
        <v>439165</v>
      </c>
      <c r="L38" s="42">
        <f t="shared" si="1"/>
        <v>20.11385242448738</v>
      </c>
      <c r="M38" s="45">
        <f t="shared" si="2"/>
        <v>98.620658389105813</v>
      </c>
      <c r="N38" s="46">
        <f t="shared" si="2"/>
        <v>35.862297252565376</v>
      </c>
      <c r="O38" s="47">
        <f t="shared" si="3"/>
        <v>96.9</v>
      </c>
      <c r="P38" s="48">
        <f t="shared" si="3"/>
        <v>96.7</v>
      </c>
      <c r="Q38" s="49">
        <f t="shared" si="8"/>
        <v>0.20000000000000284</v>
      </c>
      <c r="R38" s="50">
        <v>0</v>
      </c>
      <c r="S38" s="51">
        <v>0</v>
      </c>
      <c r="T38" s="43">
        <v>398</v>
      </c>
      <c r="U38" s="44">
        <v>0</v>
      </c>
      <c r="V38" s="52">
        <f t="shared" si="4"/>
        <v>398</v>
      </c>
      <c r="W38" s="38">
        <v>0</v>
      </c>
      <c r="X38" s="44">
        <v>922</v>
      </c>
      <c r="Y38" s="52">
        <f t="shared" si="5"/>
        <v>922</v>
      </c>
      <c r="Z38" s="66">
        <f t="shared" si="6"/>
        <v>7700</v>
      </c>
      <c r="AA38" s="61">
        <f t="shared" si="6"/>
        <v>8766</v>
      </c>
      <c r="AB38" s="52">
        <f t="shared" si="7"/>
        <v>16466</v>
      </c>
    </row>
    <row r="39" spans="1:28" s="54" customFormat="1" ht="15" customHeight="1" x14ac:dyDescent="0.15">
      <c r="A39" s="55" t="s">
        <v>68</v>
      </c>
      <c r="B39" s="37" t="s">
        <v>40</v>
      </c>
      <c r="C39" s="38">
        <v>999003</v>
      </c>
      <c r="D39" s="39">
        <v>21288</v>
      </c>
      <c r="E39" s="40">
        <v>1020291</v>
      </c>
      <c r="F39" s="56">
        <v>870586</v>
      </c>
      <c r="G39" s="42">
        <f t="shared" si="0"/>
        <v>17.195888746200836</v>
      </c>
      <c r="H39" s="43">
        <v>989271</v>
      </c>
      <c r="I39" s="44">
        <v>9068</v>
      </c>
      <c r="J39" s="40">
        <v>998339</v>
      </c>
      <c r="K39" s="56">
        <v>848311</v>
      </c>
      <c r="L39" s="42">
        <f t="shared" si="1"/>
        <v>17.685495060184294</v>
      </c>
      <c r="M39" s="45">
        <f t="shared" si="2"/>
        <v>99.02582875126501</v>
      </c>
      <c r="N39" s="46">
        <f t="shared" si="2"/>
        <v>42.596768132281099</v>
      </c>
      <c r="O39" s="47">
        <f t="shared" si="3"/>
        <v>97.8</v>
      </c>
      <c r="P39" s="48">
        <f t="shared" si="3"/>
        <v>97.4</v>
      </c>
      <c r="Q39" s="49">
        <f t="shared" si="8"/>
        <v>0.39999999999999147</v>
      </c>
      <c r="R39" s="50">
        <v>0</v>
      </c>
      <c r="S39" s="51">
        <v>0</v>
      </c>
      <c r="T39" s="43">
        <v>536</v>
      </c>
      <c r="U39" s="44">
        <v>81</v>
      </c>
      <c r="V39" s="52">
        <f t="shared" si="4"/>
        <v>617</v>
      </c>
      <c r="W39" s="38">
        <v>7</v>
      </c>
      <c r="X39" s="44">
        <v>991</v>
      </c>
      <c r="Y39" s="52">
        <f t="shared" si="5"/>
        <v>998</v>
      </c>
      <c r="Z39" s="66">
        <f t="shared" si="6"/>
        <v>10261</v>
      </c>
      <c r="AA39" s="61">
        <f t="shared" si="6"/>
        <v>11310</v>
      </c>
      <c r="AB39" s="52">
        <f t="shared" si="7"/>
        <v>21571</v>
      </c>
    </row>
    <row r="40" spans="1:28" s="54" customFormat="1" ht="15" customHeight="1" x14ac:dyDescent="0.15">
      <c r="A40" s="55" t="s">
        <v>69</v>
      </c>
      <c r="B40" s="63" t="s">
        <v>35</v>
      </c>
      <c r="C40" s="38">
        <v>306272</v>
      </c>
      <c r="D40" s="39">
        <v>9225</v>
      </c>
      <c r="E40" s="40">
        <v>315497</v>
      </c>
      <c r="F40" s="56">
        <v>303635</v>
      </c>
      <c r="G40" s="42">
        <f t="shared" si="0"/>
        <v>3.9066642514861596</v>
      </c>
      <c r="H40" s="43">
        <v>302600</v>
      </c>
      <c r="I40" s="44">
        <v>3225</v>
      </c>
      <c r="J40" s="40">
        <v>305825</v>
      </c>
      <c r="K40" s="56">
        <v>294286</v>
      </c>
      <c r="L40" s="42">
        <f t="shared" si="1"/>
        <v>3.9210156106644556</v>
      </c>
      <c r="M40" s="57">
        <f t="shared" si="2"/>
        <v>98.801065719360565</v>
      </c>
      <c r="N40" s="58">
        <f t="shared" si="2"/>
        <v>34.959349593495936</v>
      </c>
      <c r="O40" s="47">
        <f t="shared" si="3"/>
        <v>96.9</v>
      </c>
      <c r="P40" s="48">
        <f t="shared" si="3"/>
        <v>96.9</v>
      </c>
      <c r="Q40" s="49">
        <f t="shared" si="8"/>
        <v>0</v>
      </c>
      <c r="R40" s="50">
        <v>0</v>
      </c>
      <c r="S40" s="51">
        <v>0</v>
      </c>
      <c r="T40" s="43">
        <v>0</v>
      </c>
      <c r="U40" s="44">
        <v>0</v>
      </c>
      <c r="V40" s="52">
        <f t="shared" si="4"/>
        <v>0</v>
      </c>
      <c r="W40" s="38">
        <v>0</v>
      </c>
      <c r="X40" s="44">
        <v>417</v>
      </c>
      <c r="Y40" s="52">
        <f t="shared" si="5"/>
        <v>417</v>
      </c>
      <c r="Z40" s="66">
        <f t="shared" si="6"/>
        <v>3672</v>
      </c>
      <c r="AA40" s="61">
        <f t="shared" si="6"/>
        <v>5583</v>
      </c>
      <c r="AB40" s="59">
        <f t="shared" si="7"/>
        <v>9255</v>
      </c>
    </row>
    <row r="41" spans="1:28" s="54" customFormat="1" ht="15" customHeight="1" thickBot="1" x14ac:dyDescent="0.2">
      <c r="A41" s="67" t="s">
        <v>70</v>
      </c>
      <c r="B41" s="68" t="s">
        <v>35</v>
      </c>
      <c r="C41" s="38">
        <v>425137</v>
      </c>
      <c r="D41" s="39">
        <v>10946</v>
      </c>
      <c r="E41" s="40">
        <v>436083</v>
      </c>
      <c r="F41" s="56">
        <v>385587</v>
      </c>
      <c r="G41" s="73">
        <f t="shared" si="0"/>
        <v>13.095877195029914</v>
      </c>
      <c r="H41" s="43">
        <v>418956</v>
      </c>
      <c r="I41" s="44">
        <v>3628</v>
      </c>
      <c r="J41" s="40">
        <v>422584</v>
      </c>
      <c r="K41" s="56">
        <v>375899</v>
      </c>
      <c r="L41" s="73">
        <f t="shared" si="1"/>
        <v>12.419559509336285</v>
      </c>
      <c r="M41" s="76">
        <f t="shared" si="2"/>
        <v>98.546115722696442</v>
      </c>
      <c r="N41" s="77">
        <f t="shared" si="2"/>
        <v>33.144527681344783</v>
      </c>
      <c r="O41" s="78">
        <f t="shared" si="3"/>
        <v>96.9</v>
      </c>
      <c r="P41" s="79">
        <f t="shared" si="3"/>
        <v>97.5</v>
      </c>
      <c r="Q41" s="80">
        <f t="shared" si="8"/>
        <v>-0.59999999999999432</v>
      </c>
      <c r="R41" s="50">
        <v>0</v>
      </c>
      <c r="S41" s="51">
        <v>0</v>
      </c>
      <c r="T41" s="43">
        <v>1308</v>
      </c>
      <c r="U41" s="44">
        <v>9</v>
      </c>
      <c r="V41" s="52">
        <f t="shared" si="4"/>
        <v>1317</v>
      </c>
      <c r="W41" s="38">
        <v>0</v>
      </c>
      <c r="X41" s="44">
        <v>218</v>
      </c>
      <c r="Y41" s="52">
        <f t="shared" si="5"/>
        <v>218</v>
      </c>
      <c r="Z41" s="74">
        <f t="shared" si="6"/>
        <v>7489</v>
      </c>
      <c r="AA41" s="75">
        <f t="shared" si="6"/>
        <v>7109</v>
      </c>
      <c r="AB41" s="83">
        <f t="shared" si="7"/>
        <v>14598</v>
      </c>
    </row>
    <row r="42" spans="1:28" s="97" customFormat="1" ht="15" customHeight="1" thickTop="1" x14ac:dyDescent="0.15">
      <c r="A42" s="84" t="s">
        <v>71</v>
      </c>
      <c r="B42" s="85"/>
      <c r="C42" s="86">
        <f>C43+C45</f>
        <v>154537600</v>
      </c>
      <c r="D42" s="87">
        <f>D43+D45</f>
        <v>3533857</v>
      </c>
      <c r="E42" s="88">
        <f>E43+E45</f>
        <v>158071457</v>
      </c>
      <c r="F42" s="89">
        <f>F43+F45</f>
        <v>140126758</v>
      </c>
      <c r="G42" s="90">
        <f t="shared" si="0"/>
        <v>12.806047364629675</v>
      </c>
      <c r="H42" s="86">
        <f>H43+H45</f>
        <v>152946802</v>
      </c>
      <c r="I42" s="87">
        <f>I43+I45</f>
        <v>1214300</v>
      </c>
      <c r="J42" s="88">
        <f>J43+J45</f>
        <v>154161102</v>
      </c>
      <c r="K42" s="89">
        <f>K43+K45</f>
        <v>136407289</v>
      </c>
      <c r="L42" s="90">
        <f t="shared" si="1"/>
        <v>13.015296418653991</v>
      </c>
      <c r="M42" s="91">
        <f t="shared" si="2"/>
        <v>98.970607800302318</v>
      </c>
      <c r="N42" s="92">
        <f t="shared" si="2"/>
        <v>34.361888440873528</v>
      </c>
      <c r="O42" s="93">
        <f t="shared" si="3"/>
        <v>97.5</v>
      </c>
      <c r="P42" s="94">
        <f t="shared" si="3"/>
        <v>97.3</v>
      </c>
      <c r="Q42" s="95">
        <f t="shared" si="8"/>
        <v>0.20000000000000284</v>
      </c>
      <c r="R42" s="96">
        <f t="shared" ref="R42:AB42" si="9">R43+R45</f>
        <v>0</v>
      </c>
      <c r="S42" s="89">
        <f t="shared" si="9"/>
        <v>0</v>
      </c>
      <c r="T42" s="86">
        <f t="shared" si="9"/>
        <v>57747</v>
      </c>
      <c r="U42" s="87">
        <f t="shared" si="9"/>
        <v>2440</v>
      </c>
      <c r="V42" s="89">
        <f t="shared" si="9"/>
        <v>60187</v>
      </c>
      <c r="W42" s="88">
        <f t="shared" si="9"/>
        <v>4302</v>
      </c>
      <c r="X42" s="87">
        <f t="shared" si="9"/>
        <v>230514</v>
      </c>
      <c r="Y42" s="89">
        <f t="shared" si="9"/>
        <v>234816</v>
      </c>
      <c r="Z42" s="86">
        <f t="shared" si="9"/>
        <v>1644243</v>
      </c>
      <c r="AA42" s="87">
        <f t="shared" si="9"/>
        <v>2091483</v>
      </c>
      <c r="AB42" s="89">
        <f t="shared" si="9"/>
        <v>3735726</v>
      </c>
    </row>
    <row r="43" spans="1:28" s="54" customFormat="1" ht="15" customHeight="1" x14ac:dyDescent="0.15">
      <c r="A43" s="98" t="s">
        <v>72</v>
      </c>
      <c r="B43" s="99"/>
      <c r="C43" s="100">
        <f>SUM(C7:C20)</f>
        <v>139254077</v>
      </c>
      <c r="D43" s="101">
        <f>SUM(D7:D20)</f>
        <v>3081574</v>
      </c>
      <c r="E43" s="102">
        <f>SUM(E7:E20)</f>
        <v>142335651</v>
      </c>
      <c r="F43" s="103">
        <f>SUM(F7:F20)</f>
        <v>126490553</v>
      </c>
      <c r="G43" s="104">
        <f t="shared" si="0"/>
        <v>12.526704662284146</v>
      </c>
      <c r="H43" s="100">
        <f>SUM(H7:H20)</f>
        <v>137821250</v>
      </c>
      <c r="I43" s="101">
        <f>SUM(I7:I20)</f>
        <v>1087300</v>
      </c>
      <c r="J43" s="102">
        <f>SUM(J7:J20)</f>
        <v>138908550</v>
      </c>
      <c r="K43" s="103">
        <f>SUM(K7:K20)</f>
        <v>123240799</v>
      </c>
      <c r="L43" s="104">
        <f t="shared" si="1"/>
        <v>12.713120271153061</v>
      </c>
      <c r="M43" s="105">
        <f t="shared" si="2"/>
        <v>98.971069981670993</v>
      </c>
      <c r="N43" s="106">
        <f t="shared" si="2"/>
        <v>35.283916595869513</v>
      </c>
      <c r="O43" s="107">
        <f t="shared" si="3"/>
        <v>97.6</v>
      </c>
      <c r="P43" s="108">
        <f t="shared" si="3"/>
        <v>97.4</v>
      </c>
      <c r="Q43" s="107">
        <f t="shared" si="8"/>
        <v>0.19999999999998863</v>
      </c>
      <c r="R43" s="109">
        <f t="shared" ref="R43:AB43" si="10">SUM(R7:R20)</f>
        <v>0</v>
      </c>
      <c r="S43" s="103">
        <f t="shared" si="10"/>
        <v>0</v>
      </c>
      <c r="T43" s="100">
        <f t="shared" si="10"/>
        <v>51582</v>
      </c>
      <c r="U43" s="101">
        <f t="shared" si="10"/>
        <v>2283</v>
      </c>
      <c r="V43" s="110">
        <f t="shared" si="10"/>
        <v>53865</v>
      </c>
      <c r="W43" s="111">
        <f t="shared" si="10"/>
        <v>3238</v>
      </c>
      <c r="X43" s="101">
        <f t="shared" si="10"/>
        <v>212112</v>
      </c>
      <c r="Y43" s="110">
        <f t="shared" si="10"/>
        <v>215350</v>
      </c>
      <c r="Z43" s="100">
        <f t="shared" si="10"/>
        <v>1481171</v>
      </c>
      <c r="AA43" s="101">
        <f t="shared" si="10"/>
        <v>1784445</v>
      </c>
      <c r="AB43" s="110">
        <f t="shared" si="10"/>
        <v>3265616</v>
      </c>
    </row>
    <row r="44" spans="1:28" s="54" customFormat="1" ht="15" customHeight="1" x14ac:dyDescent="0.15">
      <c r="A44" s="112" t="s">
        <v>73</v>
      </c>
      <c r="B44" s="113"/>
      <c r="C44" s="114">
        <f>SUM(C8:C20)</f>
        <v>40209991</v>
      </c>
      <c r="D44" s="115">
        <f>SUM(D8:D20)</f>
        <v>1234559</v>
      </c>
      <c r="E44" s="116">
        <f>SUM(E8:E20)</f>
        <v>41444550</v>
      </c>
      <c r="F44" s="117">
        <f>SUM(F8:F20)</f>
        <v>36322872</v>
      </c>
      <c r="G44" s="118">
        <f t="shared" si="0"/>
        <v>14.100421354346649</v>
      </c>
      <c r="H44" s="114">
        <f>SUM(H8:H20)</f>
        <v>39716450</v>
      </c>
      <c r="I44" s="115">
        <f>SUM(I8:I20)</f>
        <v>351266</v>
      </c>
      <c r="J44" s="116">
        <f>SUM(J8:J20)</f>
        <v>40067716</v>
      </c>
      <c r="K44" s="117">
        <f>SUM(K8:K20)</f>
        <v>34988271</v>
      </c>
      <c r="L44" s="118">
        <f t="shared" si="1"/>
        <v>14.517565043439843</v>
      </c>
      <c r="M44" s="105">
        <f t="shared" ref="M44:N53" si="11">IFERROR(H44/C44*100,"-")</f>
        <v>98.772591120450642</v>
      </c>
      <c r="N44" s="106">
        <f t="shared" si="11"/>
        <v>28.452751144335753</v>
      </c>
      <c r="O44" s="119">
        <f t="shared" ref="O44:P53" si="12">IFERROR(ROUND(J44/E44*100,1),"-")</f>
        <v>96.7</v>
      </c>
      <c r="P44" s="120">
        <f t="shared" si="12"/>
        <v>96.3</v>
      </c>
      <c r="Q44" s="119">
        <f t="shared" si="8"/>
        <v>0.40000000000000568</v>
      </c>
      <c r="R44" s="121">
        <f t="shared" ref="R44:AB44" si="13">SUM(R8:R20)</f>
        <v>0</v>
      </c>
      <c r="S44" s="121">
        <f t="shared" si="13"/>
        <v>0</v>
      </c>
      <c r="T44" s="114">
        <f t="shared" si="13"/>
        <v>18196</v>
      </c>
      <c r="U44" s="115">
        <f t="shared" si="13"/>
        <v>626</v>
      </c>
      <c r="V44" s="117">
        <f t="shared" si="13"/>
        <v>18822</v>
      </c>
      <c r="W44" s="114">
        <f t="shared" si="13"/>
        <v>877</v>
      </c>
      <c r="X44" s="115">
        <f t="shared" si="13"/>
        <v>91808</v>
      </c>
      <c r="Y44" s="117">
        <f t="shared" si="13"/>
        <v>92685</v>
      </c>
      <c r="Z44" s="114">
        <f t="shared" si="13"/>
        <v>510860</v>
      </c>
      <c r="AA44" s="115">
        <f t="shared" si="13"/>
        <v>792111</v>
      </c>
      <c r="AB44" s="117">
        <f t="shared" si="13"/>
        <v>1302971</v>
      </c>
    </row>
    <row r="45" spans="1:28" s="54" customFormat="1" ht="15" customHeight="1" x14ac:dyDescent="0.15">
      <c r="A45" s="112" t="s">
        <v>74</v>
      </c>
      <c r="B45" s="113"/>
      <c r="C45" s="114">
        <f>C49+C50+C51+C52+C53</f>
        <v>15283523</v>
      </c>
      <c r="D45" s="115">
        <f>D49+D50+D51+D52+D53</f>
        <v>452283</v>
      </c>
      <c r="E45" s="116">
        <f>E49+E50+E51+E52+E53</f>
        <v>15735806</v>
      </c>
      <c r="F45" s="117">
        <f>F49+F50+F51+F52+F53</f>
        <v>13636205</v>
      </c>
      <c r="G45" s="122">
        <f t="shared" si="0"/>
        <v>15.397253121377979</v>
      </c>
      <c r="H45" s="114">
        <f>H49+H50+H51+H52+H53</f>
        <v>15125552</v>
      </c>
      <c r="I45" s="115">
        <f>I49+I50+I51+I52+I53</f>
        <v>127000</v>
      </c>
      <c r="J45" s="116">
        <f>J49+J50+J51+J52+J53</f>
        <v>15252552</v>
      </c>
      <c r="K45" s="117">
        <f>K49+K50+K51+K52+K53</f>
        <v>13166490</v>
      </c>
      <c r="L45" s="122">
        <f t="shared" si="1"/>
        <v>15.843721447401698</v>
      </c>
      <c r="M45" s="105">
        <f t="shared" si="11"/>
        <v>98.96639668746532</v>
      </c>
      <c r="N45" s="106">
        <f t="shared" si="11"/>
        <v>28.079764218420767</v>
      </c>
      <c r="O45" s="119">
        <f t="shared" si="12"/>
        <v>96.9</v>
      </c>
      <c r="P45" s="120">
        <f t="shared" si="12"/>
        <v>96.6</v>
      </c>
      <c r="Q45" s="119">
        <f t="shared" si="8"/>
        <v>0.30000000000001137</v>
      </c>
      <c r="R45" s="121">
        <f t="shared" ref="R45:AB45" si="14">R49+R50+R51+R52+R53</f>
        <v>0</v>
      </c>
      <c r="S45" s="117">
        <f t="shared" si="14"/>
        <v>0</v>
      </c>
      <c r="T45" s="114">
        <f t="shared" si="14"/>
        <v>6165</v>
      </c>
      <c r="U45" s="115">
        <f t="shared" si="14"/>
        <v>157</v>
      </c>
      <c r="V45" s="117">
        <f t="shared" si="14"/>
        <v>6322</v>
      </c>
      <c r="W45" s="116">
        <f t="shared" si="14"/>
        <v>1064</v>
      </c>
      <c r="X45" s="115">
        <f t="shared" si="14"/>
        <v>18402</v>
      </c>
      <c r="Y45" s="117">
        <f t="shared" si="14"/>
        <v>19466</v>
      </c>
      <c r="Z45" s="114">
        <f t="shared" si="14"/>
        <v>163072</v>
      </c>
      <c r="AA45" s="115">
        <f t="shared" si="14"/>
        <v>307038</v>
      </c>
      <c r="AB45" s="117">
        <f t="shared" si="14"/>
        <v>470110</v>
      </c>
    </row>
    <row r="46" spans="1:28" s="54" customFormat="1" ht="15" customHeight="1" x14ac:dyDescent="0.15">
      <c r="A46" s="123" t="s">
        <v>75</v>
      </c>
      <c r="B46" s="124"/>
      <c r="C46" s="125">
        <f>SUMIFS(C$7:C$41,$B$7:$B$41,"沿")</f>
        <v>128381530</v>
      </c>
      <c r="D46" s="126">
        <f t="shared" ref="D46:F46" si="15">SUMIFS(D$7:D$41,$B$7:$B$41,"沿")</f>
        <v>2714041</v>
      </c>
      <c r="E46" s="127">
        <f t="shared" si="15"/>
        <v>131095571</v>
      </c>
      <c r="F46" s="127">
        <f t="shared" si="15"/>
        <v>116784199</v>
      </c>
      <c r="G46" s="128">
        <f t="shared" si="0"/>
        <v>12.254544812179599</v>
      </c>
      <c r="H46" s="125">
        <f>SUMIFS(H$7:H$41,$B$7:$B$41,"沿")</f>
        <v>127098580</v>
      </c>
      <c r="I46" s="126">
        <f t="shared" ref="I46:K46" si="16">SUMIFS(I$7:I$41,$B$7:$B$41,"沿")</f>
        <v>988539</v>
      </c>
      <c r="J46" s="127">
        <f t="shared" si="16"/>
        <v>128087119</v>
      </c>
      <c r="K46" s="127">
        <f t="shared" si="16"/>
        <v>113945870</v>
      </c>
      <c r="L46" s="128">
        <f t="shared" si="1"/>
        <v>12.410497194852258</v>
      </c>
      <c r="M46" s="129">
        <f t="shared" si="11"/>
        <v>99.000674006611391</v>
      </c>
      <c r="N46" s="130">
        <f t="shared" si="11"/>
        <v>36.423141728514786</v>
      </c>
      <c r="O46" s="131">
        <f>IFERROR(ROUND(J46/E46*100,1),"-")</f>
        <v>97.7</v>
      </c>
      <c r="P46" s="132">
        <f>IFERROR(ROUND(K46/F46*100,1),"-")</f>
        <v>97.6</v>
      </c>
      <c r="Q46" s="131">
        <f t="shared" si="8"/>
        <v>0.10000000000000853</v>
      </c>
      <c r="R46" s="127">
        <f t="shared" ref="R46:AB46" si="17">SUMIFS(R$7:R$41,$B$7:$B$41,"沿")</f>
        <v>0</v>
      </c>
      <c r="S46" s="127">
        <f t="shared" si="17"/>
        <v>0</v>
      </c>
      <c r="T46" s="125">
        <f t="shared" si="17"/>
        <v>43584</v>
      </c>
      <c r="U46" s="126">
        <f t="shared" si="17"/>
        <v>1807</v>
      </c>
      <c r="V46" s="127">
        <f t="shared" si="17"/>
        <v>45391</v>
      </c>
      <c r="W46" s="125">
        <f t="shared" si="17"/>
        <v>2847</v>
      </c>
      <c r="X46" s="126">
        <f t="shared" si="17"/>
        <v>176811</v>
      </c>
      <c r="Y46" s="127">
        <f t="shared" si="17"/>
        <v>179658</v>
      </c>
      <c r="Z46" s="125">
        <f t="shared" si="17"/>
        <v>1323687</v>
      </c>
      <c r="AA46" s="126">
        <f t="shared" si="17"/>
        <v>1550498</v>
      </c>
      <c r="AB46" s="127">
        <f t="shared" si="17"/>
        <v>2874185</v>
      </c>
    </row>
    <row r="47" spans="1:28" s="54" customFormat="1" ht="15" customHeight="1" x14ac:dyDescent="0.15">
      <c r="A47" s="133" t="s">
        <v>76</v>
      </c>
      <c r="B47" s="134"/>
      <c r="C47" s="135">
        <f>SUMIFS(C$7:C$41,$B$7:$B$41,"-")</f>
        <v>26156070</v>
      </c>
      <c r="D47" s="136">
        <f t="shared" ref="D47:F47" si="18">SUMIFS(D$7:D$41,$B$7:$B$41,"-")</f>
        <v>819816</v>
      </c>
      <c r="E47" s="137">
        <f t="shared" si="18"/>
        <v>26975886</v>
      </c>
      <c r="F47" s="137">
        <f t="shared" si="18"/>
        <v>23342559</v>
      </c>
      <c r="G47" s="138">
        <f t="shared" si="0"/>
        <v>15.565247152208119</v>
      </c>
      <c r="H47" s="135">
        <f>SUMIFS(H$7:H$41,$B$7:$B$41,"-")</f>
        <v>25848222</v>
      </c>
      <c r="I47" s="136">
        <f t="shared" ref="I47:K47" si="19">SUMIFS(I$7:I$41,$B$7:$B$41,"-")</f>
        <v>225761</v>
      </c>
      <c r="J47" s="137">
        <f t="shared" si="19"/>
        <v>26073983</v>
      </c>
      <c r="K47" s="137">
        <f t="shared" si="19"/>
        <v>22461419</v>
      </c>
      <c r="L47" s="138">
        <f t="shared" si="1"/>
        <v>16.083418416263015</v>
      </c>
      <c r="M47" s="139">
        <f t="shared" si="11"/>
        <v>98.823034194357177</v>
      </c>
      <c r="N47" s="140">
        <f t="shared" si="11"/>
        <v>27.538008528743035</v>
      </c>
      <c r="O47" s="141">
        <f t="shared" si="12"/>
        <v>96.7</v>
      </c>
      <c r="P47" s="142">
        <f t="shared" si="12"/>
        <v>96.2</v>
      </c>
      <c r="Q47" s="141">
        <f t="shared" si="8"/>
        <v>0.5</v>
      </c>
      <c r="R47" s="137">
        <f t="shared" ref="R47:AB47" si="20">SUMIFS(R$7:R$41,$B$7:$B$41,"-")</f>
        <v>0</v>
      </c>
      <c r="S47" s="137">
        <f t="shared" si="20"/>
        <v>0</v>
      </c>
      <c r="T47" s="135">
        <f t="shared" si="20"/>
        <v>14163</v>
      </c>
      <c r="U47" s="136">
        <f t="shared" si="20"/>
        <v>633</v>
      </c>
      <c r="V47" s="137">
        <f t="shared" si="20"/>
        <v>14796</v>
      </c>
      <c r="W47" s="135">
        <f t="shared" si="20"/>
        <v>1455</v>
      </c>
      <c r="X47" s="136">
        <f t="shared" si="20"/>
        <v>53703</v>
      </c>
      <c r="Y47" s="137">
        <f t="shared" si="20"/>
        <v>55158</v>
      </c>
      <c r="Z47" s="135">
        <f t="shared" si="20"/>
        <v>320556</v>
      </c>
      <c r="AA47" s="136">
        <f t="shared" si="20"/>
        <v>540985</v>
      </c>
      <c r="AB47" s="137">
        <f t="shared" si="20"/>
        <v>861541</v>
      </c>
    </row>
    <row r="48" spans="1:28" s="54" customFormat="1" ht="15" hidden="1" customHeight="1" outlineLevel="1" x14ac:dyDescent="0.15">
      <c r="A48" s="112" t="s">
        <v>77</v>
      </c>
      <c r="B48" s="113"/>
      <c r="C48" s="114">
        <f>SUM(C8:C20)</f>
        <v>40209991</v>
      </c>
      <c r="D48" s="115">
        <f>SUM(D8:D20)</f>
        <v>1234559</v>
      </c>
      <c r="E48" s="116">
        <f>SUM(E8:E20)</f>
        <v>41444550</v>
      </c>
      <c r="F48" s="117">
        <f>SUM(F8:F20)</f>
        <v>36322872</v>
      </c>
      <c r="G48" s="122">
        <f t="shared" si="0"/>
        <v>14.100421354346649</v>
      </c>
      <c r="H48" s="114">
        <f>SUM(H8:H20)</f>
        <v>39716450</v>
      </c>
      <c r="I48" s="115">
        <f>SUM(I8:I20)</f>
        <v>351266</v>
      </c>
      <c r="J48" s="116">
        <f>SUM(J8:J20)</f>
        <v>40067716</v>
      </c>
      <c r="K48" s="117">
        <f>SUM(K8:K20)</f>
        <v>34988271</v>
      </c>
      <c r="L48" s="122">
        <f t="shared" si="1"/>
        <v>14.517565043439843</v>
      </c>
      <c r="M48" s="143">
        <f t="shared" si="11"/>
        <v>98.772591120450642</v>
      </c>
      <c r="N48" s="144">
        <f t="shared" si="11"/>
        <v>28.452751144335753</v>
      </c>
      <c r="O48" s="119">
        <f t="shared" si="12"/>
        <v>96.7</v>
      </c>
      <c r="P48" s="120">
        <f t="shared" si="12"/>
        <v>96.3</v>
      </c>
      <c r="Q48" s="119">
        <f t="shared" si="8"/>
        <v>0.40000000000000568</v>
      </c>
      <c r="R48" s="121">
        <f t="shared" ref="R48:AB48" si="21">SUM(R8:R20)</f>
        <v>0</v>
      </c>
      <c r="S48" s="117">
        <f t="shared" si="21"/>
        <v>0</v>
      </c>
      <c r="T48" s="114">
        <f t="shared" si="21"/>
        <v>18196</v>
      </c>
      <c r="U48" s="115">
        <f t="shared" si="21"/>
        <v>626</v>
      </c>
      <c r="V48" s="117">
        <f t="shared" si="21"/>
        <v>18822</v>
      </c>
      <c r="W48" s="116">
        <f t="shared" si="21"/>
        <v>877</v>
      </c>
      <c r="X48" s="115">
        <f t="shared" si="21"/>
        <v>91808</v>
      </c>
      <c r="Y48" s="117">
        <f t="shared" si="21"/>
        <v>92685</v>
      </c>
      <c r="Z48" s="114">
        <f t="shared" si="21"/>
        <v>510860</v>
      </c>
      <c r="AA48" s="115">
        <f t="shared" si="21"/>
        <v>792111</v>
      </c>
      <c r="AB48" s="117">
        <f t="shared" si="21"/>
        <v>1302971</v>
      </c>
    </row>
    <row r="49" spans="1:28" s="54" customFormat="1" ht="15" hidden="1" customHeight="1" outlineLevel="1" x14ac:dyDescent="0.15">
      <c r="A49" s="112" t="s">
        <v>78</v>
      </c>
      <c r="B49" s="113"/>
      <c r="C49" s="114">
        <f>SUM(C21:C27)</f>
        <v>4496296</v>
      </c>
      <c r="D49" s="115">
        <f>SUM(D21:D27)</f>
        <v>168880</v>
      </c>
      <c r="E49" s="116">
        <f>SUM(E21:E27)</f>
        <v>4665176</v>
      </c>
      <c r="F49" s="117">
        <f>SUM(F21:F27)</f>
        <v>4068842</v>
      </c>
      <c r="G49" s="122">
        <f t="shared" si="0"/>
        <v>14.656111001606845</v>
      </c>
      <c r="H49" s="114">
        <f>SUM(H21:H27)</f>
        <v>4440908</v>
      </c>
      <c r="I49" s="115">
        <f>SUM(I21:I27)</f>
        <v>42901</v>
      </c>
      <c r="J49" s="116">
        <f>SUM(J21:J27)</f>
        <v>4483809</v>
      </c>
      <c r="K49" s="117">
        <f>SUM(K21:K27)</f>
        <v>3891846</v>
      </c>
      <c r="L49" s="122">
        <f t="shared" si="1"/>
        <v>15.210339771923142</v>
      </c>
      <c r="M49" s="143">
        <f t="shared" si="11"/>
        <v>98.768141599218566</v>
      </c>
      <c r="N49" s="144">
        <f t="shared" si="11"/>
        <v>25.403244907626714</v>
      </c>
      <c r="O49" s="119">
        <f t="shared" si="12"/>
        <v>96.1</v>
      </c>
      <c r="P49" s="120">
        <f t="shared" si="12"/>
        <v>95.6</v>
      </c>
      <c r="Q49" s="119">
        <f t="shared" si="8"/>
        <v>0.5</v>
      </c>
      <c r="R49" s="121">
        <f t="shared" ref="R49:AB49" si="22">SUM(R21:R27)</f>
        <v>0</v>
      </c>
      <c r="S49" s="117">
        <f t="shared" si="22"/>
        <v>0</v>
      </c>
      <c r="T49" s="114">
        <f t="shared" si="22"/>
        <v>1988</v>
      </c>
      <c r="U49" s="115">
        <f t="shared" si="22"/>
        <v>53</v>
      </c>
      <c r="V49" s="145">
        <f t="shared" si="22"/>
        <v>2041</v>
      </c>
      <c r="W49" s="116">
        <f t="shared" si="22"/>
        <v>62</v>
      </c>
      <c r="X49" s="115">
        <f t="shared" si="22"/>
        <v>6574</v>
      </c>
      <c r="Y49" s="145">
        <f t="shared" si="22"/>
        <v>6636</v>
      </c>
      <c r="Z49" s="114">
        <f t="shared" si="22"/>
        <v>57314</v>
      </c>
      <c r="AA49" s="115">
        <f t="shared" si="22"/>
        <v>119458</v>
      </c>
      <c r="AB49" s="145">
        <f t="shared" si="22"/>
        <v>176772</v>
      </c>
    </row>
    <row r="50" spans="1:28" s="54" customFormat="1" ht="15" hidden="1" customHeight="1" outlineLevel="1" x14ac:dyDescent="0.15">
      <c r="A50" s="112" t="s">
        <v>79</v>
      </c>
      <c r="B50" s="113"/>
      <c r="C50" s="114">
        <f>SUM(C28:C35)</f>
        <v>7378362</v>
      </c>
      <c r="D50" s="115">
        <f>SUM(D28:D35)</f>
        <v>212670</v>
      </c>
      <c r="E50" s="116">
        <f>SUM(E28:E35)</f>
        <v>7591032</v>
      </c>
      <c r="F50" s="117">
        <f>SUM(F28:F35)</f>
        <v>6613044</v>
      </c>
      <c r="G50" s="122">
        <f t="shared" si="0"/>
        <v>14.788772008775384</v>
      </c>
      <c r="H50" s="114">
        <f>SUM(H28:H35)</f>
        <v>7310677</v>
      </c>
      <c r="I50" s="115">
        <f>SUM(I28:I35)</f>
        <v>57141</v>
      </c>
      <c r="J50" s="116">
        <f>SUM(J28:J35)</f>
        <v>7367818</v>
      </c>
      <c r="K50" s="117">
        <f>SUM(K28:K35)</f>
        <v>6391144</v>
      </c>
      <c r="L50" s="122">
        <f t="shared" si="1"/>
        <v>15.281677270923641</v>
      </c>
      <c r="M50" s="143">
        <f t="shared" si="11"/>
        <v>99.08265547285427</v>
      </c>
      <c r="N50" s="144">
        <f t="shared" si="11"/>
        <v>26.868387642826914</v>
      </c>
      <c r="O50" s="119">
        <f t="shared" si="12"/>
        <v>97.1</v>
      </c>
      <c r="P50" s="120">
        <f t="shared" si="12"/>
        <v>96.6</v>
      </c>
      <c r="Q50" s="119">
        <f t="shared" si="8"/>
        <v>0.5</v>
      </c>
      <c r="R50" s="121">
        <f t="shared" ref="R50:AB50" si="23">SUM(R28:R35)</f>
        <v>0</v>
      </c>
      <c r="S50" s="117">
        <f t="shared" si="23"/>
        <v>0</v>
      </c>
      <c r="T50" s="114">
        <f t="shared" si="23"/>
        <v>1837</v>
      </c>
      <c r="U50" s="115">
        <f t="shared" si="23"/>
        <v>14</v>
      </c>
      <c r="V50" s="145">
        <f t="shared" si="23"/>
        <v>1851</v>
      </c>
      <c r="W50" s="116">
        <f t="shared" si="23"/>
        <v>912</v>
      </c>
      <c r="X50" s="115">
        <f t="shared" si="23"/>
        <v>9077</v>
      </c>
      <c r="Y50" s="145">
        <f t="shared" si="23"/>
        <v>9989</v>
      </c>
      <c r="Z50" s="114">
        <f t="shared" si="23"/>
        <v>68610</v>
      </c>
      <c r="AA50" s="115">
        <f t="shared" si="23"/>
        <v>146466</v>
      </c>
      <c r="AB50" s="145">
        <f t="shared" si="23"/>
        <v>215076</v>
      </c>
    </row>
    <row r="51" spans="1:28" s="54" customFormat="1" ht="15" hidden="1" customHeight="1" outlineLevel="1" x14ac:dyDescent="0.15">
      <c r="A51" s="112" t="s">
        <v>80</v>
      </c>
      <c r="B51" s="113"/>
      <c r="C51" s="114">
        <f>SUM(C36:C39)</f>
        <v>2677456</v>
      </c>
      <c r="D51" s="115">
        <f>SUM(D36:D39)</f>
        <v>50562</v>
      </c>
      <c r="E51" s="116">
        <f>SUM(E36:E39)</f>
        <v>2728018</v>
      </c>
      <c r="F51" s="117">
        <f>SUM(F36:F39)</f>
        <v>2265097</v>
      </c>
      <c r="G51" s="122">
        <f t="shared" si="0"/>
        <v>20.437138012191088</v>
      </c>
      <c r="H51" s="114">
        <f>SUM(H36:H39)</f>
        <v>2652411</v>
      </c>
      <c r="I51" s="115">
        <f>SUM(I36:I39)</f>
        <v>20105</v>
      </c>
      <c r="J51" s="116">
        <f>SUM(J36:J39)</f>
        <v>2672516</v>
      </c>
      <c r="K51" s="117">
        <f>SUM(K36:K39)</f>
        <v>2213315</v>
      </c>
      <c r="L51" s="122">
        <f t="shared" si="1"/>
        <v>20.747204984378637</v>
      </c>
      <c r="M51" s="143">
        <f t="shared" si="11"/>
        <v>99.064597139971681</v>
      </c>
      <c r="N51" s="144">
        <f t="shared" si="11"/>
        <v>39.763063169969541</v>
      </c>
      <c r="O51" s="119">
        <f t="shared" si="12"/>
        <v>98</v>
      </c>
      <c r="P51" s="120">
        <f t="shared" si="12"/>
        <v>97.7</v>
      </c>
      <c r="Q51" s="119">
        <f t="shared" si="8"/>
        <v>0.29999999999999716</v>
      </c>
      <c r="R51" s="121">
        <f t="shared" ref="R51:AB51" si="24">SUM(R36:R39)</f>
        <v>0</v>
      </c>
      <c r="S51" s="117">
        <f t="shared" si="24"/>
        <v>0</v>
      </c>
      <c r="T51" s="114">
        <f t="shared" si="24"/>
        <v>1032</v>
      </c>
      <c r="U51" s="115">
        <f t="shared" si="24"/>
        <v>81</v>
      </c>
      <c r="V51" s="145">
        <f t="shared" si="24"/>
        <v>1113</v>
      </c>
      <c r="W51" s="116">
        <f t="shared" si="24"/>
        <v>90</v>
      </c>
      <c r="X51" s="115">
        <f t="shared" si="24"/>
        <v>2116</v>
      </c>
      <c r="Y51" s="145">
        <f t="shared" si="24"/>
        <v>2206</v>
      </c>
      <c r="Z51" s="114">
        <f t="shared" si="24"/>
        <v>25987</v>
      </c>
      <c r="AA51" s="115">
        <f t="shared" si="24"/>
        <v>28422</v>
      </c>
      <c r="AB51" s="145">
        <f t="shared" si="24"/>
        <v>54409</v>
      </c>
    </row>
    <row r="52" spans="1:28" s="54" customFormat="1" ht="15" hidden="1" customHeight="1" outlineLevel="1" x14ac:dyDescent="0.15">
      <c r="A52" s="112" t="s">
        <v>81</v>
      </c>
      <c r="B52" s="113"/>
      <c r="C52" s="114">
        <f t="shared" ref="C52:F53" si="25">SUM(C40:C40)</f>
        <v>306272</v>
      </c>
      <c r="D52" s="115">
        <f t="shared" si="25"/>
        <v>9225</v>
      </c>
      <c r="E52" s="116">
        <f t="shared" si="25"/>
        <v>315497</v>
      </c>
      <c r="F52" s="117">
        <f t="shared" si="25"/>
        <v>303635</v>
      </c>
      <c r="G52" s="122">
        <f t="shared" si="0"/>
        <v>3.9066642514861596</v>
      </c>
      <c r="H52" s="114">
        <f t="shared" ref="H52:K53" si="26">SUM(H40:H40)</f>
        <v>302600</v>
      </c>
      <c r="I52" s="115">
        <f t="shared" si="26"/>
        <v>3225</v>
      </c>
      <c r="J52" s="116">
        <f t="shared" si="26"/>
        <v>305825</v>
      </c>
      <c r="K52" s="117">
        <f t="shared" si="26"/>
        <v>294286</v>
      </c>
      <c r="L52" s="122">
        <f t="shared" si="1"/>
        <v>3.9210156106644556</v>
      </c>
      <c r="M52" s="143">
        <f t="shared" si="11"/>
        <v>98.801065719360565</v>
      </c>
      <c r="N52" s="144">
        <f t="shared" si="11"/>
        <v>34.959349593495936</v>
      </c>
      <c r="O52" s="119">
        <f t="shared" si="12"/>
        <v>96.9</v>
      </c>
      <c r="P52" s="120">
        <f t="shared" si="12"/>
        <v>96.9</v>
      </c>
      <c r="Q52" s="119">
        <f t="shared" si="8"/>
        <v>0</v>
      </c>
      <c r="R52" s="121">
        <f t="shared" ref="R52:AB53" si="27">SUM(R40:R40)</f>
        <v>0</v>
      </c>
      <c r="S52" s="117">
        <f t="shared" si="27"/>
        <v>0</v>
      </c>
      <c r="T52" s="114">
        <f t="shared" si="27"/>
        <v>0</v>
      </c>
      <c r="U52" s="115">
        <f t="shared" si="27"/>
        <v>0</v>
      </c>
      <c r="V52" s="145">
        <f t="shared" si="27"/>
        <v>0</v>
      </c>
      <c r="W52" s="116">
        <f t="shared" si="27"/>
        <v>0</v>
      </c>
      <c r="X52" s="115">
        <f t="shared" si="27"/>
        <v>417</v>
      </c>
      <c r="Y52" s="145">
        <f t="shared" si="27"/>
        <v>417</v>
      </c>
      <c r="Z52" s="114">
        <f t="shared" si="27"/>
        <v>3672</v>
      </c>
      <c r="AA52" s="115">
        <f t="shared" si="27"/>
        <v>5583</v>
      </c>
      <c r="AB52" s="145">
        <f t="shared" si="27"/>
        <v>9255</v>
      </c>
    </row>
    <row r="53" spans="1:28" s="54" customFormat="1" ht="15" hidden="1" customHeight="1" outlineLevel="1" x14ac:dyDescent="0.15">
      <c r="A53" s="112" t="s">
        <v>82</v>
      </c>
      <c r="B53" s="113"/>
      <c r="C53" s="114">
        <f t="shared" si="25"/>
        <v>425137</v>
      </c>
      <c r="D53" s="115">
        <f t="shared" si="25"/>
        <v>10946</v>
      </c>
      <c r="E53" s="116">
        <f t="shared" si="25"/>
        <v>436083</v>
      </c>
      <c r="F53" s="117">
        <f t="shared" si="25"/>
        <v>385587</v>
      </c>
      <c r="G53" s="122">
        <f t="shared" si="0"/>
        <v>13.095877195029914</v>
      </c>
      <c r="H53" s="114">
        <f t="shared" si="26"/>
        <v>418956</v>
      </c>
      <c r="I53" s="115">
        <f t="shared" si="26"/>
        <v>3628</v>
      </c>
      <c r="J53" s="116">
        <f t="shared" si="26"/>
        <v>422584</v>
      </c>
      <c r="K53" s="117">
        <f t="shared" si="26"/>
        <v>375899</v>
      </c>
      <c r="L53" s="122">
        <f t="shared" si="1"/>
        <v>12.419559509336285</v>
      </c>
      <c r="M53" s="143">
        <f t="shared" si="11"/>
        <v>98.546115722696442</v>
      </c>
      <c r="N53" s="144">
        <f t="shared" si="11"/>
        <v>33.144527681344783</v>
      </c>
      <c r="O53" s="119">
        <f t="shared" si="12"/>
        <v>96.9</v>
      </c>
      <c r="P53" s="120">
        <f t="shared" si="12"/>
        <v>97.5</v>
      </c>
      <c r="Q53" s="119">
        <f t="shared" si="8"/>
        <v>-0.59999999999999432</v>
      </c>
      <c r="R53" s="121">
        <f t="shared" si="27"/>
        <v>0</v>
      </c>
      <c r="S53" s="117">
        <f t="shared" si="27"/>
        <v>0</v>
      </c>
      <c r="T53" s="114">
        <f t="shared" si="27"/>
        <v>1308</v>
      </c>
      <c r="U53" s="115">
        <f t="shared" si="27"/>
        <v>9</v>
      </c>
      <c r="V53" s="145">
        <f t="shared" si="27"/>
        <v>1317</v>
      </c>
      <c r="W53" s="116">
        <f t="shared" si="27"/>
        <v>0</v>
      </c>
      <c r="X53" s="115">
        <f t="shared" si="27"/>
        <v>218</v>
      </c>
      <c r="Y53" s="145">
        <f t="shared" si="27"/>
        <v>218</v>
      </c>
      <c r="Z53" s="114">
        <f t="shared" si="27"/>
        <v>7489</v>
      </c>
      <c r="AA53" s="115">
        <f t="shared" si="27"/>
        <v>7109</v>
      </c>
      <c r="AB53" s="145">
        <f t="shared" si="27"/>
        <v>14598</v>
      </c>
    </row>
    <row r="54" spans="1:28" ht="15" customHeight="1" collapsed="1" x14ac:dyDescent="0.4"/>
  </sheetData>
  <autoFilter ref="A6:AB6" xr:uid="{7FE1266F-579C-4A17-9E1D-F0E55268C30E}"/>
  <mergeCells count="9">
    <mergeCell ref="A5:B5"/>
    <mergeCell ref="A1:AB1"/>
    <mergeCell ref="C4:G4"/>
    <mergeCell ref="H4:L4"/>
    <mergeCell ref="M4:Q4"/>
    <mergeCell ref="R4:S4"/>
    <mergeCell ref="T4:V4"/>
    <mergeCell ref="W4:Y4"/>
    <mergeCell ref="Z4:AB4"/>
  </mergeCells>
  <phoneticPr fontId="3"/>
  <dataValidations count="2">
    <dataValidation imeMode="off" allowBlank="1" showInputMessage="1" showErrorMessage="1" sqref="C57:XFD1048576 AC1:XFD1 C7:XFD53" xr:uid="{F75CCAC1-3536-4A66-8D43-C2FBCC86AD1B}"/>
    <dataValidation imeMode="on" allowBlank="1" showInputMessage="1" showErrorMessage="1" sqref="A57:B1048576 B54 F2:I2 A1:B1 B7:B41 F3:G3 K2 H3:H6 D2:E3 T2:XFD6 I3:L3 R3:R6 N3:Q3 A2:A4 S6 C2:C6 B2:B3 S3 D5:G6 I5:L6 N5:Q6 A7:A53 M2:M6" xr:uid="{DB953846-1D8C-43CC-AEA0-416D03C00C70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3" orientation="landscape" r:id="rId1"/>
  <headerFooter alignWithMargins="0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B93DE-299E-4B81-9B60-40E924D06FCC}">
  <sheetPr>
    <tabColor indexed="8"/>
    <pageSetUpPr fitToPage="1"/>
  </sheetPr>
  <dimension ref="A1:AB54"/>
  <sheetViews>
    <sheetView view="pageBreakPreview" zoomScale="90" zoomScaleNormal="100" zoomScaleSheetLayoutView="9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8" customWidth="1"/>
    <col min="2" max="2" width="3.75" style="8" customWidth="1"/>
    <col min="3" max="6" width="9.375" style="1" customWidth="1"/>
    <col min="7" max="7" width="7.5" style="4" customWidth="1"/>
    <col min="8" max="11" width="9.375" style="1" customWidth="1"/>
    <col min="12" max="17" width="7.5" style="4" customWidth="1"/>
    <col min="18" max="19" width="9.375" style="1" customWidth="1" outlineLevel="1"/>
    <col min="20" max="28" width="9.375" style="1" customWidth="1"/>
    <col min="29" max="16384" width="8.875" style="1"/>
  </cols>
  <sheetData>
    <row r="1" spans="1:28" ht="15" customHeight="1" x14ac:dyDescent="0.4">
      <c r="A1" s="148" t="s">
        <v>85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</row>
    <row r="2" spans="1:28" ht="15" customHeight="1" x14ac:dyDescent="0.15">
      <c r="A2" s="2" t="s">
        <v>0</v>
      </c>
      <c r="B2" s="2"/>
      <c r="C2" s="3"/>
      <c r="D2" s="3"/>
      <c r="E2" s="3"/>
      <c r="F2" s="3"/>
      <c r="H2" s="3"/>
      <c r="I2" s="3"/>
      <c r="K2" s="3"/>
      <c r="M2" s="5" t="s">
        <v>84</v>
      </c>
      <c r="N2" s="6"/>
      <c r="O2" s="6"/>
      <c r="P2" s="6"/>
      <c r="Q2" s="6"/>
      <c r="R2" s="7"/>
      <c r="S2" s="7"/>
    </row>
    <row r="3" spans="1:28" ht="15" customHeight="1" x14ac:dyDescent="0.4">
      <c r="AA3" s="9"/>
      <c r="AB3" s="9" t="s">
        <v>2</v>
      </c>
    </row>
    <row r="4" spans="1:28" s="3" customFormat="1" ht="15" customHeight="1" x14ac:dyDescent="0.4">
      <c r="A4" s="10"/>
      <c r="B4" s="11"/>
      <c r="C4" s="149" t="s">
        <v>3</v>
      </c>
      <c r="D4" s="149"/>
      <c r="E4" s="149"/>
      <c r="F4" s="149"/>
      <c r="G4" s="150"/>
      <c r="H4" s="151" t="s">
        <v>4</v>
      </c>
      <c r="I4" s="149"/>
      <c r="J4" s="149"/>
      <c r="K4" s="149"/>
      <c r="L4" s="149"/>
      <c r="M4" s="152" t="s">
        <v>86</v>
      </c>
      <c r="N4" s="153"/>
      <c r="O4" s="153"/>
      <c r="P4" s="153"/>
      <c r="Q4" s="154"/>
      <c r="R4" s="155" t="s">
        <v>5</v>
      </c>
      <c r="S4" s="156"/>
      <c r="T4" s="157" t="s">
        <v>6</v>
      </c>
      <c r="U4" s="158"/>
      <c r="V4" s="159"/>
      <c r="W4" s="157" t="s">
        <v>7</v>
      </c>
      <c r="X4" s="158"/>
      <c r="Y4" s="159"/>
      <c r="Z4" s="160" t="s">
        <v>8</v>
      </c>
      <c r="AA4" s="158"/>
      <c r="AB4" s="159"/>
    </row>
    <row r="5" spans="1:28" s="3" customFormat="1" ht="15" customHeight="1" x14ac:dyDescent="0.4">
      <c r="A5" s="146" t="s">
        <v>9</v>
      </c>
      <c r="B5" s="147"/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13</v>
      </c>
      <c r="H5" s="16" t="s">
        <v>10</v>
      </c>
      <c r="I5" s="17" t="s">
        <v>11</v>
      </c>
      <c r="J5" s="14" t="s">
        <v>12</v>
      </c>
      <c r="K5" s="14" t="s">
        <v>13</v>
      </c>
      <c r="L5" s="18" t="s">
        <v>13</v>
      </c>
      <c r="M5" s="19" t="s">
        <v>14</v>
      </c>
      <c r="N5" s="20" t="s">
        <v>15</v>
      </c>
      <c r="O5" s="21" t="s">
        <v>12</v>
      </c>
      <c r="P5" s="18" t="s">
        <v>13</v>
      </c>
      <c r="Q5" s="18" t="s">
        <v>13</v>
      </c>
      <c r="R5" s="22" t="s">
        <v>10</v>
      </c>
      <c r="S5" s="23"/>
      <c r="T5" s="24" t="s">
        <v>14</v>
      </c>
      <c r="U5" s="25" t="s">
        <v>16</v>
      </c>
      <c r="V5" s="14" t="s">
        <v>12</v>
      </c>
      <c r="W5" s="24" t="s">
        <v>14</v>
      </c>
      <c r="X5" s="25" t="s">
        <v>16</v>
      </c>
      <c r="Y5" s="14" t="s">
        <v>12</v>
      </c>
      <c r="Z5" s="24" t="s">
        <v>14</v>
      </c>
      <c r="AA5" s="25" t="s">
        <v>16</v>
      </c>
      <c r="AB5" s="14" t="s">
        <v>12</v>
      </c>
    </row>
    <row r="6" spans="1:28" s="3" customFormat="1" ht="15" customHeight="1" x14ac:dyDescent="0.4">
      <c r="A6" s="26"/>
      <c r="B6" s="27"/>
      <c r="C6" s="28" t="s">
        <v>17</v>
      </c>
      <c r="D6" s="29" t="s">
        <v>18</v>
      </c>
      <c r="E6" s="30" t="s">
        <v>19</v>
      </c>
      <c r="F6" s="30" t="s">
        <v>20</v>
      </c>
      <c r="G6" s="31" t="s">
        <v>21</v>
      </c>
      <c r="H6" s="26" t="s">
        <v>22</v>
      </c>
      <c r="I6" s="29" t="s">
        <v>23</v>
      </c>
      <c r="J6" s="30" t="s">
        <v>24</v>
      </c>
      <c r="K6" s="30" t="s">
        <v>20</v>
      </c>
      <c r="L6" s="32" t="s">
        <v>21</v>
      </c>
      <c r="M6" s="33" t="s">
        <v>25</v>
      </c>
      <c r="N6" s="34" t="s">
        <v>26</v>
      </c>
      <c r="O6" s="35" t="s">
        <v>27</v>
      </c>
      <c r="P6" s="32" t="s">
        <v>28</v>
      </c>
      <c r="Q6" s="32" t="s">
        <v>29</v>
      </c>
      <c r="R6" s="30" t="s">
        <v>30</v>
      </c>
      <c r="S6" s="30" t="s">
        <v>31</v>
      </c>
      <c r="T6" s="28" t="s">
        <v>32</v>
      </c>
      <c r="U6" s="29" t="s">
        <v>33</v>
      </c>
      <c r="V6" s="30"/>
      <c r="W6" s="28" t="s">
        <v>32</v>
      </c>
      <c r="X6" s="29" t="s">
        <v>33</v>
      </c>
      <c r="Y6" s="30"/>
      <c r="Z6" s="28" t="s">
        <v>32</v>
      </c>
      <c r="AA6" s="29" t="s">
        <v>33</v>
      </c>
      <c r="AB6" s="30"/>
    </row>
    <row r="7" spans="1:28" s="54" customFormat="1" ht="15" customHeight="1" x14ac:dyDescent="0.15">
      <c r="A7" s="36" t="s">
        <v>34</v>
      </c>
      <c r="B7" s="37" t="s">
        <v>35</v>
      </c>
      <c r="C7" s="38">
        <v>17208119</v>
      </c>
      <c r="D7" s="39">
        <v>31226</v>
      </c>
      <c r="E7" s="40">
        <v>17239345</v>
      </c>
      <c r="F7" s="56">
        <v>17924448</v>
      </c>
      <c r="G7" s="42">
        <f t="shared" ref="G7:G53" si="0">IFERROR((E7-F7)/F7*100,"-")</f>
        <v>-3.8221707022721145</v>
      </c>
      <c r="H7" s="43">
        <v>17192186</v>
      </c>
      <c r="I7" s="44">
        <v>2528</v>
      </c>
      <c r="J7" s="40">
        <v>17194714</v>
      </c>
      <c r="K7" s="56">
        <v>17898091</v>
      </c>
      <c r="L7" s="42">
        <f t="shared" ref="L7:L53" si="1">IFERROR((J7-K7)/K7*100,"-")</f>
        <v>-3.9298995630316109</v>
      </c>
      <c r="M7" s="45">
        <f t="shared" ref="M7:N43" si="2">IFERROR(H7/C7*100,"-")</f>
        <v>99.907409984786838</v>
      </c>
      <c r="N7" s="46">
        <f t="shared" si="2"/>
        <v>8.0958175879075132</v>
      </c>
      <c r="O7" s="47">
        <f t="shared" ref="O7:P43" si="3">IFERROR(ROUND(J7/E7*100,1),"-")</f>
        <v>99.7</v>
      </c>
      <c r="P7" s="48">
        <f t="shared" si="3"/>
        <v>99.9</v>
      </c>
      <c r="Q7" s="49">
        <f>IFERROR(O7-P7,"-")</f>
        <v>-0.20000000000000284</v>
      </c>
      <c r="R7" s="50">
        <v>4752265</v>
      </c>
      <c r="S7" s="51">
        <v>4747513</v>
      </c>
      <c r="T7" s="43">
        <v>6614</v>
      </c>
      <c r="U7" s="44">
        <v>601</v>
      </c>
      <c r="V7" s="52">
        <f t="shared" ref="V7:V41" si="4">SUM(T7:U7)</f>
        <v>7215</v>
      </c>
      <c r="W7" s="38">
        <v>366</v>
      </c>
      <c r="X7" s="44">
        <v>9346</v>
      </c>
      <c r="Y7" s="52">
        <f t="shared" ref="Y7:Y41" si="5">SUM(W7:X7)</f>
        <v>9712</v>
      </c>
      <c r="Z7" s="53">
        <f t="shared" ref="Z7:AA41" si="6">C7-H7+T7-W7</f>
        <v>22181</v>
      </c>
      <c r="AA7" s="44">
        <f t="shared" si="6"/>
        <v>19953</v>
      </c>
      <c r="AB7" s="52">
        <f t="shared" ref="AB7:AB41" si="7">SUM(Z7:AA7)</f>
        <v>42134</v>
      </c>
    </row>
    <row r="8" spans="1:28" s="54" customFormat="1" ht="15" customHeight="1" x14ac:dyDescent="0.15">
      <c r="A8" s="55" t="s">
        <v>36</v>
      </c>
      <c r="B8" s="37" t="s">
        <v>35</v>
      </c>
      <c r="C8" s="38">
        <v>689754</v>
      </c>
      <c r="D8" s="39">
        <v>7631</v>
      </c>
      <c r="E8" s="40">
        <v>697385</v>
      </c>
      <c r="F8" s="56">
        <v>822127</v>
      </c>
      <c r="G8" s="42">
        <f t="shared" si="0"/>
        <v>-15.173081531198951</v>
      </c>
      <c r="H8" s="43">
        <v>687197</v>
      </c>
      <c r="I8" s="44">
        <v>958</v>
      </c>
      <c r="J8" s="40">
        <v>688155</v>
      </c>
      <c r="K8" s="56">
        <v>812760</v>
      </c>
      <c r="L8" s="42">
        <f t="shared" si="1"/>
        <v>-15.331094049904031</v>
      </c>
      <c r="M8" s="57">
        <f t="shared" si="2"/>
        <v>99.629288123011975</v>
      </c>
      <c r="N8" s="58">
        <f t="shared" si="2"/>
        <v>12.554055824924648</v>
      </c>
      <c r="O8" s="47">
        <f t="shared" si="3"/>
        <v>98.7</v>
      </c>
      <c r="P8" s="48">
        <f t="shared" si="3"/>
        <v>98.9</v>
      </c>
      <c r="Q8" s="49">
        <f t="shared" ref="Q8:Q53" si="8">IFERROR(O8-P8,"-")</f>
        <v>-0.20000000000000284</v>
      </c>
      <c r="R8" s="50">
        <v>142626</v>
      </c>
      <c r="S8" s="51">
        <v>142055</v>
      </c>
      <c r="T8" s="43">
        <v>26</v>
      </c>
      <c r="U8" s="44">
        <v>0</v>
      </c>
      <c r="V8" s="52">
        <f t="shared" si="4"/>
        <v>26</v>
      </c>
      <c r="W8" s="38">
        <v>7</v>
      </c>
      <c r="X8" s="44">
        <v>1198</v>
      </c>
      <c r="Y8" s="52">
        <f t="shared" si="5"/>
        <v>1205</v>
      </c>
      <c r="Z8" s="60">
        <f t="shared" si="6"/>
        <v>2576</v>
      </c>
      <c r="AA8" s="61">
        <f t="shared" si="6"/>
        <v>5475</v>
      </c>
      <c r="AB8" s="59">
        <f t="shared" si="7"/>
        <v>8051</v>
      </c>
    </row>
    <row r="9" spans="1:28" s="54" customFormat="1" ht="15" customHeight="1" x14ac:dyDescent="0.15">
      <c r="A9" s="55" t="s">
        <v>37</v>
      </c>
      <c r="B9" s="37" t="s">
        <v>35</v>
      </c>
      <c r="C9" s="38">
        <v>157084</v>
      </c>
      <c r="D9" s="39">
        <v>28</v>
      </c>
      <c r="E9" s="40">
        <v>157112</v>
      </c>
      <c r="F9" s="56">
        <v>151206</v>
      </c>
      <c r="G9" s="42">
        <f t="shared" si="0"/>
        <v>3.9059296588759707</v>
      </c>
      <c r="H9" s="43">
        <v>158566</v>
      </c>
      <c r="I9" s="44">
        <v>10</v>
      </c>
      <c r="J9" s="40">
        <v>158576</v>
      </c>
      <c r="K9" s="56">
        <v>153717</v>
      </c>
      <c r="L9" s="42">
        <f t="shared" si="1"/>
        <v>3.1610036625747315</v>
      </c>
      <c r="M9" s="57">
        <f t="shared" si="2"/>
        <v>100.94344427185456</v>
      </c>
      <c r="N9" s="58">
        <f t="shared" si="2"/>
        <v>35.714285714285715</v>
      </c>
      <c r="O9" s="47">
        <f t="shared" si="3"/>
        <v>100.9</v>
      </c>
      <c r="P9" s="48">
        <f t="shared" si="3"/>
        <v>101.7</v>
      </c>
      <c r="Q9" s="49">
        <f t="shared" si="8"/>
        <v>-0.79999999999999716</v>
      </c>
      <c r="R9" s="50">
        <v>44926</v>
      </c>
      <c r="S9" s="51">
        <v>45330</v>
      </c>
      <c r="T9" s="43">
        <v>1639</v>
      </c>
      <c r="U9" s="44">
        <v>0</v>
      </c>
      <c r="V9" s="52">
        <f t="shared" si="4"/>
        <v>1639</v>
      </c>
      <c r="W9" s="38">
        <v>0</v>
      </c>
      <c r="X9" s="44">
        <v>0</v>
      </c>
      <c r="Y9" s="52">
        <f t="shared" si="5"/>
        <v>0</v>
      </c>
      <c r="Z9" s="60">
        <f t="shared" si="6"/>
        <v>157</v>
      </c>
      <c r="AA9" s="61">
        <f t="shared" si="6"/>
        <v>18</v>
      </c>
      <c r="AB9" s="59">
        <f t="shared" si="7"/>
        <v>175</v>
      </c>
    </row>
    <row r="10" spans="1:28" s="54" customFormat="1" ht="15" customHeight="1" x14ac:dyDescent="0.15">
      <c r="A10" s="55" t="s">
        <v>38</v>
      </c>
      <c r="B10" s="37" t="s">
        <v>35</v>
      </c>
      <c r="C10" s="38">
        <v>143749</v>
      </c>
      <c r="D10" s="39">
        <v>3011</v>
      </c>
      <c r="E10" s="40">
        <v>146760</v>
      </c>
      <c r="F10" s="56">
        <v>140461</v>
      </c>
      <c r="G10" s="42">
        <f t="shared" si="0"/>
        <v>4.4845188344095517</v>
      </c>
      <c r="H10" s="43">
        <v>142926</v>
      </c>
      <c r="I10" s="44">
        <v>434</v>
      </c>
      <c r="J10" s="40">
        <v>143360</v>
      </c>
      <c r="K10" s="56">
        <v>136890</v>
      </c>
      <c r="L10" s="42">
        <f t="shared" si="1"/>
        <v>4.7264226751406238</v>
      </c>
      <c r="M10" s="57">
        <f t="shared" si="2"/>
        <v>99.427474278081945</v>
      </c>
      <c r="N10" s="58">
        <f t="shared" si="2"/>
        <v>14.413816007970773</v>
      </c>
      <c r="O10" s="47">
        <f t="shared" si="3"/>
        <v>97.7</v>
      </c>
      <c r="P10" s="48">
        <f t="shared" si="3"/>
        <v>97.5</v>
      </c>
      <c r="Q10" s="49">
        <f t="shared" si="8"/>
        <v>0.20000000000000284</v>
      </c>
      <c r="R10" s="50">
        <v>0</v>
      </c>
      <c r="S10" s="51">
        <v>0</v>
      </c>
      <c r="T10" s="43">
        <v>25</v>
      </c>
      <c r="U10" s="44">
        <v>0</v>
      </c>
      <c r="V10" s="52">
        <f t="shared" si="4"/>
        <v>25</v>
      </c>
      <c r="W10" s="38">
        <v>0</v>
      </c>
      <c r="X10" s="44">
        <v>140</v>
      </c>
      <c r="Y10" s="52">
        <f t="shared" si="5"/>
        <v>140</v>
      </c>
      <c r="Z10" s="60">
        <f t="shared" si="6"/>
        <v>848</v>
      </c>
      <c r="AA10" s="61">
        <f t="shared" si="6"/>
        <v>2437</v>
      </c>
      <c r="AB10" s="59">
        <f t="shared" si="7"/>
        <v>3285</v>
      </c>
    </row>
    <row r="11" spans="1:28" s="54" customFormat="1" ht="15" customHeight="1" x14ac:dyDescent="0.15">
      <c r="A11" s="55" t="s">
        <v>39</v>
      </c>
      <c r="B11" s="37" t="s">
        <v>40</v>
      </c>
      <c r="C11" s="38">
        <v>321096</v>
      </c>
      <c r="D11" s="39">
        <v>63</v>
      </c>
      <c r="E11" s="40">
        <v>321159</v>
      </c>
      <c r="F11" s="56">
        <v>327591</v>
      </c>
      <c r="G11" s="42">
        <f t="shared" si="0"/>
        <v>-1.9634239035870951</v>
      </c>
      <c r="H11" s="43">
        <v>321094</v>
      </c>
      <c r="I11" s="44">
        <v>1</v>
      </c>
      <c r="J11" s="40">
        <v>321095</v>
      </c>
      <c r="K11" s="56">
        <v>327486</v>
      </c>
      <c r="L11" s="42">
        <f t="shared" si="1"/>
        <v>-1.9515338060252958</v>
      </c>
      <c r="M11" s="57">
        <f t="shared" si="2"/>
        <v>99.99937713331839</v>
      </c>
      <c r="N11" s="58">
        <f t="shared" si="2"/>
        <v>1.5873015873015872</v>
      </c>
      <c r="O11" s="47">
        <f t="shared" si="3"/>
        <v>100</v>
      </c>
      <c r="P11" s="48">
        <f t="shared" si="3"/>
        <v>100</v>
      </c>
      <c r="Q11" s="49">
        <f t="shared" si="8"/>
        <v>0</v>
      </c>
      <c r="R11" s="50">
        <v>0</v>
      </c>
      <c r="S11" s="51">
        <v>0</v>
      </c>
      <c r="T11" s="43">
        <v>0</v>
      </c>
      <c r="U11" s="44">
        <v>0</v>
      </c>
      <c r="V11" s="52">
        <f t="shared" si="4"/>
        <v>0</v>
      </c>
      <c r="W11" s="38">
        <v>0</v>
      </c>
      <c r="X11" s="44">
        <v>2</v>
      </c>
      <c r="Y11" s="52">
        <f t="shared" si="5"/>
        <v>2</v>
      </c>
      <c r="Z11" s="60">
        <f t="shared" si="6"/>
        <v>2</v>
      </c>
      <c r="AA11" s="61">
        <f t="shared" si="6"/>
        <v>60</v>
      </c>
      <c r="AB11" s="59">
        <f t="shared" si="7"/>
        <v>62</v>
      </c>
    </row>
    <row r="12" spans="1:28" s="54" customFormat="1" ht="15" customHeight="1" x14ac:dyDescent="0.15">
      <c r="A12" s="55" t="s">
        <v>41</v>
      </c>
      <c r="B12" s="37" t="s">
        <v>35</v>
      </c>
      <c r="C12" s="38">
        <v>488821</v>
      </c>
      <c r="D12" s="39">
        <v>1235</v>
      </c>
      <c r="E12" s="40">
        <v>490056</v>
      </c>
      <c r="F12" s="56">
        <v>437805</v>
      </c>
      <c r="G12" s="42">
        <f t="shared" si="0"/>
        <v>11.934765477781204</v>
      </c>
      <c r="H12" s="43">
        <v>484157</v>
      </c>
      <c r="I12" s="44">
        <v>271</v>
      </c>
      <c r="J12" s="40">
        <v>484428</v>
      </c>
      <c r="K12" s="56">
        <v>431769</v>
      </c>
      <c r="L12" s="42">
        <f t="shared" si="1"/>
        <v>12.196104861627397</v>
      </c>
      <c r="M12" s="57">
        <f t="shared" si="2"/>
        <v>99.045867505692257</v>
      </c>
      <c r="N12" s="58">
        <f t="shared" si="2"/>
        <v>21.943319838056681</v>
      </c>
      <c r="O12" s="47">
        <f t="shared" si="3"/>
        <v>98.9</v>
      </c>
      <c r="P12" s="48">
        <f t="shared" si="3"/>
        <v>98.6</v>
      </c>
      <c r="Q12" s="49">
        <f t="shared" si="8"/>
        <v>0.30000000000001137</v>
      </c>
      <c r="R12" s="50">
        <v>139301</v>
      </c>
      <c r="S12" s="51">
        <v>137908</v>
      </c>
      <c r="T12" s="43">
        <v>12</v>
      </c>
      <c r="U12" s="44">
        <v>0</v>
      </c>
      <c r="V12" s="52">
        <f t="shared" si="4"/>
        <v>12</v>
      </c>
      <c r="W12" s="38">
        <v>0</v>
      </c>
      <c r="X12" s="44">
        <v>130</v>
      </c>
      <c r="Y12" s="52">
        <f t="shared" si="5"/>
        <v>130</v>
      </c>
      <c r="Z12" s="60">
        <f t="shared" si="6"/>
        <v>4676</v>
      </c>
      <c r="AA12" s="61">
        <f t="shared" si="6"/>
        <v>834</v>
      </c>
      <c r="AB12" s="59">
        <f t="shared" si="7"/>
        <v>5510</v>
      </c>
    </row>
    <row r="13" spans="1:28" s="54" customFormat="1" ht="15" customHeight="1" x14ac:dyDescent="0.15">
      <c r="A13" s="55" t="s">
        <v>42</v>
      </c>
      <c r="B13" s="37" t="s">
        <v>40</v>
      </c>
      <c r="C13" s="38">
        <v>175414</v>
      </c>
      <c r="D13" s="39">
        <v>46</v>
      </c>
      <c r="E13" s="40">
        <v>175460</v>
      </c>
      <c r="F13" s="56">
        <v>173690</v>
      </c>
      <c r="G13" s="42">
        <f t="shared" si="0"/>
        <v>1.0190569405262249</v>
      </c>
      <c r="H13" s="43">
        <v>161732</v>
      </c>
      <c r="I13" s="44">
        <v>25</v>
      </c>
      <c r="J13" s="40">
        <v>161757</v>
      </c>
      <c r="K13" s="56">
        <v>173920</v>
      </c>
      <c r="L13" s="42">
        <f t="shared" si="1"/>
        <v>-6.9934452621895122</v>
      </c>
      <c r="M13" s="57">
        <f t="shared" si="2"/>
        <v>92.200166463338164</v>
      </c>
      <c r="N13" s="58">
        <f t="shared" si="2"/>
        <v>54.347826086956516</v>
      </c>
      <c r="O13" s="47">
        <f t="shared" si="3"/>
        <v>92.2</v>
      </c>
      <c r="P13" s="48">
        <f t="shared" si="3"/>
        <v>100.1</v>
      </c>
      <c r="Q13" s="49">
        <f t="shared" si="8"/>
        <v>-7.8999999999999915</v>
      </c>
      <c r="R13" s="50">
        <v>0</v>
      </c>
      <c r="S13" s="51">
        <v>0</v>
      </c>
      <c r="T13" s="43">
        <v>201</v>
      </c>
      <c r="U13" s="44">
        <v>0</v>
      </c>
      <c r="V13" s="52">
        <f t="shared" si="4"/>
        <v>201</v>
      </c>
      <c r="W13" s="38">
        <v>0</v>
      </c>
      <c r="X13" s="44">
        <v>1</v>
      </c>
      <c r="Y13" s="52">
        <f t="shared" si="5"/>
        <v>1</v>
      </c>
      <c r="Z13" s="60">
        <f t="shared" si="6"/>
        <v>13883</v>
      </c>
      <c r="AA13" s="61">
        <f t="shared" si="6"/>
        <v>20</v>
      </c>
      <c r="AB13" s="59">
        <f t="shared" si="7"/>
        <v>13903</v>
      </c>
    </row>
    <row r="14" spans="1:28" s="54" customFormat="1" ht="15" customHeight="1" x14ac:dyDescent="0.15">
      <c r="A14" s="55" t="s">
        <v>43</v>
      </c>
      <c r="B14" s="37" t="s">
        <v>35</v>
      </c>
      <c r="C14" s="38">
        <v>268095</v>
      </c>
      <c r="D14" s="39">
        <v>2405</v>
      </c>
      <c r="E14" s="40">
        <v>270500</v>
      </c>
      <c r="F14" s="56">
        <v>267619</v>
      </c>
      <c r="G14" s="42">
        <f t="shared" si="0"/>
        <v>1.0765304406637795</v>
      </c>
      <c r="H14" s="43">
        <v>268352</v>
      </c>
      <c r="I14" s="44">
        <v>771</v>
      </c>
      <c r="J14" s="40">
        <v>269123</v>
      </c>
      <c r="K14" s="56">
        <v>265882</v>
      </c>
      <c r="L14" s="42">
        <f t="shared" si="1"/>
        <v>1.2189617950820288</v>
      </c>
      <c r="M14" s="57">
        <f t="shared" si="2"/>
        <v>100.09586154161771</v>
      </c>
      <c r="N14" s="58">
        <f t="shared" si="2"/>
        <v>32.058212058212057</v>
      </c>
      <c r="O14" s="47">
        <f t="shared" si="3"/>
        <v>99.5</v>
      </c>
      <c r="P14" s="48">
        <f t="shared" si="3"/>
        <v>99.4</v>
      </c>
      <c r="Q14" s="49">
        <f t="shared" si="8"/>
        <v>9.9999999999994316E-2</v>
      </c>
      <c r="R14" s="50">
        <v>76561</v>
      </c>
      <c r="S14" s="51">
        <v>76638</v>
      </c>
      <c r="T14" s="43">
        <v>332</v>
      </c>
      <c r="U14" s="44">
        <v>2</v>
      </c>
      <c r="V14" s="52">
        <f t="shared" si="4"/>
        <v>334</v>
      </c>
      <c r="W14" s="38">
        <v>0</v>
      </c>
      <c r="X14" s="44">
        <v>75</v>
      </c>
      <c r="Y14" s="52">
        <f t="shared" si="5"/>
        <v>75</v>
      </c>
      <c r="Z14" s="60">
        <f t="shared" si="6"/>
        <v>75</v>
      </c>
      <c r="AA14" s="61">
        <f t="shared" si="6"/>
        <v>1561</v>
      </c>
      <c r="AB14" s="59">
        <f t="shared" si="7"/>
        <v>1636</v>
      </c>
    </row>
    <row r="15" spans="1:28" s="54" customFormat="1" ht="15" customHeight="1" x14ac:dyDescent="0.15">
      <c r="A15" s="55" t="s">
        <v>44</v>
      </c>
      <c r="B15" s="37" t="s">
        <v>35</v>
      </c>
      <c r="C15" s="38">
        <v>435411</v>
      </c>
      <c r="D15" s="39">
        <v>2017</v>
      </c>
      <c r="E15" s="40">
        <v>437428</v>
      </c>
      <c r="F15" s="56">
        <v>502927</v>
      </c>
      <c r="G15" s="42">
        <f t="shared" si="0"/>
        <v>-13.023560079295802</v>
      </c>
      <c r="H15" s="43">
        <v>435355</v>
      </c>
      <c r="I15" s="44">
        <v>506</v>
      </c>
      <c r="J15" s="40">
        <v>435861</v>
      </c>
      <c r="K15" s="56">
        <v>501728</v>
      </c>
      <c r="L15" s="42">
        <f t="shared" si="1"/>
        <v>-13.128029529944513</v>
      </c>
      <c r="M15" s="57">
        <f t="shared" si="2"/>
        <v>99.987138588597901</v>
      </c>
      <c r="N15" s="58">
        <f t="shared" si="2"/>
        <v>25.086762518591971</v>
      </c>
      <c r="O15" s="47">
        <f t="shared" si="3"/>
        <v>99.6</v>
      </c>
      <c r="P15" s="48">
        <f t="shared" si="3"/>
        <v>99.8</v>
      </c>
      <c r="Q15" s="49">
        <f t="shared" si="8"/>
        <v>-0.20000000000000284</v>
      </c>
      <c r="R15" s="50">
        <v>0</v>
      </c>
      <c r="S15" s="51">
        <v>0</v>
      </c>
      <c r="T15" s="43">
        <v>0</v>
      </c>
      <c r="U15" s="44">
        <v>0</v>
      </c>
      <c r="V15" s="52">
        <f t="shared" si="4"/>
        <v>0</v>
      </c>
      <c r="W15" s="38">
        <v>0</v>
      </c>
      <c r="X15" s="44">
        <v>105</v>
      </c>
      <c r="Y15" s="52">
        <f t="shared" si="5"/>
        <v>105</v>
      </c>
      <c r="Z15" s="62">
        <f t="shared" si="6"/>
        <v>56</v>
      </c>
      <c r="AA15" s="61">
        <f t="shared" si="6"/>
        <v>1406</v>
      </c>
      <c r="AB15" s="59">
        <f t="shared" si="7"/>
        <v>1462</v>
      </c>
    </row>
    <row r="16" spans="1:28" s="54" customFormat="1" ht="15" customHeight="1" x14ac:dyDescent="0.15">
      <c r="A16" s="55" t="s">
        <v>45</v>
      </c>
      <c r="B16" s="37" t="s">
        <v>40</v>
      </c>
      <c r="C16" s="38">
        <v>255688</v>
      </c>
      <c r="D16" s="39">
        <v>119</v>
      </c>
      <c r="E16" s="40">
        <v>255807</v>
      </c>
      <c r="F16" s="56">
        <v>190722</v>
      </c>
      <c r="G16" s="42">
        <f t="shared" si="0"/>
        <v>34.125585931355587</v>
      </c>
      <c r="H16" s="43">
        <v>255210</v>
      </c>
      <c r="I16" s="44">
        <v>30</v>
      </c>
      <c r="J16" s="40">
        <v>255240</v>
      </c>
      <c r="K16" s="56">
        <v>190603</v>
      </c>
      <c r="L16" s="42">
        <f t="shared" si="1"/>
        <v>33.911848187069459</v>
      </c>
      <c r="M16" s="57">
        <f t="shared" si="2"/>
        <v>99.813053408842023</v>
      </c>
      <c r="N16" s="58">
        <f t="shared" si="2"/>
        <v>25.210084033613445</v>
      </c>
      <c r="O16" s="47">
        <f t="shared" si="3"/>
        <v>99.8</v>
      </c>
      <c r="P16" s="48">
        <f t="shared" si="3"/>
        <v>99.9</v>
      </c>
      <c r="Q16" s="49">
        <f t="shared" si="8"/>
        <v>-0.10000000000000853</v>
      </c>
      <c r="R16" s="50">
        <v>0</v>
      </c>
      <c r="S16" s="51">
        <v>0</v>
      </c>
      <c r="T16" s="43">
        <v>55</v>
      </c>
      <c r="U16" s="44">
        <v>0</v>
      </c>
      <c r="V16" s="52">
        <f t="shared" si="4"/>
        <v>55</v>
      </c>
      <c r="W16" s="38">
        <v>0</v>
      </c>
      <c r="X16" s="44">
        <v>2</v>
      </c>
      <c r="Y16" s="52">
        <f t="shared" si="5"/>
        <v>2</v>
      </c>
      <c r="Z16" s="60">
        <f t="shared" si="6"/>
        <v>533</v>
      </c>
      <c r="AA16" s="61">
        <f t="shared" si="6"/>
        <v>87</v>
      </c>
      <c r="AB16" s="59">
        <f t="shared" si="7"/>
        <v>620</v>
      </c>
    </row>
    <row r="17" spans="1:28" s="54" customFormat="1" ht="15" customHeight="1" x14ac:dyDescent="0.15">
      <c r="A17" s="55" t="s">
        <v>46</v>
      </c>
      <c r="B17" s="37" t="s">
        <v>40</v>
      </c>
      <c r="C17" s="38">
        <v>218768</v>
      </c>
      <c r="D17" s="39">
        <v>594</v>
      </c>
      <c r="E17" s="40">
        <v>219362</v>
      </c>
      <c r="F17" s="56">
        <v>176848</v>
      </c>
      <c r="G17" s="42">
        <f t="shared" si="0"/>
        <v>24.039853433456983</v>
      </c>
      <c r="H17" s="43">
        <v>218495</v>
      </c>
      <c r="I17" s="44">
        <v>0</v>
      </c>
      <c r="J17" s="40">
        <v>218495</v>
      </c>
      <c r="K17" s="56">
        <v>177078</v>
      </c>
      <c r="L17" s="42">
        <f t="shared" si="1"/>
        <v>23.389127954912524</v>
      </c>
      <c r="M17" s="57">
        <f t="shared" si="2"/>
        <v>99.875210268412189</v>
      </c>
      <c r="N17" s="58">
        <f t="shared" si="2"/>
        <v>0</v>
      </c>
      <c r="O17" s="47">
        <f t="shared" si="3"/>
        <v>99.6</v>
      </c>
      <c r="P17" s="48">
        <f t="shared" si="3"/>
        <v>100.1</v>
      </c>
      <c r="Q17" s="49">
        <f t="shared" si="8"/>
        <v>-0.5</v>
      </c>
      <c r="R17" s="50">
        <v>0</v>
      </c>
      <c r="S17" s="51">
        <v>0</v>
      </c>
      <c r="T17" s="43">
        <v>558</v>
      </c>
      <c r="U17" s="44">
        <v>0</v>
      </c>
      <c r="V17" s="52">
        <f t="shared" si="4"/>
        <v>558</v>
      </c>
      <c r="W17" s="38">
        <v>0</v>
      </c>
      <c r="X17" s="44">
        <v>6</v>
      </c>
      <c r="Y17" s="52">
        <f t="shared" si="5"/>
        <v>6</v>
      </c>
      <c r="Z17" s="60">
        <f t="shared" si="6"/>
        <v>831</v>
      </c>
      <c r="AA17" s="61">
        <f t="shared" si="6"/>
        <v>588</v>
      </c>
      <c r="AB17" s="59">
        <f t="shared" si="7"/>
        <v>1419</v>
      </c>
    </row>
    <row r="18" spans="1:28" s="54" customFormat="1" ht="15" customHeight="1" x14ac:dyDescent="0.15">
      <c r="A18" s="55" t="s">
        <v>47</v>
      </c>
      <c r="B18" s="37" t="s">
        <v>35</v>
      </c>
      <c r="C18" s="38">
        <v>80854</v>
      </c>
      <c r="D18" s="39">
        <v>1865</v>
      </c>
      <c r="E18" s="40">
        <v>82719</v>
      </c>
      <c r="F18" s="56">
        <v>81590</v>
      </c>
      <c r="G18" s="42">
        <f t="shared" si="0"/>
        <v>1.3837480083343547</v>
      </c>
      <c r="H18" s="43">
        <v>80222</v>
      </c>
      <c r="I18" s="44">
        <v>46</v>
      </c>
      <c r="J18" s="40">
        <v>80268</v>
      </c>
      <c r="K18" s="56">
        <v>79686</v>
      </c>
      <c r="L18" s="42">
        <f t="shared" si="1"/>
        <v>0.73036668925532711</v>
      </c>
      <c r="M18" s="57">
        <f t="shared" si="2"/>
        <v>99.218344175922041</v>
      </c>
      <c r="N18" s="58">
        <f t="shared" si="2"/>
        <v>2.4664879356568368</v>
      </c>
      <c r="O18" s="47">
        <f t="shared" si="3"/>
        <v>97</v>
      </c>
      <c r="P18" s="48">
        <f t="shared" si="3"/>
        <v>97.7</v>
      </c>
      <c r="Q18" s="49">
        <f t="shared" si="8"/>
        <v>-0.70000000000000284</v>
      </c>
      <c r="R18" s="50">
        <v>0</v>
      </c>
      <c r="S18" s="51">
        <v>0</v>
      </c>
      <c r="T18" s="43">
        <v>72</v>
      </c>
      <c r="U18" s="44">
        <v>0</v>
      </c>
      <c r="V18" s="52">
        <f t="shared" si="4"/>
        <v>72</v>
      </c>
      <c r="W18" s="38">
        <v>0</v>
      </c>
      <c r="X18" s="44">
        <v>1774</v>
      </c>
      <c r="Y18" s="52">
        <f t="shared" si="5"/>
        <v>1774</v>
      </c>
      <c r="Z18" s="60">
        <f t="shared" si="6"/>
        <v>704</v>
      </c>
      <c r="AA18" s="61">
        <f t="shared" si="6"/>
        <v>45</v>
      </c>
      <c r="AB18" s="59">
        <f t="shared" si="7"/>
        <v>749</v>
      </c>
    </row>
    <row r="19" spans="1:28" s="54" customFormat="1" ht="15" customHeight="1" x14ac:dyDescent="0.15">
      <c r="A19" s="55" t="s">
        <v>48</v>
      </c>
      <c r="B19" s="37" t="s">
        <v>40</v>
      </c>
      <c r="C19" s="38">
        <v>738209</v>
      </c>
      <c r="D19" s="39">
        <v>7836</v>
      </c>
      <c r="E19" s="40">
        <v>746045</v>
      </c>
      <c r="F19" s="56">
        <v>718638</v>
      </c>
      <c r="G19" s="42">
        <f t="shared" si="0"/>
        <v>3.8137421065960888</v>
      </c>
      <c r="H19" s="43">
        <v>736556</v>
      </c>
      <c r="I19" s="44">
        <v>856</v>
      </c>
      <c r="J19" s="40">
        <v>737412</v>
      </c>
      <c r="K19" s="56">
        <v>712257</v>
      </c>
      <c r="L19" s="42">
        <f t="shared" si="1"/>
        <v>3.5317308218803043</v>
      </c>
      <c r="M19" s="57">
        <f t="shared" si="2"/>
        <v>99.776079673913486</v>
      </c>
      <c r="N19" s="58">
        <f t="shared" si="2"/>
        <v>10.923940786115365</v>
      </c>
      <c r="O19" s="47">
        <f t="shared" si="3"/>
        <v>98.8</v>
      </c>
      <c r="P19" s="48">
        <f t="shared" si="3"/>
        <v>99.1</v>
      </c>
      <c r="Q19" s="49">
        <f t="shared" si="8"/>
        <v>-0.29999999999999716</v>
      </c>
      <c r="R19" s="50">
        <v>210874</v>
      </c>
      <c r="S19" s="51">
        <v>210452</v>
      </c>
      <c r="T19" s="43">
        <v>881</v>
      </c>
      <c r="U19" s="44">
        <v>0</v>
      </c>
      <c r="V19" s="52">
        <f t="shared" si="4"/>
        <v>881</v>
      </c>
      <c r="W19" s="38">
        <v>0</v>
      </c>
      <c r="X19" s="44">
        <v>1199</v>
      </c>
      <c r="Y19" s="52">
        <f t="shared" si="5"/>
        <v>1199</v>
      </c>
      <c r="Z19" s="60">
        <f t="shared" si="6"/>
        <v>2534</v>
      </c>
      <c r="AA19" s="61">
        <f t="shared" si="6"/>
        <v>5781</v>
      </c>
      <c r="AB19" s="59">
        <f t="shared" si="7"/>
        <v>8315</v>
      </c>
    </row>
    <row r="20" spans="1:28" s="54" customFormat="1" ht="15" customHeight="1" x14ac:dyDescent="0.15">
      <c r="A20" s="36" t="s">
        <v>49</v>
      </c>
      <c r="B20" s="37" t="s">
        <v>40</v>
      </c>
      <c r="C20" s="38">
        <v>210240</v>
      </c>
      <c r="D20" s="39">
        <v>8</v>
      </c>
      <c r="E20" s="40">
        <v>210248</v>
      </c>
      <c r="F20" s="56">
        <v>180166</v>
      </c>
      <c r="G20" s="42">
        <f t="shared" si="0"/>
        <v>16.696824040051954</v>
      </c>
      <c r="H20" s="43">
        <v>209967</v>
      </c>
      <c r="I20" s="44">
        <v>0</v>
      </c>
      <c r="J20" s="40">
        <v>209967</v>
      </c>
      <c r="K20" s="56">
        <v>179793</v>
      </c>
      <c r="L20" s="42">
        <f t="shared" si="1"/>
        <v>16.782633361699286</v>
      </c>
      <c r="M20" s="45">
        <f t="shared" si="2"/>
        <v>99.870148401826484</v>
      </c>
      <c r="N20" s="46">
        <f t="shared" si="2"/>
        <v>0</v>
      </c>
      <c r="O20" s="47">
        <f t="shared" si="3"/>
        <v>99.9</v>
      </c>
      <c r="P20" s="48">
        <f t="shared" si="3"/>
        <v>99.8</v>
      </c>
      <c r="Q20" s="49">
        <f t="shared" si="8"/>
        <v>0.10000000000000853</v>
      </c>
      <c r="R20" s="50">
        <v>0</v>
      </c>
      <c r="S20" s="51">
        <v>0</v>
      </c>
      <c r="T20" s="43">
        <v>0</v>
      </c>
      <c r="U20" s="44">
        <v>0</v>
      </c>
      <c r="V20" s="52">
        <f t="shared" si="4"/>
        <v>0</v>
      </c>
      <c r="W20" s="38">
        <v>0</v>
      </c>
      <c r="X20" s="44">
        <v>0</v>
      </c>
      <c r="Y20" s="52">
        <f t="shared" si="5"/>
        <v>0</v>
      </c>
      <c r="Z20" s="43">
        <f t="shared" si="6"/>
        <v>273</v>
      </c>
      <c r="AA20" s="44">
        <f t="shared" si="6"/>
        <v>8</v>
      </c>
      <c r="AB20" s="52">
        <f t="shared" si="7"/>
        <v>281</v>
      </c>
    </row>
    <row r="21" spans="1:28" s="54" customFormat="1" ht="15" customHeight="1" x14ac:dyDescent="0.15">
      <c r="A21" s="55" t="s">
        <v>50</v>
      </c>
      <c r="B21" s="63" t="s">
        <v>40</v>
      </c>
      <c r="C21" s="38">
        <v>44039</v>
      </c>
      <c r="D21" s="39">
        <v>8</v>
      </c>
      <c r="E21" s="40">
        <v>44047</v>
      </c>
      <c r="F21" s="56">
        <v>42583</v>
      </c>
      <c r="G21" s="42">
        <f t="shared" si="0"/>
        <v>3.4379916868233802</v>
      </c>
      <c r="H21" s="43">
        <v>44019</v>
      </c>
      <c r="I21" s="44">
        <v>5</v>
      </c>
      <c r="J21" s="40">
        <v>44024</v>
      </c>
      <c r="K21" s="56">
        <v>42579</v>
      </c>
      <c r="L21" s="42">
        <f t="shared" si="1"/>
        <v>3.3936917259682002</v>
      </c>
      <c r="M21" s="57">
        <f t="shared" si="2"/>
        <v>99.954585708122352</v>
      </c>
      <c r="N21" s="58">
        <f t="shared" si="2"/>
        <v>62.5</v>
      </c>
      <c r="O21" s="47">
        <f t="shared" si="3"/>
        <v>99.9</v>
      </c>
      <c r="P21" s="48">
        <f t="shared" si="3"/>
        <v>100</v>
      </c>
      <c r="Q21" s="49">
        <f t="shared" si="8"/>
        <v>-9.9999999999994316E-2</v>
      </c>
      <c r="R21" s="50">
        <v>0</v>
      </c>
      <c r="S21" s="51">
        <v>0</v>
      </c>
      <c r="T21" s="43">
        <v>0</v>
      </c>
      <c r="U21" s="44">
        <v>0</v>
      </c>
      <c r="V21" s="52">
        <f t="shared" si="4"/>
        <v>0</v>
      </c>
      <c r="W21" s="38">
        <v>0</v>
      </c>
      <c r="X21" s="44">
        <v>0</v>
      </c>
      <c r="Y21" s="52">
        <f t="shared" si="5"/>
        <v>0</v>
      </c>
      <c r="Z21" s="66">
        <f t="shared" si="6"/>
        <v>20</v>
      </c>
      <c r="AA21" s="61">
        <f t="shared" si="6"/>
        <v>3</v>
      </c>
      <c r="AB21" s="59">
        <f t="shared" si="7"/>
        <v>23</v>
      </c>
    </row>
    <row r="22" spans="1:28" s="54" customFormat="1" ht="15" customHeight="1" x14ac:dyDescent="0.15">
      <c r="A22" s="55" t="s">
        <v>51</v>
      </c>
      <c r="B22" s="37" t="s">
        <v>40</v>
      </c>
      <c r="C22" s="38">
        <v>1478</v>
      </c>
      <c r="D22" s="39">
        <v>0</v>
      </c>
      <c r="E22" s="40">
        <v>1478</v>
      </c>
      <c r="F22" s="56">
        <v>2185</v>
      </c>
      <c r="G22" s="42">
        <f t="shared" si="0"/>
        <v>-32.356979405034323</v>
      </c>
      <c r="H22" s="43">
        <v>1478</v>
      </c>
      <c r="I22" s="44">
        <v>0</v>
      </c>
      <c r="J22" s="40">
        <v>1478</v>
      </c>
      <c r="K22" s="56">
        <v>2185</v>
      </c>
      <c r="L22" s="42">
        <f t="shared" si="1"/>
        <v>-32.356979405034323</v>
      </c>
      <c r="M22" s="45">
        <f t="shared" si="2"/>
        <v>100</v>
      </c>
      <c r="N22" s="46" t="str">
        <f t="shared" si="2"/>
        <v>-</v>
      </c>
      <c r="O22" s="47">
        <f t="shared" si="3"/>
        <v>100</v>
      </c>
      <c r="P22" s="48">
        <f t="shared" si="3"/>
        <v>100</v>
      </c>
      <c r="Q22" s="49">
        <f t="shared" si="8"/>
        <v>0</v>
      </c>
      <c r="R22" s="50">
        <v>0</v>
      </c>
      <c r="S22" s="51">
        <v>0</v>
      </c>
      <c r="T22" s="43">
        <v>0</v>
      </c>
      <c r="U22" s="44">
        <v>0</v>
      </c>
      <c r="V22" s="52">
        <f t="shared" si="4"/>
        <v>0</v>
      </c>
      <c r="W22" s="38">
        <v>0</v>
      </c>
      <c r="X22" s="44">
        <v>0</v>
      </c>
      <c r="Y22" s="52">
        <f t="shared" si="5"/>
        <v>0</v>
      </c>
      <c r="Z22" s="66">
        <f t="shared" si="6"/>
        <v>0</v>
      </c>
      <c r="AA22" s="61">
        <f t="shared" si="6"/>
        <v>0</v>
      </c>
      <c r="AB22" s="52">
        <f t="shared" si="7"/>
        <v>0</v>
      </c>
    </row>
    <row r="23" spans="1:28" s="54" customFormat="1" ht="15" customHeight="1" x14ac:dyDescent="0.15">
      <c r="A23" s="55" t="s">
        <v>52</v>
      </c>
      <c r="B23" s="37" t="s">
        <v>40</v>
      </c>
      <c r="C23" s="38">
        <v>78138</v>
      </c>
      <c r="D23" s="39">
        <v>41</v>
      </c>
      <c r="E23" s="40">
        <v>78179</v>
      </c>
      <c r="F23" s="56">
        <v>84536</v>
      </c>
      <c r="G23" s="42">
        <f t="shared" si="0"/>
        <v>-7.519873190120185</v>
      </c>
      <c r="H23" s="43">
        <v>78055</v>
      </c>
      <c r="I23" s="44">
        <v>0</v>
      </c>
      <c r="J23" s="40">
        <v>78055</v>
      </c>
      <c r="K23" s="56">
        <v>84495</v>
      </c>
      <c r="L23" s="42">
        <f t="shared" si="1"/>
        <v>-7.6217527664358835</v>
      </c>
      <c r="M23" s="45">
        <f t="shared" si="2"/>
        <v>99.893777675394816</v>
      </c>
      <c r="N23" s="46">
        <f t="shared" si="2"/>
        <v>0</v>
      </c>
      <c r="O23" s="47">
        <f t="shared" si="3"/>
        <v>99.8</v>
      </c>
      <c r="P23" s="48">
        <f t="shared" si="3"/>
        <v>100</v>
      </c>
      <c r="Q23" s="49">
        <f t="shared" si="8"/>
        <v>-0.20000000000000284</v>
      </c>
      <c r="R23" s="50">
        <v>0</v>
      </c>
      <c r="S23" s="51">
        <v>0</v>
      </c>
      <c r="T23" s="43">
        <v>3</v>
      </c>
      <c r="U23" s="44">
        <v>0</v>
      </c>
      <c r="V23" s="52">
        <f t="shared" si="4"/>
        <v>3</v>
      </c>
      <c r="W23" s="38">
        <v>0</v>
      </c>
      <c r="X23" s="44">
        <v>0</v>
      </c>
      <c r="Y23" s="52">
        <f t="shared" si="5"/>
        <v>0</v>
      </c>
      <c r="Z23" s="66">
        <f t="shared" si="6"/>
        <v>86</v>
      </c>
      <c r="AA23" s="61">
        <f t="shared" si="6"/>
        <v>41</v>
      </c>
      <c r="AB23" s="52">
        <f t="shared" si="7"/>
        <v>127</v>
      </c>
    </row>
    <row r="24" spans="1:28" s="54" customFormat="1" ht="15" customHeight="1" x14ac:dyDescent="0.15">
      <c r="A24" s="55" t="s">
        <v>53</v>
      </c>
      <c r="B24" s="37" t="s">
        <v>40</v>
      </c>
      <c r="C24" s="38">
        <v>46210</v>
      </c>
      <c r="D24" s="39">
        <v>0</v>
      </c>
      <c r="E24" s="40">
        <v>46210</v>
      </c>
      <c r="F24" s="56">
        <v>52600</v>
      </c>
      <c r="G24" s="42">
        <f t="shared" si="0"/>
        <v>-12.14828897338403</v>
      </c>
      <c r="H24" s="43">
        <v>46101</v>
      </c>
      <c r="I24" s="44">
        <v>0</v>
      </c>
      <c r="J24" s="40">
        <v>46101</v>
      </c>
      <c r="K24" s="56">
        <v>52496</v>
      </c>
      <c r="L24" s="42">
        <f t="shared" si="1"/>
        <v>-12.181880524230419</v>
      </c>
      <c r="M24" s="45">
        <f t="shared" si="2"/>
        <v>99.764120320276987</v>
      </c>
      <c r="N24" s="46" t="str">
        <f t="shared" si="2"/>
        <v>-</v>
      </c>
      <c r="O24" s="47">
        <f t="shared" si="3"/>
        <v>99.8</v>
      </c>
      <c r="P24" s="48">
        <f t="shared" si="3"/>
        <v>99.8</v>
      </c>
      <c r="Q24" s="49">
        <f t="shared" si="8"/>
        <v>0</v>
      </c>
      <c r="R24" s="50">
        <v>0</v>
      </c>
      <c r="S24" s="51">
        <v>0</v>
      </c>
      <c r="T24" s="43">
        <v>0</v>
      </c>
      <c r="U24" s="44">
        <v>0</v>
      </c>
      <c r="V24" s="52">
        <f t="shared" si="4"/>
        <v>0</v>
      </c>
      <c r="W24" s="38">
        <v>0</v>
      </c>
      <c r="X24" s="44">
        <v>0</v>
      </c>
      <c r="Y24" s="52">
        <f t="shared" si="5"/>
        <v>0</v>
      </c>
      <c r="Z24" s="66">
        <f t="shared" si="6"/>
        <v>109</v>
      </c>
      <c r="AA24" s="61">
        <f t="shared" si="6"/>
        <v>0</v>
      </c>
      <c r="AB24" s="52">
        <f t="shared" si="7"/>
        <v>109</v>
      </c>
    </row>
    <row r="25" spans="1:28" s="54" customFormat="1" ht="15" customHeight="1" x14ac:dyDescent="0.15">
      <c r="A25" s="55" t="s">
        <v>54</v>
      </c>
      <c r="B25" s="37" t="s">
        <v>40</v>
      </c>
      <c r="C25" s="38">
        <v>186620</v>
      </c>
      <c r="D25" s="39">
        <v>608</v>
      </c>
      <c r="E25" s="40">
        <v>187228</v>
      </c>
      <c r="F25" s="56">
        <v>107458</v>
      </c>
      <c r="G25" s="42">
        <f t="shared" si="0"/>
        <v>74.233654078802886</v>
      </c>
      <c r="H25" s="43">
        <v>186260</v>
      </c>
      <c r="I25" s="44">
        <v>166</v>
      </c>
      <c r="J25" s="40">
        <v>186426</v>
      </c>
      <c r="K25" s="56">
        <v>106951</v>
      </c>
      <c r="L25" s="42">
        <f t="shared" si="1"/>
        <v>74.309730624304592</v>
      </c>
      <c r="M25" s="45">
        <f t="shared" si="2"/>
        <v>99.807094630800549</v>
      </c>
      <c r="N25" s="46">
        <f t="shared" si="2"/>
        <v>27.302631578947366</v>
      </c>
      <c r="O25" s="47">
        <f t="shared" si="3"/>
        <v>99.6</v>
      </c>
      <c r="P25" s="48">
        <f t="shared" si="3"/>
        <v>99.5</v>
      </c>
      <c r="Q25" s="49">
        <f t="shared" si="8"/>
        <v>9.9999999999994316E-2</v>
      </c>
      <c r="R25" s="50">
        <v>0</v>
      </c>
      <c r="S25" s="51">
        <v>0</v>
      </c>
      <c r="T25" s="43">
        <v>142</v>
      </c>
      <c r="U25" s="44">
        <v>0</v>
      </c>
      <c r="V25" s="52">
        <f t="shared" si="4"/>
        <v>142</v>
      </c>
      <c r="W25" s="38">
        <v>0</v>
      </c>
      <c r="X25" s="44">
        <v>26</v>
      </c>
      <c r="Y25" s="52">
        <f t="shared" si="5"/>
        <v>26</v>
      </c>
      <c r="Z25" s="66">
        <f t="shared" si="6"/>
        <v>502</v>
      </c>
      <c r="AA25" s="61">
        <f t="shared" si="6"/>
        <v>416</v>
      </c>
      <c r="AB25" s="52">
        <f t="shared" si="7"/>
        <v>918</v>
      </c>
    </row>
    <row r="26" spans="1:28" s="54" customFormat="1" ht="15" customHeight="1" x14ac:dyDescent="0.15">
      <c r="A26" s="55" t="s">
        <v>55</v>
      </c>
      <c r="B26" s="37" t="s">
        <v>40</v>
      </c>
      <c r="C26" s="38">
        <v>19622</v>
      </c>
      <c r="D26" s="39">
        <v>690</v>
      </c>
      <c r="E26" s="40">
        <v>20312</v>
      </c>
      <c r="F26" s="56">
        <v>18267</v>
      </c>
      <c r="G26" s="42">
        <f t="shared" si="0"/>
        <v>11.19505118519735</v>
      </c>
      <c r="H26" s="43">
        <v>19580</v>
      </c>
      <c r="I26" s="44">
        <v>690</v>
      </c>
      <c r="J26" s="40">
        <v>20270</v>
      </c>
      <c r="K26" s="56">
        <v>17577</v>
      </c>
      <c r="L26" s="42">
        <f t="shared" si="1"/>
        <v>15.32115833191102</v>
      </c>
      <c r="M26" s="45">
        <f t="shared" si="2"/>
        <v>99.785954540821535</v>
      </c>
      <c r="N26" s="46">
        <f t="shared" si="2"/>
        <v>100</v>
      </c>
      <c r="O26" s="47">
        <f t="shared" si="3"/>
        <v>99.8</v>
      </c>
      <c r="P26" s="48">
        <f t="shared" si="3"/>
        <v>96.2</v>
      </c>
      <c r="Q26" s="49">
        <f t="shared" si="8"/>
        <v>3.5999999999999943</v>
      </c>
      <c r="R26" s="50">
        <v>0</v>
      </c>
      <c r="S26" s="51">
        <v>0</v>
      </c>
      <c r="T26" s="43">
        <v>0</v>
      </c>
      <c r="U26" s="44">
        <v>0</v>
      </c>
      <c r="V26" s="52">
        <f t="shared" si="4"/>
        <v>0</v>
      </c>
      <c r="W26" s="38">
        <v>0</v>
      </c>
      <c r="X26" s="44">
        <v>0</v>
      </c>
      <c r="Y26" s="52">
        <f t="shared" si="5"/>
        <v>0</v>
      </c>
      <c r="Z26" s="66">
        <f t="shared" si="6"/>
        <v>42</v>
      </c>
      <c r="AA26" s="61">
        <f t="shared" si="6"/>
        <v>0</v>
      </c>
      <c r="AB26" s="52">
        <f t="shared" si="7"/>
        <v>42</v>
      </c>
    </row>
    <row r="27" spans="1:28" s="54" customFormat="1" ht="15" customHeight="1" x14ac:dyDescent="0.15">
      <c r="A27" s="55" t="s">
        <v>56</v>
      </c>
      <c r="B27" s="37" t="s">
        <v>40</v>
      </c>
      <c r="C27" s="38">
        <v>29430</v>
      </c>
      <c r="D27" s="39">
        <v>0</v>
      </c>
      <c r="E27" s="40">
        <v>29430</v>
      </c>
      <c r="F27" s="56">
        <v>26542</v>
      </c>
      <c r="G27" s="42">
        <f t="shared" si="0"/>
        <v>10.880868058171954</v>
      </c>
      <c r="H27" s="43">
        <v>29282</v>
      </c>
      <c r="I27" s="44">
        <v>0</v>
      </c>
      <c r="J27" s="40">
        <v>29282</v>
      </c>
      <c r="K27" s="56">
        <v>26542</v>
      </c>
      <c r="L27" s="42">
        <f t="shared" si="1"/>
        <v>10.323261246326577</v>
      </c>
      <c r="M27" s="57">
        <f t="shared" si="2"/>
        <v>99.497111790689772</v>
      </c>
      <c r="N27" s="58" t="str">
        <f t="shared" si="2"/>
        <v>-</v>
      </c>
      <c r="O27" s="47">
        <f t="shared" si="3"/>
        <v>99.5</v>
      </c>
      <c r="P27" s="48">
        <f t="shared" si="3"/>
        <v>100</v>
      </c>
      <c r="Q27" s="49">
        <f t="shared" si="8"/>
        <v>-0.5</v>
      </c>
      <c r="R27" s="50">
        <v>0</v>
      </c>
      <c r="S27" s="51">
        <v>0</v>
      </c>
      <c r="T27" s="43">
        <v>0</v>
      </c>
      <c r="U27" s="44">
        <v>0</v>
      </c>
      <c r="V27" s="52">
        <f t="shared" si="4"/>
        <v>0</v>
      </c>
      <c r="W27" s="38">
        <v>0</v>
      </c>
      <c r="X27" s="44">
        <v>0</v>
      </c>
      <c r="Y27" s="52">
        <f t="shared" si="5"/>
        <v>0</v>
      </c>
      <c r="Z27" s="66">
        <f t="shared" si="6"/>
        <v>148</v>
      </c>
      <c r="AA27" s="61">
        <f t="shared" si="6"/>
        <v>0</v>
      </c>
      <c r="AB27" s="59">
        <f t="shared" si="7"/>
        <v>148</v>
      </c>
    </row>
    <row r="28" spans="1:28" s="54" customFormat="1" ht="15" customHeight="1" x14ac:dyDescent="0.15">
      <c r="A28" s="55" t="s">
        <v>57</v>
      </c>
      <c r="B28" s="63" t="s">
        <v>35</v>
      </c>
      <c r="C28" s="38">
        <v>61784</v>
      </c>
      <c r="D28" s="39">
        <v>762</v>
      </c>
      <c r="E28" s="40">
        <v>62546</v>
      </c>
      <c r="F28" s="56">
        <v>56332</v>
      </c>
      <c r="G28" s="42">
        <f t="shared" si="0"/>
        <v>11.031030320244266</v>
      </c>
      <c r="H28" s="43">
        <v>61804</v>
      </c>
      <c r="I28" s="44">
        <v>144</v>
      </c>
      <c r="J28" s="40">
        <v>61948</v>
      </c>
      <c r="K28" s="56">
        <v>55653</v>
      </c>
      <c r="L28" s="42">
        <f t="shared" si="1"/>
        <v>11.311160224965411</v>
      </c>
      <c r="M28" s="57">
        <f t="shared" si="2"/>
        <v>100.03237084034701</v>
      </c>
      <c r="N28" s="58">
        <f t="shared" si="2"/>
        <v>18.897637795275589</v>
      </c>
      <c r="O28" s="47">
        <f t="shared" si="3"/>
        <v>99</v>
      </c>
      <c r="P28" s="48">
        <f t="shared" si="3"/>
        <v>98.8</v>
      </c>
      <c r="Q28" s="49">
        <f t="shared" si="8"/>
        <v>0.20000000000000284</v>
      </c>
      <c r="R28" s="50">
        <v>0</v>
      </c>
      <c r="S28" s="51">
        <v>0</v>
      </c>
      <c r="T28" s="43">
        <v>958</v>
      </c>
      <c r="U28" s="44">
        <v>0</v>
      </c>
      <c r="V28" s="52">
        <f t="shared" si="4"/>
        <v>958</v>
      </c>
      <c r="W28" s="38">
        <v>0</v>
      </c>
      <c r="X28" s="44">
        <v>49</v>
      </c>
      <c r="Y28" s="52">
        <f t="shared" si="5"/>
        <v>49</v>
      </c>
      <c r="Z28" s="66">
        <f t="shared" si="6"/>
        <v>938</v>
      </c>
      <c r="AA28" s="61">
        <f t="shared" si="6"/>
        <v>569</v>
      </c>
      <c r="AB28" s="59">
        <f t="shared" si="7"/>
        <v>1507</v>
      </c>
    </row>
    <row r="29" spans="1:28" s="54" customFormat="1" ht="15" customHeight="1" x14ac:dyDescent="0.15">
      <c r="A29" s="55" t="s">
        <v>58</v>
      </c>
      <c r="B29" s="37" t="s">
        <v>35</v>
      </c>
      <c r="C29" s="38">
        <v>25116</v>
      </c>
      <c r="D29" s="39">
        <v>146</v>
      </c>
      <c r="E29" s="40">
        <v>25262</v>
      </c>
      <c r="F29" s="56">
        <v>23189</v>
      </c>
      <c r="G29" s="42">
        <f t="shared" si="0"/>
        <v>8.9395834231747813</v>
      </c>
      <c r="H29" s="43">
        <v>25506</v>
      </c>
      <c r="I29" s="44">
        <v>0</v>
      </c>
      <c r="J29" s="40">
        <v>25506</v>
      </c>
      <c r="K29" s="56">
        <v>23370</v>
      </c>
      <c r="L29" s="42">
        <f t="shared" si="1"/>
        <v>9.1399229781771503</v>
      </c>
      <c r="M29" s="45">
        <f t="shared" si="2"/>
        <v>101.55279503105589</v>
      </c>
      <c r="N29" s="46">
        <f t="shared" si="2"/>
        <v>0</v>
      </c>
      <c r="O29" s="47">
        <f t="shared" si="3"/>
        <v>101</v>
      </c>
      <c r="P29" s="48">
        <f t="shared" si="3"/>
        <v>100.8</v>
      </c>
      <c r="Q29" s="49">
        <f t="shared" si="8"/>
        <v>0.20000000000000284</v>
      </c>
      <c r="R29" s="50">
        <v>0</v>
      </c>
      <c r="S29" s="51">
        <v>0</v>
      </c>
      <c r="T29" s="43">
        <v>68</v>
      </c>
      <c r="U29" s="44">
        <v>474</v>
      </c>
      <c r="V29" s="52">
        <f t="shared" si="4"/>
        <v>542</v>
      </c>
      <c r="W29" s="38">
        <v>0</v>
      </c>
      <c r="X29" s="44">
        <v>171</v>
      </c>
      <c r="Y29" s="52">
        <f t="shared" si="5"/>
        <v>171</v>
      </c>
      <c r="Z29" s="66">
        <f t="shared" si="6"/>
        <v>-322</v>
      </c>
      <c r="AA29" s="61">
        <f t="shared" si="6"/>
        <v>449</v>
      </c>
      <c r="AB29" s="52">
        <f t="shared" si="7"/>
        <v>127</v>
      </c>
    </row>
    <row r="30" spans="1:28" s="54" customFormat="1" ht="15" customHeight="1" x14ac:dyDescent="0.15">
      <c r="A30" s="55" t="s">
        <v>59</v>
      </c>
      <c r="B30" s="37" t="s">
        <v>35</v>
      </c>
      <c r="C30" s="38">
        <v>19023</v>
      </c>
      <c r="D30" s="39">
        <v>17</v>
      </c>
      <c r="E30" s="40">
        <v>19040</v>
      </c>
      <c r="F30" s="56">
        <v>24814</v>
      </c>
      <c r="G30" s="42">
        <f t="shared" si="0"/>
        <v>-23.269122269686466</v>
      </c>
      <c r="H30" s="43">
        <v>19003</v>
      </c>
      <c r="I30" s="44">
        <v>8</v>
      </c>
      <c r="J30" s="40">
        <v>19011</v>
      </c>
      <c r="K30" s="56">
        <v>24797</v>
      </c>
      <c r="L30" s="42">
        <f t="shared" si="1"/>
        <v>-23.333467758196555</v>
      </c>
      <c r="M30" s="45">
        <f t="shared" si="2"/>
        <v>99.894864111864592</v>
      </c>
      <c r="N30" s="46">
        <f t="shared" si="2"/>
        <v>47.058823529411761</v>
      </c>
      <c r="O30" s="47">
        <f t="shared" si="3"/>
        <v>99.8</v>
      </c>
      <c r="P30" s="48">
        <f t="shared" si="3"/>
        <v>99.9</v>
      </c>
      <c r="Q30" s="49">
        <f t="shared" si="8"/>
        <v>-0.10000000000000853</v>
      </c>
      <c r="R30" s="50">
        <v>0</v>
      </c>
      <c r="S30" s="51">
        <v>0</v>
      </c>
      <c r="T30" s="43">
        <v>0</v>
      </c>
      <c r="U30" s="44">
        <v>0</v>
      </c>
      <c r="V30" s="52">
        <f t="shared" si="4"/>
        <v>0</v>
      </c>
      <c r="W30" s="38">
        <v>0</v>
      </c>
      <c r="X30" s="44">
        <v>0</v>
      </c>
      <c r="Y30" s="52">
        <f t="shared" si="5"/>
        <v>0</v>
      </c>
      <c r="Z30" s="66">
        <f t="shared" si="6"/>
        <v>20</v>
      </c>
      <c r="AA30" s="61">
        <f t="shared" si="6"/>
        <v>9</v>
      </c>
      <c r="AB30" s="52">
        <f t="shared" si="7"/>
        <v>29</v>
      </c>
    </row>
    <row r="31" spans="1:28" s="54" customFormat="1" ht="15" customHeight="1" x14ac:dyDescent="0.15">
      <c r="A31" s="55" t="s">
        <v>60</v>
      </c>
      <c r="B31" s="37" t="s">
        <v>35</v>
      </c>
      <c r="C31" s="38">
        <v>27000</v>
      </c>
      <c r="D31" s="39">
        <v>0</v>
      </c>
      <c r="E31" s="40">
        <v>27000</v>
      </c>
      <c r="F31" s="56">
        <v>25630</v>
      </c>
      <c r="G31" s="42">
        <f t="shared" si="0"/>
        <v>5.3452984783456881</v>
      </c>
      <c r="H31" s="43">
        <v>26997</v>
      </c>
      <c r="I31" s="44">
        <v>0</v>
      </c>
      <c r="J31" s="40">
        <v>26997</v>
      </c>
      <c r="K31" s="56">
        <v>25624</v>
      </c>
      <c r="L31" s="42">
        <f t="shared" si="1"/>
        <v>5.3582578832344678</v>
      </c>
      <c r="M31" s="45">
        <f t="shared" si="2"/>
        <v>99.988888888888894</v>
      </c>
      <c r="N31" s="46" t="str">
        <f t="shared" si="2"/>
        <v>-</v>
      </c>
      <c r="O31" s="47">
        <f t="shared" si="3"/>
        <v>100</v>
      </c>
      <c r="P31" s="48">
        <f t="shared" si="3"/>
        <v>100</v>
      </c>
      <c r="Q31" s="49">
        <f t="shared" si="8"/>
        <v>0</v>
      </c>
      <c r="R31" s="50">
        <v>0</v>
      </c>
      <c r="S31" s="51">
        <v>0</v>
      </c>
      <c r="T31" s="43">
        <v>224</v>
      </c>
      <c r="U31" s="44">
        <v>0</v>
      </c>
      <c r="V31" s="52">
        <f t="shared" si="4"/>
        <v>224</v>
      </c>
      <c r="W31" s="38">
        <v>0</v>
      </c>
      <c r="X31" s="44">
        <v>0</v>
      </c>
      <c r="Y31" s="52">
        <f t="shared" si="5"/>
        <v>0</v>
      </c>
      <c r="Z31" s="66">
        <f t="shared" si="6"/>
        <v>227</v>
      </c>
      <c r="AA31" s="61">
        <f t="shared" si="6"/>
        <v>0</v>
      </c>
      <c r="AB31" s="52">
        <f t="shared" si="7"/>
        <v>227</v>
      </c>
    </row>
    <row r="32" spans="1:28" s="54" customFormat="1" ht="15" customHeight="1" x14ac:dyDescent="0.15">
      <c r="A32" s="55" t="s">
        <v>61</v>
      </c>
      <c r="B32" s="37" t="s">
        <v>35</v>
      </c>
      <c r="C32" s="38">
        <v>136093</v>
      </c>
      <c r="D32" s="39">
        <v>188</v>
      </c>
      <c r="E32" s="40">
        <v>136281</v>
      </c>
      <c r="F32" s="56">
        <v>125387</v>
      </c>
      <c r="G32" s="42">
        <f t="shared" si="0"/>
        <v>8.6883010200419495</v>
      </c>
      <c r="H32" s="43">
        <v>135351</v>
      </c>
      <c r="I32" s="44">
        <v>188</v>
      </c>
      <c r="J32" s="40">
        <v>135539</v>
      </c>
      <c r="K32" s="56">
        <v>125199</v>
      </c>
      <c r="L32" s="42">
        <f t="shared" si="1"/>
        <v>8.2588519077628408</v>
      </c>
      <c r="M32" s="45">
        <f t="shared" si="2"/>
        <v>99.454784595827846</v>
      </c>
      <c r="N32" s="46">
        <f t="shared" si="2"/>
        <v>100</v>
      </c>
      <c r="O32" s="47">
        <f t="shared" si="3"/>
        <v>99.5</v>
      </c>
      <c r="P32" s="48">
        <f t="shared" si="3"/>
        <v>99.9</v>
      </c>
      <c r="Q32" s="49">
        <f t="shared" si="8"/>
        <v>-0.40000000000000568</v>
      </c>
      <c r="R32" s="50">
        <v>0</v>
      </c>
      <c r="S32" s="51">
        <v>0</v>
      </c>
      <c r="T32" s="43">
        <v>549</v>
      </c>
      <c r="U32" s="44">
        <v>0</v>
      </c>
      <c r="V32" s="52">
        <f t="shared" si="4"/>
        <v>549</v>
      </c>
      <c r="W32" s="38">
        <v>0</v>
      </c>
      <c r="X32" s="44">
        <v>25</v>
      </c>
      <c r="Y32" s="52">
        <f t="shared" si="5"/>
        <v>25</v>
      </c>
      <c r="Z32" s="66">
        <f t="shared" si="6"/>
        <v>1291</v>
      </c>
      <c r="AA32" s="61">
        <f t="shared" si="6"/>
        <v>-25</v>
      </c>
      <c r="AB32" s="52">
        <f t="shared" si="7"/>
        <v>1266</v>
      </c>
    </row>
    <row r="33" spans="1:28" s="54" customFormat="1" ht="15" customHeight="1" x14ac:dyDescent="0.15">
      <c r="A33" s="55" t="s">
        <v>62</v>
      </c>
      <c r="B33" s="37" t="s">
        <v>40</v>
      </c>
      <c r="C33" s="38">
        <v>670347</v>
      </c>
      <c r="D33" s="39">
        <v>2242</v>
      </c>
      <c r="E33" s="40">
        <v>672589</v>
      </c>
      <c r="F33" s="56">
        <v>240355</v>
      </c>
      <c r="G33" s="42">
        <f t="shared" si="0"/>
        <v>179.83149924070645</v>
      </c>
      <c r="H33" s="43">
        <v>669498</v>
      </c>
      <c r="I33" s="44">
        <v>498</v>
      </c>
      <c r="J33" s="40">
        <v>669996</v>
      </c>
      <c r="K33" s="56">
        <v>238793</v>
      </c>
      <c r="L33" s="42">
        <f t="shared" si="1"/>
        <v>180.57606378746445</v>
      </c>
      <c r="M33" s="45">
        <f t="shared" si="2"/>
        <v>99.87334917587458</v>
      </c>
      <c r="N33" s="46">
        <f t="shared" si="2"/>
        <v>22.212310437109721</v>
      </c>
      <c r="O33" s="47">
        <f t="shared" si="3"/>
        <v>99.6</v>
      </c>
      <c r="P33" s="48">
        <f t="shared" si="3"/>
        <v>99.4</v>
      </c>
      <c r="Q33" s="49">
        <f t="shared" si="8"/>
        <v>0.19999999999998863</v>
      </c>
      <c r="R33" s="50">
        <v>0</v>
      </c>
      <c r="S33" s="51">
        <v>0</v>
      </c>
      <c r="T33" s="43">
        <v>2067</v>
      </c>
      <c r="U33" s="44">
        <v>0</v>
      </c>
      <c r="V33" s="52">
        <f t="shared" si="4"/>
        <v>2067</v>
      </c>
      <c r="W33" s="38">
        <v>0</v>
      </c>
      <c r="X33" s="44">
        <v>251</v>
      </c>
      <c r="Y33" s="52">
        <f t="shared" si="5"/>
        <v>251</v>
      </c>
      <c r="Z33" s="66">
        <f t="shared" si="6"/>
        <v>2916</v>
      </c>
      <c r="AA33" s="61">
        <f t="shared" si="6"/>
        <v>1493</v>
      </c>
      <c r="AB33" s="52">
        <f t="shared" si="7"/>
        <v>4409</v>
      </c>
    </row>
    <row r="34" spans="1:28" s="54" customFormat="1" ht="15" customHeight="1" x14ac:dyDescent="0.15">
      <c r="A34" s="55" t="s">
        <v>63</v>
      </c>
      <c r="B34" s="37" t="s">
        <v>40</v>
      </c>
      <c r="C34" s="38">
        <v>47987</v>
      </c>
      <c r="D34" s="39">
        <v>107</v>
      </c>
      <c r="E34" s="40">
        <v>48094</v>
      </c>
      <c r="F34" s="56">
        <v>57100</v>
      </c>
      <c r="G34" s="42">
        <f t="shared" si="0"/>
        <v>-15.772329246935202</v>
      </c>
      <c r="H34" s="43">
        <v>48872</v>
      </c>
      <c r="I34" s="44">
        <v>85</v>
      </c>
      <c r="J34" s="40">
        <v>48957</v>
      </c>
      <c r="K34" s="56">
        <v>57031</v>
      </c>
      <c r="L34" s="42">
        <f t="shared" si="1"/>
        <v>-14.157212743946273</v>
      </c>
      <c r="M34" s="45">
        <f t="shared" si="2"/>
        <v>101.84424948423532</v>
      </c>
      <c r="N34" s="46">
        <f t="shared" si="2"/>
        <v>79.43925233644859</v>
      </c>
      <c r="O34" s="47">
        <f t="shared" si="3"/>
        <v>101.8</v>
      </c>
      <c r="P34" s="48">
        <f t="shared" si="3"/>
        <v>99.9</v>
      </c>
      <c r="Q34" s="49">
        <f t="shared" si="8"/>
        <v>1.8999999999999915</v>
      </c>
      <c r="R34" s="50">
        <v>0</v>
      </c>
      <c r="S34" s="51">
        <v>0</v>
      </c>
      <c r="T34" s="43">
        <v>1785</v>
      </c>
      <c r="U34" s="44">
        <v>0</v>
      </c>
      <c r="V34" s="52">
        <f t="shared" si="4"/>
        <v>1785</v>
      </c>
      <c r="W34" s="38">
        <v>135</v>
      </c>
      <c r="X34" s="44">
        <v>18</v>
      </c>
      <c r="Y34" s="52">
        <f t="shared" si="5"/>
        <v>153</v>
      </c>
      <c r="Z34" s="66">
        <f t="shared" si="6"/>
        <v>765</v>
      </c>
      <c r="AA34" s="61">
        <f t="shared" si="6"/>
        <v>4</v>
      </c>
      <c r="AB34" s="52">
        <f t="shared" si="7"/>
        <v>769</v>
      </c>
    </row>
    <row r="35" spans="1:28" s="54" customFormat="1" ht="15" customHeight="1" x14ac:dyDescent="0.15">
      <c r="A35" s="55" t="s">
        <v>64</v>
      </c>
      <c r="B35" s="37" t="s">
        <v>40</v>
      </c>
      <c r="C35" s="38">
        <v>139992</v>
      </c>
      <c r="D35" s="39">
        <v>38</v>
      </c>
      <c r="E35" s="40">
        <v>140030</v>
      </c>
      <c r="F35" s="56">
        <v>114136</v>
      </c>
      <c r="G35" s="42">
        <f t="shared" si="0"/>
        <v>22.686969930609095</v>
      </c>
      <c r="H35" s="43">
        <v>139992</v>
      </c>
      <c r="I35" s="44">
        <v>38</v>
      </c>
      <c r="J35" s="40">
        <v>140030</v>
      </c>
      <c r="K35" s="56">
        <v>114098</v>
      </c>
      <c r="L35" s="42">
        <f t="shared" si="1"/>
        <v>22.72783046153307</v>
      </c>
      <c r="M35" s="57">
        <f t="shared" si="2"/>
        <v>100</v>
      </c>
      <c r="N35" s="58">
        <f t="shared" si="2"/>
        <v>100</v>
      </c>
      <c r="O35" s="47">
        <f t="shared" si="3"/>
        <v>100</v>
      </c>
      <c r="P35" s="48">
        <f t="shared" si="3"/>
        <v>100</v>
      </c>
      <c r="Q35" s="49">
        <f t="shared" si="8"/>
        <v>0</v>
      </c>
      <c r="R35" s="50">
        <v>0</v>
      </c>
      <c r="S35" s="51">
        <v>0</v>
      </c>
      <c r="T35" s="43">
        <v>0</v>
      </c>
      <c r="U35" s="44">
        <v>0</v>
      </c>
      <c r="V35" s="52">
        <f t="shared" si="4"/>
        <v>0</v>
      </c>
      <c r="W35" s="38">
        <v>0</v>
      </c>
      <c r="X35" s="44">
        <v>0</v>
      </c>
      <c r="Y35" s="52">
        <f t="shared" si="5"/>
        <v>0</v>
      </c>
      <c r="Z35" s="66">
        <f t="shared" si="6"/>
        <v>0</v>
      </c>
      <c r="AA35" s="61">
        <f t="shared" si="6"/>
        <v>0</v>
      </c>
      <c r="AB35" s="59">
        <f t="shared" si="7"/>
        <v>0</v>
      </c>
    </row>
    <row r="36" spans="1:28" s="54" customFormat="1" ht="15" customHeight="1" x14ac:dyDescent="0.15">
      <c r="A36" s="55" t="s">
        <v>65</v>
      </c>
      <c r="B36" s="63" t="s">
        <v>40</v>
      </c>
      <c r="C36" s="38">
        <v>13495</v>
      </c>
      <c r="D36" s="39">
        <v>0</v>
      </c>
      <c r="E36" s="40">
        <v>13495</v>
      </c>
      <c r="F36" s="56">
        <v>22585</v>
      </c>
      <c r="G36" s="42">
        <f t="shared" si="0"/>
        <v>-40.247952180650877</v>
      </c>
      <c r="H36" s="43">
        <v>13471</v>
      </c>
      <c r="I36" s="44">
        <v>0</v>
      </c>
      <c r="J36" s="40">
        <v>13471</v>
      </c>
      <c r="K36" s="56">
        <v>22585</v>
      </c>
      <c r="L36" s="42">
        <f t="shared" si="1"/>
        <v>-40.354217400929819</v>
      </c>
      <c r="M36" s="57">
        <f t="shared" si="2"/>
        <v>99.822156354205262</v>
      </c>
      <c r="N36" s="58" t="str">
        <f t="shared" si="2"/>
        <v>-</v>
      </c>
      <c r="O36" s="47">
        <f t="shared" si="3"/>
        <v>99.8</v>
      </c>
      <c r="P36" s="48">
        <f t="shared" si="3"/>
        <v>100</v>
      </c>
      <c r="Q36" s="49">
        <f t="shared" si="8"/>
        <v>-0.20000000000000284</v>
      </c>
      <c r="R36" s="50">
        <v>0</v>
      </c>
      <c r="S36" s="51">
        <v>0</v>
      </c>
      <c r="T36" s="43">
        <v>0</v>
      </c>
      <c r="U36" s="44">
        <v>0</v>
      </c>
      <c r="V36" s="52">
        <f t="shared" si="4"/>
        <v>0</v>
      </c>
      <c r="W36" s="38">
        <v>0</v>
      </c>
      <c r="X36" s="44">
        <v>0</v>
      </c>
      <c r="Y36" s="52">
        <f t="shared" si="5"/>
        <v>0</v>
      </c>
      <c r="Z36" s="66">
        <f t="shared" si="6"/>
        <v>24</v>
      </c>
      <c r="AA36" s="61">
        <f t="shared" si="6"/>
        <v>0</v>
      </c>
      <c r="AB36" s="59">
        <f t="shared" si="7"/>
        <v>24</v>
      </c>
    </row>
    <row r="37" spans="1:28" s="54" customFormat="1" ht="15" customHeight="1" x14ac:dyDescent="0.15">
      <c r="A37" s="55" t="s">
        <v>66</v>
      </c>
      <c r="B37" s="37" t="s">
        <v>40</v>
      </c>
      <c r="C37" s="38">
        <v>84195</v>
      </c>
      <c r="D37" s="39">
        <v>22</v>
      </c>
      <c r="E37" s="40">
        <v>84217</v>
      </c>
      <c r="F37" s="56">
        <v>49967</v>
      </c>
      <c r="G37" s="42">
        <f t="shared" si="0"/>
        <v>68.545239858306488</v>
      </c>
      <c r="H37" s="43">
        <v>84183</v>
      </c>
      <c r="I37" s="44">
        <v>11</v>
      </c>
      <c r="J37" s="40">
        <v>84194</v>
      </c>
      <c r="K37" s="56">
        <v>49945</v>
      </c>
      <c r="L37" s="42">
        <f t="shared" si="1"/>
        <v>68.573430773851243</v>
      </c>
      <c r="M37" s="45">
        <f t="shared" si="2"/>
        <v>99.985747372171744</v>
      </c>
      <c r="N37" s="46">
        <f t="shared" si="2"/>
        <v>50</v>
      </c>
      <c r="O37" s="47">
        <f t="shared" si="3"/>
        <v>100</v>
      </c>
      <c r="P37" s="48">
        <f t="shared" si="3"/>
        <v>100</v>
      </c>
      <c r="Q37" s="49">
        <f t="shared" si="8"/>
        <v>0</v>
      </c>
      <c r="R37" s="50">
        <v>0</v>
      </c>
      <c r="S37" s="51">
        <v>0</v>
      </c>
      <c r="T37" s="43">
        <v>0</v>
      </c>
      <c r="U37" s="44">
        <v>0</v>
      </c>
      <c r="V37" s="52">
        <f t="shared" si="4"/>
        <v>0</v>
      </c>
      <c r="W37" s="38">
        <v>0</v>
      </c>
      <c r="X37" s="44">
        <v>0</v>
      </c>
      <c r="Y37" s="52">
        <f t="shared" si="5"/>
        <v>0</v>
      </c>
      <c r="Z37" s="66">
        <f t="shared" si="6"/>
        <v>12</v>
      </c>
      <c r="AA37" s="61">
        <f t="shared" si="6"/>
        <v>11</v>
      </c>
      <c r="AB37" s="52">
        <f t="shared" si="7"/>
        <v>23</v>
      </c>
    </row>
    <row r="38" spans="1:28" s="54" customFormat="1" ht="15" customHeight="1" x14ac:dyDescent="0.15">
      <c r="A38" s="55" t="s">
        <v>67</v>
      </c>
      <c r="B38" s="37" t="s">
        <v>40</v>
      </c>
      <c r="C38" s="38">
        <v>22601</v>
      </c>
      <c r="D38" s="39">
        <v>6</v>
      </c>
      <c r="E38" s="40">
        <v>22607</v>
      </c>
      <c r="F38" s="56">
        <v>25936</v>
      </c>
      <c r="G38" s="42">
        <f t="shared" si="0"/>
        <v>-12.835441085749538</v>
      </c>
      <c r="H38" s="43">
        <v>22617</v>
      </c>
      <c r="I38" s="44">
        <v>6</v>
      </c>
      <c r="J38" s="40">
        <v>22623</v>
      </c>
      <c r="K38" s="56">
        <v>25991</v>
      </c>
      <c r="L38" s="42">
        <f t="shared" si="1"/>
        <v>-12.958331730214304</v>
      </c>
      <c r="M38" s="45">
        <f t="shared" si="2"/>
        <v>100.07079332772886</v>
      </c>
      <c r="N38" s="46">
        <f t="shared" si="2"/>
        <v>100</v>
      </c>
      <c r="O38" s="47">
        <f t="shared" si="3"/>
        <v>100.1</v>
      </c>
      <c r="P38" s="48">
        <f t="shared" si="3"/>
        <v>100.2</v>
      </c>
      <c r="Q38" s="49">
        <f t="shared" si="8"/>
        <v>-0.10000000000000853</v>
      </c>
      <c r="R38" s="50">
        <v>0</v>
      </c>
      <c r="S38" s="51">
        <v>0</v>
      </c>
      <c r="T38" s="43">
        <v>18</v>
      </c>
      <c r="U38" s="44">
        <v>0</v>
      </c>
      <c r="V38" s="52">
        <f t="shared" si="4"/>
        <v>18</v>
      </c>
      <c r="W38" s="38">
        <v>0</v>
      </c>
      <c r="X38" s="44">
        <v>34</v>
      </c>
      <c r="Y38" s="52">
        <f t="shared" si="5"/>
        <v>34</v>
      </c>
      <c r="Z38" s="66">
        <f t="shared" si="6"/>
        <v>2</v>
      </c>
      <c r="AA38" s="61">
        <f t="shared" si="6"/>
        <v>-34</v>
      </c>
      <c r="AB38" s="52">
        <f t="shared" si="7"/>
        <v>-32</v>
      </c>
    </row>
    <row r="39" spans="1:28" s="54" customFormat="1" ht="15" customHeight="1" x14ac:dyDescent="0.15">
      <c r="A39" s="55" t="s">
        <v>68</v>
      </c>
      <c r="B39" s="37" t="s">
        <v>40</v>
      </c>
      <c r="C39" s="38">
        <v>55527</v>
      </c>
      <c r="D39" s="39">
        <v>16</v>
      </c>
      <c r="E39" s="40">
        <v>55543</v>
      </c>
      <c r="F39" s="56">
        <v>50391</v>
      </c>
      <c r="G39" s="42">
        <f t="shared" si="0"/>
        <v>10.224047945069556</v>
      </c>
      <c r="H39" s="43">
        <v>55527</v>
      </c>
      <c r="I39" s="44">
        <v>2</v>
      </c>
      <c r="J39" s="40">
        <v>55529</v>
      </c>
      <c r="K39" s="56">
        <v>50376</v>
      </c>
      <c r="L39" s="42">
        <f t="shared" si="1"/>
        <v>10.229077338415118</v>
      </c>
      <c r="M39" s="45">
        <f t="shared" si="2"/>
        <v>100</v>
      </c>
      <c r="N39" s="46">
        <f t="shared" si="2"/>
        <v>12.5</v>
      </c>
      <c r="O39" s="47">
        <f t="shared" si="3"/>
        <v>100</v>
      </c>
      <c r="P39" s="48">
        <f t="shared" si="3"/>
        <v>100</v>
      </c>
      <c r="Q39" s="49">
        <f t="shared" si="8"/>
        <v>0</v>
      </c>
      <c r="R39" s="50">
        <v>0</v>
      </c>
      <c r="S39" s="51">
        <v>0</v>
      </c>
      <c r="T39" s="43">
        <v>0</v>
      </c>
      <c r="U39" s="44">
        <v>0</v>
      </c>
      <c r="V39" s="52">
        <f t="shared" si="4"/>
        <v>0</v>
      </c>
      <c r="W39" s="38">
        <v>0</v>
      </c>
      <c r="X39" s="44">
        <v>0</v>
      </c>
      <c r="Y39" s="52">
        <f t="shared" si="5"/>
        <v>0</v>
      </c>
      <c r="Z39" s="66">
        <f t="shared" si="6"/>
        <v>0</v>
      </c>
      <c r="AA39" s="61">
        <f t="shared" si="6"/>
        <v>14</v>
      </c>
      <c r="AB39" s="52">
        <f t="shared" si="7"/>
        <v>14</v>
      </c>
    </row>
    <row r="40" spans="1:28" s="54" customFormat="1" ht="15" customHeight="1" x14ac:dyDescent="0.15">
      <c r="A40" s="55" t="s">
        <v>69</v>
      </c>
      <c r="B40" s="63" t="s">
        <v>35</v>
      </c>
      <c r="C40" s="38">
        <v>152197</v>
      </c>
      <c r="D40" s="39">
        <v>0</v>
      </c>
      <c r="E40" s="40">
        <v>152197</v>
      </c>
      <c r="F40" s="56">
        <v>169880</v>
      </c>
      <c r="G40" s="42">
        <f t="shared" si="0"/>
        <v>-10.409112314574994</v>
      </c>
      <c r="H40" s="43">
        <v>152197</v>
      </c>
      <c r="I40" s="44">
        <v>0</v>
      </c>
      <c r="J40" s="40">
        <v>152197</v>
      </c>
      <c r="K40" s="56">
        <v>169875</v>
      </c>
      <c r="L40" s="42">
        <f t="shared" si="1"/>
        <v>-10.406475349521708</v>
      </c>
      <c r="M40" s="57">
        <f t="shared" si="2"/>
        <v>100</v>
      </c>
      <c r="N40" s="58" t="str">
        <f t="shared" si="2"/>
        <v>-</v>
      </c>
      <c r="O40" s="47">
        <f t="shared" si="3"/>
        <v>100</v>
      </c>
      <c r="P40" s="48">
        <f t="shared" si="3"/>
        <v>100</v>
      </c>
      <c r="Q40" s="49">
        <f t="shared" si="8"/>
        <v>0</v>
      </c>
      <c r="R40" s="50">
        <v>0</v>
      </c>
      <c r="S40" s="51">
        <v>0</v>
      </c>
      <c r="T40" s="43">
        <v>0</v>
      </c>
      <c r="U40" s="44">
        <v>0</v>
      </c>
      <c r="V40" s="52">
        <f t="shared" si="4"/>
        <v>0</v>
      </c>
      <c r="W40" s="38">
        <v>0</v>
      </c>
      <c r="X40" s="44">
        <v>0</v>
      </c>
      <c r="Y40" s="52">
        <f t="shared" si="5"/>
        <v>0</v>
      </c>
      <c r="Z40" s="66">
        <f t="shared" si="6"/>
        <v>0</v>
      </c>
      <c r="AA40" s="61">
        <f t="shared" si="6"/>
        <v>0</v>
      </c>
      <c r="AB40" s="59">
        <f t="shared" si="7"/>
        <v>0</v>
      </c>
    </row>
    <row r="41" spans="1:28" s="54" customFormat="1" ht="15" customHeight="1" thickBot="1" x14ac:dyDescent="0.2">
      <c r="A41" s="67" t="s">
        <v>70</v>
      </c>
      <c r="B41" s="68" t="s">
        <v>35</v>
      </c>
      <c r="C41" s="38">
        <v>19971</v>
      </c>
      <c r="D41" s="39">
        <v>0</v>
      </c>
      <c r="E41" s="40">
        <v>19971</v>
      </c>
      <c r="F41" s="56">
        <v>21122</v>
      </c>
      <c r="G41" s="42">
        <f t="shared" si="0"/>
        <v>-5.4492945743774266</v>
      </c>
      <c r="H41" s="43">
        <v>20035</v>
      </c>
      <c r="I41" s="44">
        <v>0</v>
      </c>
      <c r="J41" s="40">
        <v>20035</v>
      </c>
      <c r="K41" s="56">
        <v>21344</v>
      </c>
      <c r="L41" s="42">
        <f t="shared" si="1"/>
        <v>-6.132871064467766</v>
      </c>
      <c r="M41" s="76">
        <f t="shared" si="2"/>
        <v>100.32046467377698</v>
      </c>
      <c r="N41" s="77" t="str">
        <f t="shared" si="2"/>
        <v>-</v>
      </c>
      <c r="O41" s="78">
        <f t="shared" si="3"/>
        <v>100.3</v>
      </c>
      <c r="P41" s="79">
        <f t="shared" si="3"/>
        <v>101.1</v>
      </c>
      <c r="Q41" s="80">
        <f t="shared" si="8"/>
        <v>-0.79999999999999716</v>
      </c>
      <c r="R41" s="50">
        <v>0</v>
      </c>
      <c r="S41" s="51">
        <v>0</v>
      </c>
      <c r="T41" s="43">
        <v>64</v>
      </c>
      <c r="U41" s="44">
        <v>0</v>
      </c>
      <c r="V41" s="52">
        <f t="shared" si="4"/>
        <v>64</v>
      </c>
      <c r="W41" s="38">
        <v>0</v>
      </c>
      <c r="X41" s="44">
        <v>0</v>
      </c>
      <c r="Y41" s="52">
        <f t="shared" si="5"/>
        <v>0</v>
      </c>
      <c r="Z41" s="74">
        <f t="shared" si="6"/>
        <v>0</v>
      </c>
      <c r="AA41" s="75">
        <f t="shared" si="6"/>
        <v>0</v>
      </c>
      <c r="AB41" s="83">
        <f t="shared" si="7"/>
        <v>0</v>
      </c>
    </row>
    <row r="42" spans="1:28" s="97" customFormat="1" ht="15" customHeight="1" thickTop="1" x14ac:dyDescent="0.15">
      <c r="A42" s="84" t="s">
        <v>71</v>
      </c>
      <c r="B42" s="85"/>
      <c r="C42" s="86">
        <f>C43+C45</f>
        <v>23272167</v>
      </c>
      <c r="D42" s="87">
        <f>D43+D45</f>
        <v>62975</v>
      </c>
      <c r="E42" s="88">
        <f>E43+E45</f>
        <v>23335142</v>
      </c>
      <c r="F42" s="89">
        <f>F43+F45</f>
        <v>23436833</v>
      </c>
      <c r="G42" s="90">
        <f t="shared" si="0"/>
        <v>-0.43389394804323606</v>
      </c>
      <c r="H42" s="86">
        <f>H43+H45</f>
        <v>23231843</v>
      </c>
      <c r="I42" s="87">
        <f>I43+I45</f>
        <v>8277</v>
      </c>
      <c r="J42" s="88">
        <f>J43+J45</f>
        <v>23240120</v>
      </c>
      <c r="K42" s="89">
        <f>K43+K45</f>
        <v>23379166</v>
      </c>
      <c r="L42" s="90">
        <f t="shared" si="1"/>
        <v>-0.59474319999267722</v>
      </c>
      <c r="M42" s="91">
        <f t="shared" si="2"/>
        <v>99.826728641127403</v>
      </c>
      <c r="N42" s="92">
        <f t="shared" si="2"/>
        <v>13.143310837633981</v>
      </c>
      <c r="O42" s="93">
        <f t="shared" si="3"/>
        <v>99.6</v>
      </c>
      <c r="P42" s="94">
        <f t="shared" si="3"/>
        <v>99.8</v>
      </c>
      <c r="Q42" s="95">
        <f t="shared" si="8"/>
        <v>-0.20000000000000284</v>
      </c>
      <c r="R42" s="96">
        <f t="shared" ref="R42:AB42" si="9">R43+R45</f>
        <v>5366553</v>
      </c>
      <c r="S42" s="89">
        <f t="shared" si="9"/>
        <v>5359896</v>
      </c>
      <c r="T42" s="86">
        <f t="shared" si="9"/>
        <v>16293</v>
      </c>
      <c r="U42" s="87">
        <f t="shared" si="9"/>
        <v>1077</v>
      </c>
      <c r="V42" s="89">
        <f t="shared" si="9"/>
        <v>17370</v>
      </c>
      <c r="W42" s="88">
        <f t="shared" si="9"/>
        <v>508</v>
      </c>
      <c r="X42" s="87">
        <f t="shared" si="9"/>
        <v>14552</v>
      </c>
      <c r="Y42" s="89">
        <f t="shared" si="9"/>
        <v>15060</v>
      </c>
      <c r="Z42" s="86">
        <f t="shared" si="9"/>
        <v>56109</v>
      </c>
      <c r="AA42" s="87">
        <f t="shared" si="9"/>
        <v>41223</v>
      </c>
      <c r="AB42" s="89">
        <f t="shared" si="9"/>
        <v>97332</v>
      </c>
    </row>
    <row r="43" spans="1:28" s="54" customFormat="1" ht="15" customHeight="1" x14ac:dyDescent="0.15">
      <c r="A43" s="98" t="s">
        <v>72</v>
      </c>
      <c r="B43" s="99"/>
      <c r="C43" s="100">
        <f>SUM(C7:C20)</f>
        <v>21391302</v>
      </c>
      <c r="D43" s="101">
        <f>SUM(D7:D20)</f>
        <v>58084</v>
      </c>
      <c r="E43" s="102">
        <f>SUM(E7:E20)</f>
        <v>21449386</v>
      </c>
      <c r="F43" s="103">
        <f>SUM(F7:F20)</f>
        <v>22095838</v>
      </c>
      <c r="G43" s="104">
        <f t="shared" si="0"/>
        <v>-2.9256731516586969</v>
      </c>
      <c r="H43" s="100">
        <f>SUM(H7:H20)</f>
        <v>21352015</v>
      </c>
      <c r="I43" s="101">
        <f>SUM(I7:I20)</f>
        <v>6436</v>
      </c>
      <c r="J43" s="102">
        <f>SUM(J7:J20)</f>
        <v>21358451</v>
      </c>
      <c r="K43" s="103">
        <f>SUM(K7:K20)</f>
        <v>22041660</v>
      </c>
      <c r="L43" s="104">
        <f t="shared" si="1"/>
        <v>-3.0996258902460161</v>
      </c>
      <c r="M43" s="105">
        <f t="shared" si="2"/>
        <v>99.816341240004931</v>
      </c>
      <c r="N43" s="106">
        <f t="shared" si="2"/>
        <v>11.080504097513945</v>
      </c>
      <c r="O43" s="107">
        <f t="shared" si="3"/>
        <v>99.6</v>
      </c>
      <c r="P43" s="108">
        <f t="shared" si="3"/>
        <v>99.8</v>
      </c>
      <c r="Q43" s="107">
        <f t="shared" si="8"/>
        <v>-0.20000000000000284</v>
      </c>
      <c r="R43" s="109">
        <f t="shared" ref="R43:AB43" si="10">SUM(R7:R20)</f>
        <v>5366553</v>
      </c>
      <c r="S43" s="103">
        <f t="shared" si="10"/>
        <v>5359896</v>
      </c>
      <c r="T43" s="100">
        <f t="shared" si="10"/>
        <v>10415</v>
      </c>
      <c r="U43" s="101">
        <f t="shared" si="10"/>
        <v>603</v>
      </c>
      <c r="V43" s="110">
        <f t="shared" si="10"/>
        <v>11018</v>
      </c>
      <c r="W43" s="111">
        <f t="shared" si="10"/>
        <v>373</v>
      </c>
      <c r="X43" s="101">
        <f t="shared" si="10"/>
        <v>13978</v>
      </c>
      <c r="Y43" s="110">
        <f t="shared" si="10"/>
        <v>14351</v>
      </c>
      <c r="Z43" s="100">
        <f t="shared" si="10"/>
        <v>49329</v>
      </c>
      <c r="AA43" s="101">
        <f t="shared" si="10"/>
        <v>38273</v>
      </c>
      <c r="AB43" s="110">
        <f t="shared" si="10"/>
        <v>87602</v>
      </c>
    </row>
    <row r="44" spans="1:28" s="54" customFormat="1" ht="15" customHeight="1" x14ac:dyDescent="0.15">
      <c r="A44" s="112" t="s">
        <v>73</v>
      </c>
      <c r="B44" s="113"/>
      <c r="C44" s="114">
        <f>SUM(C8:C20)</f>
        <v>4183183</v>
      </c>
      <c r="D44" s="115">
        <f>SUM(D8:D20)</f>
        <v>26858</v>
      </c>
      <c r="E44" s="116">
        <f>SUM(E8:E20)</f>
        <v>4210041</v>
      </c>
      <c r="F44" s="117">
        <f>SUM(F8:F20)</f>
        <v>4171390</v>
      </c>
      <c r="G44" s="118">
        <f t="shared" si="0"/>
        <v>0.92657363612608756</v>
      </c>
      <c r="H44" s="114">
        <f>SUM(H8:H20)</f>
        <v>4159829</v>
      </c>
      <c r="I44" s="115">
        <f>SUM(I8:I20)</f>
        <v>3908</v>
      </c>
      <c r="J44" s="116">
        <f>SUM(J8:J20)</f>
        <v>4163737</v>
      </c>
      <c r="K44" s="117">
        <f>SUM(K8:K20)</f>
        <v>4143569</v>
      </c>
      <c r="L44" s="118">
        <f t="shared" si="1"/>
        <v>0.48673015943501846</v>
      </c>
      <c r="M44" s="105">
        <f t="shared" ref="M44:N53" si="11">IFERROR(H44/C44*100,"-")</f>
        <v>99.441716989192201</v>
      </c>
      <c r="N44" s="106">
        <f t="shared" si="11"/>
        <v>14.550599448953758</v>
      </c>
      <c r="O44" s="119">
        <f t="shared" ref="O44:P53" si="12">IFERROR(ROUND(J44/E44*100,1),"-")</f>
        <v>98.9</v>
      </c>
      <c r="P44" s="120">
        <f t="shared" si="12"/>
        <v>99.3</v>
      </c>
      <c r="Q44" s="119">
        <f t="shared" si="8"/>
        <v>-0.39999999999999147</v>
      </c>
      <c r="R44" s="121">
        <f t="shared" ref="R44:AB44" si="13">SUM(R8:R20)</f>
        <v>614288</v>
      </c>
      <c r="S44" s="121">
        <f t="shared" si="13"/>
        <v>612383</v>
      </c>
      <c r="T44" s="114">
        <f t="shared" si="13"/>
        <v>3801</v>
      </c>
      <c r="U44" s="115">
        <f t="shared" si="13"/>
        <v>2</v>
      </c>
      <c r="V44" s="117">
        <f t="shared" si="13"/>
        <v>3803</v>
      </c>
      <c r="W44" s="114">
        <f t="shared" si="13"/>
        <v>7</v>
      </c>
      <c r="X44" s="115">
        <f t="shared" si="13"/>
        <v>4632</v>
      </c>
      <c r="Y44" s="117">
        <f t="shared" si="13"/>
        <v>4639</v>
      </c>
      <c r="Z44" s="114">
        <f t="shared" si="13"/>
        <v>27148</v>
      </c>
      <c r="AA44" s="115">
        <f t="shared" si="13"/>
        <v>18320</v>
      </c>
      <c r="AB44" s="117">
        <f t="shared" si="13"/>
        <v>45468</v>
      </c>
    </row>
    <row r="45" spans="1:28" s="54" customFormat="1" ht="15" customHeight="1" x14ac:dyDescent="0.15">
      <c r="A45" s="112" t="s">
        <v>74</v>
      </c>
      <c r="B45" s="113"/>
      <c r="C45" s="114">
        <f>C49+C50+C51+C52+C53</f>
        <v>1880865</v>
      </c>
      <c r="D45" s="115">
        <f>D49+D50+D51+D52+D53</f>
        <v>4891</v>
      </c>
      <c r="E45" s="116">
        <f>E49+E50+E51+E52+E53</f>
        <v>1885756</v>
      </c>
      <c r="F45" s="117">
        <f>F49+F50+F51+F52+F53</f>
        <v>1340995</v>
      </c>
      <c r="G45" s="122">
        <f t="shared" si="0"/>
        <v>40.623641400601791</v>
      </c>
      <c r="H45" s="114">
        <f>H49+H50+H51+H52+H53</f>
        <v>1879828</v>
      </c>
      <c r="I45" s="115">
        <f>I49+I50+I51+I52+I53</f>
        <v>1841</v>
      </c>
      <c r="J45" s="116">
        <f>J49+J50+J51+J52+J53</f>
        <v>1881669</v>
      </c>
      <c r="K45" s="117">
        <f>K49+K50+K51+K52+K53</f>
        <v>1337506</v>
      </c>
      <c r="L45" s="122">
        <f t="shared" si="1"/>
        <v>40.684901600441421</v>
      </c>
      <c r="M45" s="105">
        <f t="shared" si="11"/>
        <v>99.944865793132422</v>
      </c>
      <c r="N45" s="106">
        <f t="shared" si="11"/>
        <v>37.640564301778781</v>
      </c>
      <c r="O45" s="119">
        <f t="shared" si="12"/>
        <v>99.8</v>
      </c>
      <c r="P45" s="120">
        <f t="shared" si="12"/>
        <v>99.7</v>
      </c>
      <c r="Q45" s="119">
        <f t="shared" si="8"/>
        <v>9.9999999999994316E-2</v>
      </c>
      <c r="R45" s="121">
        <f t="shared" ref="R45:AB45" si="14">R49+R50+R51+R52+R53</f>
        <v>0</v>
      </c>
      <c r="S45" s="117">
        <f t="shared" si="14"/>
        <v>0</v>
      </c>
      <c r="T45" s="114">
        <f t="shared" si="14"/>
        <v>5878</v>
      </c>
      <c r="U45" s="115">
        <f t="shared" si="14"/>
        <v>474</v>
      </c>
      <c r="V45" s="117">
        <f t="shared" si="14"/>
        <v>6352</v>
      </c>
      <c r="W45" s="116">
        <f t="shared" si="14"/>
        <v>135</v>
      </c>
      <c r="X45" s="115">
        <f t="shared" si="14"/>
        <v>574</v>
      </c>
      <c r="Y45" s="117">
        <f t="shared" si="14"/>
        <v>709</v>
      </c>
      <c r="Z45" s="114">
        <f t="shared" si="14"/>
        <v>6780</v>
      </c>
      <c r="AA45" s="115">
        <f t="shared" si="14"/>
        <v>2950</v>
      </c>
      <c r="AB45" s="117">
        <f t="shared" si="14"/>
        <v>9730</v>
      </c>
    </row>
    <row r="46" spans="1:28" s="54" customFormat="1" ht="15" customHeight="1" x14ac:dyDescent="0.15">
      <c r="A46" s="123" t="s">
        <v>75</v>
      </c>
      <c r="B46" s="124"/>
      <c r="C46" s="125">
        <f>SUMIFS(C$7:C$41,$B$7:$B$41,"沿")</f>
        <v>19913071</v>
      </c>
      <c r="D46" s="126">
        <f t="shared" ref="D46:F46" si="15">SUMIFS(D$7:D$41,$B$7:$B$41,"沿")</f>
        <v>50531</v>
      </c>
      <c r="E46" s="127">
        <f t="shared" si="15"/>
        <v>19963602</v>
      </c>
      <c r="F46" s="127">
        <f t="shared" si="15"/>
        <v>20774537</v>
      </c>
      <c r="G46" s="128">
        <f t="shared" si="0"/>
        <v>-3.9035045642653796</v>
      </c>
      <c r="H46" s="125">
        <f>SUMIFS(H$7:H$41,$B$7:$B$41,"沿")</f>
        <v>19889854</v>
      </c>
      <c r="I46" s="126">
        <f t="shared" ref="I46:K46" si="16">SUMIFS(I$7:I$41,$B$7:$B$41,"沿")</f>
        <v>5864</v>
      </c>
      <c r="J46" s="127">
        <f t="shared" si="16"/>
        <v>19895718</v>
      </c>
      <c r="K46" s="127">
        <f t="shared" si="16"/>
        <v>20726385</v>
      </c>
      <c r="L46" s="128">
        <f t="shared" si="1"/>
        <v>-4.0077755961784947</v>
      </c>
      <c r="M46" s="129">
        <f t="shared" si="11"/>
        <v>99.88340823974363</v>
      </c>
      <c r="N46" s="130">
        <f t="shared" si="11"/>
        <v>11.604757475609032</v>
      </c>
      <c r="O46" s="131">
        <f>IFERROR(ROUND(J46/E46*100,1),"-")</f>
        <v>99.7</v>
      </c>
      <c r="P46" s="132">
        <f>IFERROR(ROUND(K46/F46*100,1),"-")</f>
        <v>99.8</v>
      </c>
      <c r="Q46" s="131">
        <f t="shared" si="8"/>
        <v>-9.9999999999994316E-2</v>
      </c>
      <c r="R46" s="127">
        <f t="shared" ref="R46:AB46" si="17">SUMIFS(R$7:R$41,$B$7:$B$41,"沿")</f>
        <v>5155679</v>
      </c>
      <c r="S46" s="127">
        <f t="shared" si="17"/>
        <v>5149444</v>
      </c>
      <c r="T46" s="125">
        <f t="shared" si="17"/>
        <v>10583</v>
      </c>
      <c r="U46" s="126">
        <f t="shared" si="17"/>
        <v>1077</v>
      </c>
      <c r="V46" s="127">
        <f t="shared" si="17"/>
        <v>11660</v>
      </c>
      <c r="W46" s="125">
        <f t="shared" si="17"/>
        <v>373</v>
      </c>
      <c r="X46" s="126">
        <f t="shared" si="17"/>
        <v>13013</v>
      </c>
      <c r="Y46" s="127">
        <f t="shared" si="17"/>
        <v>13386</v>
      </c>
      <c r="Z46" s="125">
        <f t="shared" si="17"/>
        <v>33427</v>
      </c>
      <c r="AA46" s="126">
        <f t="shared" si="17"/>
        <v>32731</v>
      </c>
      <c r="AB46" s="127">
        <f t="shared" si="17"/>
        <v>66158</v>
      </c>
    </row>
    <row r="47" spans="1:28" s="54" customFormat="1" ht="15" customHeight="1" x14ac:dyDescent="0.15">
      <c r="A47" s="133" t="s">
        <v>76</v>
      </c>
      <c r="B47" s="134"/>
      <c r="C47" s="135">
        <f>SUMIFS(C$7:C$41,$B$7:$B$41,"-")</f>
        <v>3359096</v>
      </c>
      <c r="D47" s="136">
        <f t="shared" ref="D47:F47" si="18">SUMIFS(D$7:D$41,$B$7:$B$41,"-")</f>
        <v>12444</v>
      </c>
      <c r="E47" s="137">
        <f t="shared" si="18"/>
        <v>3371540</v>
      </c>
      <c r="F47" s="137">
        <f t="shared" si="18"/>
        <v>2662296</v>
      </c>
      <c r="G47" s="138">
        <f t="shared" si="0"/>
        <v>26.640313473783532</v>
      </c>
      <c r="H47" s="135">
        <f>SUMIFS(H$7:H$41,$B$7:$B$41,"-")</f>
        <v>3341989</v>
      </c>
      <c r="I47" s="136">
        <f t="shared" ref="I47:K47" si="19">SUMIFS(I$7:I$41,$B$7:$B$41,"-")</f>
        <v>2413</v>
      </c>
      <c r="J47" s="137">
        <f t="shared" si="19"/>
        <v>3344402</v>
      </c>
      <c r="K47" s="137">
        <f t="shared" si="19"/>
        <v>2652781</v>
      </c>
      <c r="L47" s="138">
        <f t="shared" si="1"/>
        <v>26.071545295295767</v>
      </c>
      <c r="M47" s="139">
        <f t="shared" si="11"/>
        <v>99.490726076301485</v>
      </c>
      <c r="N47" s="140">
        <f t="shared" si="11"/>
        <v>19.390871102539375</v>
      </c>
      <c r="O47" s="141">
        <f t="shared" si="12"/>
        <v>99.2</v>
      </c>
      <c r="P47" s="142">
        <f t="shared" si="12"/>
        <v>99.6</v>
      </c>
      <c r="Q47" s="141">
        <f t="shared" si="8"/>
        <v>-0.39999999999999147</v>
      </c>
      <c r="R47" s="137">
        <f t="shared" ref="R47:AB47" si="20">SUMIFS(R$7:R$41,$B$7:$B$41,"-")</f>
        <v>210874</v>
      </c>
      <c r="S47" s="137">
        <f t="shared" si="20"/>
        <v>210452</v>
      </c>
      <c r="T47" s="135">
        <f t="shared" si="20"/>
        <v>5710</v>
      </c>
      <c r="U47" s="136">
        <f t="shared" si="20"/>
        <v>0</v>
      </c>
      <c r="V47" s="137">
        <f t="shared" si="20"/>
        <v>5710</v>
      </c>
      <c r="W47" s="135">
        <f t="shared" si="20"/>
        <v>135</v>
      </c>
      <c r="X47" s="136">
        <f t="shared" si="20"/>
        <v>1539</v>
      </c>
      <c r="Y47" s="137">
        <f t="shared" si="20"/>
        <v>1674</v>
      </c>
      <c r="Z47" s="135">
        <f t="shared" si="20"/>
        <v>22682</v>
      </c>
      <c r="AA47" s="136">
        <f t="shared" si="20"/>
        <v>8492</v>
      </c>
      <c r="AB47" s="137">
        <f t="shared" si="20"/>
        <v>31174</v>
      </c>
    </row>
    <row r="48" spans="1:28" s="54" customFormat="1" ht="15" hidden="1" customHeight="1" outlineLevel="1" x14ac:dyDescent="0.15">
      <c r="A48" s="112" t="s">
        <v>77</v>
      </c>
      <c r="B48" s="113"/>
      <c r="C48" s="114">
        <f>SUM(C8:C20)</f>
        <v>4183183</v>
      </c>
      <c r="D48" s="115">
        <f>SUM(D8:D20)</f>
        <v>26858</v>
      </c>
      <c r="E48" s="116">
        <f>SUM(E8:E20)</f>
        <v>4210041</v>
      </c>
      <c r="F48" s="117">
        <f>SUM(F8:F20)</f>
        <v>4171390</v>
      </c>
      <c r="G48" s="122">
        <f t="shared" si="0"/>
        <v>0.92657363612608756</v>
      </c>
      <c r="H48" s="114">
        <f>SUM(H8:H20)</f>
        <v>4159829</v>
      </c>
      <c r="I48" s="115">
        <f>SUM(I8:I20)</f>
        <v>3908</v>
      </c>
      <c r="J48" s="116">
        <f>SUM(J8:J20)</f>
        <v>4163737</v>
      </c>
      <c r="K48" s="117">
        <f>SUM(K8:K20)</f>
        <v>4143569</v>
      </c>
      <c r="L48" s="122">
        <f t="shared" si="1"/>
        <v>0.48673015943501846</v>
      </c>
      <c r="M48" s="143">
        <f t="shared" si="11"/>
        <v>99.441716989192201</v>
      </c>
      <c r="N48" s="144">
        <f t="shared" si="11"/>
        <v>14.550599448953758</v>
      </c>
      <c r="O48" s="119">
        <f t="shared" si="12"/>
        <v>98.9</v>
      </c>
      <c r="P48" s="120">
        <f t="shared" si="12"/>
        <v>99.3</v>
      </c>
      <c r="Q48" s="119">
        <f t="shared" si="8"/>
        <v>-0.39999999999999147</v>
      </c>
      <c r="R48" s="121">
        <f t="shared" ref="R48:AB48" si="21">SUM(R8:R20)</f>
        <v>614288</v>
      </c>
      <c r="S48" s="117">
        <f t="shared" si="21"/>
        <v>612383</v>
      </c>
      <c r="T48" s="114">
        <f t="shared" si="21"/>
        <v>3801</v>
      </c>
      <c r="U48" s="115">
        <f t="shared" si="21"/>
        <v>2</v>
      </c>
      <c r="V48" s="117">
        <f t="shared" si="21"/>
        <v>3803</v>
      </c>
      <c r="W48" s="116">
        <f t="shared" si="21"/>
        <v>7</v>
      </c>
      <c r="X48" s="115">
        <f t="shared" si="21"/>
        <v>4632</v>
      </c>
      <c r="Y48" s="117">
        <f t="shared" si="21"/>
        <v>4639</v>
      </c>
      <c r="Z48" s="114">
        <f t="shared" si="21"/>
        <v>27148</v>
      </c>
      <c r="AA48" s="115">
        <f t="shared" si="21"/>
        <v>18320</v>
      </c>
      <c r="AB48" s="117">
        <f t="shared" si="21"/>
        <v>45468</v>
      </c>
    </row>
    <row r="49" spans="1:28" s="54" customFormat="1" ht="15" hidden="1" customHeight="1" outlineLevel="1" x14ac:dyDescent="0.15">
      <c r="A49" s="112" t="s">
        <v>78</v>
      </c>
      <c r="B49" s="113"/>
      <c r="C49" s="114">
        <f>SUM(C21:C27)</f>
        <v>405537</v>
      </c>
      <c r="D49" s="115">
        <f>SUM(D21:D27)</f>
        <v>1347</v>
      </c>
      <c r="E49" s="116">
        <f>SUM(E21:E27)</f>
        <v>406884</v>
      </c>
      <c r="F49" s="117">
        <f>SUM(F21:F27)</f>
        <v>334171</v>
      </c>
      <c r="G49" s="122">
        <f t="shared" si="0"/>
        <v>21.759219082445814</v>
      </c>
      <c r="H49" s="114">
        <f>SUM(H21:H27)</f>
        <v>404775</v>
      </c>
      <c r="I49" s="115">
        <f>SUM(I21:I27)</f>
        <v>861</v>
      </c>
      <c r="J49" s="116">
        <f>SUM(J21:J27)</f>
        <v>405636</v>
      </c>
      <c r="K49" s="117">
        <f>SUM(K21:K27)</f>
        <v>332825</v>
      </c>
      <c r="L49" s="122">
        <f t="shared" si="1"/>
        <v>21.876661909411855</v>
      </c>
      <c r="M49" s="143">
        <f t="shared" si="11"/>
        <v>99.812100992017989</v>
      </c>
      <c r="N49" s="144">
        <f t="shared" si="11"/>
        <v>63.919821826280618</v>
      </c>
      <c r="O49" s="119">
        <f t="shared" si="12"/>
        <v>99.7</v>
      </c>
      <c r="P49" s="120">
        <f t="shared" si="12"/>
        <v>99.6</v>
      </c>
      <c r="Q49" s="119">
        <f t="shared" si="8"/>
        <v>0.10000000000000853</v>
      </c>
      <c r="R49" s="121">
        <f t="shared" ref="R49:AB49" si="22">SUM(R21:R27)</f>
        <v>0</v>
      </c>
      <c r="S49" s="117">
        <f t="shared" si="22"/>
        <v>0</v>
      </c>
      <c r="T49" s="114">
        <f t="shared" si="22"/>
        <v>145</v>
      </c>
      <c r="U49" s="115">
        <f t="shared" si="22"/>
        <v>0</v>
      </c>
      <c r="V49" s="145">
        <f t="shared" si="22"/>
        <v>145</v>
      </c>
      <c r="W49" s="116">
        <f t="shared" si="22"/>
        <v>0</v>
      </c>
      <c r="X49" s="115">
        <f t="shared" si="22"/>
        <v>26</v>
      </c>
      <c r="Y49" s="145">
        <f t="shared" si="22"/>
        <v>26</v>
      </c>
      <c r="Z49" s="114">
        <f t="shared" si="22"/>
        <v>907</v>
      </c>
      <c r="AA49" s="115">
        <f t="shared" si="22"/>
        <v>460</v>
      </c>
      <c r="AB49" s="145">
        <f t="shared" si="22"/>
        <v>1367</v>
      </c>
    </row>
    <row r="50" spans="1:28" s="54" customFormat="1" ht="15" hidden="1" customHeight="1" outlineLevel="1" x14ac:dyDescent="0.15">
      <c r="A50" s="112" t="s">
        <v>79</v>
      </c>
      <c r="B50" s="113"/>
      <c r="C50" s="114">
        <f>SUM(C28:C35)</f>
        <v>1127342</v>
      </c>
      <c r="D50" s="115">
        <f>SUM(D28:D35)</f>
        <v>3500</v>
      </c>
      <c r="E50" s="116">
        <f>SUM(E28:E35)</f>
        <v>1130842</v>
      </c>
      <c r="F50" s="117">
        <f>SUM(F28:F35)</f>
        <v>666943</v>
      </c>
      <c r="G50" s="122">
        <f t="shared" si="0"/>
        <v>69.556019030112012</v>
      </c>
      <c r="H50" s="114">
        <f>SUM(H28:H35)</f>
        <v>1127023</v>
      </c>
      <c r="I50" s="115">
        <f>SUM(I28:I35)</f>
        <v>961</v>
      </c>
      <c r="J50" s="116">
        <f>SUM(J28:J35)</f>
        <v>1127984</v>
      </c>
      <c r="K50" s="117">
        <f>SUM(K28:K35)</f>
        <v>664565</v>
      </c>
      <c r="L50" s="122">
        <f t="shared" si="1"/>
        <v>69.732682280890515</v>
      </c>
      <c r="M50" s="143">
        <f t="shared" si="11"/>
        <v>99.97170335177789</v>
      </c>
      <c r="N50" s="144">
        <f t="shared" si="11"/>
        <v>27.457142857142859</v>
      </c>
      <c r="O50" s="119">
        <f t="shared" si="12"/>
        <v>99.7</v>
      </c>
      <c r="P50" s="120">
        <f t="shared" si="12"/>
        <v>99.6</v>
      </c>
      <c r="Q50" s="119">
        <f t="shared" si="8"/>
        <v>0.10000000000000853</v>
      </c>
      <c r="R50" s="121">
        <f t="shared" ref="R50:AB50" si="23">SUM(R28:R35)</f>
        <v>0</v>
      </c>
      <c r="S50" s="117">
        <f t="shared" si="23"/>
        <v>0</v>
      </c>
      <c r="T50" s="114">
        <f t="shared" si="23"/>
        <v>5651</v>
      </c>
      <c r="U50" s="115">
        <f t="shared" si="23"/>
        <v>474</v>
      </c>
      <c r="V50" s="145">
        <f t="shared" si="23"/>
        <v>6125</v>
      </c>
      <c r="W50" s="116">
        <f t="shared" si="23"/>
        <v>135</v>
      </c>
      <c r="X50" s="115">
        <f t="shared" si="23"/>
        <v>514</v>
      </c>
      <c r="Y50" s="145">
        <f t="shared" si="23"/>
        <v>649</v>
      </c>
      <c r="Z50" s="114">
        <f t="shared" si="23"/>
        <v>5835</v>
      </c>
      <c r="AA50" s="115">
        <f t="shared" si="23"/>
        <v>2499</v>
      </c>
      <c r="AB50" s="145">
        <f t="shared" si="23"/>
        <v>8334</v>
      </c>
    </row>
    <row r="51" spans="1:28" s="54" customFormat="1" ht="15" hidden="1" customHeight="1" outlineLevel="1" x14ac:dyDescent="0.15">
      <c r="A51" s="112" t="s">
        <v>80</v>
      </c>
      <c r="B51" s="113"/>
      <c r="C51" s="114">
        <f>SUM(C36:C39)</f>
        <v>175818</v>
      </c>
      <c r="D51" s="115">
        <f>SUM(D36:D39)</f>
        <v>44</v>
      </c>
      <c r="E51" s="116">
        <f>SUM(E36:E39)</f>
        <v>175862</v>
      </c>
      <c r="F51" s="117">
        <f>SUM(F36:F39)</f>
        <v>148879</v>
      </c>
      <c r="G51" s="122">
        <f t="shared" si="0"/>
        <v>18.124114213555977</v>
      </c>
      <c r="H51" s="114">
        <f>SUM(H36:H39)</f>
        <v>175798</v>
      </c>
      <c r="I51" s="115">
        <f>SUM(I36:I39)</f>
        <v>19</v>
      </c>
      <c r="J51" s="116">
        <f>SUM(J36:J39)</f>
        <v>175817</v>
      </c>
      <c r="K51" s="117">
        <f>SUM(K36:K39)</f>
        <v>148897</v>
      </c>
      <c r="L51" s="122">
        <f t="shared" si="1"/>
        <v>18.079612080834405</v>
      </c>
      <c r="M51" s="143">
        <f t="shared" si="11"/>
        <v>99.988624600439096</v>
      </c>
      <c r="N51" s="144">
        <f t="shared" si="11"/>
        <v>43.18181818181818</v>
      </c>
      <c r="O51" s="119">
        <f t="shared" si="12"/>
        <v>100</v>
      </c>
      <c r="P51" s="120">
        <f t="shared" si="12"/>
        <v>100</v>
      </c>
      <c r="Q51" s="119">
        <f t="shared" si="8"/>
        <v>0</v>
      </c>
      <c r="R51" s="121">
        <f t="shared" ref="R51:AB51" si="24">SUM(R36:R39)</f>
        <v>0</v>
      </c>
      <c r="S51" s="117">
        <f t="shared" si="24"/>
        <v>0</v>
      </c>
      <c r="T51" s="114">
        <f t="shared" si="24"/>
        <v>18</v>
      </c>
      <c r="U51" s="115">
        <f t="shared" si="24"/>
        <v>0</v>
      </c>
      <c r="V51" s="145">
        <f t="shared" si="24"/>
        <v>18</v>
      </c>
      <c r="W51" s="116">
        <f t="shared" si="24"/>
        <v>0</v>
      </c>
      <c r="X51" s="115">
        <f t="shared" si="24"/>
        <v>34</v>
      </c>
      <c r="Y51" s="145">
        <f t="shared" si="24"/>
        <v>34</v>
      </c>
      <c r="Z51" s="114">
        <f t="shared" si="24"/>
        <v>38</v>
      </c>
      <c r="AA51" s="115">
        <f t="shared" si="24"/>
        <v>-9</v>
      </c>
      <c r="AB51" s="145">
        <f t="shared" si="24"/>
        <v>29</v>
      </c>
    </row>
    <row r="52" spans="1:28" s="54" customFormat="1" ht="15" hidden="1" customHeight="1" outlineLevel="1" x14ac:dyDescent="0.15">
      <c r="A52" s="112" t="s">
        <v>81</v>
      </c>
      <c r="B52" s="113"/>
      <c r="C52" s="114">
        <f t="shared" ref="C52:F53" si="25">SUM(C40:C40)</f>
        <v>152197</v>
      </c>
      <c r="D52" s="115">
        <f t="shared" si="25"/>
        <v>0</v>
      </c>
      <c r="E52" s="116">
        <f t="shared" si="25"/>
        <v>152197</v>
      </c>
      <c r="F52" s="117">
        <f t="shared" si="25"/>
        <v>169880</v>
      </c>
      <c r="G52" s="122">
        <f t="shared" si="0"/>
        <v>-10.409112314574994</v>
      </c>
      <c r="H52" s="114">
        <f t="shared" ref="H52:K53" si="26">SUM(H40:H40)</f>
        <v>152197</v>
      </c>
      <c r="I52" s="115">
        <f t="shared" si="26"/>
        <v>0</v>
      </c>
      <c r="J52" s="116">
        <f t="shared" si="26"/>
        <v>152197</v>
      </c>
      <c r="K52" s="117">
        <f t="shared" si="26"/>
        <v>169875</v>
      </c>
      <c r="L52" s="122">
        <f t="shared" si="1"/>
        <v>-10.406475349521708</v>
      </c>
      <c r="M52" s="143">
        <f t="shared" si="11"/>
        <v>100</v>
      </c>
      <c r="N52" s="144" t="str">
        <f t="shared" si="11"/>
        <v>-</v>
      </c>
      <c r="O52" s="119">
        <f t="shared" si="12"/>
        <v>100</v>
      </c>
      <c r="P52" s="120">
        <f t="shared" si="12"/>
        <v>100</v>
      </c>
      <c r="Q52" s="119">
        <f t="shared" si="8"/>
        <v>0</v>
      </c>
      <c r="R52" s="121">
        <f t="shared" ref="R52:AB53" si="27">SUM(R40:R40)</f>
        <v>0</v>
      </c>
      <c r="S52" s="117">
        <f t="shared" si="27"/>
        <v>0</v>
      </c>
      <c r="T52" s="114">
        <f t="shared" si="27"/>
        <v>0</v>
      </c>
      <c r="U52" s="115">
        <f t="shared" si="27"/>
        <v>0</v>
      </c>
      <c r="V52" s="145">
        <f t="shared" si="27"/>
        <v>0</v>
      </c>
      <c r="W52" s="116">
        <f t="shared" si="27"/>
        <v>0</v>
      </c>
      <c r="X52" s="115">
        <f t="shared" si="27"/>
        <v>0</v>
      </c>
      <c r="Y52" s="145">
        <f t="shared" si="27"/>
        <v>0</v>
      </c>
      <c r="Z52" s="114">
        <f t="shared" si="27"/>
        <v>0</v>
      </c>
      <c r="AA52" s="115">
        <f t="shared" si="27"/>
        <v>0</v>
      </c>
      <c r="AB52" s="145">
        <f t="shared" si="27"/>
        <v>0</v>
      </c>
    </row>
    <row r="53" spans="1:28" s="54" customFormat="1" ht="15" hidden="1" customHeight="1" outlineLevel="1" x14ac:dyDescent="0.15">
      <c r="A53" s="112" t="s">
        <v>82</v>
      </c>
      <c r="B53" s="113"/>
      <c r="C53" s="114">
        <f t="shared" si="25"/>
        <v>19971</v>
      </c>
      <c r="D53" s="115">
        <f t="shared" si="25"/>
        <v>0</v>
      </c>
      <c r="E53" s="116">
        <f t="shared" si="25"/>
        <v>19971</v>
      </c>
      <c r="F53" s="117">
        <f t="shared" si="25"/>
        <v>21122</v>
      </c>
      <c r="G53" s="122">
        <f t="shared" si="0"/>
        <v>-5.4492945743774266</v>
      </c>
      <c r="H53" s="114">
        <f t="shared" si="26"/>
        <v>20035</v>
      </c>
      <c r="I53" s="115">
        <f t="shared" si="26"/>
        <v>0</v>
      </c>
      <c r="J53" s="116">
        <f t="shared" si="26"/>
        <v>20035</v>
      </c>
      <c r="K53" s="117">
        <f t="shared" si="26"/>
        <v>21344</v>
      </c>
      <c r="L53" s="122">
        <f t="shared" si="1"/>
        <v>-6.132871064467766</v>
      </c>
      <c r="M53" s="143">
        <f t="shared" si="11"/>
        <v>100.32046467377698</v>
      </c>
      <c r="N53" s="144" t="str">
        <f t="shared" si="11"/>
        <v>-</v>
      </c>
      <c r="O53" s="119">
        <f t="shared" si="12"/>
        <v>100.3</v>
      </c>
      <c r="P53" s="120">
        <f t="shared" si="12"/>
        <v>101.1</v>
      </c>
      <c r="Q53" s="119">
        <f t="shared" si="8"/>
        <v>-0.79999999999999716</v>
      </c>
      <c r="R53" s="121">
        <f t="shared" si="27"/>
        <v>0</v>
      </c>
      <c r="S53" s="117">
        <f t="shared" si="27"/>
        <v>0</v>
      </c>
      <c r="T53" s="114">
        <f t="shared" si="27"/>
        <v>64</v>
      </c>
      <c r="U53" s="115">
        <f t="shared" si="27"/>
        <v>0</v>
      </c>
      <c r="V53" s="145">
        <f t="shared" si="27"/>
        <v>64</v>
      </c>
      <c r="W53" s="116">
        <f t="shared" si="27"/>
        <v>0</v>
      </c>
      <c r="X53" s="115">
        <f t="shared" si="27"/>
        <v>0</v>
      </c>
      <c r="Y53" s="145">
        <f t="shared" si="27"/>
        <v>0</v>
      </c>
      <c r="Z53" s="114">
        <f t="shared" si="27"/>
        <v>0</v>
      </c>
      <c r="AA53" s="115">
        <f t="shared" si="27"/>
        <v>0</v>
      </c>
      <c r="AB53" s="145">
        <f t="shared" si="27"/>
        <v>0</v>
      </c>
    </row>
    <row r="54" spans="1:28" ht="15" customHeight="1" collapsed="1" x14ac:dyDescent="0.4"/>
  </sheetData>
  <autoFilter ref="A6:AB53" xr:uid="{7FE1266F-579C-4A17-9E1D-F0E55268C30E}"/>
  <mergeCells count="9">
    <mergeCell ref="A5:B5"/>
    <mergeCell ref="A1:AB1"/>
    <mergeCell ref="C4:G4"/>
    <mergeCell ref="H4:L4"/>
    <mergeCell ref="M4:Q4"/>
    <mergeCell ref="R4:S4"/>
    <mergeCell ref="T4:V4"/>
    <mergeCell ref="W4:Y4"/>
    <mergeCell ref="Z4:AB4"/>
  </mergeCells>
  <phoneticPr fontId="3"/>
  <dataValidations count="2">
    <dataValidation imeMode="off" allowBlank="1" showInputMessage="1" showErrorMessage="1" sqref="C57:XFD1048576 AC1:XFD1 C7:XFD53" xr:uid="{95A15763-B9C5-405F-95C8-69AEA00F3083}"/>
    <dataValidation imeMode="on" allowBlank="1" showInputMessage="1" showErrorMessage="1" sqref="A57:B1048576 B54 F2:I2 A1:B1 B7:B41 F3:G3 K2 H3:H6 D2:E3 T2:XFD6 I3:L3 R3:R6 N3:Q3 A2:A4 S6 C2:C6 B2:B3 S3 D5:G6 I5:L6 N5:Q6 A7:A53 M2:M6" xr:uid="{B55D80A6-8621-4657-89EE-64EC732C5D34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3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住民税</vt:lpstr>
      <vt:lpstr>(所得割)</vt:lpstr>
      <vt:lpstr>(法人税割)</vt:lpstr>
      <vt:lpstr>'(所得割)'!Print_Area</vt:lpstr>
      <vt:lpstr>'(法人税割)'!Print_Area</vt:lpstr>
      <vt:lpstr>住民税!Print_Area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荻原　大翔</dc:creator>
  <cp:lastModifiedBy>荻原　大翔</cp:lastModifiedBy>
  <dcterms:created xsi:type="dcterms:W3CDTF">2026-09-15T01:11:25Z</dcterms:created>
  <dcterms:modified xsi:type="dcterms:W3CDTF">2026-09-18T05:44:09Z</dcterms:modified>
</cp:coreProperties>
</file>