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60税務\03地方税関係\0306徴収関係\●徴収実績調\徴収実績（R6～R7）\徴収実績（R7）\02_R8.5月末\12_HP更新\"/>
    </mc:Choice>
  </mc:AlternateContent>
  <xr:revisionPtr revIDLastSave="0" documentId="13_ncr:1_{DF958895-3930-4B77-BCD1-A34E87772CB9}" xr6:coauthVersionLast="47" xr6:coauthVersionMax="47" xr10:uidLastSave="{00000000-0000-0000-0000-000000000000}"/>
  <bookViews>
    <workbookView xWindow="6390" yWindow="1455" windowWidth="20460" windowHeight="10770" xr2:uid="{11343BD6-8F84-4FFE-AAB8-7A7C2B2EC9CF}"/>
  </bookViews>
  <sheets>
    <sheet name="③市町村別(税)" sheetId="1" r:id="rId1"/>
  </sheets>
  <definedNames>
    <definedName name="_xlnm.Print_Area" localSheetId="0">'③市町村別(税)'!$A$1:$U$48</definedName>
    <definedName name="_xlnm.Print_Titles" localSheetId="0">'③市町村別(税)'!$A:$B,'③市町村別(税)'!$1:$6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5" i="1" l="1"/>
  <c r="L45" i="1"/>
  <c r="E45" i="1"/>
  <c r="E44" i="1"/>
  <c r="S43" i="1"/>
  <c r="L43" i="1"/>
  <c r="L44" i="1" s="1"/>
  <c r="E43" i="1"/>
  <c r="L42" i="1"/>
  <c r="S42" i="1" s="1"/>
  <c r="E42" i="1"/>
  <c r="S41" i="1"/>
  <c r="Q41" i="1"/>
  <c r="U41" i="1" s="1"/>
  <c r="P41" i="1"/>
  <c r="O41" i="1"/>
  <c r="N41" i="1"/>
  <c r="R41" i="1"/>
  <c r="M41" i="1"/>
  <c r="I41" i="1"/>
  <c r="H41" i="1"/>
  <c r="F41" i="1"/>
  <c r="G41" i="1"/>
  <c r="S40" i="1"/>
  <c r="Q40" i="1"/>
  <c r="U40" i="1" s="1"/>
  <c r="P40" i="1"/>
  <c r="O40" i="1"/>
  <c r="N40" i="1"/>
  <c r="M40" i="1"/>
  <c r="I40" i="1"/>
  <c r="H40" i="1"/>
  <c r="S39" i="1"/>
  <c r="R39" i="1"/>
  <c r="Q39" i="1"/>
  <c r="U39" i="1" s="1"/>
  <c r="O39" i="1"/>
  <c r="N39" i="1"/>
  <c r="P39" i="1"/>
  <c r="I39" i="1"/>
  <c r="H39" i="1"/>
  <c r="G39" i="1"/>
  <c r="F39" i="1"/>
  <c r="S38" i="1"/>
  <c r="R38" i="1"/>
  <c r="P38" i="1"/>
  <c r="N38" i="1"/>
  <c r="Q38" i="1"/>
  <c r="I38" i="1"/>
  <c r="H38" i="1"/>
  <c r="G38" i="1"/>
  <c r="F38" i="1"/>
  <c r="S37" i="1"/>
  <c r="Q37" i="1"/>
  <c r="R37" i="1"/>
  <c r="P37" i="1"/>
  <c r="H37" i="1"/>
  <c r="G37" i="1"/>
  <c r="I37" i="1"/>
  <c r="S36" i="1"/>
  <c r="R36" i="1"/>
  <c r="Q36" i="1"/>
  <c r="P36" i="1"/>
  <c r="N36" i="1"/>
  <c r="O36" i="1"/>
  <c r="I36" i="1"/>
  <c r="H36" i="1"/>
  <c r="G36" i="1"/>
  <c r="F36" i="1"/>
  <c r="S35" i="1"/>
  <c r="R35" i="1"/>
  <c r="I35" i="1"/>
  <c r="H35" i="1"/>
  <c r="G35" i="1"/>
  <c r="F35" i="1"/>
  <c r="S34" i="1"/>
  <c r="N34" i="1"/>
  <c r="I34" i="1"/>
  <c r="H34" i="1"/>
  <c r="G34" i="1"/>
  <c r="F34" i="1"/>
  <c r="S33" i="1"/>
  <c r="N33" i="1"/>
  <c r="I33" i="1"/>
  <c r="S32" i="1"/>
  <c r="R32" i="1"/>
  <c r="M32" i="1"/>
  <c r="S31" i="1"/>
  <c r="O31" i="1"/>
  <c r="N31" i="1"/>
  <c r="P31" i="1"/>
  <c r="S30" i="1"/>
  <c r="P30" i="1"/>
  <c r="O30" i="1"/>
  <c r="N30" i="1"/>
  <c r="M30" i="1"/>
  <c r="F30" i="1"/>
  <c r="R30" i="1"/>
  <c r="S29" i="1"/>
  <c r="Q29" i="1"/>
  <c r="P29" i="1"/>
  <c r="O29" i="1"/>
  <c r="N29" i="1"/>
  <c r="R29" i="1"/>
  <c r="M29" i="1"/>
  <c r="H29" i="1"/>
  <c r="G29" i="1"/>
  <c r="I29" i="1"/>
  <c r="S28" i="1"/>
  <c r="R28" i="1"/>
  <c r="Q28" i="1"/>
  <c r="P28" i="1"/>
  <c r="O28" i="1"/>
  <c r="N28" i="1"/>
  <c r="M28" i="1"/>
  <c r="I28" i="1"/>
  <c r="H28" i="1"/>
  <c r="G28" i="1"/>
  <c r="F28" i="1"/>
  <c r="S27" i="1"/>
  <c r="R27" i="1"/>
  <c r="Q27" i="1"/>
  <c r="N27" i="1"/>
  <c r="P27" i="1"/>
  <c r="I27" i="1"/>
  <c r="H27" i="1"/>
  <c r="G27" i="1"/>
  <c r="F27" i="1"/>
  <c r="S26" i="1"/>
  <c r="Q26" i="1"/>
  <c r="N26" i="1"/>
  <c r="I26" i="1"/>
  <c r="H26" i="1"/>
  <c r="G26" i="1"/>
  <c r="F26" i="1"/>
  <c r="S25" i="1"/>
  <c r="N25" i="1"/>
  <c r="I25" i="1"/>
  <c r="S24" i="1"/>
  <c r="R24" i="1"/>
  <c r="M24" i="1"/>
  <c r="G24" i="1"/>
  <c r="S23" i="1"/>
  <c r="O23" i="1"/>
  <c r="N23" i="1"/>
  <c r="P23" i="1"/>
  <c r="S22" i="1"/>
  <c r="P22" i="1"/>
  <c r="O22" i="1"/>
  <c r="N22" i="1"/>
  <c r="M22" i="1"/>
  <c r="F22" i="1"/>
  <c r="R22" i="1"/>
  <c r="S21" i="1"/>
  <c r="Q21" i="1"/>
  <c r="P21" i="1"/>
  <c r="O21" i="1"/>
  <c r="N21" i="1"/>
  <c r="M21" i="1"/>
  <c r="H21" i="1"/>
  <c r="R21" i="1"/>
  <c r="I21" i="1"/>
  <c r="S20" i="1"/>
  <c r="R20" i="1"/>
  <c r="Q20" i="1"/>
  <c r="P20" i="1"/>
  <c r="O20" i="1"/>
  <c r="N20" i="1"/>
  <c r="M20" i="1"/>
  <c r="I20" i="1"/>
  <c r="H20" i="1"/>
  <c r="G20" i="1"/>
  <c r="F20" i="1"/>
  <c r="S19" i="1"/>
  <c r="R19" i="1"/>
  <c r="Q19" i="1"/>
  <c r="N19" i="1"/>
  <c r="P19" i="1"/>
  <c r="I19" i="1"/>
  <c r="H19" i="1"/>
  <c r="G19" i="1"/>
  <c r="F19" i="1"/>
  <c r="S18" i="1"/>
  <c r="R18" i="1"/>
  <c r="Q18" i="1"/>
  <c r="N18" i="1"/>
  <c r="I18" i="1"/>
  <c r="H18" i="1"/>
  <c r="G18" i="1"/>
  <c r="F18" i="1"/>
  <c r="S17" i="1"/>
  <c r="N17" i="1"/>
  <c r="I17" i="1"/>
  <c r="S16" i="1"/>
  <c r="N16" i="1"/>
  <c r="Q16" i="1"/>
  <c r="I16" i="1"/>
  <c r="H16" i="1"/>
  <c r="G16" i="1"/>
  <c r="S15" i="1"/>
  <c r="R15" i="1"/>
  <c r="N15" i="1"/>
  <c r="H15" i="1"/>
  <c r="S14" i="1"/>
  <c r="R14" i="1"/>
  <c r="Q14" i="1"/>
  <c r="U14" i="1" s="1"/>
  <c r="F14" i="1"/>
  <c r="G14" i="1"/>
  <c r="S13" i="1"/>
  <c r="Q13" i="1"/>
  <c r="U13" i="1" s="1"/>
  <c r="P13" i="1"/>
  <c r="O13" i="1"/>
  <c r="M13" i="1"/>
  <c r="H13" i="1"/>
  <c r="G13" i="1"/>
  <c r="I13" i="1"/>
  <c r="S12" i="1"/>
  <c r="Q12" i="1"/>
  <c r="P12" i="1"/>
  <c r="O12" i="1"/>
  <c r="N12" i="1"/>
  <c r="M12" i="1"/>
  <c r="H12" i="1"/>
  <c r="R12" i="1"/>
  <c r="I12" i="1"/>
  <c r="S11" i="1"/>
  <c r="P11" i="1"/>
  <c r="O11" i="1"/>
  <c r="K45" i="1"/>
  <c r="Q11" i="1"/>
  <c r="I11" i="1"/>
  <c r="H11" i="1"/>
  <c r="G11" i="1"/>
  <c r="C45" i="1"/>
  <c r="S10" i="1"/>
  <c r="P10" i="1"/>
  <c r="O10" i="1"/>
  <c r="N10" i="1"/>
  <c r="Q10" i="1"/>
  <c r="I10" i="1"/>
  <c r="S9" i="1"/>
  <c r="P9" i="1"/>
  <c r="R9" i="1"/>
  <c r="O9" i="1"/>
  <c r="G9" i="1"/>
  <c r="F9" i="1"/>
  <c r="S8" i="1"/>
  <c r="R8" i="1"/>
  <c r="P8" i="1"/>
  <c r="I8" i="1"/>
  <c r="S7" i="1"/>
  <c r="N7" i="1"/>
  <c r="M7" i="1"/>
  <c r="I7" i="1"/>
  <c r="G7" i="1"/>
  <c r="F7" i="1"/>
  <c r="T18" i="1" l="1"/>
  <c r="U16" i="1"/>
  <c r="U10" i="1"/>
  <c r="U11" i="1"/>
  <c r="H45" i="1"/>
  <c r="N11" i="1"/>
  <c r="F12" i="1"/>
  <c r="F13" i="1"/>
  <c r="T14" i="1"/>
  <c r="F16" i="1"/>
  <c r="Q17" i="1"/>
  <c r="P17" i="1"/>
  <c r="O17" i="1"/>
  <c r="G22" i="1"/>
  <c r="Q25" i="1"/>
  <c r="P25" i="1"/>
  <c r="O25" i="1"/>
  <c r="G30" i="1"/>
  <c r="Q33" i="1"/>
  <c r="P33" i="1"/>
  <c r="O33" i="1"/>
  <c r="U38" i="1"/>
  <c r="T38" i="1"/>
  <c r="R16" i="1"/>
  <c r="T16" i="1" s="1"/>
  <c r="T19" i="1"/>
  <c r="U19" i="1"/>
  <c r="I23" i="1"/>
  <c r="Q23" i="1"/>
  <c r="H23" i="1"/>
  <c r="N24" i="1"/>
  <c r="T27" i="1"/>
  <c r="U27" i="1"/>
  <c r="I31" i="1"/>
  <c r="Q31" i="1"/>
  <c r="H31" i="1"/>
  <c r="N32" i="1"/>
  <c r="U36" i="1"/>
  <c r="T36" i="1"/>
  <c r="U37" i="1"/>
  <c r="T37" i="1"/>
  <c r="M9" i="1"/>
  <c r="G12" i="1"/>
  <c r="M15" i="1"/>
  <c r="N8" i="1"/>
  <c r="F10" i="1"/>
  <c r="F11" i="1"/>
  <c r="T12" i="1"/>
  <c r="M17" i="1"/>
  <c r="G23" i="1"/>
  <c r="M25" i="1"/>
  <c r="G31" i="1"/>
  <c r="M33" i="1"/>
  <c r="F40" i="1"/>
  <c r="R40" i="1"/>
  <c r="T40" i="1" s="1"/>
  <c r="G40" i="1"/>
  <c r="S44" i="1"/>
  <c r="P15" i="1"/>
  <c r="Q15" i="1"/>
  <c r="N9" i="1"/>
  <c r="C42" i="1"/>
  <c r="C43" i="1"/>
  <c r="H7" i="1"/>
  <c r="G8" i="1"/>
  <c r="O8" i="1"/>
  <c r="Q9" i="1"/>
  <c r="G10" i="1"/>
  <c r="M14" i="1"/>
  <c r="O15" i="1"/>
  <c r="R17" i="1"/>
  <c r="M18" i="1"/>
  <c r="P18" i="1"/>
  <c r="O18" i="1"/>
  <c r="F21" i="1"/>
  <c r="U21" i="1"/>
  <c r="T21" i="1"/>
  <c r="F23" i="1"/>
  <c r="R25" i="1"/>
  <c r="M26" i="1"/>
  <c r="P26" i="1"/>
  <c r="O26" i="1"/>
  <c r="F29" i="1"/>
  <c r="U29" i="1"/>
  <c r="T29" i="1"/>
  <c r="F31" i="1"/>
  <c r="R33" i="1"/>
  <c r="M34" i="1"/>
  <c r="Q34" i="1"/>
  <c r="P34" i="1"/>
  <c r="O34" i="1"/>
  <c r="J42" i="1"/>
  <c r="J43" i="1"/>
  <c r="Q7" i="1"/>
  <c r="D43" i="1"/>
  <c r="D42" i="1"/>
  <c r="G42" i="1" s="1"/>
  <c r="O7" i="1"/>
  <c r="F8" i="1"/>
  <c r="Q8" i="1"/>
  <c r="H9" i="1"/>
  <c r="H10" i="1"/>
  <c r="R10" i="1"/>
  <c r="T10" i="1" s="1"/>
  <c r="R11" i="1"/>
  <c r="T11" i="1" s="1"/>
  <c r="R13" i="1"/>
  <c r="T13" i="1" s="1"/>
  <c r="N14" i="1"/>
  <c r="F15" i="1"/>
  <c r="O16" i="1"/>
  <c r="P16" i="1"/>
  <c r="G21" i="1"/>
  <c r="F24" i="1"/>
  <c r="I24" i="1"/>
  <c r="H24" i="1"/>
  <c r="F32" i="1"/>
  <c r="I32" i="1"/>
  <c r="H32" i="1"/>
  <c r="P35" i="1"/>
  <c r="O35" i="1"/>
  <c r="M35" i="1"/>
  <c r="M10" i="1"/>
  <c r="K42" i="1"/>
  <c r="K43" i="1"/>
  <c r="M8" i="1"/>
  <c r="P7" i="1"/>
  <c r="H8" i="1"/>
  <c r="I9" i="1"/>
  <c r="I54" i="1" s="1"/>
  <c r="U12" i="1"/>
  <c r="I14" i="1"/>
  <c r="H14" i="1"/>
  <c r="O14" i="1"/>
  <c r="G15" i="1"/>
  <c r="H17" i="1"/>
  <c r="F17" i="1"/>
  <c r="U18" i="1"/>
  <c r="Q22" i="1"/>
  <c r="H22" i="1"/>
  <c r="I22" i="1"/>
  <c r="R23" i="1"/>
  <c r="H25" i="1"/>
  <c r="F25" i="1"/>
  <c r="U26" i="1"/>
  <c r="Q30" i="1"/>
  <c r="H30" i="1"/>
  <c r="I30" i="1"/>
  <c r="R31" i="1"/>
  <c r="G32" i="1"/>
  <c r="H33" i="1"/>
  <c r="F33" i="1"/>
  <c r="R34" i="1"/>
  <c r="N35" i="1"/>
  <c r="I45" i="1"/>
  <c r="D45" i="1"/>
  <c r="G45" i="1" s="1"/>
  <c r="R7" i="1"/>
  <c r="J45" i="1"/>
  <c r="M11" i="1"/>
  <c r="N13" i="1"/>
  <c r="P14" i="1"/>
  <c r="I15" i="1"/>
  <c r="M16" i="1"/>
  <c r="G17" i="1"/>
  <c r="O19" i="1"/>
  <c r="M19" i="1"/>
  <c r="U20" i="1"/>
  <c r="T20" i="1"/>
  <c r="M23" i="1"/>
  <c r="O24" i="1"/>
  <c r="Q24" i="1"/>
  <c r="P24" i="1"/>
  <c r="G25" i="1"/>
  <c r="R26" i="1"/>
  <c r="T26" i="1" s="1"/>
  <c r="O27" i="1"/>
  <c r="M27" i="1"/>
  <c r="U28" i="1"/>
  <c r="T28" i="1"/>
  <c r="M31" i="1"/>
  <c r="O32" i="1"/>
  <c r="Q32" i="1"/>
  <c r="P32" i="1"/>
  <c r="G33" i="1"/>
  <c r="Q35" i="1"/>
  <c r="M36" i="1"/>
  <c r="M37" i="1"/>
  <c r="N37" i="1"/>
  <c r="M38" i="1"/>
  <c r="T39" i="1"/>
  <c r="F37" i="1"/>
  <c r="O37" i="1"/>
  <c r="M39" i="1"/>
  <c r="P42" i="1"/>
  <c r="O38" i="1"/>
  <c r="T41" i="1"/>
  <c r="N54" i="1" l="1"/>
  <c r="M48" i="1" s="1"/>
  <c r="N53" i="1"/>
  <c r="N47" i="1" s="1"/>
  <c r="G52" i="1"/>
  <c r="G46" i="1" s="1"/>
  <c r="Q45" i="1"/>
  <c r="O45" i="1"/>
  <c r="M45" i="1"/>
  <c r="T8" i="1"/>
  <c r="U8" i="1"/>
  <c r="N45" i="1"/>
  <c r="U34" i="1"/>
  <c r="T34" i="1"/>
  <c r="I53" i="1"/>
  <c r="H48" i="1" s="1"/>
  <c r="U23" i="1"/>
  <c r="T23" i="1"/>
  <c r="U32" i="1"/>
  <c r="T32" i="1"/>
  <c r="T22" i="1"/>
  <c r="U22" i="1"/>
  <c r="R45" i="1"/>
  <c r="I52" i="1"/>
  <c r="I46" i="1" s="1"/>
  <c r="G53" i="1"/>
  <c r="T30" i="1"/>
  <c r="U30" i="1"/>
  <c r="P53" i="1"/>
  <c r="P54" i="1"/>
  <c r="P52" i="1"/>
  <c r="P46" i="1" s="1"/>
  <c r="U31" i="1"/>
  <c r="T31" i="1"/>
  <c r="U25" i="1"/>
  <c r="T25" i="1"/>
  <c r="U24" i="1"/>
  <c r="T24" i="1"/>
  <c r="H43" i="1"/>
  <c r="C44" i="1"/>
  <c r="F43" i="1"/>
  <c r="I43" i="1"/>
  <c r="G54" i="1"/>
  <c r="D44" i="1"/>
  <c r="G44" i="1" s="1"/>
  <c r="G43" i="1"/>
  <c r="H42" i="1"/>
  <c r="F42" i="1"/>
  <c r="F45" i="1"/>
  <c r="N52" i="1"/>
  <c r="N46" i="1" s="1"/>
  <c r="P45" i="1"/>
  <c r="U7" i="1"/>
  <c r="T7" i="1"/>
  <c r="I42" i="1"/>
  <c r="T35" i="1"/>
  <c r="U35" i="1"/>
  <c r="K44" i="1"/>
  <c r="N43" i="1"/>
  <c r="R43" i="1"/>
  <c r="P43" i="1"/>
  <c r="O43" i="1"/>
  <c r="J44" i="1"/>
  <c r="M43" i="1"/>
  <c r="Q43" i="1"/>
  <c r="T15" i="1"/>
  <c r="U15" i="1"/>
  <c r="U33" i="1"/>
  <c r="T33" i="1"/>
  <c r="U17" i="1"/>
  <c r="T17" i="1"/>
  <c r="R42" i="1"/>
  <c r="N42" i="1"/>
  <c r="Q42" i="1"/>
  <c r="O42" i="1"/>
  <c r="M42" i="1"/>
  <c r="T9" i="1"/>
  <c r="U9" i="1"/>
  <c r="M47" i="1" l="1"/>
  <c r="N48" i="1"/>
  <c r="H44" i="1"/>
  <c r="F44" i="1"/>
  <c r="I44" i="1"/>
  <c r="G47" i="1"/>
  <c r="F47" i="1"/>
  <c r="O47" i="1"/>
  <c r="P47" i="1"/>
  <c r="R44" i="1"/>
  <c r="N44" i="1"/>
  <c r="G48" i="1"/>
  <c r="F48" i="1"/>
  <c r="U48" i="1"/>
  <c r="U47" i="1"/>
  <c r="U46" i="1"/>
  <c r="U43" i="1"/>
  <c r="T43" i="1"/>
  <c r="I47" i="1"/>
  <c r="H47" i="1"/>
  <c r="U45" i="1"/>
  <c r="T45" i="1"/>
  <c r="I48" i="1"/>
  <c r="U42" i="1"/>
  <c r="T42" i="1"/>
  <c r="M44" i="1"/>
  <c r="Q44" i="1"/>
  <c r="O44" i="1"/>
  <c r="P44" i="1"/>
  <c r="T46" i="1"/>
  <c r="T48" i="1"/>
  <c r="T47" i="1"/>
  <c r="P48" i="1"/>
  <c r="O48" i="1"/>
  <c r="U44" i="1" l="1"/>
  <c r="T44" i="1"/>
</calcChain>
</file>

<file path=xl/sharedStrings.xml><?xml version="1.0" encoding="utf-8"?>
<sst xmlns="http://schemas.openxmlformats.org/spreadsheetml/2006/main" count="113" uniqueCount="59">
  <si>
    <t>【市町村別：対前年度比・対令和元年度(コロナ前)比】</t>
    <rPh sb="1" eb="4">
      <t>シチョウソン</t>
    </rPh>
    <rPh sb="4" eb="5">
      <t>ベツ</t>
    </rPh>
    <rPh sb="6" eb="7">
      <t>タイ</t>
    </rPh>
    <rPh sb="7" eb="10">
      <t>ゼンネンド</t>
    </rPh>
    <rPh sb="10" eb="11">
      <t>ヒ</t>
    </rPh>
    <rPh sb="12" eb="13">
      <t>タイ</t>
    </rPh>
    <rPh sb="13" eb="15">
      <t>レイワ</t>
    </rPh>
    <rPh sb="15" eb="18">
      <t>ガンネンド</t>
    </rPh>
    <rPh sb="22" eb="23">
      <t>マエ</t>
    </rPh>
    <rPh sb="24" eb="25">
      <t>ヒ</t>
    </rPh>
    <phoneticPr fontId="7"/>
  </si>
  <si>
    <t>市町村税合計（国保除く）</t>
    <rPh sb="0" eb="4">
      <t>シチョウソンゼイ</t>
    </rPh>
    <rPh sb="4" eb="6">
      <t>ゴウケイ</t>
    </rPh>
    <rPh sb="7" eb="9">
      <t>コクホ</t>
    </rPh>
    <rPh sb="9" eb="10">
      <t>ノゾ</t>
    </rPh>
    <phoneticPr fontId="9"/>
  </si>
  <si>
    <t>（単位：千円）</t>
    <rPh sb="1" eb="3">
      <t>タンイ</t>
    </rPh>
    <rPh sb="4" eb="6">
      <t>センエン</t>
    </rPh>
    <phoneticPr fontId="7"/>
  </si>
  <si>
    <t>調定済額</t>
    <rPh sb="0" eb="3">
      <t>チョウテイズミ</t>
    </rPh>
    <rPh sb="3" eb="4">
      <t>ガク</t>
    </rPh>
    <phoneticPr fontId="9"/>
  </si>
  <si>
    <t>収納済額</t>
    <rPh sb="0" eb="3">
      <t>シュウノウズ</t>
    </rPh>
    <rPh sb="3" eb="4">
      <t>ガク</t>
    </rPh>
    <phoneticPr fontId="9"/>
  </si>
  <si>
    <t>収納率</t>
    <rPh sb="0" eb="3">
      <t>シュウノウリツ</t>
    </rPh>
    <phoneticPr fontId="9"/>
  </si>
  <si>
    <t>対 令和元年度</t>
    <rPh sb="0" eb="1">
      <t>タイ</t>
    </rPh>
    <rPh sb="2" eb="4">
      <t>レイワ</t>
    </rPh>
    <rPh sb="4" eb="7">
      <t>ガンネンド</t>
    </rPh>
    <phoneticPr fontId="9"/>
  </si>
  <si>
    <t>令和元年度</t>
    <rPh sb="0" eb="2">
      <t>レイワ</t>
    </rPh>
    <rPh sb="2" eb="5">
      <t>ガンネンド</t>
    </rPh>
    <phoneticPr fontId="9"/>
  </si>
  <si>
    <t>増減額</t>
    <rPh sb="0" eb="3">
      <t>ゾウゲンガク</t>
    </rPh>
    <phoneticPr fontId="9"/>
  </si>
  <si>
    <t>増減率</t>
    <rPh sb="0" eb="3">
      <t>ゾウゲンリツ</t>
    </rPh>
    <phoneticPr fontId="9"/>
  </si>
  <si>
    <t>増減</t>
    <rPh sb="0" eb="2">
      <t>ゾウゲン</t>
    </rPh>
    <phoneticPr fontId="9"/>
  </si>
  <si>
    <t>仙台市</t>
    <rPh sb="0" eb="3">
      <t>センダイシ</t>
    </rPh>
    <phoneticPr fontId="9"/>
  </si>
  <si>
    <t>沿</t>
    <rPh sb="0" eb="1">
      <t>エン</t>
    </rPh>
    <phoneticPr fontId="13"/>
  </si>
  <si>
    <t>石巻市</t>
    <rPh sb="0" eb="2">
      <t>イシノマキ</t>
    </rPh>
    <rPh sb="2" eb="3">
      <t>シ</t>
    </rPh>
    <phoneticPr fontId="9"/>
  </si>
  <si>
    <t>塩竈市</t>
    <rPh sb="0" eb="2">
      <t>シオガマ</t>
    </rPh>
    <rPh sb="2" eb="3">
      <t>シ</t>
    </rPh>
    <phoneticPr fontId="9"/>
  </si>
  <si>
    <t>気仙沼市</t>
    <rPh sb="0" eb="4">
      <t>ケセンヌマシ</t>
    </rPh>
    <phoneticPr fontId="9"/>
  </si>
  <si>
    <t>白石市</t>
    <rPh sb="0" eb="3">
      <t>シロイシシ</t>
    </rPh>
    <phoneticPr fontId="9"/>
  </si>
  <si>
    <t>-</t>
  </si>
  <si>
    <t>名取市</t>
    <rPh sb="0" eb="3">
      <t>ナトリシ</t>
    </rPh>
    <phoneticPr fontId="9"/>
  </si>
  <si>
    <t>角田市</t>
    <rPh sb="0" eb="3">
      <t>カクダシ</t>
    </rPh>
    <phoneticPr fontId="9"/>
  </si>
  <si>
    <t>多賀城市</t>
    <rPh sb="0" eb="4">
      <t>タガジョウシ</t>
    </rPh>
    <phoneticPr fontId="9"/>
  </si>
  <si>
    <t>岩沼市</t>
    <rPh sb="0" eb="3">
      <t>イワヌマシ</t>
    </rPh>
    <phoneticPr fontId="9"/>
  </si>
  <si>
    <t>登米市</t>
    <rPh sb="0" eb="3">
      <t>トメシ</t>
    </rPh>
    <phoneticPr fontId="9"/>
  </si>
  <si>
    <t>栗原市</t>
    <rPh sb="0" eb="2">
      <t>クリハラ</t>
    </rPh>
    <rPh sb="2" eb="3">
      <t>シ</t>
    </rPh>
    <phoneticPr fontId="9"/>
  </si>
  <si>
    <t>東松島市</t>
    <rPh sb="0" eb="1">
      <t>ヒガシ</t>
    </rPh>
    <rPh sb="1" eb="3">
      <t>マツシマ</t>
    </rPh>
    <rPh sb="3" eb="4">
      <t>シ</t>
    </rPh>
    <phoneticPr fontId="9"/>
  </si>
  <si>
    <t>大崎市</t>
    <phoneticPr fontId="9"/>
  </si>
  <si>
    <t>富谷市</t>
    <rPh sb="0" eb="2">
      <t>トミヤ</t>
    </rPh>
    <rPh sb="2" eb="3">
      <t>シ</t>
    </rPh>
    <phoneticPr fontId="9"/>
  </si>
  <si>
    <t>蔵王町</t>
    <rPh sb="0" eb="3">
      <t>ザオウチョウ</t>
    </rPh>
    <phoneticPr fontId="9"/>
  </si>
  <si>
    <t>七ヶ宿町</t>
    <rPh sb="0" eb="3">
      <t>シチガシュク</t>
    </rPh>
    <rPh sb="3" eb="4">
      <t>チョウ</t>
    </rPh>
    <phoneticPr fontId="9"/>
  </si>
  <si>
    <t>大河原町</t>
    <rPh sb="0" eb="3">
      <t>オオガワラ</t>
    </rPh>
    <rPh sb="3" eb="4">
      <t>チョウ</t>
    </rPh>
    <phoneticPr fontId="9"/>
  </si>
  <si>
    <t>村田町</t>
    <rPh sb="0" eb="2">
      <t>ムラタ</t>
    </rPh>
    <rPh sb="2" eb="3">
      <t>チョウ</t>
    </rPh>
    <phoneticPr fontId="9"/>
  </si>
  <si>
    <t>柴田町</t>
    <rPh sb="0" eb="2">
      <t>シバタ</t>
    </rPh>
    <rPh sb="2" eb="3">
      <t>チョウ</t>
    </rPh>
    <phoneticPr fontId="9"/>
  </si>
  <si>
    <t>川崎町</t>
    <rPh sb="0" eb="3">
      <t>カワサキチョウ</t>
    </rPh>
    <phoneticPr fontId="9"/>
  </si>
  <si>
    <t>丸森町</t>
    <rPh sb="0" eb="2">
      <t>マルモリ</t>
    </rPh>
    <rPh sb="2" eb="3">
      <t>チョウ</t>
    </rPh>
    <phoneticPr fontId="9"/>
  </si>
  <si>
    <t>亘理町</t>
    <rPh sb="0" eb="3">
      <t>ワタリチョウ</t>
    </rPh>
    <phoneticPr fontId="9"/>
  </si>
  <si>
    <t>山元町</t>
    <rPh sb="0" eb="2">
      <t>ヤマモト</t>
    </rPh>
    <rPh sb="2" eb="3">
      <t>チョウ</t>
    </rPh>
    <phoneticPr fontId="9"/>
  </si>
  <si>
    <t>松島町</t>
    <rPh sb="0" eb="3">
      <t>マツシマチョウ</t>
    </rPh>
    <phoneticPr fontId="9"/>
  </si>
  <si>
    <t>七ヶ浜町</t>
    <rPh sb="0" eb="3">
      <t>シチガハマ</t>
    </rPh>
    <rPh sb="3" eb="4">
      <t>チョウ</t>
    </rPh>
    <phoneticPr fontId="9"/>
  </si>
  <si>
    <t>利府町</t>
    <rPh sb="0" eb="3">
      <t>リフチョウ</t>
    </rPh>
    <phoneticPr fontId="9"/>
  </si>
  <si>
    <t>大和町</t>
    <rPh sb="0" eb="3">
      <t>タイワチョウ</t>
    </rPh>
    <phoneticPr fontId="9"/>
  </si>
  <si>
    <t>大郷町</t>
    <rPh sb="0" eb="2">
      <t>オオサト</t>
    </rPh>
    <rPh sb="2" eb="3">
      <t>チョウ</t>
    </rPh>
    <phoneticPr fontId="9"/>
  </si>
  <si>
    <t>大衡村</t>
    <rPh sb="0" eb="3">
      <t>オオヒラムラ</t>
    </rPh>
    <phoneticPr fontId="9"/>
  </si>
  <si>
    <t>色麻町</t>
    <rPh sb="0" eb="3">
      <t>シカマチョウ</t>
    </rPh>
    <phoneticPr fontId="9"/>
  </si>
  <si>
    <t>加美町</t>
    <rPh sb="0" eb="2">
      <t>カミ</t>
    </rPh>
    <rPh sb="2" eb="3">
      <t>チョウ</t>
    </rPh>
    <phoneticPr fontId="9"/>
  </si>
  <si>
    <t>涌谷町</t>
    <rPh sb="0" eb="3">
      <t>ワクヤチョウ</t>
    </rPh>
    <phoneticPr fontId="9"/>
  </si>
  <si>
    <t>美里町</t>
    <rPh sb="0" eb="3">
      <t>ミサトチョウ</t>
    </rPh>
    <phoneticPr fontId="9"/>
  </si>
  <si>
    <t>女川町</t>
    <rPh sb="0" eb="3">
      <t>オナガワチョウ</t>
    </rPh>
    <phoneticPr fontId="9"/>
  </si>
  <si>
    <t>南三陸町</t>
    <rPh sb="0" eb="1">
      <t>ミナミ</t>
    </rPh>
    <rPh sb="1" eb="3">
      <t>サンリク</t>
    </rPh>
    <rPh sb="3" eb="4">
      <t>チョウ</t>
    </rPh>
    <phoneticPr fontId="9"/>
  </si>
  <si>
    <t>合計</t>
    <rPh sb="0" eb="2">
      <t>ゴウケイ</t>
    </rPh>
    <phoneticPr fontId="9"/>
  </si>
  <si>
    <t>沿岸15市町</t>
    <rPh sb="0" eb="2">
      <t>エンガン</t>
    </rPh>
    <rPh sb="4" eb="5">
      <t>シ</t>
    </rPh>
    <rPh sb="5" eb="6">
      <t>マチ</t>
    </rPh>
    <phoneticPr fontId="9"/>
  </si>
  <si>
    <t>沿岸（仙台市除く）</t>
    <rPh sb="0" eb="2">
      <t>エンガン</t>
    </rPh>
    <rPh sb="3" eb="6">
      <t>センダイシ</t>
    </rPh>
    <rPh sb="6" eb="7">
      <t>ノゾ</t>
    </rPh>
    <phoneticPr fontId="9"/>
  </si>
  <si>
    <t>沿岸部以外</t>
    <rPh sb="0" eb="2">
      <t>エンガン</t>
    </rPh>
    <rPh sb="2" eb="3">
      <t>ブ</t>
    </rPh>
    <rPh sb="3" eb="5">
      <t>イガイ</t>
    </rPh>
    <phoneticPr fontId="9"/>
  </si>
  <si>
    <t>増の団体</t>
    <rPh sb="0" eb="1">
      <t>ゾウ</t>
    </rPh>
    <rPh sb="2" eb="4">
      <t>ダンタイ</t>
    </rPh>
    <phoneticPr fontId="9"/>
  </si>
  <si>
    <t>同率の団体</t>
  </si>
  <si>
    <t>減の団体</t>
  </si>
  <si>
    <t>令和7年度</t>
  </si>
  <si>
    <t>令和6年度</t>
  </si>
  <si>
    <t>令和７年度　市町村税の徴収実績に関する調（令和８年５月末現在)</t>
  </si>
  <si>
    <t>対 令和6年度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</si>
</sst>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0_ ;[Red]\-#,##0.00\ "/>
    <numFmt numFmtId="177" formatCode="0.0%"/>
    <numFmt numFmtId="178" formatCode="#,##0_);[Red]\(#,##0\)"/>
    <numFmt numFmtId="179" formatCode="#,##0.0&quot;%&quot;;&quot;△ &quot;#,##0.0&quot;%&quot;"/>
    <numFmt numFmtId="180" formatCode="#,##0;&quot;△ &quot;#,##0"/>
    <numFmt numFmtId="181" formatCode="#,##0_ "/>
  </numFmts>
  <fonts count="16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HGPｺﾞｼｯｸM"/>
      <family val="3"/>
      <charset val="128"/>
    </font>
    <font>
      <b/>
      <u/>
      <sz val="12"/>
      <name val="HGPｺﾞｼｯｸM"/>
      <family val="3"/>
      <charset val="128"/>
    </font>
    <font>
      <sz val="9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sz val="12"/>
      <name val="HGPｺﾞｼｯｸM"/>
      <family val="3"/>
      <charset val="128"/>
    </font>
    <font>
      <sz val="6"/>
      <name val="ＭＳ Ｐゴシック"/>
      <family val="3"/>
      <charset val="128"/>
    </font>
    <font>
      <b/>
      <sz val="9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游ゴシック"/>
      <family val="3"/>
      <charset val="128"/>
    </font>
    <font>
      <b/>
      <sz val="8"/>
      <name val="HGPｺﾞｼｯｸM"/>
      <family val="3"/>
      <charset val="128"/>
    </font>
    <font>
      <sz val="8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38" fontId="2" fillId="0" borderId="0" xfId="1" applyFont="1" applyFill="1" applyBorder="1" applyAlignment="1" applyProtection="1">
      <alignment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left"/>
    </xf>
    <xf numFmtId="0" fontId="4" fillId="0" borderId="0" xfId="2" applyFont="1" applyAlignment="1">
      <alignment horizontal="centerContinuous" vertical="center"/>
    </xf>
    <xf numFmtId="176" fontId="6" fillId="0" borderId="0" xfId="2" applyNumberFormat="1" applyFont="1" applyAlignment="1">
      <alignment shrinkToFit="1"/>
    </xf>
    <xf numFmtId="0" fontId="6" fillId="0" borderId="0" xfId="2" applyFont="1" applyAlignment="1"/>
    <xf numFmtId="0" fontId="6" fillId="0" borderId="0" xfId="2" applyFont="1" applyAlignment="1">
      <alignment shrinkToFit="1"/>
    </xf>
    <xf numFmtId="177" fontId="6" fillId="0" borderId="0" xfId="2" applyNumberFormat="1" applyFont="1" applyAlignment="1"/>
    <xf numFmtId="0" fontId="4" fillId="0" borderId="0" xfId="2" applyFont="1" applyAlignment="1">
      <alignment horizontal="left" vertical="center" indent="1"/>
    </xf>
    <xf numFmtId="0" fontId="8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6" fillId="0" borderId="0" xfId="2" applyFont="1" applyAlignment="1">
      <alignment horizontal="right"/>
    </xf>
    <xf numFmtId="0" fontId="10" fillId="0" borderId="0" xfId="2" applyFont="1" applyAlignment="1">
      <alignment horizontal="right"/>
    </xf>
    <xf numFmtId="177" fontId="6" fillId="0" borderId="0" xfId="2" applyNumberFormat="1" applyFont="1" applyAlignment="1">
      <alignment shrinkToFit="1"/>
    </xf>
    <xf numFmtId="176" fontId="10" fillId="0" borderId="0" xfId="2" applyNumberFormat="1" applyFont="1" applyAlignment="1">
      <alignment horizontal="right" shrinkToFit="1"/>
    </xf>
    <xf numFmtId="0" fontId="11" fillId="2" borderId="1" xfId="2" applyFont="1" applyFill="1" applyBorder="1" applyAlignment="1">
      <alignment horizontal="center" vertical="center" justifyLastLine="1"/>
    </xf>
    <xf numFmtId="0" fontId="6" fillId="2" borderId="2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Continuous" vertical="center"/>
    </xf>
    <xf numFmtId="0" fontId="6" fillId="2" borderId="3" xfId="2" applyFont="1" applyFill="1" applyBorder="1" applyAlignment="1">
      <alignment horizontal="centerContinuous" vertical="center"/>
    </xf>
    <xf numFmtId="176" fontId="6" fillId="2" borderId="3" xfId="2" applyNumberFormat="1" applyFont="1" applyFill="1" applyBorder="1" applyAlignment="1">
      <alignment horizontal="centerContinuous" vertical="center" shrinkToFit="1"/>
    </xf>
    <xf numFmtId="0" fontId="6" fillId="2" borderId="2" xfId="2" applyFont="1" applyFill="1" applyBorder="1" applyAlignment="1">
      <alignment horizontal="centerContinuous" vertical="center"/>
    </xf>
    <xf numFmtId="0" fontId="6" fillId="0" borderId="0" xfId="2" applyFont="1">
      <alignment vertical="center"/>
    </xf>
    <xf numFmtId="0" fontId="6" fillId="2" borderId="4" xfId="2" applyFont="1" applyFill="1" applyBorder="1" applyAlignment="1">
      <alignment vertical="center" shrinkToFit="1"/>
    </xf>
    <xf numFmtId="0" fontId="6" fillId="2" borderId="5" xfId="2" applyFont="1" applyFill="1" applyBorder="1" applyAlignment="1">
      <alignment horizontal="center" vertical="center" shrinkToFit="1"/>
    </xf>
    <xf numFmtId="0" fontId="6" fillId="2" borderId="0" xfId="2" applyFont="1" applyFill="1" applyAlignment="1">
      <alignment vertical="center" shrinkToFit="1"/>
    </xf>
    <xf numFmtId="0" fontId="6" fillId="2" borderId="9" xfId="2" applyFont="1" applyFill="1" applyBorder="1" applyAlignment="1">
      <alignment horizontal="center" vertical="center" shrinkToFit="1"/>
    </xf>
    <xf numFmtId="177" fontId="6" fillId="0" borderId="0" xfId="2" applyNumberFormat="1" applyFont="1">
      <alignment vertical="center"/>
    </xf>
    <xf numFmtId="178" fontId="6" fillId="2" borderId="10" xfId="2" applyNumberFormat="1" applyFont="1" applyFill="1" applyBorder="1">
      <alignment vertical="center"/>
    </xf>
    <xf numFmtId="178" fontId="6" fillId="2" borderId="11" xfId="2" applyNumberFormat="1" applyFont="1" applyFill="1" applyBorder="1" applyAlignment="1">
      <alignment horizontal="center" vertical="center"/>
    </xf>
    <xf numFmtId="178" fontId="10" fillId="2" borderId="12" xfId="2" applyNumberFormat="1" applyFont="1" applyFill="1" applyBorder="1" applyAlignment="1">
      <alignment horizontal="center" vertical="center"/>
    </xf>
    <xf numFmtId="178" fontId="6" fillId="2" borderId="13" xfId="2" applyNumberFormat="1" applyFont="1" applyFill="1" applyBorder="1" applyAlignment="1">
      <alignment horizontal="center" vertical="center" justifyLastLine="1"/>
    </xf>
    <xf numFmtId="178" fontId="6" fillId="2" borderId="14" xfId="2" applyNumberFormat="1" applyFont="1" applyFill="1" applyBorder="1" applyAlignment="1">
      <alignment horizontal="center" vertical="center" justifyLastLine="1"/>
    </xf>
    <xf numFmtId="178" fontId="6" fillId="2" borderId="15" xfId="2" applyNumberFormat="1" applyFont="1" applyFill="1" applyBorder="1" applyAlignment="1">
      <alignment horizontal="center" vertical="center" justifyLastLine="1"/>
    </xf>
    <xf numFmtId="176" fontId="6" fillId="2" borderId="5" xfId="2" applyNumberFormat="1" applyFont="1" applyFill="1" applyBorder="1" applyAlignment="1">
      <alignment horizontal="center" vertical="center" shrinkToFit="1"/>
    </xf>
    <xf numFmtId="179" fontId="6" fillId="2" borderId="5" xfId="2" applyNumberFormat="1" applyFont="1" applyFill="1" applyBorder="1" applyAlignment="1">
      <alignment horizontal="center" vertical="center" shrinkToFit="1"/>
    </xf>
    <xf numFmtId="178" fontId="6" fillId="2" borderId="16" xfId="2" applyNumberFormat="1" applyFont="1" applyFill="1" applyBorder="1" applyAlignment="1">
      <alignment horizontal="center" vertical="center" justifyLastLine="1"/>
    </xf>
    <xf numFmtId="176" fontId="6" fillId="2" borderId="17" xfId="2" applyNumberFormat="1" applyFont="1" applyFill="1" applyBorder="1" applyAlignment="1">
      <alignment horizontal="center" vertical="center" shrinkToFit="1"/>
    </xf>
    <xf numFmtId="178" fontId="6" fillId="0" borderId="0" xfId="2" applyNumberFormat="1" applyFont="1">
      <alignment vertical="center"/>
    </xf>
    <xf numFmtId="178" fontId="12" fillId="2" borderId="18" xfId="2" applyNumberFormat="1" applyFont="1" applyFill="1" applyBorder="1" applyAlignment="1">
      <alignment horizontal="center" vertical="center" justifyLastLine="1"/>
    </xf>
    <xf numFmtId="178" fontId="12" fillId="2" borderId="19" xfId="2" applyNumberFormat="1" applyFont="1" applyFill="1" applyBorder="1" applyAlignment="1">
      <alignment horizontal="center" vertical="center"/>
    </xf>
    <xf numFmtId="180" fontId="14" fillId="0" borderId="18" xfId="2" applyNumberFormat="1" applyFont="1" applyBorder="1" applyAlignment="1">
      <alignment horizontal="right" shrinkToFit="1"/>
    </xf>
    <xf numFmtId="180" fontId="12" fillId="0" borderId="20" xfId="2" applyNumberFormat="1" applyFont="1" applyBorder="1" applyAlignment="1">
      <alignment horizontal="right" shrinkToFit="1"/>
    </xf>
    <xf numFmtId="180" fontId="12" fillId="0" borderId="3" xfId="2" applyNumberFormat="1" applyFont="1" applyBorder="1" applyAlignment="1">
      <alignment shrinkToFit="1"/>
    </xf>
    <xf numFmtId="180" fontId="12" fillId="0" borderId="18" xfId="2" applyNumberFormat="1" applyFont="1" applyBorder="1" applyAlignment="1">
      <alignment shrinkToFit="1"/>
    </xf>
    <xf numFmtId="179" fontId="12" fillId="0" borderId="2" xfId="2" applyNumberFormat="1" applyFont="1" applyBorder="1" applyAlignment="1">
      <alignment horizontal="center" shrinkToFit="1"/>
    </xf>
    <xf numFmtId="180" fontId="12" fillId="0" borderId="21" xfId="2" applyNumberFormat="1" applyFont="1" applyBorder="1" applyAlignment="1">
      <alignment shrinkToFit="1"/>
    </xf>
    <xf numFmtId="180" fontId="14" fillId="0" borderId="21" xfId="2" applyNumberFormat="1" applyFont="1" applyBorder="1" applyAlignment="1">
      <alignment horizontal="right" shrinkToFit="1"/>
    </xf>
    <xf numFmtId="178" fontId="12" fillId="0" borderId="22" xfId="2" applyNumberFormat="1" applyFont="1" applyBorder="1" applyAlignment="1">
      <alignment shrinkToFit="1"/>
    </xf>
    <xf numFmtId="179" fontId="12" fillId="0" borderId="3" xfId="2" applyNumberFormat="1" applyFont="1" applyBorder="1" applyAlignment="1">
      <alignment horizontal="center" shrinkToFit="1"/>
    </xf>
    <xf numFmtId="179" fontId="14" fillId="0" borderId="23" xfId="2" applyNumberFormat="1" applyFont="1" applyBorder="1" applyAlignment="1">
      <alignment horizontal="center" shrinkToFit="1"/>
    </xf>
    <xf numFmtId="179" fontId="12" fillId="0" borderId="24" xfId="2" applyNumberFormat="1" applyFont="1" applyBorder="1" applyAlignment="1">
      <alignment horizontal="center" shrinkToFit="1"/>
    </xf>
    <xf numFmtId="179" fontId="12" fillId="0" borderId="25" xfId="2" applyNumberFormat="1" applyFont="1" applyBorder="1" applyAlignment="1">
      <alignment horizontal="center" shrinkToFit="1"/>
    </xf>
    <xf numFmtId="179" fontId="12" fillId="0" borderId="9" xfId="0" applyNumberFormat="1" applyFont="1" applyBorder="1" applyAlignment="1">
      <alignment horizontal="center" shrinkToFit="1"/>
    </xf>
    <xf numFmtId="178" fontId="12" fillId="0" borderId="0" xfId="2" applyNumberFormat="1" applyFont="1">
      <alignment vertical="center"/>
    </xf>
    <xf numFmtId="178" fontId="15" fillId="2" borderId="26" xfId="2" applyNumberFormat="1" applyFont="1" applyFill="1" applyBorder="1" applyAlignment="1">
      <alignment horizontal="center" vertical="center" justifyLastLine="1"/>
    </xf>
    <xf numFmtId="178" fontId="12" fillId="2" borderId="27" xfId="2" applyNumberFormat="1" applyFont="1" applyFill="1" applyBorder="1" applyAlignment="1">
      <alignment horizontal="center" vertical="center"/>
    </xf>
    <xf numFmtId="180" fontId="14" fillId="0" borderId="26" xfId="2" applyNumberFormat="1" applyFont="1" applyBorder="1" applyAlignment="1">
      <alignment horizontal="right" shrinkToFit="1"/>
    </xf>
    <xf numFmtId="180" fontId="12" fillId="0" borderId="28" xfId="2" applyNumberFormat="1" applyFont="1" applyBorder="1" applyAlignment="1">
      <alignment horizontal="right" shrinkToFit="1"/>
    </xf>
    <xf numFmtId="180" fontId="12" fillId="0" borderId="29" xfId="2" applyNumberFormat="1" applyFont="1" applyBorder="1" applyAlignment="1">
      <alignment shrinkToFit="1"/>
    </xf>
    <xf numFmtId="180" fontId="12" fillId="0" borderId="26" xfId="2" applyNumberFormat="1" applyFont="1" applyBorder="1" applyAlignment="1">
      <alignment shrinkToFit="1"/>
    </xf>
    <xf numFmtId="179" fontId="12" fillId="0" borderId="30" xfId="2" applyNumberFormat="1" applyFont="1" applyBorder="1" applyAlignment="1">
      <alignment horizontal="center" shrinkToFit="1"/>
    </xf>
    <xf numFmtId="180" fontId="12" fillId="0" borderId="31" xfId="2" applyNumberFormat="1" applyFont="1" applyBorder="1" applyAlignment="1">
      <alignment shrinkToFit="1"/>
    </xf>
    <xf numFmtId="180" fontId="14" fillId="0" borderId="31" xfId="2" applyNumberFormat="1" applyFont="1" applyBorder="1" applyAlignment="1">
      <alignment horizontal="right" shrinkToFit="1"/>
    </xf>
    <xf numFmtId="178" fontId="12" fillId="0" borderId="32" xfId="2" applyNumberFormat="1" applyFont="1" applyBorder="1" applyAlignment="1">
      <alignment shrinkToFit="1"/>
    </xf>
    <xf numFmtId="179" fontId="12" fillId="0" borderId="29" xfId="2" applyNumberFormat="1" applyFont="1" applyBorder="1" applyAlignment="1">
      <alignment horizontal="center" shrinkToFit="1"/>
    </xf>
    <xf numFmtId="179" fontId="14" fillId="0" borderId="26" xfId="2" applyNumberFormat="1" applyFont="1" applyBorder="1" applyAlignment="1">
      <alignment horizontal="center" shrinkToFit="1"/>
    </xf>
    <xf numFmtId="179" fontId="12" fillId="0" borderId="28" xfId="2" applyNumberFormat="1" applyFont="1" applyBorder="1" applyAlignment="1">
      <alignment horizontal="center" shrinkToFit="1"/>
    </xf>
    <xf numFmtId="179" fontId="12" fillId="0" borderId="32" xfId="2" applyNumberFormat="1" applyFont="1" applyBorder="1" applyAlignment="1">
      <alignment horizontal="center" shrinkToFit="1"/>
    </xf>
    <xf numFmtId="179" fontId="12" fillId="0" borderId="33" xfId="0" applyNumberFormat="1" applyFont="1" applyBorder="1" applyAlignment="1">
      <alignment horizontal="center" shrinkToFit="1"/>
    </xf>
    <xf numFmtId="178" fontId="12" fillId="2" borderId="26" xfId="2" applyNumberFormat="1" applyFont="1" applyFill="1" applyBorder="1" applyAlignment="1">
      <alignment horizontal="center" vertical="center" justifyLastLine="1"/>
    </xf>
    <xf numFmtId="178" fontId="12" fillId="2" borderId="34" xfId="2" applyNumberFormat="1" applyFont="1" applyFill="1" applyBorder="1" applyAlignment="1">
      <alignment horizontal="center" vertical="center" justifyLastLine="1"/>
    </xf>
    <xf numFmtId="178" fontId="12" fillId="2" borderId="35" xfId="2" applyNumberFormat="1" applyFont="1" applyFill="1" applyBorder="1" applyAlignment="1">
      <alignment horizontal="center" vertical="center"/>
    </xf>
    <xf numFmtId="180" fontId="14" fillId="0" borderId="34" xfId="2" applyNumberFormat="1" applyFont="1" applyBorder="1" applyAlignment="1">
      <alignment horizontal="right" shrinkToFit="1"/>
    </xf>
    <xf numFmtId="180" fontId="12" fillId="0" borderId="36" xfId="2" applyNumberFormat="1" applyFont="1" applyBorder="1" applyAlignment="1">
      <alignment horizontal="right" shrinkToFit="1"/>
    </xf>
    <xf numFmtId="180" fontId="12" fillId="0" borderId="37" xfId="2" applyNumberFormat="1" applyFont="1" applyBorder="1" applyAlignment="1">
      <alignment shrinkToFit="1"/>
    </xf>
    <xf numFmtId="180" fontId="12" fillId="0" borderId="34" xfId="2" applyNumberFormat="1" applyFont="1" applyBorder="1" applyAlignment="1">
      <alignment shrinkToFit="1"/>
    </xf>
    <xf numFmtId="179" fontId="12" fillId="0" borderId="38" xfId="2" applyNumberFormat="1" applyFont="1" applyBorder="1" applyAlignment="1">
      <alignment horizontal="center" shrinkToFit="1"/>
    </xf>
    <xf numFmtId="180" fontId="12" fillId="0" borderId="39" xfId="2" applyNumberFormat="1" applyFont="1" applyBorder="1" applyAlignment="1">
      <alignment shrinkToFit="1"/>
    </xf>
    <xf numFmtId="180" fontId="14" fillId="0" borderId="39" xfId="2" applyNumberFormat="1" applyFont="1" applyBorder="1" applyAlignment="1">
      <alignment horizontal="right" shrinkToFit="1"/>
    </xf>
    <xf numFmtId="178" fontId="12" fillId="0" borderId="40" xfId="2" applyNumberFormat="1" applyFont="1" applyBorder="1" applyAlignment="1">
      <alignment shrinkToFit="1"/>
    </xf>
    <xf numFmtId="179" fontId="12" fillId="0" borderId="37" xfId="2" applyNumberFormat="1" applyFont="1" applyBorder="1" applyAlignment="1">
      <alignment horizontal="center" shrinkToFit="1"/>
    </xf>
    <xf numFmtId="178" fontId="12" fillId="2" borderId="15" xfId="2" applyNumberFormat="1" applyFont="1" applyFill="1" applyBorder="1" applyAlignment="1">
      <alignment horizontal="center" vertical="center" justifyLastLine="1"/>
    </xf>
    <xf numFmtId="178" fontId="12" fillId="2" borderId="41" xfId="2" applyNumberFormat="1" applyFont="1" applyFill="1" applyBorder="1" applyAlignment="1">
      <alignment horizontal="center" vertical="center"/>
    </xf>
    <xf numFmtId="180" fontId="14" fillId="0" borderId="15" xfId="2" applyNumberFormat="1" applyFont="1" applyBorder="1" applyAlignment="1">
      <alignment horizontal="right" shrinkToFit="1"/>
    </xf>
    <xf numFmtId="180" fontId="12" fillId="0" borderId="42" xfId="2" applyNumberFormat="1" applyFont="1" applyBorder="1" applyAlignment="1">
      <alignment horizontal="right" shrinkToFit="1"/>
    </xf>
    <xf numFmtId="180" fontId="12" fillId="0" borderId="14" xfId="2" applyNumberFormat="1" applyFont="1" applyBorder="1" applyAlignment="1">
      <alignment shrinkToFit="1"/>
    </xf>
    <xf numFmtId="180" fontId="12" fillId="0" borderId="15" xfId="2" applyNumberFormat="1" applyFont="1" applyBorder="1" applyAlignment="1">
      <alignment shrinkToFit="1"/>
    </xf>
    <xf numFmtId="179" fontId="12" fillId="0" borderId="43" xfId="2" applyNumberFormat="1" applyFont="1" applyBorder="1" applyAlignment="1">
      <alignment horizontal="center" shrinkToFit="1"/>
    </xf>
    <xf numFmtId="180" fontId="12" fillId="0" borderId="44" xfId="2" applyNumberFormat="1" applyFont="1" applyBorder="1" applyAlignment="1">
      <alignment shrinkToFit="1"/>
    </xf>
    <xf numFmtId="180" fontId="14" fillId="0" borderId="44" xfId="2" applyNumberFormat="1" applyFont="1" applyBorder="1" applyAlignment="1">
      <alignment horizontal="right" shrinkToFit="1"/>
    </xf>
    <xf numFmtId="178" fontId="12" fillId="0" borderId="45" xfId="2" applyNumberFormat="1" applyFont="1" applyBorder="1" applyAlignment="1">
      <alignment shrinkToFit="1"/>
    </xf>
    <xf numFmtId="179" fontId="12" fillId="0" borderId="14" xfId="2" applyNumberFormat="1" applyFont="1" applyBorder="1" applyAlignment="1">
      <alignment horizontal="center" shrinkToFit="1"/>
    </xf>
    <xf numFmtId="179" fontId="14" fillId="0" borderId="15" xfId="2" applyNumberFormat="1" applyFont="1" applyBorder="1" applyAlignment="1">
      <alignment horizontal="center" shrinkToFit="1"/>
    </xf>
    <xf numFmtId="179" fontId="12" fillId="0" borderId="42" xfId="2" applyNumberFormat="1" applyFont="1" applyBorder="1" applyAlignment="1">
      <alignment horizontal="center" shrinkToFit="1"/>
    </xf>
    <xf numFmtId="179" fontId="12" fillId="0" borderId="45" xfId="2" applyNumberFormat="1" applyFont="1" applyBorder="1" applyAlignment="1">
      <alignment horizontal="center" shrinkToFit="1"/>
    </xf>
    <xf numFmtId="179" fontId="12" fillId="0" borderId="46" xfId="0" applyNumberFormat="1" applyFont="1" applyBorder="1" applyAlignment="1">
      <alignment horizontal="center" shrinkToFit="1"/>
    </xf>
    <xf numFmtId="180" fontId="14" fillId="0" borderId="49" xfId="2" applyNumberFormat="1" applyFont="1" applyBorder="1" applyAlignment="1">
      <alignment shrinkToFit="1"/>
    </xf>
    <xf numFmtId="180" fontId="12" fillId="0" borderId="50" xfId="2" applyNumberFormat="1" applyFont="1" applyBorder="1" applyAlignment="1">
      <alignment shrinkToFit="1"/>
    </xf>
    <xf numFmtId="180" fontId="12" fillId="0" borderId="51" xfId="2" applyNumberFormat="1" applyFont="1" applyBorder="1" applyAlignment="1">
      <alignment shrinkToFit="1"/>
    </xf>
    <xf numFmtId="180" fontId="12" fillId="0" borderId="52" xfId="2" applyNumberFormat="1" applyFont="1" applyBorder="1" applyAlignment="1">
      <alignment shrinkToFit="1"/>
    </xf>
    <xf numFmtId="179" fontId="12" fillId="0" borderId="48" xfId="2" applyNumberFormat="1" applyFont="1" applyBorder="1" applyAlignment="1">
      <alignment horizontal="center" shrinkToFit="1"/>
    </xf>
    <xf numFmtId="180" fontId="12" fillId="0" borderId="53" xfId="2" applyNumberFormat="1" applyFont="1" applyBorder="1" applyAlignment="1">
      <alignment shrinkToFit="1"/>
    </xf>
    <xf numFmtId="180" fontId="14" fillId="0" borderId="54" xfId="2" applyNumberFormat="1" applyFont="1" applyBorder="1" applyAlignment="1">
      <alignment shrinkToFit="1"/>
    </xf>
    <xf numFmtId="178" fontId="12" fillId="0" borderId="55" xfId="2" applyNumberFormat="1" applyFont="1" applyBorder="1" applyAlignment="1">
      <alignment shrinkToFit="1"/>
    </xf>
    <xf numFmtId="179" fontId="12" fillId="0" borderId="56" xfId="2" applyNumberFormat="1" applyFont="1" applyBorder="1" applyAlignment="1">
      <alignment horizontal="center" shrinkToFit="1"/>
    </xf>
    <xf numFmtId="179" fontId="14" fillId="0" borderId="52" xfId="2" applyNumberFormat="1" applyFont="1" applyBorder="1" applyAlignment="1">
      <alignment horizontal="center" shrinkToFit="1"/>
    </xf>
    <xf numFmtId="179" fontId="12" fillId="0" borderId="57" xfId="2" applyNumberFormat="1" applyFont="1" applyBorder="1" applyAlignment="1">
      <alignment horizontal="center" shrinkToFit="1"/>
    </xf>
    <xf numFmtId="179" fontId="12" fillId="0" borderId="55" xfId="2" applyNumberFormat="1" applyFont="1" applyBorder="1" applyAlignment="1">
      <alignment horizontal="center" shrinkToFit="1"/>
    </xf>
    <xf numFmtId="179" fontId="12" fillId="0" borderId="58" xfId="0" applyNumberFormat="1" applyFont="1" applyBorder="1" applyAlignment="1">
      <alignment horizontal="center" shrinkToFit="1"/>
    </xf>
    <xf numFmtId="0" fontId="12" fillId="0" borderId="0" xfId="2" applyFont="1">
      <alignment vertical="center"/>
    </xf>
    <xf numFmtId="180" fontId="14" fillId="0" borderId="59" xfId="2" applyNumberFormat="1" applyFont="1" applyBorder="1" applyAlignment="1">
      <alignment shrinkToFit="1"/>
    </xf>
    <xf numFmtId="180" fontId="12" fillId="0" borderId="60" xfId="2" applyNumberFormat="1" applyFont="1" applyBorder="1" applyAlignment="1">
      <alignment shrinkToFit="1"/>
    </xf>
    <xf numFmtId="180" fontId="12" fillId="0" borderId="61" xfId="2" applyNumberFormat="1" applyFont="1" applyBorder="1" applyAlignment="1">
      <alignment shrinkToFit="1"/>
    </xf>
    <xf numFmtId="180" fontId="12" fillId="0" borderId="59" xfId="2" applyNumberFormat="1" applyFont="1" applyBorder="1" applyAlignment="1">
      <alignment shrinkToFit="1"/>
    </xf>
    <xf numFmtId="179" fontId="12" fillId="0" borderId="7" xfId="2" applyNumberFormat="1" applyFont="1" applyBorder="1" applyAlignment="1">
      <alignment horizontal="center" shrinkToFit="1"/>
    </xf>
    <xf numFmtId="180" fontId="12" fillId="0" borderId="62" xfId="2" applyNumberFormat="1" applyFont="1" applyBorder="1" applyAlignment="1">
      <alignment shrinkToFit="1"/>
    </xf>
    <xf numFmtId="180" fontId="14" fillId="0" borderId="62" xfId="2" applyNumberFormat="1" applyFont="1" applyBorder="1" applyAlignment="1">
      <alignment shrinkToFit="1"/>
    </xf>
    <xf numFmtId="181" fontId="12" fillId="0" borderId="63" xfId="2" applyNumberFormat="1" applyFont="1" applyBorder="1" applyAlignment="1">
      <alignment shrinkToFit="1"/>
    </xf>
    <xf numFmtId="179" fontId="12" fillId="0" borderId="8" xfId="2" applyNumberFormat="1" applyFont="1" applyBorder="1" applyAlignment="1">
      <alignment horizontal="center" shrinkToFit="1"/>
    </xf>
    <xf numFmtId="180" fontId="14" fillId="0" borderId="26" xfId="2" applyNumberFormat="1" applyFont="1" applyBorder="1" applyAlignment="1">
      <alignment shrinkToFit="1"/>
    </xf>
    <xf numFmtId="180" fontId="12" fillId="0" borderId="28" xfId="2" applyNumberFormat="1" applyFont="1" applyBorder="1" applyAlignment="1">
      <alignment shrinkToFit="1"/>
    </xf>
    <xf numFmtId="180" fontId="12" fillId="0" borderId="27" xfId="2" applyNumberFormat="1" applyFont="1" applyBorder="1" applyAlignment="1">
      <alignment shrinkToFit="1"/>
    </xf>
    <xf numFmtId="180" fontId="14" fillId="0" borderId="31" xfId="2" applyNumberFormat="1" applyFont="1" applyBorder="1" applyAlignment="1">
      <alignment shrinkToFit="1"/>
    </xf>
    <xf numFmtId="181" fontId="12" fillId="0" borderId="27" xfId="2" applyNumberFormat="1" applyFont="1" applyBorder="1" applyAlignment="1">
      <alignment shrinkToFit="1"/>
    </xf>
    <xf numFmtId="180" fontId="12" fillId="0" borderId="66" xfId="2" applyNumberFormat="1" applyFont="1" applyBorder="1" applyAlignment="1">
      <alignment shrinkToFit="1"/>
    </xf>
    <xf numFmtId="180" fontId="12" fillId="0" borderId="49" xfId="2" applyNumberFormat="1" applyFont="1" applyBorder="1" applyAlignment="1">
      <alignment shrinkToFit="1"/>
    </xf>
    <xf numFmtId="180" fontId="12" fillId="0" borderId="54" xfId="2" applyNumberFormat="1" applyFont="1" applyBorder="1" applyAlignment="1">
      <alignment shrinkToFit="1"/>
    </xf>
    <xf numFmtId="181" fontId="12" fillId="0" borderId="67" xfId="2" applyNumberFormat="1" applyFont="1" applyBorder="1" applyAlignment="1">
      <alignment shrinkToFit="1"/>
    </xf>
    <xf numFmtId="0" fontId="12" fillId="0" borderId="0" xfId="2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38" fontId="12" fillId="0" borderId="0" xfId="0" applyNumberFormat="1" applyFont="1" applyAlignment="1">
      <alignment horizontal="center" vertical="center" shrinkToFit="1"/>
    </xf>
    <xf numFmtId="177" fontId="12" fillId="0" borderId="0" xfId="2" applyNumberFormat="1" applyFont="1">
      <alignment vertical="center"/>
    </xf>
    <xf numFmtId="0" fontId="12" fillId="0" borderId="0" xfId="0" applyFont="1">
      <alignment vertical="center"/>
    </xf>
    <xf numFmtId="0" fontId="12" fillId="0" borderId="0" xfId="3" applyNumberFormat="1" applyFont="1" applyAlignment="1">
      <alignment horizontal="center" vertical="center"/>
    </xf>
    <xf numFmtId="0" fontId="12" fillId="0" borderId="0" xfId="3" applyNumberFormat="1" applyFont="1">
      <alignment vertical="center"/>
    </xf>
    <xf numFmtId="38" fontId="12" fillId="0" borderId="0" xfId="3" applyFont="1" applyAlignment="1">
      <alignment horizontal="center" vertical="center" shrinkToFit="1"/>
    </xf>
    <xf numFmtId="176" fontId="12" fillId="0" borderId="0" xfId="2" applyNumberFormat="1" applyFont="1" applyAlignment="1">
      <alignment vertical="center" shrinkToFit="1"/>
    </xf>
    <xf numFmtId="0" fontId="12" fillId="0" borderId="0" xfId="2" applyFont="1" applyAlignment="1">
      <alignment vertical="center" shrinkToFit="1"/>
    </xf>
    <xf numFmtId="0" fontId="12" fillId="2" borderId="64" xfId="2" applyFont="1" applyFill="1" applyBorder="1" applyAlignment="1">
      <alignment horizontal="center" vertical="center"/>
    </xf>
    <xf numFmtId="0" fontId="12" fillId="2" borderId="30" xfId="2" applyFont="1" applyFill="1" applyBorder="1" applyAlignment="1">
      <alignment horizontal="center" vertical="center"/>
    </xf>
    <xf numFmtId="0" fontId="12" fillId="2" borderId="65" xfId="2" applyFont="1" applyFill="1" applyBorder="1" applyAlignment="1">
      <alignment horizontal="center" vertical="center"/>
    </xf>
    <xf numFmtId="0" fontId="12" fillId="2" borderId="43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 shrinkToFit="1"/>
    </xf>
    <xf numFmtId="0" fontId="6" fillId="2" borderId="7" xfId="2" applyFont="1" applyFill="1" applyBorder="1" applyAlignment="1">
      <alignment horizontal="center" vertical="center" shrinkToFit="1"/>
    </xf>
    <xf numFmtId="0" fontId="6" fillId="2" borderId="8" xfId="2" applyFont="1" applyFill="1" applyBorder="1" applyAlignment="1">
      <alignment horizontal="center" vertical="center" shrinkToFit="1"/>
    </xf>
    <xf numFmtId="0" fontId="12" fillId="2" borderId="47" xfId="2" applyFont="1" applyFill="1" applyBorder="1" applyAlignment="1">
      <alignment horizontal="center" vertical="center"/>
    </xf>
    <xf numFmtId="0" fontId="12" fillId="2" borderId="48" xfId="2" applyFont="1" applyFill="1" applyBorder="1" applyAlignment="1">
      <alignment horizontal="center" vertical="center"/>
    </xf>
    <xf numFmtId="0" fontId="12" fillId="2" borderId="6" xfId="2" applyFont="1" applyFill="1" applyBorder="1" applyAlignment="1">
      <alignment horizontal="center" vertical="center"/>
    </xf>
    <xf numFmtId="0" fontId="12" fillId="2" borderId="7" xfId="2" applyFont="1" applyFill="1" applyBorder="1" applyAlignment="1">
      <alignment horizontal="center" vertical="center"/>
    </xf>
  </cellXfs>
  <cellStyles count="4">
    <cellStyle name="桁区切り 2" xfId="1" xr:uid="{3F50F58E-480B-4ED8-B4B3-F9BC717E066F}"/>
    <cellStyle name="桁区切り 3" xfId="3" xr:uid="{95110678-832E-4723-BF90-6B0EC9C25C8D}"/>
    <cellStyle name="標準" xfId="0" builtinId="0"/>
    <cellStyle name="標準 3" xfId="2" xr:uid="{B122E4E4-A0FC-4A85-AE12-F1706C1D43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D7990-FEDC-41A6-9FFC-4B4AF47D498E}">
  <sheetPr>
    <tabColor rgb="FFFFCCFF"/>
    <pageSetUpPr fitToPage="1"/>
  </sheetPr>
  <dimension ref="A1:W55"/>
  <sheetViews>
    <sheetView showGridLines="0" tabSelected="1" view="pageBreakPreview" zoomScaleNormal="100" zoomScaleSheetLayoutView="100" workbookViewId="0">
      <pane xSplit="2" ySplit="6" topLeftCell="C7" activePane="bottomRight" state="frozen"/>
      <selection activeCell="H2" sqref="H2"/>
      <selection pane="topRight" activeCell="H2" sqref="H2"/>
      <selection pane="bottomLeft" activeCell="H2" sqref="H2"/>
      <selection pane="bottomRight" activeCell="E36" sqref="E36"/>
    </sheetView>
  </sheetViews>
  <sheetFormatPr defaultColWidth="8.875" defaultRowHeight="15" customHeight="1" x14ac:dyDescent="0.4"/>
  <cols>
    <col min="1" max="1" width="9.375" style="110" customWidth="1"/>
    <col min="2" max="2" width="3.75" style="129" customWidth="1"/>
    <col min="3" max="6" width="9.375" style="110" customWidth="1"/>
    <col min="7" max="7" width="7.5" style="137" customWidth="1"/>
    <col min="8" max="8" width="9.375" style="110" customWidth="1"/>
    <col min="9" max="9" width="7.5" style="137" customWidth="1"/>
    <col min="10" max="13" width="9.375" style="110" customWidth="1"/>
    <col min="14" max="14" width="7.5" style="138" customWidth="1"/>
    <col min="15" max="15" width="9.375" style="110" customWidth="1"/>
    <col min="16" max="16" width="7.5" style="138" customWidth="1"/>
    <col min="17" max="17" width="9.375" style="132" customWidth="1"/>
    <col min="18" max="18" width="9.375" style="110" customWidth="1"/>
    <col min="19" max="19" width="9.375" style="132" customWidth="1"/>
    <col min="20" max="20" width="9.375" style="110" customWidth="1"/>
    <col min="21" max="21" width="7.5" style="110" customWidth="1"/>
    <col min="22" max="16384" width="8.875" style="110"/>
  </cols>
  <sheetData>
    <row r="1" spans="1:23" s="6" customFormat="1" ht="15" customHeight="1" x14ac:dyDescent="0.15">
      <c r="A1" s="1" t="s">
        <v>57</v>
      </c>
      <c r="B1" s="1"/>
      <c r="C1" s="2"/>
      <c r="D1" s="3"/>
      <c r="E1" s="4"/>
      <c r="F1" s="4"/>
      <c r="G1" s="5"/>
      <c r="I1" s="5"/>
      <c r="N1" s="7"/>
      <c r="P1" s="7"/>
      <c r="Q1" s="8"/>
      <c r="S1" s="8"/>
    </row>
    <row r="2" spans="1:23" s="6" customFormat="1" ht="15" customHeight="1" x14ac:dyDescent="0.15">
      <c r="A2" s="9" t="s">
        <v>0</v>
      </c>
      <c r="B2" s="10"/>
      <c r="C2" s="11"/>
      <c r="D2" s="11"/>
      <c r="E2" s="10"/>
      <c r="F2" s="10"/>
      <c r="H2" s="3" t="s">
        <v>1</v>
      </c>
      <c r="I2" s="5"/>
      <c r="M2" s="12"/>
      <c r="N2" s="7"/>
      <c r="O2" s="13"/>
      <c r="P2" s="14"/>
      <c r="T2" s="12"/>
      <c r="U2" s="13"/>
    </row>
    <row r="3" spans="1:23" s="6" customFormat="1" ht="15" customHeight="1" x14ac:dyDescent="0.15">
      <c r="A3" s="9"/>
      <c r="B3" s="10"/>
      <c r="C3" s="11"/>
      <c r="D3" s="11"/>
      <c r="E3" s="10"/>
      <c r="F3" s="10"/>
      <c r="G3" s="15"/>
      <c r="H3" s="12"/>
      <c r="I3" s="5"/>
      <c r="M3" s="12"/>
      <c r="N3" s="7"/>
      <c r="O3" s="13"/>
      <c r="P3" s="14"/>
      <c r="T3" s="12"/>
      <c r="U3" s="12" t="s">
        <v>2</v>
      </c>
    </row>
    <row r="4" spans="1:23" s="22" customFormat="1" ht="18.75" customHeight="1" x14ac:dyDescent="0.4">
      <c r="A4" s="16"/>
      <c r="B4" s="17"/>
      <c r="C4" s="18" t="s">
        <v>3</v>
      </c>
      <c r="D4" s="19"/>
      <c r="E4" s="19"/>
      <c r="F4" s="19"/>
      <c r="G4" s="20"/>
      <c r="H4" s="19"/>
      <c r="I4" s="20"/>
      <c r="J4" s="18" t="s">
        <v>4</v>
      </c>
      <c r="K4" s="19"/>
      <c r="L4" s="19"/>
      <c r="M4" s="19"/>
      <c r="N4" s="20"/>
      <c r="O4" s="19"/>
      <c r="P4" s="20"/>
      <c r="Q4" s="18" t="s">
        <v>5</v>
      </c>
      <c r="R4" s="19"/>
      <c r="S4" s="19"/>
      <c r="T4" s="19"/>
      <c r="U4" s="21"/>
    </row>
    <row r="5" spans="1:23" s="22" customFormat="1" ht="18.75" customHeight="1" x14ac:dyDescent="0.4">
      <c r="A5" s="23"/>
      <c r="B5" s="24"/>
      <c r="C5" s="23"/>
      <c r="D5" s="25"/>
      <c r="E5" s="25"/>
      <c r="F5" s="143" t="s">
        <v>58</v>
      </c>
      <c r="G5" s="144"/>
      <c r="H5" s="145" t="s">
        <v>6</v>
      </c>
      <c r="I5" s="144"/>
      <c r="J5" s="23"/>
      <c r="K5" s="25"/>
      <c r="L5" s="25"/>
      <c r="M5" s="143" t="s">
        <v>58</v>
      </c>
      <c r="N5" s="144"/>
      <c r="O5" s="145" t="s">
        <v>6</v>
      </c>
      <c r="P5" s="144"/>
      <c r="Q5" s="23"/>
      <c r="R5" s="25"/>
      <c r="S5" s="25"/>
      <c r="T5" s="26" t="s">
        <v>58</v>
      </c>
      <c r="U5" s="26" t="s">
        <v>6</v>
      </c>
      <c r="W5" s="27"/>
    </row>
    <row r="6" spans="1:23" s="38" customFormat="1" ht="18.75" customHeight="1" x14ac:dyDescent="0.4">
      <c r="A6" s="28"/>
      <c r="B6" s="29"/>
      <c r="C6" s="30" t="s">
        <v>55</v>
      </c>
      <c r="D6" s="31" t="s">
        <v>56</v>
      </c>
      <c r="E6" s="32" t="s">
        <v>7</v>
      </c>
      <c r="F6" s="33" t="s">
        <v>8</v>
      </c>
      <c r="G6" s="34" t="s">
        <v>9</v>
      </c>
      <c r="H6" s="33" t="s">
        <v>8</v>
      </c>
      <c r="I6" s="35" t="s">
        <v>9</v>
      </c>
      <c r="J6" s="30" t="s">
        <v>55</v>
      </c>
      <c r="K6" s="31" t="s">
        <v>56</v>
      </c>
      <c r="L6" s="32" t="s">
        <v>7</v>
      </c>
      <c r="M6" s="33" t="s">
        <v>8</v>
      </c>
      <c r="N6" s="35" t="s">
        <v>9</v>
      </c>
      <c r="O6" s="33" t="s">
        <v>8</v>
      </c>
      <c r="P6" s="35" t="s">
        <v>9</v>
      </c>
      <c r="Q6" s="30" t="s">
        <v>55</v>
      </c>
      <c r="R6" s="31" t="s">
        <v>56</v>
      </c>
      <c r="S6" s="36" t="s">
        <v>7</v>
      </c>
      <c r="T6" s="37" t="s">
        <v>10</v>
      </c>
      <c r="U6" s="37" t="s">
        <v>10</v>
      </c>
    </row>
    <row r="7" spans="1:23" s="54" customFormat="1" ht="15" customHeight="1" x14ac:dyDescent="0.15">
      <c r="A7" s="39" t="s">
        <v>11</v>
      </c>
      <c r="B7" s="40" t="s">
        <v>12</v>
      </c>
      <c r="C7" s="41">
        <v>251299155</v>
      </c>
      <c r="D7" s="42">
        <v>235899079</v>
      </c>
      <c r="E7" s="43">
        <v>225106320</v>
      </c>
      <c r="F7" s="44">
        <f>C7-D7</f>
        <v>15400076</v>
      </c>
      <c r="G7" s="45">
        <f t="shared" ref="G7:G45" si="0">IF(D7=0,IF(C7=0,"-","皆増"),(C7/D7-1)*100)</f>
        <v>6.5282476155831048</v>
      </c>
      <c r="H7" s="46">
        <f>C7-E7</f>
        <v>26192835</v>
      </c>
      <c r="I7" s="45">
        <f t="shared" ref="I7:I45" si="1">IF(E7=0,IF(C7=0,"-","皆増"),(C7/E7-1)*100)</f>
        <v>11.635761714731064</v>
      </c>
      <c r="J7" s="47">
        <v>248489044</v>
      </c>
      <c r="K7" s="42">
        <v>233179032</v>
      </c>
      <c r="L7" s="48">
        <v>221797282</v>
      </c>
      <c r="M7" s="44">
        <f>J7-K7</f>
        <v>15310012</v>
      </c>
      <c r="N7" s="45">
        <f t="shared" ref="N7:N45" si="2">IF(K7=0,IF(J7=0,"-","皆増"),(J7/K7-1)*100)</f>
        <v>6.5657756054154914</v>
      </c>
      <c r="O7" s="46">
        <f>J7-L7</f>
        <v>26691762</v>
      </c>
      <c r="P7" s="49">
        <f t="shared" ref="P7:P45" si="3">IF(L7=0,IF(J7=0,"-","皆増"),(J7/L7-1)*100)</f>
        <v>12.034305271603829</v>
      </c>
      <c r="Q7" s="50">
        <f>ROUND(J7/C7*100,1)</f>
        <v>98.9</v>
      </c>
      <c r="R7" s="51">
        <f t="shared" ref="R7:S22" si="4">ROUND(K7/D7*100,1)</f>
        <v>98.8</v>
      </c>
      <c r="S7" s="52">
        <f t="shared" si="4"/>
        <v>98.5</v>
      </c>
      <c r="T7" s="53">
        <f t="shared" ref="T7:T45" si="5">IFERROR(Q7-R7,"-")</f>
        <v>0.10000000000000853</v>
      </c>
      <c r="U7" s="53">
        <f t="shared" ref="U7:U45" si="6">IFERROR(Q7-S7,"-")</f>
        <v>0.40000000000000568</v>
      </c>
    </row>
    <row r="8" spans="1:23" s="54" customFormat="1" ht="15" customHeight="1" x14ac:dyDescent="0.15">
      <c r="A8" s="55" t="s">
        <v>13</v>
      </c>
      <c r="B8" s="56" t="s">
        <v>12</v>
      </c>
      <c r="C8" s="57">
        <v>20611934</v>
      </c>
      <c r="D8" s="58">
        <v>19461252</v>
      </c>
      <c r="E8" s="59">
        <v>20201473</v>
      </c>
      <c r="F8" s="60">
        <f t="shared" ref="F8:F45" si="7">C8-D8</f>
        <v>1150682</v>
      </c>
      <c r="G8" s="61">
        <f t="shared" si="0"/>
        <v>5.9126822878610374</v>
      </c>
      <c r="H8" s="62">
        <f t="shared" ref="H8:H45" si="8">C8-E8</f>
        <v>410461</v>
      </c>
      <c r="I8" s="61">
        <f t="shared" si="1"/>
        <v>2.0318369853524976</v>
      </c>
      <c r="J8" s="63">
        <v>20020114</v>
      </c>
      <c r="K8" s="58">
        <v>18930117</v>
      </c>
      <c r="L8" s="64">
        <v>19583696</v>
      </c>
      <c r="M8" s="60">
        <f t="shared" ref="M8:M45" si="9">J8-K8</f>
        <v>1089997</v>
      </c>
      <c r="N8" s="61">
        <f t="shared" si="2"/>
        <v>5.7580045596125951</v>
      </c>
      <c r="O8" s="62">
        <f t="shared" ref="O8:O45" si="10">J8-L8</f>
        <v>436418</v>
      </c>
      <c r="P8" s="65">
        <f t="shared" si="3"/>
        <v>2.2284761773262884</v>
      </c>
      <c r="Q8" s="66">
        <f t="shared" ref="Q8:S45" si="11">ROUND(J8/C8*100,1)</f>
        <v>97.1</v>
      </c>
      <c r="R8" s="67">
        <f t="shared" si="4"/>
        <v>97.3</v>
      </c>
      <c r="S8" s="68">
        <f t="shared" si="4"/>
        <v>96.9</v>
      </c>
      <c r="T8" s="69">
        <f t="shared" si="5"/>
        <v>-0.20000000000000284</v>
      </c>
      <c r="U8" s="69">
        <f t="shared" si="6"/>
        <v>0.19999999999998863</v>
      </c>
    </row>
    <row r="9" spans="1:23" s="54" customFormat="1" ht="15" customHeight="1" x14ac:dyDescent="0.15">
      <c r="A9" s="55" t="s">
        <v>14</v>
      </c>
      <c r="B9" s="56" t="s">
        <v>12</v>
      </c>
      <c r="C9" s="57">
        <v>6502111</v>
      </c>
      <c r="D9" s="58">
        <v>6056951</v>
      </c>
      <c r="E9" s="59">
        <v>5952802</v>
      </c>
      <c r="F9" s="60">
        <f t="shared" si="7"/>
        <v>445160</v>
      </c>
      <c r="G9" s="61">
        <f t="shared" si="0"/>
        <v>7.3495724168810339</v>
      </c>
      <c r="H9" s="62">
        <f t="shared" si="8"/>
        <v>549309</v>
      </c>
      <c r="I9" s="61">
        <f t="shared" si="1"/>
        <v>9.2277384666918252</v>
      </c>
      <c r="J9" s="63">
        <v>6347713</v>
      </c>
      <c r="K9" s="58">
        <v>5908356</v>
      </c>
      <c r="L9" s="64">
        <v>5812289</v>
      </c>
      <c r="M9" s="60">
        <f t="shared" si="9"/>
        <v>439357</v>
      </c>
      <c r="N9" s="61">
        <f t="shared" si="2"/>
        <v>7.4361971418106743</v>
      </c>
      <c r="O9" s="62">
        <f t="shared" si="10"/>
        <v>535424</v>
      </c>
      <c r="P9" s="65">
        <f t="shared" si="3"/>
        <v>9.2119301018927402</v>
      </c>
      <c r="Q9" s="66">
        <f t="shared" si="11"/>
        <v>97.6</v>
      </c>
      <c r="R9" s="67">
        <f t="shared" si="4"/>
        <v>97.5</v>
      </c>
      <c r="S9" s="68">
        <f t="shared" si="4"/>
        <v>97.6</v>
      </c>
      <c r="T9" s="69">
        <f t="shared" si="5"/>
        <v>9.9999999999994316E-2</v>
      </c>
      <c r="U9" s="69">
        <f t="shared" si="6"/>
        <v>0</v>
      </c>
    </row>
    <row r="10" spans="1:23" s="54" customFormat="1" ht="15" customHeight="1" x14ac:dyDescent="0.15">
      <c r="A10" s="55" t="s">
        <v>15</v>
      </c>
      <c r="B10" s="56" t="s">
        <v>12</v>
      </c>
      <c r="C10" s="57">
        <v>7738277</v>
      </c>
      <c r="D10" s="58">
        <v>7527593</v>
      </c>
      <c r="E10" s="59">
        <v>7199275</v>
      </c>
      <c r="F10" s="60">
        <f t="shared" si="7"/>
        <v>210684</v>
      </c>
      <c r="G10" s="61">
        <f t="shared" si="0"/>
        <v>2.7988229438015599</v>
      </c>
      <c r="H10" s="62">
        <f t="shared" si="8"/>
        <v>539002</v>
      </c>
      <c r="I10" s="61">
        <f t="shared" si="1"/>
        <v>7.4868927773977134</v>
      </c>
      <c r="J10" s="63">
        <v>7335350</v>
      </c>
      <c r="K10" s="58">
        <v>7128605</v>
      </c>
      <c r="L10" s="64">
        <v>6672049</v>
      </c>
      <c r="M10" s="60">
        <f t="shared" si="9"/>
        <v>206745</v>
      </c>
      <c r="N10" s="61">
        <f t="shared" si="2"/>
        <v>2.9002168025862085</v>
      </c>
      <c r="O10" s="62">
        <f t="shared" si="10"/>
        <v>663301</v>
      </c>
      <c r="P10" s="65">
        <f t="shared" si="3"/>
        <v>9.9414887390665072</v>
      </c>
      <c r="Q10" s="66">
        <f t="shared" si="11"/>
        <v>94.8</v>
      </c>
      <c r="R10" s="67">
        <f t="shared" si="4"/>
        <v>94.7</v>
      </c>
      <c r="S10" s="68">
        <f t="shared" si="4"/>
        <v>92.7</v>
      </c>
      <c r="T10" s="69">
        <f t="shared" si="5"/>
        <v>9.9999999999994316E-2</v>
      </c>
      <c r="U10" s="69">
        <f t="shared" si="6"/>
        <v>2.0999999999999943</v>
      </c>
    </row>
    <row r="11" spans="1:23" s="54" customFormat="1" ht="15" customHeight="1" x14ac:dyDescent="0.15">
      <c r="A11" s="55" t="s">
        <v>16</v>
      </c>
      <c r="B11" s="56" t="s">
        <v>17</v>
      </c>
      <c r="C11" s="57">
        <v>4769043</v>
      </c>
      <c r="D11" s="58">
        <v>4568659</v>
      </c>
      <c r="E11" s="59">
        <v>4397016</v>
      </c>
      <c r="F11" s="60">
        <f t="shared" si="7"/>
        <v>200384</v>
      </c>
      <c r="G11" s="61">
        <f t="shared" si="0"/>
        <v>4.3860572653813712</v>
      </c>
      <c r="H11" s="62">
        <f t="shared" si="8"/>
        <v>372027</v>
      </c>
      <c r="I11" s="61">
        <f t="shared" si="1"/>
        <v>8.4608971174996874</v>
      </c>
      <c r="J11" s="63">
        <v>4595890</v>
      </c>
      <c r="K11" s="58">
        <v>4360595</v>
      </c>
      <c r="L11" s="64">
        <v>4125019</v>
      </c>
      <c r="M11" s="60">
        <f t="shared" si="9"/>
        <v>235295</v>
      </c>
      <c r="N11" s="61">
        <f t="shared" si="2"/>
        <v>5.39593793966191</v>
      </c>
      <c r="O11" s="62">
        <f t="shared" si="10"/>
        <v>470871</v>
      </c>
      <c r="P11" s="65">
        <f t="shared" si="3"/>
        <v>11.41500196726366</v>
      </c>
      <c r="Q11" s="66">
        <f t="shared" si="11"/>
        <v>96.4</v>
      </c>
      <c r="R11" s="67">
        <f t="shared" si="4"/>
        <v>95.4</v>
      </c>
      <c r="S11" s="68">
        <f t="shared" si="4"/>
        <v>93.8</v>
      </c>
      <c r="T11" s="69">
        <f t="shared" si="5"/>
        <v>1</v>
      </c>
      <c r="U11" s="69">
        <f t="shared" si="6"/>
        <v>2.6000000000000085</v>
      </c>
    </row>
    <row r="12" spans="1:23" s="54" customFormat="1" ht="15" customHeight="1" x14ac:dyDescent="0.15">
      <c r="A12" s="55" t="s">
        <v>18</v>
      </c>
      <c r="B12" s="56" t="s">
        <v>12</v>
      </c>
      <c r="C12" s="57">
        <v>13805599</v>
      </c>
      <c r="D12" s="58">
        <v>12789834</v>
      </c>
      <c r="E12" s="59">
        <v>12155222</v>
      </c>
      <c r="F12" s="60">
        <f t="shared" si="7"/>
        <v>1015765</v>
      </c>
      <c r="G12" s="61">
        <f t="shared" si="0"/>
        <v>7.941971725356245</v>
      </c>
      <c r="H12" s="62">
        <f t="shared" si="8"/>
        <v>1650377</v>
      </c>
      <c r="I12" s="61">
        <f t="shared" si="1"/>
        <v>13.577514256835466</v>
      </c>
      <c r="J12" s="63">
        <v>13527857</v>
      </c>
      <c r="K12" s="58">
        <v>12537348</v>
      </c>
      <c r="L12" s="64">
        <v>11869976</v>
      </c>
      <c r="M12" s="60">
        <f t="shared" si="9"/>
        <v>990509</v>
      </c>
      <c r="N12" s="61">
        <f t="shared" si="2"/>
        <v>7.9004666696657067</v>
      </c>
      <c r="O12" s="62">
        <f t="shared" si="10"/>
        <v>1657881</v>
      </c>
      <c r="P12" s="65">
        <f t="shared" si="3"/>
        <v>13.967012233217657</v>
      </c>
      <c r="Q12" s="66">
        <f t="shared" si="11"/>
        <v>98</v>
      </c>
      <c r="R12" s="67">
        <f t="shared" si="4"/>
        <v>98</v>
      </c>
      <c r="S12" s="68">
        <f t="shared" si="4"/>
        <v>97.7</v>
      </c>
      <c r="T12" s="69">
        <f t="shared" si="5"/>
        <v>0</v>
      </c>
      <c r="U12" s="69">
        <f t="shared" si="6"/>
        <v>0.29999999999999716</v>
      </c>
    </row>
    <row r="13" spans="1:23" s="54" customFormat="1" ht="15" customHeight="1" x14ac:dyDescent="0.15">
      <c r="A13" s="70" t="s">
        <v>19</v>
      </c>
      <c r="B13" s="56" t="s">
        <v>17</v>
      </c>
      <c r="C13" s="57">
        <v>4039622</v>
      </c>
      <c r="D13" s="58">
        <v>3896414</v>
      </c>
      <c r="E13" s="59">
        <v>3580554</v>
      </c>
      <c r="F13" s="60">
        <f t="shared" si="7"/>
        <v>143208</v>
      </c>
      <c r="G13" s="61">
        <f t="shared" si="0"/>
        <v>3.6753794642971682</v>
      </c>
      <c r="H13" s="62">
        <f t="shared" si="8"/>
        <v>459068</v>
      </c>
      <c r="I13" s="61">
        <f t="shared" si="1"/>
        <v>12.821144437425037</v>
      </c>
      <c r="J13" s="63">
        <v>3865372</v>
      </c>
      <c r="K13" s="58">
        <v>3722215</v>
      </c>
      <c r="L13" s="64">
        <v>3388108</v>
      </c>
      <c r="M13" s="60">
        <f t="shared" si="9"/>
        <v>143157</v>
      </c>
      <c r="N13" s="61">
        <f t="shared" si="2"/>
        <v>3.8460164176437939</v>
      </c>
      <c r="O13" s="62">
        <f t="shared" si="10"/>
        <v>477264</v>
      </c>
      <c r="P13" s="65">
        <f t="shared" si="3"/>
        <v>14.086445886612831</v>
      </c>
      <c r="Q13" s="66">
        <f t="shared" si="11"/>
        <v>95.7</v>
      </c>
      <c r="R13" s="67">
        <f t="shared" si="4"/>
        <v>95.5</v>
      </c>
      <c r="S13" s="68">
        <f t="shared" si="4"/>
        <v>94.6</v>
      </c>
      <c r="T13" s="69">
        <f t="shared" si="5"/>
        <v>0.20000000000000284</v>
      </c>
      <c r="U13" s="69">
        <f t="shared" si="6"/>
        <v>1.1000000000000085</v>
      </c>
    </row>
    <row r="14" spans="1:23" s="54" customFormat="1" ht="15" customHeight="1" x14ac:dyDescent="0.15">
      <c r="A14" s="70" t="s">
        <v>20</v>
      </c>
      <c r="B14" s="56" t="s">
        <v>12</v>
      </c>
      <c r="C14" s="57">
        <v>9080768</v>
      </c>
      <c r="D14" s="58">
        <v>8606068</v>
      </c>
      <c r="E14" s="59">
        <v>8296788</v>
      </c>
      <c r="F14" s="60">
        <f t="shared" si="7"/>
        <v>474700</v>
      </c>
      <c r="G14" s="61">
        <f t="shared" si="0"/>
        <v>5.5158755426984785</v>
      </c>
      <c r="H14" s="62">
        <f t="shared" si="8"/>
        <v>783980</v>
      </c>
      <c r="I14" s="61">
        <f t="shared" si="1"/>
        <v>9.4491988948012242</v>
      </c>
      <c r="J14" s="63">
        <v>8959629</v>
      </c>
      <c r="K14" s="58">
        <v>8468529</v>
      </c>
      <c r="L14" s="64">
        <v>8126348</v>
      </c>
      <c r="M14" s="60">
        <f t="shared" si="9"/>
        <v>491100</v>
      </c>
      <c r="N14" s="61">
        <f t="shared" si="2"/>
        <v>5.7991181231120459</v>
      </c>
      <c r="O14" s="62">
        <f t="shared" si="10"/>
        <v>833281</v>
      </c>
      <c r="P14" s="65">
        <f t="shared" si="3"/>
        <v>10.254064925597572</v>
      </c>
      <c r="Q14" s="66">
        <f t="shared" si="11"/>
        <v>98.7</v>
      </c>
      <c r="R14" s="67">
        <f t="shared" si="4"/>
        <v>98.4</v>
      </c>
      <c r="S14" s="68">
        <f t="shared" si="4"/>
        <v>97.9</v>
      </c>
      <c r="T14" s="69">
        <f t="shared" si="5"/>
        <v>0.29999999999999716</v>
      </c>
      <c r="U14" s="69">
        <f t="shared" si="6"/>
        <v>0.79999999999999716</v>
      </c>
    </row>
    <row r="15" spans="1:23" s="54" customFormat="1" ht="15" customHeight="1" x14ac:dyDescent="0.15">
      <c r="A15" s="70" t="s">
        <v>21</v>
      </c>
      <c r="B15" s="56" t="s">
        <v>12</v>
      </c>
      <c r="C15" s="57">
        <v>7880171</v>
      </c>
      <c r="D15" s="58">
        <v>7521274</v>
      </c>
      <c r="E15" s="59">
        <v>6991910</v>
      </c>
      <c r="F15" s="60">
        <f t="shared" si="7"/>
        <v>358897</v>
      </c>
      <c r="G15" s="61">
        <f t="shared" si="0"/>
        <v>4.7717580824737871</v>
      </c>
      <c r="H15" s="62">
        <f t="shared" si="8"/>
        <v>888261</v>
      </c>
      <c r="I15" s="61">
        <f t="shared" si="1"/>
        <v>12.70412519611952</v>
      </c>
      <c r="J15" s="63">
        <v>7727760</v>
      </c>
      <c r="K15" s="58">
        <v>7359103</v>
      </c>
      <c r="L15" s="64">
        <v>6840156</v>
      </c>
      <c r="M15" s="60">
        <f t="shared" si="9"/>
        <v>368657</v>
      </c>
      <c r="N15" s="61">
        <f t="shared" si="2"/>
        <v>5.0095371677771006</v>
      </c>
      <c r="O15" s="62">
        <f t="shared" si="10"/>
        <v>887604</v>
      </c>
      <c r="P15" s="65">
        <f t="shared" si="3"/>
        <v>12.976370714352136</v>
      </c>
      <c r="Q15" s="66">
        <f t="shared" si="11"/>
        <v>98.1</v>
      </c>
      <c r="R15" s="67">
        <f t="shared" si="4"/>
        <v>97.8</v>
      </c>
      <c r="S15" s="68">
        <f t="shared" si="4"/>
        <v>97.8</v>
      </c>
      <c r="T15" s="69">
        <f t="shared" si="5"/>
        <v>0.29999999999999716</v>
      </c>
      <c r="U15" s="69">
        <f t="shared" si="6"/>
        <v>0.29999999999999716</v>
      </c>
    </row>
    <row r="16" spans="1:23" s="54" customFormat="1" ht="15" customHeight="1" x14ac:dyDescent="0.15">
      <c r="A16" s="70" t="s">
        <v>22</v>
      </c>
      <c r="B16" s="56" t="s">
        <v>17</v>
      </c>
      <c r="C16" s="57">
        <v>8470303</v>
      </c>
      <c r="D16" s="58">
        <v>7835429</v>
      </c>
      <c r="E16" s="59">
        <v>8128389</v>
      </c>
      <c r="F16" s="60">
        <f t="shared" si="7"/>
        <v>634874</v>
      </c>
      <c r="G16" s="61">
        <f t="shared" si="0"/>
        <v>8.1026067621823969</v>
      </c>
      <c r="H16" s="62">
        <f t="shared" si="8"/>
        <v>341914</v>
      </c>
      <c r="I16" s="61">
        <f t="shared" si="1"/>
        <v>4.206417778479854</v>
      </c>
      <c r="J16" s="63">
        <v>8144158</v>
      </c>
      <c r="K16" s="58">
        <v>7531679</v>
      </c>
      <c r="L16" s="64">
        <v>7731174</v>
      </c>
      <c r="M16" s="60">
        <f t="shared" si="9"/>
        <v>612479</v>
      </c>
      <c r="N16" s="61">
        <f t="shared" si="2"/>
        <v>8.1320380223320665</v>
      </c>
      <c r="O16" s="62">
        <f t="shared" si="10"/>
        <v>412984</v>
      </c>
      <c r="P16" s="65">
        <f t="shared" si="3"/>
        <v>5.3418019048594667</v>
      </c>
      <c r="Q16" s="66">
        <f t="shared" si="11"/>
        <v>96.1</v>
      </c>
      <c r="R16" s="67">
        <f t="shared" si="4"/>
        <v>96.1</v>
      </c>
      <c r="S16" s="68">
        <f t="shared" si="4"/>
        <v>95.1</v>
      </c>
      <c r="T16" s="69">
        <f t="shared" si="5"/>
        <v>0</v>
      </c>
      <c r="U16" s="69">
        <f t="shared" si="6"/>
        <v>1</v>
      </c>
    </row>
    <row r="17" spans="1:21" s="54" customFormat="1" ht="15" customHeight="1" x14ac:dyDescent="0.15">
      <c r="A17" s="70" t="s">
        <v>23</v>
      </c>
      <c r="B17" s="56" t="s">
        <v>17</v>
      </c>
      <c r="C17" s="57">
        <v>8084550</v>
      </c>
      <c r="D17" s="58">
        <v>7706645</v>
      </c>
      <c r="E17" s="59">
        <v>7722869</v>
      </c>
      <c r="F17" s="60">
        <f t="shared" si="7"/>
        <v>377905</v>
      </c>
      <c r="G17" s="61">
        <f t="shared" si="0"/>
        <v>4.9036253778395045</v>
      </c>
      <c r="H17" s="62">
        <f t="shared" si="8"/>
        <v>361681</v>
      </c>
      <c r="I17" s="61">
        <f t="shared" si="1"/>
        <v>4.6832466017486585</v>
      </c>
      <c r="J17" s="63">
        <v>7801188</v>
      </c>
      <c r="K17" s="58">
        <v>7442353</v>
      </c>
      <c r="L17" s="64">
        <v>7334480</v>
      </c>
      <c r="M17" s="60">
        <f t="shared" si="9"/>
        <v>358835</v>
      </c>
      <c r="N17" s="61">
        <f t="shared" si="2"/>
        <v>4.8215262028017181</v>
      </c>
      <c r="O17" s="62">
        <f t="shared" si="10"/>
        <v>466708</v>
      </c>
      <c r="P17" s="65">
        <f t="shared" si="3"/>
        <v>6.3632050261231976</v>
      </c>
      <c r="Q17" s="66">
        <f t="shared" si="11"/>
        <v>96.5</v>
      </c>
      <c r="R17" s="67">
        <f t="shared" si="4"/>
        <v>96.6</v>
      </c>
      <c r="S17" s="68">
        <f t="shared" si="4"/>
        <v>95</v>
      </c>
      <c r="T17" s="69">
        <f t="shared" si="5"/>
        <v>-9.9999999999994316E-2</v>
      </c>
      <c r="U17" s="69">
        <f t="shared" si="6"/>
        <v>1.5</v>
      </c>
    </row>
    <row r="18" spans="1:21" s="54" customFormat="1" ht="15" customHeight="1" x14ac:dyDescent="0.15">
      <c r="A18" s="70" t="s">
        <v>24</v>
      </c>
      <c r="B18" s="56" t="s">
        <v>12</v>
      </c>
      <c r="C18" s="57">
        <v>4312490</v>
      </c>
      <c r="D18" s="58">
        <v>4065005</v>
      </c>
      <c r="E18" s="59">
        <v>3954719</v>
      </c>
      <c r="F18" s="60">
        <f t="shared" si="7"/>
        <v>247485</v>
      </c>
      <c r="G18" s="61">
        <f t="shared" si="0"/>
        <v>6.0881843933771274</v>
      </c>
      <c r="H18" s="62">
        <f t="shared" si="8"/>
        <v>357771</v>
      </c>
      <c r="I18" s="61">
        <f t="shared" si="1"/>
        <v>9.0466857442968784</v>
      </c>
      <c r="J18" s="63">
        <v>4212038</v>
      </c>
      <c r="K18" s="58">
        <v>3966491</v>
      </c>
      <c r="L18" s="64">
        <v>3831693</v>
      </c>
      <c r="M18" s="60">
        <f t="shared" si="9"/>
        <v>245547</v>
      </c>
      <c r="N18" s="61">
        <f t="shared" si="2"/>
        <v>6.1905346564507413</v>
      </c>
      <c r="O18" s="62">
        <f t="shared" si="10"/>
        <v>380345</v>
      </c>
      <c r="P18" s="65">
        <f t="shared" si="3"/>
        <v>9.9262910676821026</v>
      </c>
      <c r="Q18" s="66">
        <f t="shared" si="11"/>
        <v>97.7</v>
      </c>
      <c r="R18" s="67">
        <f t="shared" si="4"/>
        <v>97.6</v>
      </c>
      <c r="S18" s="68">
        <f t="shared" si="4"/>
        <v>96.9</v>
      </c>
      <c r="T18" s="69">
        <f t="shared" si="5"/>
        <v>0.10000000000000853</v>
      </c>
      <c r="U18" s="69">
        <f t="shared" si="6"/>
        <v>0.79999999999999716</v>
      </c>
    </row>
    <row r="19" spans="1:21" s="54" customFormat="1" ht="15" customHeight="1" x14ac:dyDescent="0.15">
      <c r="A19" s="70" t="s">
        <v>25</v>
      </c>
      <c r="B19" s="56" t="s">
        <v>17</v>
      </c>
      <c r="C19" s="57">
        <v>18799809</v>
      </c>
      <c r="D19" s="58">
        <v>18004384</v>
      </c>
      <c r="E19" s="59">
        <v>17134778</v>
      </c>
      <c r="F19" s="60">
        <f t="shared" si="7"/>
        <v>795425</v>
      </c>
      <c r="G19" s="61">
        <f t="shared" si="0"/>
        <v>4.417951761082195</v>
      </c>
      <c r="H19" s="62">
        <f t="shared" si="8"/>
        <v>1665031</v>
      </c>
      <c r="I19" s="61">
        <f t="shared" si="1"/>
        <v>9.7172604162131471</v>
      </c>
      <c r="J19" s="63">
        <v>17987728</v>
      </c>
      <c r="K19" s="58">
        <v>17203903</v>
      </c>
      <c r="L19" s="64">
        <v>16210780</v>
      </c>
      <c r="M19" s="60">
        <f t="shared" si="9"/>
        <v>783825</v>
      </c>
      <c r="N19" s="61">
        <f t="shared" si="2"/>
        <v>4.5560882318390172</v>
      </c>
      <c r="O19" s="62">
        <f t="shared" si="10"/>
        <v>1776948</v>
      </c>
      <c r="P19" s="65">
        <f t="shared" si="3"/>
        <v>10.961520667111646</v>
      </c>
      <c r="Q19" s="66">
        <f t="shared" si="11"/>
        <v>95.7</v>
      </c>
      <c r="R19" s="67">
        <f t="shared" si="4"/>
        <v>95.6</v>
      </c>
      <c r="S19" s="68">
        <f t="shared" si="4"/>
        <v>94.6</v>
      </c>
      <c r="T19" s="69">
        <f t="shared" si="5"/>
        <v>0.10000000000000853</v>
      </c>
      <c r="U19" s="69">
        <f t="shared" si="6"/>
        <v>1.1000000000000085</v>
      </c>
    </row>
    <row r="20" spans="1:21" s="54" customFormat="1" ht="15" customHeight="1" x14ac:dyDescent="0.15">
      <c r="A20" s="70" t="s">
        <v>26</v>
      </c>
      <c r="B20" s="56" t="s">
        <v>17</v>
      </c>
      <c r="C20" s="57">
        <v>7277326</v>
      </c>
      <c r="D20" s="58">
        <v>6595416</v>
      </c>
      <c r="E20" s="59">
        <v>6403126</v>
      </c>
      <c r="F20" s="60">
        <f t="shared" si="7"/>
        <v>681910</v>
      </c>
      <c r="G20" s="61">
        <f t="shared" si="0"/>
        <v>10.339150707097167</v>
      </c>
      <c r="H20" s="62">
        <f t="shared" si="8"/>
        <v>874200</v>
      </c>
      <c r="I20" s="61">
        <f t="shared" si="1"/>
        <v>13.652706506165902</v>
      </c>
      <c r="J20" s="63">
        <v>7186199</v>
      </c>
      <c r="K20" s="58">
        <v>6527742</v>
      </c>
      <c r="L20" s="64">
        <v>6294433</v>
      </c>
      <c r="M20" s="60">
        <f t="shared" si="9"/>
        <v>658457</v>
      </c>
      <c r="N20" s="61">
        <f t="shared" si="2"/>
        <v>10.087056136716189</v>
      </c>
      <c r="O20" s="62">
        <f t="shared" si="10"/>
        <v>891766</v>
      </c>
      <c r="P20" s="65">
        <f t="shared" si="3"/>
        <v>14.167535026586187</v>
      </c>
      <c r="Q20" s="66">
        <f t="shared" si="11"/>
        <v>98.7</v>
      </c>
      <c r="R20" s="67">
        <f t="shared" si="4"/>
        <v>99</v>
      </c>
      <c r="S20" s="68">
        <f t="shared" si="4"/>
        <v>98.3</v>
      </c>
      <c r="T20" s="69">
        <f t="shared" si="5"/>
        <v>-0.29999999999999716</v>
      </c>
      <c r="U20" s="69">
        <f t="shared" si="6"/>
        <v>0.40000000000000568</v>
      </c>
    </row>
    <row r="21" spans="1:21" s="54" customFormat="1" ht="15" customHeight="1" x14ac:dyDescent="0.15">
      <c r="A21" s="71" t="s">
        <v>27</v>
      </c>
      <c r="B21" s="72" t="s">
        <v>17</v>
      </c>
      <c r="C21" s="73">
        <v>1805576</v>
      </c>
      <c r="D21" s="74">
        <v>1760403</v>
      </c>
      <c r="E21" s="75">
        <v>1829926</v>
      </c>
      <c r="F21" s="76">
        <f t="shared" si="7"/>
        <v>45173</v>
      </c>
      <c r="G21" s="77">
        <f t="shared" si="0"/>
        <v>2.5660601578161302</v>
      </c>
      <c r="H21" s="78">
        <f t="shared" si="8"/>
        <v>-24350</v>
      </c>
      <c r="I21" s="77">
        <f t="shared" si="1"/>
        <v>-1.3306549007992663</v>
      </c>
      <c r="J21" s="79">
        <v>1700187</v>
      </c>
      <c r="K21" s="74">
        <v>1641598</v>
      </c>
      <c r="L21" s="80">
        <v>1733270</v>
      </c>
      <c r="M21" s="76">
        <f t="shared" si="9"/>
        <v>58589</v>
      </c>
      <c r="N21" s="77">
        <f t="shared" si="2"/>
        <v>3.5690223794132336</v>
      </c>
      <c r="O21" s="78">
        <f t="shared" si="10"/>
        <v>-33083</v>
      </c>
      <c r="P21" s="81">
        <f t="shared" si="3"/>
        <v>-1.9087043565053308</v>
      </c>
      <c r="Q21" s="66">
        <f t="shared" si="11"/>
        <v>94.2</v>
      </c>
      <c r="R21" s="67">
        <f t="shared" si="4"/>
        <v>93.3</v>
      </c>
      <c r="S21" s="68">
        <f t="shared" si="4"/>
        <v>94.7</v>
      </c>
      <c r="T21" s="69">
        <f t="shared" si="5"/>
        <v>0.90000000000000568</v>
      </c>
      <c r="U21" s="69">
        <f t="shared" si="6"/>
        <v>-0.5</v>
      </c>
    </row>
    <row r="22" spans="1:21" s="54" customFormat="1" ht="15" customHeight="1" x14ac:dyDescent="0.15">
      <c r="A22" s="70" t="s">
        <v>28</v>
      </c>
      <c r="B22" s="56" t="s">
        <v>17</v>
      </c>
      <c r="C22" s="57">
        <v>464211</v>
      </c>
      <c r="D22" s="58">
        <v>493706</v>
      </c>
      <c r="E22" s="59">
        <v>512549</v>
      </c>
      <c r="F22" s="60">
        <f t="shared" si="7"/>
        <v>-29495</v>
      </c>
      <c r="G22" s="61">
        <f t="shared" si="0"/>
        <v>-5.9742032707724828</v>
      </c>
      <c r="H22" s="62">
        <f t="shared" si="8"/>
        <v>-48338</v>
      </c>
      <c r="I22" s="61">
        <f t="shared" si="1"/>
        <v>-9.4309031916948385</v>
      </c>
      <c r="J22" s="63">
        <v>462696</v>
      </c>
      <c r="K22" s="58">
        <v>491520</v>
      </c>
      <c r="L22" s="64">
        <v>509221</v>
      </c>
      <c r="M22" s="60">
        <f t="shared" si="9"/>
        <v>-28824</v>
      </c>
      <c r="N22" s="61">
        <f t="shared" si="2"/>
        <v>-5.8642578124999956</v>
      </c>
      <c r="O22" s="62">
        <f t="shared" si="10"/>
        <v>-46525</v>
      </c>
      <c r="P22" s="65">
        <f t="shared" si="3"/>
        <v>-9.1365045824897244</v>
      </c>
      <c r="Q22" s="66">
        <f t="shared" si="11"/>
        <v>99.7</v>
      </c>
      <c r="R22" s="67">
        <f t="shared" si="4"/>
        <v>99.6</v>
      </c>
      <c r="S22" s="68">
        <f t="shared" si="4"/>
        <v>99.4</v>
      </c>
      <c r="T22" s="69">
        <f t="shared" si="5"/>
        <v>0.10000000000000853</v>
      </c>
      <c r="U22" s="69">
        <f t="shared" si="6"/>
        <v>0.29999999999999716</v>
      </c>
    </row>
    <row r="23" spans="1:21" s="54" customFormat="1" ht="15" customHeight="1" x14ac:dyDescent="0.15">
      <c r="A23" s="70" t="s">
        <v>29</v>
      </c>
      <c r="B23" s="56" t="s">
        <v>17</v>
      </c>
      <c r="C23" s="57">
        <v>3391530</v>
      </c>
      <c r="D23" s="58">
        <v>3188665</v>
      </c>
      <c r="E23" s="59">
        <v>3044786</v>
      </c>
      <c r="F23" s="60">
        <f t="shared" si="7"/>
        <v>202865</v>
      </c>
      <c r="G23" s="61">
        <f t="shared" si="0"/>
        <v>6.3620668837899297</v>
      </c>
      <c r="H23" s="62">
        <f t="shared" si="8"/>
        <v>346744</v>
      </c>
      <c r="I23" s="61">
        <f t="shared" si="1"/>
        <v>11.38812382873542</v>
      </c>
      <c r="J23" s="63">
        <v>3315862</v>
      </c>
      <c r="K23" s="58">
        <v>3109438</v>
      </c>
      <c r="L23" s="64">
        <v>2923304</v>
      </c>
      <c r="M23" s="60">
        <f t="shared" si="9"/>
        <v>206424</v>
      </c>
      <c r="N23" s="61">
        <f t="shared" si="2"/>
        <v>6.638627301782507</v>
      </c>
      <c r="O23" s="62">
        <f t="shared" si="10"/>
        <v>392558</v>
      </c>
      <c r="P23" s="65">
        <f t="shared" si="3"/>
        <v>13.428572601412657</v>
      </c>
      <c r="Q23" s="66">
        <f t="shared" si="11"/>
        <v>97.8</v>
      </c>
      <c r="R23" s="67">
        <f t="shared" si="11"/>
        <v>97.5</v>
      </c>
      <c r="S23" s="68">
        <f t="shared" si="11"/>
        <v>96</v>
      </c>
      <c r="T23" s="69">
        <f t="shared" si="5"/>
        <v>0.29999999999999716</v>
      </c>
      <c r="U23" s="69">
        <f t="shared" si="6"/>
        <v>1.7999999999999972</v>
      </c>
    </row>
    <row r="24" spans="1:21" s="54" customFormat="1" ht="15" customHeight="1" x14ac:dyDescent="0.15">
      <c r="A24" s="70" t="s">
        <v>30</v>
      </c>
      <c r="B24" s="56" t="s">
        <v>17</v>
      </c>
      <c r="C24" s="57">
        <v>1479682</v>
      </c>
      <c r="D24" s="58">
        <v>1436557</v>
      </c>
      <c r="E24" s="59">
        <v>1369932</v>
      </c>
      <c r="F24" s="60">
        <f t="shared" si="7"/>
        <v>43125</v>
      </c>
      <c r="G24" s="61">
        <f t="shared" si="0"/>
        <v>3.0019692918554552</v>
      </c>
      <c r="H24" s="62">
        <f t="shared" si="8"/>
        <v>109750</v>
      </c>
      <c r="I24" s="61">
        <f t="shared" si="1"/>
        <v>8.0113465485878166</v>
      </c>
      <c r="J24" s="63">
        <v>1422429</v>
      </c>
      <c r="K24" s="58">
        <v>1387242</v>
      </c>
      <c r="L24" s="64">
        <v>1304636</v>
      </c>
      <c r="M24" s="60">
        <f t="shared" si="9"/>
        <v>35187</v>
      </c>
      <c r="N24" s="61">
        <f t="shared" si="2"/>
        <v>2.5364716466196979</v>
      </c>
      <c r="O24" s="62">
        <f t="shared" si="10"/>
        <v>117793</v>
      </c>
      <c r="P24" s="65">
        <f t="shared" si="3"/>
        <v>9.028801903366146</v>
      </c>
      <c r="Q24" s="66">
        <f t="shared" si="11"/>
        <v>96.1</v>
      </c>
      <c r="R24" s="67">
        <f t="shared" si="11"/>
        <v>96.6</v>
      </c>
      <c r="S24" s="68">
        <f t="shared" si="11"/>
        <v>95.2</v>
      </c>
      <c r="T24" s="69">
        <f t="shared" si="5"/>
        <v>-0.5</v>
      </c>
      <c r="U24" s="69">
        <f t="shared" si="6"/>
        <v>0.89999999999999147</v>
      </c>
    </row>
    <row r="25" spans="1:21" s="54" customFormat="1" ht="15" customHeight="1" x14ac:dyDescent="0.15">
      <c r="A25" s="70" t="s">
        <v>31</v>
      </c>
      <c r="B25" s="56" t="s">
        <v>17</v>
      </c>
      <c r="C25" s="57">
        <v>4977773</v>
      </c>
      <c r="D25" s="58">
        <v>4619943</v>
      </c>
      <c r="E25" s="59">
        <v>4603044</v>
      </c>
      <c r="F25" s="60">
        <f t="shared" si="7"/>
        <v>357830</v>
      </c>
      <c r="G25" s="61">
        <f t="shared" si="0"/>
        <v>7.7453336545494134</v>
      </c>
      <c r="H25" s="62">
        <f t="shared" si="8"/>
        <v>374729</v>
      </c>
      <c r="I25" s="61">
        <f t="shared" si="1"/>
        <v>8.140895459613251</v>
      </c>
      <c r="J25" s="63">
        <v>4842337</v>
      </c>
      <c r="K25" s="58">
        <v>4493749</v>
      </c>
      <c r="L25" s="64">
        <v>4429891</v>
      </c>
      <c r="M25" s="60">
        <f t="shared" si="9"/>
        <v>348588</v>
      </c>
      <c r="N25" s="61">
        <f t="shared" si="2"/>
        <v>7.7571755787873231</v>
      </c>
      <c r="O25" s="62">
        <f t="shared" si="10"/>
        <v>412446</v>
      </c>
      <c r="P25" s="65">
        <f t="shared" si="3"/>
        <v>9.3105225388164126</v>
      </c>
      <c r="Q25" s="66">
        <f t="shared" si="11"/>
        <v>97.3</v>
      </c>
      <c r="R25" s="67">
        <f t="shared" si="11"/>
        <v>97.3</v>
      </c>
      <c r="S25" s="68">
        <f t="shared" si="11"/>
        <v>96.2</v>
      </c>
      <c r="T25" s="69">
        <f t="shared" si="5"/>
        <v>0</v>
      </c>
      <c r="U25" s="69">
        <f t="shared" si="6"/>
        <v>1.0999999999999943</v>
      </c>
    </row>
    <row r="26" spans="1:21" s="54" customFormat="1" ht="15" customHeight="1" x14ac:dyDescent="0.15">
      <c r="A26" s="70" t="s">
        <v>32</v>
      </c>
      <c r="B26" s="56" t="s">
        <v>17</v>
      </c>
      <c r="C26" s="57">
        <v>1280972</v>
      </c>
      <c r="D26" s="58">
        <v>1114441</v>
      </c>
      <c r="E26" s="59">
        <v>991703</v>
      </c>
      <c r="F26" s="60">
        <f t="shared" si="7"/>
        <v>166531</v>
      </c>
      <c r="G26" s="61">
        <f t="shared" si="0"/>
        <v>14.943007301418376</v>
      </c>
      <c r="H26" s="62">
        <f t="shared" si="8"/>
        <v>289269</v>
      </c>
      <c r="I26" s="61">
        <f t="shared" si="1"/>
        <v>29.168914483469344</v>
      </c>
      <c r="J26" s="63">
        <v>1218153</v>
      </c>
      <c r="K26" s="58">
        <v>1047394</v>
      </c>
      <c r="L26" s="64">
        <v>942438</v>
      </c>
      <c r="M26" s="60">
        <f t="shared" si="9"/>
        <v>170759</v>
      </c>
      <c r="N26" s="61">
        <f t="shared" si="2"/>
        <v>16.30322495641563</v>
      </c>
      <c r="O26" s="62">
        <f t="shared" si="10"/>
        <v>275715</v>
      </c>
      <c r="P26" s="65">
        <f t="shared" si="3"/>
        <v>29.255505401946856</v>
      </c>
      <c r="Q26" s="66">
        <f t="shared" si="11"/>
        <v>95.1</v>
      </c>
      <c r="R26" s="67">
        <f t="shared" si="11"/>
        <v>94</v>
      </c>
      <c r="S26" s="68">
        <f t="shared" si="11"/>
        <v>95</v>
      </c>
      <c r="T26" s="69">
        <f t="shared" si="5"/>
        <v>1.0999999999999943</v>
      </c>
      <c r="U26" s="69">
        <f t="shared" si="6"/>
        <v>9.9999999999994316E-2</v>
      </c>
    </row>
    <row r="27" spans="1:21" s="54" customFormat="1" ht="15" customHeight="1" x14ac:dyDescent="0.15">
      <c r="A27" s="70" t="s">
        <v>33</v>
      </c>
      <c r="B27" s="56" t="s">
        <v>17</v>
      </c>
      <c r="C27" s="57">
        <v>1429360</v>
      </c>
      <c r="D27" s="58">
        <v>1411394</v>
      </c>
      <c r="E27" s="59">
        <v>1363856</v>
      </c>
      <c r="F27" s="60">
        <f t="shared" si="7"/>
        <v>17966</v>
      </c>
      <c r="G27" s="61">
        <f t="shared" si="0"/>
        <v>1.2729259157967299</v>
      </c>
      <c r="H27" s="62">
        <f t="shared" si="8"/>
        <v>65504</v>
      </c>
      <c r="I27" s="61">
        <f t="shared" si="1"/>
        <v>4.8028530871294439</v>
      </c>
      <c r="J27" s="63">
        <v>1378982</v>
      </c>
      <c r="K27" s="58">
        <v>1356129</v>
      </c>
      <c r="L27" s="64">
        <v>1283463</v>
      </c>
      <c r="M27" s="60">
        <f t="shared" si="9"/>
        <v>22853</v>
      </c>
      <c r="N27" s="61">
        <f t="shared" si="2"/>
        <v>1.6851641694853425</v>
      </c>
      <c r="O27" s="62">
        <f t="shared" si="10"/>
        <v>95519</v>
      </c>
      <c r="P27" s="65">
        <f t="shared" si="3"/>
        <v>7.4422870000927288</v>
      </c>
      <c r="Q27" s="66">
        <f t="shared" si="11"/>
        <v>96.5</v>
      </c>
      <c r="R27" s="67">
        <f t="shared" si="11"/>
        <v>96.1</v>
      </c>
      <c r="S27" s="68">
        <f t="shared" si="11"/>
        <v>94.1</v>
      </c>
      <c r="T27" s="69">
        <f t="shared" si="5"/>
        <v>0.40000000000000568</v>
      </c>
      <c r="U27" s="69">
        <f t="shared" si="6"/>
        <v>2.4000000000000057</v>
      </c>
    </row>
    <row r="28" spans="1:21" s="54" customFormat="1" ht="15" customHeight="1" x14ac:dyDescent="0.15">
      <c r="A28" s="55" t="s">
        <v>34</v>
      </c>
      <c r="B28" s="56" t="s">
        <v>12</v>
      </c>
      <c r="C28" s="57">
        <v>4264078</v>
      </c>
      <c r="D28" s="58">
        <v>3944177</v>
      </c>
      <c r="E28" s="59">
        <v>3887923</v>
      </c>
      <c r="F28" s="60">
        <f t="shared" si="7"/>
        <v>319901</v>
      </c>
      <c r="G28" s="61">
        <f t="shared" si="0"/>
        <v>8.1107161265835614</v>
      </c>
      <c r="H28" s="62">
        <f t="shared" si="8"/>
        <v>376155</v>
      </c>
      <c r="I28" s="61">
        <f t="shared" si="1"/>
        <v>9.6749601265251339</v>
      </c>
      <c r="J28" s="63">
        <v>4153185</v>
      </c>
      <c r="K28" s="58">
        <v>3831566</v>
      </c>
      <c r="L28" s="64">
        <v>3709150</v>
      </c>
      <c r="M28" s="60">
        <f t="shared" si="9"/>
        <v>321619</v>
      </c>
      <c r="N28" s="61">
        <f t="shared" si="2"/>
        <v>8.3939308366344214</v>
      </c>
      <c r="O28" s="62">
        <f t="shared" si="10"/>
        <v>444035</v>
      </c>
      <c r="P28" s="65">
        <f t="shared" si="3"/>
        <v>11.971341142849434</v>
      </c>
      <c r="Q28" s="66">
        <f t="shared" si="11"/>
        <v>97.4</v>
      </c>
      <c r="R28" s="67">
        <f t="shared" si="11"/>
        <v>97.1</v>
      </c>
      <c r="S28" s="68">
        <f t="shared" si="11"/>
        <v>95.4</v>
      </c>
      <c r="T28" s="69">
        <f t="shared" si="5"/>
        <v>0.30000000000001137</v>
      </c>
      <c r="U28" s="69">
        <f t="shared" si="6"/>
        <v>2</v>
      </c>
    </row>
    <row r="29" spans="1:21" s="54" customFormat="1" ht="15" customHeight="1" x14ac:dyDescent="0.15">
      <c r="A29" s="70" t="s">
        <v>35</v>
      </c>
      <c r="B29" s="56" t="s">
        <v>12</v>
      </c>
      <c r="C29" s="57">
        <v>1413846</v>
      </c>
      <c r="D29" s="58">
        <v>1363256</v>
      </c>
      <c r="E29" s="59">
        <v>1373001</v>
      </c>
      <c r="F29" s="60">
        <f t="shared" si="7"/>
        <v>50590</v>
      </c>
      <c r="G29" s="61">
        <f t="shared" si="0"/>
        <v>3.7109684461319015</v>
      </c>
      <c r="H29" s="62">
        <f t="shared" si="8"/>
        <v>40845</v>
      </c>
      <c r="I29" s="61">
        <f t="shared" si="1"/>
        <v>2.9748703751854455</v>
      </c>
      <c r="J29" s="63">
        <v>1364103</v>
      </c>
      <c r="K29" s="58">
        <v>1318374</v>
      </c>
      <c r="L29" s="64">
        <v>1335850</v>
      </c>
      <c r="M29" s="60">
        <f t="shared" si="9"/>
        <v>45729</v>
      </c>
      <c r="N29" s="61">
        <f t="shared" si="2"/>
        <v>3.4685908550987854</v>
      </c>
      <c r="O29" s="62">
        <f t="shared" si="10"/>
        <v>28253</v>
      </c>
      <c r="P29" s="65">
        <f t="shared" si="3"/>
        <v>2.1149829696447853</v>
      </c>
      <c r="Q29" s="66">
        <f t="shared" si="11"/>
        <v>96.5</v>
      </c>
      <c r="R29" s="67">
        <f t="shared" si="11"/>
        <v>96.7</v>
      </c>
      <c r="S29" s="68">
        <f t="shared" si="11"/>
        <v>97.3</v>
      </c>
      <c r="T29" s="69">
        <f t="shared" si="5"/>
        <v>-0.20000000000000284</v>
      </c>
      <c r="U29" s="69">
        <f t="shared" si="6"/>
        <v>-0.79999999999999716</v>
      </c>
    </row>
    <row r="30" spans="1:21" s="54" customFormat="1" ht="15" customHeight="1" x14ac:dyDescent="0.15">
      <c r="A30" s="70" t="s">
        <v>36</v>
      </c>
      <c r="B30" s="56" t="s">
        <v>12</v>
      </c>
      <c r="C30" s="57">
        <v>1821280</v>
      </c>
      <c r="D30" s="58">
        <v>1772743</v>
      </c>
      <c r="E30" s="59">
        <v>1713895</v>
      </c>
      <c r="F30" s="60">
        <f t="shared" si="7"/>
        <v>48537</v>
      </c>
      <c r="G30" s="61">
        <f t="shared" si="0"/>
        <v>2.7379603247622564</v>
      </c>
      <c r="H30" s="62">
        <f t="shared" si="8"/>
        <v>107385</v>
      </c>
      <c r="I30" s="61">
        <f t="shared" si="1"/>
        <v>6.2655530239600354</v>
      </c>
      <c r="J30" s="63">
        <v>1802330</v>
      </c>
      <c r="K30" s="58">
        <v>1752649</v>
      </c>
      <c r="L30" s="64">
        <v>1652751</v>
      </c>
      <c r="M30" s="60">
        <f t="shared" si="9"/>
        <v>49681</v>
      </c>
      <c r="N30" s="61">
        <f t="shared" si="2"/>
        <v>2.8346234756645439</v>
      </c>
      <c r="O30" s="62">
        <f t="shared" si="10"/>
        <v>149579</v>
      </c>
      <c r="P30" s="65">
        <f t="shared" si="3"/>
        <v>9.0503046133386</v>
      </c>
      <c r="Q30" s="66">
        <f t="shared" si="11"/>
        <v>99</v>
      </c>
      <c r="R30" s="67">
        <f t="shared" si="11"/>
        <v>98.9</v>
      </c>
      <c r="S30" s="68">
        <f t="shared" si="11"/>
        <v>96.4</v>
      </c>
      <c r="T30" s="69">
        <f t="shared" si="5"/>
        <v>9.9999999999994316E-2</v>
      </c>
      <c r="U30" s="69">
        <f t="shared" si="6"/>
        <v>2.5999999999999943</v>
      </c>
    </row>
    <row r="31" spans="1:21" s="54" customFormat="1" ht="15" customHeight="1" x14ac:dyDescent="0.15">
      <c r="A31" s="70" t="s">
        <v>37</v>
      </c>
      <c r="B31" s="56" t="s">
        <v>12</v>
      </c>
      <c r="C31" s="57">
        <v>2203102</v>
      </c>
      <c r="D31" s="58">
        <v>2094379</v>
      </c>
      <c r="E31" s="59">
        <v>2190209</v>
      </c>
      <c r="F31" s="60">
        <f t="shared" si="7"/>
        <v>108723</v>
      </c>
      <c r="G31" s="61">
        <f t="shared" si="0"/>
        <v>5.1911807748263428</v>
      </c>
      <c r="H31" s="62">
        <f t="shared" si="8"/>
        <v>12893</v>
      </c>
      <c r="I31" s="61">
        <f t="shared" si="1"/>
        <v>0.58866528262828677</v>
      </c>
      <c r="J31" s="63">
        <v>2134055</v>
      </c>
      <c r="K31" s="58">
        <v>2025388</v>
      </c>
      <c r="L31" s="64">
        <v>2119138</v>
      </c>
      <c r="M31" s="60">
        <f t="shared" si="9"/>
        <v>108667</v>
      </c>
      <c r="N31" s="61">
        <f t="shared" si="2"/>
        <v>5.3652435977699087</v>
      </c>
      <c r="O31" s="62">
        <f t="shared" si="10"/>
        <v>14917</v>
      </c>
      <c r="P31" s="65">
        <f t="shared" si="3"/>
        <v>0.70391829130522776</v>
      </c>
      <c r="Q31" s="66">
        <f t="shared" si="11"/>
        <v>96.9</v>
      </c>
      <c r="R31" s="67">
        <f t="shared" si="11"/>
        <v>96.7</v>
      </c>
      <c r="S31" s="68">
        <f t="shared" si="11"/>
        <v>96.8</v>
      </c>
      <c r="T31" s="69">
        <f t="shared" si="5"/>
        <v>0.20000000000000284</v>
      </c>
      <c r="U31" s="69">
        <f t="shared" si="6"/>
        <v>0.10000000000000853</v>
      </c>
    </row>
    <row r="32" spans="1:21" s="54" customFormat="1" ht="15" customHeight="1" x14ac:dyDescent="0.15">
      <c r="A32" s="70" t="s">
        <v>38</v>
      </c>
      <c r="B32" s="56" t="s">
        <v>12</v>
      </c>
      <c r="C32" s="57">
        <v>5590010</v>
      </c>
      <c r="D32" s="58">
        <v>5208517</v>
      </c>
      <c r="E32" s="59">
        <v>4874851</v>
      </c>
      <c r="F32" s="60">
        <f t="shared" si="7"/>
        <v>381493</v>
      </c>
      <c r="G32" s="61">
        <f t="shared" si="0"/>
        <v>7.324407312100556</v>
      </c>
      <c r="H32" s="62">
        <f t="shared" si="8"/>
        <v>715159</v>
      </c>
      <c r="I32" s="61">
        <f t="shared" si="1"/>
        <v>14.670376592023015</v>
      </c>
      <c r="J32" s="63">
        <v>5479692</v>
      </c>
      <c r="K32" s="58">
        <v>5102630</v>
      </c>
      <c r="L32" s="64">
        <v>4760952</v>
      </c>
      <c r="M32" s="60">
        <f t="shared" si="9"/>
        <v>377062</v>
      </c>
      <c r="N32" s="61">
        <f t="shared" si="2"/>
        <v>7.3895618533971641</v>
      </c>
      <c r="O32" s="62">
        <f t="shared" si="10"/>
        <v>718740</v>
      </c>
      <c r="P32" s="65">
        <f t="shared" si="3"/>
        <v>15.096560519828817</v>
      </c>
      <c r="Q32" s="66">
        <f t="shared" si="11"/>
        <v>98</v>
      </c>
      <c r="R32" s="67">
        <f t="shared" si="11"/>
        <v>98</v>
      </c>
      <c r="S32" s="68">
        <f t="shared" si="11"/>
        <v>97.7</v>
      </c>
      <c r="T32" s="69">
        <f t="shared" si="5"/>
        <v>0</v>
      </c>
      <c r="U32" s="69">
        <f t="shared" si="6"/>
        <v>0.29999999999999716</v>
      </c>
    </row>
    <row r="33" spans="1:21" s="54" customFormat="1" ht="15" customHeight="1" x14ac:dyDescent="0.15">
      <c r="A33" s="70" t="s">
        <v>39</v>
      </c>
      <c r="B33" s="56" t="s">
        <v>17</v>
      </c>
      <c r="C33" s="57">
        <v>7352635</v>
      </c>
      <c r="D33" s="58">
        <v>6459373</v>
      </c>
      <c r="E33" s="59">
        <v>5847665</v>
      </c>
      <c r="F33" s="60">
        <f t="shared" si="7"/>
        <v>893262</v>
      </c>
      <c r="G33" s="61">
        <f t="shared" si="0"/>
        <v>13.828927358738996</v>
      </c>
      <c r="H33" s="62">
        <f t="shared" si="8"/>
        <v>1504970</v>
      </c>
      <c r="I33" s="61">
        <f t="shared" si="1"/>
        <v>25.73625541134794</v>
      </c>
      <c r="J33" s="63">
        <v>7252453</v>
      </c>
      <c r="K33" s="58">
        <v>6357860</v>
      </c>
      <c r="L33" s="64">
        <v>5738603</v>
      </c>
      <c r="M33" s="60">
        <f t="shared" si="9"/>
        <v>894593</v>
      </c>
      <c r="N33" s="61">
        <f t="shared" si="2"/>
        <v>14.070662141034873</v>
      </c>
      <c r="O33" s="62">
        <f t="shared" si="10"/>
        <v>1513850</v>
      </c>
      <c r="P33" s="65">
        <f t="shared" si="3"/>
        <v>26.380113766364399</v>
      </c>
      <c r="Q33" s="66">
        <f t="shared" si="11"/>
        <v>98.6</v>
      </c>
      <c r="R33" s="67">
        <f t="shared" si="11"/>
        <v>98.4</v>
      </c>
      <c r="S33" s="68">
        <f t="shared" si="11"/>
        <v>98.1</v>
      </c>
      <c r="T33" s="69">
        <f t="shared" si="5"/>
        <v>0.19999999999998863</v>
      </c>
      <c r="U33" s="69">
        <f t="shared" si="6"/>
        <v>0.5</v>
      </c>
    </row>
    <row r="34" spans="1:21" s="54" customFormat="1" ht="15" customHeight="1" x14ac:dyDescent="0.15">
      <c r="A34" s="70" t="s">
        <v>40</v>
      </c>
      <c r="B34" s="56" t="s">
        <v>17</v>
      </c>
      <c r="C34" s="57">
        <v>1568125</v>
      </c>
      <c r="D34" s="58">
        <v>1549045</v>
      </c>
      <c r="E34" s="59">
        <v>1215772</v>
      </c>
      <c r="F34" s="60">
        <f t="shared" si="7"/>
        <v>19080</v>
      </c>
      <c r="G34" s="61">
        <f t="shared" si="0"/>
        <v>1.231726644480946</v>
      </c>
      <c r="H34" s="62">
        <f t="shared" si="8"/>
        <v>352353</v>
      </c>
      <c r="I34" s="61">
        <f t="shared" si="1"/>
        <v>28.98183211983827</v>
      </c>
      <c r="J34" s="63">
        <v>1530270</v>
      </c>
      <c r="K34" s="58">
        <v>1510270</v>
      </c>
      <c r="L34" s="64">
        <v>1172509</v>
      </c>
      <c r="M34" s="60">
        <f t="shared" si="9"/>
        <v>20000</v>
      </c>
      <c r="N34" s="61">
        <f t="shared" si="2"/>
        <v>1.3242665218802019</v>
      </c>
      <c r="O34" s="62">
        <f t="shared" si="10"/>
        <v>357761</v>
      </c>
      <c r="P34" s="65">
        <f t="shared" si="3"/>
        <v>30.512431034644514</v>
      </c>
      <c r="Q34" s="66">
        <f t="shared" si="11"/>
        <v>97.6</v>
      </c>
      <c r="R34" s="67">
        <f t="shared" si="11"/>
        <v>97.5</v>
      </c>
      <c r="S34" s="68">
        <f t="shared" si="11"/>
        <v>96.4</v>
      </c>
      <c r="T34" s="69">
        <f t="shared" si="5"/>
        <v>9.9999999999994316E-2</v>
      </c>
      <c r="U34" s="69">
        <f t="shared" si="6"/>
        <v>1.1999999999999886</v>
      </c>
    </row>
    <row r="35" spans="1:21" s="54" customFormat="1" ht="15" customHeight="1" x14ac:dyDescent="0.15">
      <c r="A35" s="70" t="s">
        <v>41</v>
      </c>
      <c r="B35" s="56" t="s">
        <v>17</v>
      </c>
      <c r="C35" s="57">
        <v>1954487</v>
      </c>
      <c r="D35" s="58">
        <v>1890780</v>
      </c>
      <c r="E35" s="59">
        <v>1629267</v>
      </c>
      <c r="F35" s="60">
        <f t="shared" si="7"/>
        <v>63707</v>
      </c>
      <c r="G35" s="61">
        <f t="shared" si="0"/>
        <v>3.3693502152550847</v>
      </c>
      <c r="H35" s="62">
        <f t="shared" si="8"/>
        <v>325220</v>
      </c>
      <c r="I35" s="61">
        <f t="shared" si="1"/>
        <v>19.961123621849588</v>
      </c>
      <c r="J35" s="63">
        <v>1923741</v>
      </c>
      <c r="K35" s="58">
        <v>1856592</v>
      </c>
      <c r="L35" s="64">
        <v>1547010</v>
      </c>
      <c r="M35" s="60">
        <f t="shared" si="9"/>
        <v>67149</v>
      </c>
      <c r="N35" s="61">
        <f t="shared" si="2"/>
        <v>3.6167881796323575</v>
      </c>
      <c r="O35" s="62">
        <f t="shared" si="10"/>
        <v>376731</v>
      </c>
      <c r="P35" s="65">
        <f t="shared" si="3"/>
        <v>24.352201989644541</v>
      </c>
      <c r="Q35" s="66">
        <f t="shared" si="11"/>
        <v>98.4</v>
      </c>
      <c r="R35" s="67">
        <f t="shared" si="11"/>
        <v>98.2</v>
      </c>
      <c r="S35" s="68">
        <f t="shared" si="11"/>
        <v>95</v>
      </c>
      <c r="T35" s="69">
        <f t="shared" si="5"/>
        <v>0.20000000000000284</v>
      </c>
      <c r="U35" s="69">
        <f t="shared" si="6"/>
        <v>3.4000000000000057</v>
      </c>
    </row>
    <row r="36" spans="1:21" s="54" customFormat="1" ht="15" customHeight="1" x14ac:dyDescent="0.15">
      <c r="A36" s="70" t="s">
        <v>42</v>
      </c>
      <c r="B36" s="56" t="s">
        <v>17</v>
      </c>
      <c r="C36" s="57">
        <v>785051</v>
      </c>
      <c r="D36" s="58">
        <v>743186</v>
      </c>
      <c r="E36" s="59">
        <v>782195</v>
      </c>
      <c r="F36" s="60">
        <f t="shared" si="7"/>
        <v>41865</v>
      </c>
      <c r="G36" s="61">
        <f t="shared" si="0"/>
        <v>5.6331793117738949</v>
      </c>
      <c r="H36" s="62">
        <f t="shared" si="8"/>
        <v>2856</v>
      </c>
      <c r="I36" s="61">
        <f t="shared" si="1"/>
        <v>0.36512634317529269</v>
      </c>
      <c r="J36" s="63">
        <v>777498</v>
      </c>
      <c r="K36" s="58">
        <v>733869</v>
      </c>
      <c r="L36" s="64">
        <v>766907</v>
      </c>
      <c r="M36" s="60">
        <f t="shared" si="9"/>
        <v>43629</v>
      </c>
      <c r="N36" s="61">
        <f t="shared" si="2"/>
        <v>5.9450664900683847</v>
      </c>
      <c r="O36" s="62">
        <f t="shared" si="10"/>
        <v>10591</v>
      </c>
      <c r="P36" s="65">
        <f t="shared" si="3"/>
        <v>1.3810018685446845</v>
      </c>
      <c r="Q36" s="66">
        <f t="shared" si="11"/>
        <v>99</v>
      </c>
      <c r="R36" s="67">
        <f t="shared" si="11"/>
        <v>98.7</v>
      </c>
      <c r="S36" s="68">
        <f t="shared" si="11"/>
        <v>98</v>
      </c>
      <c r="T36" s="69">
        <f t="shared" si="5"/>
        <v>0.29999999999999716</v>
      </c>
      <c r="U36" s="69">
        <f t="shared" si="6"/>
        <v>1</v>
      </c>
    </row>
    <row r="37" spans="1:21" s="54" customFormat="1" ht="15" customHeight="1" x14ac:dyDescent="0.15">
      <c r="A37" s="70" t="s">
        <v>43</v>
      </c>
      <c r="B37" s="56" t="s">
        <v>17</v>
      </c>
      <c r="C37" s="57">
        <v>2937531</v>
      </c>
      <c r="D37" s="58">
        <v>2613552</v>
      </c>
      <c r="E37" s="59">
        <v>2772789</v>
      </c>
      <c r="F37" s="60">
        <f t="shared" si="7"/>
        <v>323979</v>
      </c>
      <c r="G37" s="61">
        <f t="shared" si="0"/>
        <v>12.396118386012599</v>
      </c>
      <c r="H37" s="62">
        <f t="shared" si="8"/>
        <v>164742</v>
      </c>
      <c r="I37" s="61">
        <f t="shared" si="1"/>
        <v>5.9413824852882824</v>
      </c>
      <c r="J37" s="63">
        <v>2878744</v>
      </c>
      <c r="K37" s="58">
        <v>2564096</v>
      </c>
      <c r="L37" s="64">
        <v>2739608</v>
      </c>
      <c r="M37" s="60">
        <f t="shared" si="9"/>
        <v>314648</v>
      </c>
      <c r="N37" s="61">
        <f t="shared" si="2"/>
        <v>12.271303414536749</v>
      </c>
      <c r="O37" s="62">
        <f t="shared" si="10"/>
        <v>139136</v>
      </c>
      <c r="P37" s="65">
        <f t="shared" si="3"/>
        <v>5.0786827896545761</v>
      </c>
      <c r="Q37" s="66">
        <f t="shared" si="11"/>
        <v>98</v>
      </c>
      <c r="R37" s="67">
        <f t="shared" si="11"/>
        <v>98.1</v>
      </c>
      <c r="S37" s="68">
        <f t="shared" si="11"/>
        <v>98.8</v>
      </c>
      <c r="T37" s="69">
        <f t="shared" si="5"/>
        <v>-9.9999999999994316E-2</v>
      </c>
      <c r="U37" s="69">
        <f t="shared" si="6"/>
        <v>-0.79999999999999716</v>
      </c>
    </row>
    <row r="38" spans="1:21" s="54" customFormat="1" ht="15" customHeight="1" x14ac:dyDescent="0.15">
      <c r="A38" s="70" t="s">
        <v>44</v>
      </c>
      <c r="B38" s="56" t="s">
        <v>17</v>
      </c>
      <c r="C38" s="57">
        <v>1821403</v>
      </c>
      <c r="D38" s="58">
        <v>1656094</v>
      </c>
      <c r="E38" s="59">
        <v>1623456</v>
      </c>
      <c r="F38" s="60">
        <f t="shared" si="7"/>
        <v>165309</v>
      </c>
      <c r="G38" s="61">
        <f t="shared" si="0"/>
        <v>9.9818609330146746</v>
      </c>
      <c r="H38" s="62">
        <f t="shared" si="8"/>
        <v>197947</v>
      </c>
      <c r="I38" s="61">
        <f t="shared" si="1"/>
        <v>12.192939014053961</v>
      </c>
      <c r="J38" s="63">
        <v>1734519</v>
      </c>
      <c r="K38" s="58">
        <v>1564012</v>
      </c>
      <c r="L38" s="64">
        <v>1545918</v>
      </c>
      <c r="M38" s="60">
        <f t="shared" si="9"/>
        <v>170507</v>
      </c>
      <c r="N38" s="61">
        <f t="shared" si="2"/>
        <v>10.901898450907034</v>
      </c>
      <c r="O38" s="62">
        <f t="shared" si="10"/>
        <v>188601</v>
      </c>
      <c r="P38" s="65">
        <f t="shared" si="3"/>
        <v>12.199935572261911</v>
      </c>
      <c r="Q38" s="66">
        <f t="shared" si="11"/>
        <v>95.2</v>
      </c>
      <c r="R38" s="67">
        <f t="shared" si="11"/>
        <v>94.4</v>
      </c>
      <c r="S38" s="68">
        <f t="shared" si="11"/>
        <v>95.2</v>
      </c>
      <c r="T38" s="69">
        <f t="shared" si="5"/>
        <v>0.79999999999999716</v>
      </c>
      <c r="U38" s="69">
        <f t="shared" si="6"/>
        <v>0</v>
      </c>
    </row>
    <row r="39" spans="1:21" s="54" customFormat="1" ht="15" customHeight="1" x14ac:dyDescent="0.15">
      <c r="A39" s="70" t="s">
        <v>45</v>
      </c>
      <c r="B39" s="56" t="s">
        <v>17</v>
      </c>
      <c r="C39" s="57">
        <v>2868415</v>
      </c>
      <c r="D39" s="58">
        <v>2681166</v>
      </c>
      <c r="E39" s="59">
        <v>2694414</v>
      </c>
      <c r="F39" s="60">
        <f t="shared" si="7"/>
        <v>187249</v>
      </c>
      <c r="G39" s="61">
        <f t="shared" si="0"/>
        <v>6.9838644828406737</v>
      </c>
      <c r="H39" s="62">
        <f t="shared" si="8"/>
        <v>174001</v>
      </c>
      <c r="I39" s="61">
        <f t="shared" si="1"/>
        <v>6.45784203912243</v>
      </c>
      <c r="J39" s="63">
        <v>2786459</v>
      </c>
      <c r="K39" s="58">
        <v>2596555</v>
      </c>
      <c r="L39" s="64">
        <v>2602549</v>
      </c>
      <c r="M39" s="60">
        <f t="shared" si="9"/>
        <v>189904</v>
      </c>
      <c r="N39" s="61">
        <f t="shared" si="2"/>
        <v>7.313690640098125</v>
      </c>
      <c r="O39" s="62">
        <f t="shared" si="10"/>
        <v>183910</v>
      </c>
      <c r="P39" s="65">
        <f t="shared" si="3"/>
        <v>7.066533617618731</v>
      </c>
      <c r="Q39" s="66">
        <f t="shared" si="11"/>
        <v>97.1</v>
      </c>
      <c r="R39" s="67">
        <f t="shared" si="11"/>
        <v>96.8</v>
      </c>
      <c r="S39" s="68">
        <f t="shared" si="11"/>
        <v>96.6</v>
      </c>
      <c r="T39" s="69">
        <f t="shared" si="5"/>
        <v>0.29999999999999716</v>
      </c>
      <c r="U39" s="69">
        <f t="shared" si="6"/>
        <v>0.5</v>
      </c>
    </row>
    <row r="40" spans="1:21" s="54" customFormat="1" ht="15" customHeight="1" x14ac:dyDescent="0.15">
      <c r="A40" s="70" t="s">
        <v>46</v>
      </c>
      <c r="B40" s="56" t="s">
        <v>12</v>
      </c>
      <c r="C40" s="57">
        <v>6088962</v>
      </c>
      <c r="D40" s="58">
        <v>3428871</v>
      </c>
      <c r="E40" s="59">
        <v>3309828</v>
      </c>
      <c r="F40" s="60">
        <f t="shared" si="7"/>
        <v>2660091</v>
      </c>
      <c r="G40" s="61">
        <f t="shared" si="0"/>
        <v>77.579209016612168</v>
      </c>
      <c r="H40" s="62">
        <f t="shared" si="8"/>
        <v>2779134</v>
      </c>
      <c r="I40" s="61">
        <f t="shared" si="1"/>
        <v>83.966115459776148</v>
      </c>
      <c r="J40" s="63">
        <v>6065082</v>
      </c>
      <c r="K40" s="58">
        <v>3407069</v>
      </c>
      <c r="L40" s="64">
        <v>3288748</v>
      </c>
      <c r="M40" s="60">
        <f t="shared" si="9"/>
        <v>2658013</v>
      </c>
      <c r="N40" s="61">
        <f t="shared" si="2"/>
        <v>78.014651302923426</v>
      </c>
      <c r="O40" s="62">
        <f t="shared" si="10"/>
        <v>2776334</v>
      </c>
      <c r="P40" s="65">
        <f t="shared" si="3"/>
        <v>84.419177145831782</v>
      </c>
      <c r="Q40" s="66">
        <f t="shared" si="11"/>
        <v>99.6</v>
      </c>
      <c r="R40" s="67">
        <f t="shared" si="11"/>
        <v>99.4</v>
      </c>
      <c r="S40" s="68">
        <f t="shared" si="11"/>
        <v>99.4</v>
      </c>
      <c r="T40" s="69">
        <f t="shared" si="5"/>
        <v>0.19999999999998863</v>
      </c>
      <c r="U40" s="69">
        <f t="shared" si="6"/>
        <v>0.19999999999998863</v>
      </c>
    </row>
    <row r="41" spans="1:21" s="54" customFormat="1" ht="15" customHeight="1" x14ac:dyDescent="0.15">
      <c r="A41" s="82" t="s">
        <v>47</v>
      </c>
      <c r="B41" s="83" t="s">
        <v>12</v>
      </c>
      <c r="C41" s="84">
        <v>1451662</v>
      </c>
      <c r="D41" s="85">
        <v>1399098</v>
      </c>
      <c r="E41" s="86">
        <v>1356171</v>
      </c>
      <c r="F41" s="87">
        <f t="shared" si="7"/>
        <v>52564</v>
      </c>
      <c r="G41" s="88">
        <f t="shared" si="0"/>
        <v>3.756992004848847</v>
      </c>
      <c r="H41" s="89">
        <f t="shared" si="8"/>
        <v>95491</v>
      </c>
      <c r="I41" s="88">
        <f t="shared" si="1"/>
        <v>7.0412212029308918</v>
      </c>
      <c r="J41" s="90">
        <v>1412471</v>
      </c>
      <c r="K41" s="85">
        <v>1372472</v>
      </c>
      <c r="L41" s="91">
        <v>1351213</v>
      </c>
      <c r="M41" s="87">
        <f t="shared" si="9"/>
        <v>39999</v>
      </c>
      <c r="N41" s="88">
        <f t="shared" si="2"/>
        <v>2.9143763952925728</v>
      </c>
      <c r="O41" s="89">
        <f t="shared" si="10"/>
        <v>61258</v>
      </c>
      <c r="P41" s="92">
        <f t="shared" si="3"/>
        <v>4.5335561454781681</v>
      </c>
      <c r="Q41" s="93">
        <f t="shared" si="11"/>
        <v>97.3</v>
      </c>
      <c r="R41" s="94">
        <f t="shared" si="11"/>
        <v>98.1</v>
      </c>
      <c r="S41" s="95">
        <f t="shared" si="11"/>
        <v>99.6</v>
      </c>
      <c r="T41" s="96">
        <f t="shared" si="5"/>
        <v>-0.79999999999999716</v>
      </c>
      <c r="U41" s="96">
        <f t="shared" si="6"/>
        <v>-2.2999999999999972</v>
      </c>
    </row>
    <row r="42" spans="1:21" ht="15" customHeight="1" x14ac:dyDescent="0.15">
      <c r="A42" s="146" t="s">
        <v>48</v>
      </c>
      <c r="B42" s="147"/>
      <c r="C42" s="97">
        <f>SUM(C7:C41)</f>
        <v>429620849</v>
      </c>
      <c r="D42" s="98">
        <f t="shared" ref="D42:L42" si="12">SUM(D7:D41)</f>
        <v>401363349</v>
      </c>
      <c r="E42" s="99">
        <f t="shared" si="12"/>
        <v>386212473</v>
      </c>
      <c r="F42" s="100">
        <f t="shared" si="7"/>
        <v>28257500</v>
      </c>
      <c r="G42" s="101">
        <f t="shared" si="0"/>
        <v>7.0403787666222684</v>
      </c>
      <c r="H42" s="102">
        <f t="shared" si="8"/>
        <v>43408376</v>
      </c>
      <c r="I42" s="101">
        <f t="shared" si="1"/>
        <v>11.239506498279251</v>
      </c>
      <c r="J42" s="103">
        <f>SUM(J7:J41)</f>
        <v>421835288</v>
      </c>
      <c r="K42" s="98">
        <f t="shared" ref="K42" si="13">SUM(K7:K41)</f>
        <v>393786540</v>
      </c>
      <c r="L42" s="104">
        <f t="shared" si="12"/>
        <v>377074612</v>
      </c>
      <c r="M42" s="100">
        <f t="shared" si="9"/>
        <v>28048748</v>
      </c>
      <c r="N42" s="101">
        <f t="shared" si="2"/>
        <v>7.1228305568798778</v>
      </c>
      <c r="O42" s="102">
        <f t="shared" si="10"/>
        <v>44760676</v>
      </c>
      <c r="P42" s="105">
        <f t="shared" si="3"/>
        <v>11.870509065192646</v>
      </c>
      <c r="Q42" s="106">
        <f t="shared" si="11"/>
        <v>98.2</v>
      </c>
      <c r="R42" s="107">
        <f t="shared" si="11"/>
        <v>98.1</v>
      </c>
      <c r="S42" s="108">
        <f t="shared" si="11"/>
        <v>97.6</v>
      </c>
      <c r="T42" s="109">
        <f t="shared" si="5"/>
        <v>0.10000000000000853</v>
      </c>
      <c r="U42" s="109">
        <f t="shared" si="6"/>
        <v>0.60000000000000853</v>
      </c>
    </row>
    <row r="43" spans="1:21" ht="15" customHeight="1" x14ac:dyDescent="0.15">
      <c r="A43" s="148" t="s">
        <v>49</v>
      </c>
      <c r="B43" s="149"/>
      <c r="C43" s="111">
        <f>SUMIF($B$7:$B$41,"沿",C$7:C$41)</f>
        <v>344063445</v>
      </c>
      <c r="D43" s="112">
        <f t="shared" ref="D43:L43" si="14">SUMIF($B$7:$B$41,"沿",D$7:D$41)</f>
        <v>321138097</v>
      </c>
      <c r="E43" s="113">
        <f t="shared" si="14"/>
        <v>308564387</v>
      </c>
      <c r="F43" s="114">
        <f t="shared" si="7"/>
        <v>22925348</v>
      </c>
      <c r="G43" s="115">
        <f t="shared" si="0"/>
        <v>7.1387817933043385</v>
      </c>
      <c r="H43" s="116">
        <f t="shared" si="8"/>
        <v>35499058</v>
      </c>
      <c r="I43" s="115">
        <f t="shared" si="1"/>
        <v>11.504586885459345</v>
      </c>
      <c r="J43" s="117">
        <f>SUMIF($B$7:$B$41,"沿",J$7:J$41)</f>
        <v>339030423</v>
      </c>
      <c r="K43" s="112">
        <f t="shared" si="14"/>
        <v>316287729</v>
      </c>
      <c r="L43" s="118">
        <f t="shared" si="14"/>
        <v>302751291</v>
      </c>
      <c r="M43" s="114">
        <f t="shared" si="9"/>
        <v>22742694</v>
      </c>
      <c r="N43" s="115">
        <f t="shared" si="2"/>
        <v>7.1905078555861479</v>
      </c>
      <c r="O43" s="116">
        <f t="shared" si="10"/>
        <v>36279132</v>
      </c>
      <c r="P43" s="119">
        <f t="shared" si="3"/>
        <v>11.98314691909934</v>
      </c>
      <c r="Q43" s="50">
        <f t="shared" si="11"/>
        <v>98.5</v>
      </c>
      <c r="R43" s="51">
        <f t="shared" si="11"/>
        <v>98.5</v>
      </c>
      <c r="S43" s="52">
        <f t="shared" si="11"/>
        <v>98.1</v>
      </c>
      <c r="T43" s="53">
        <f t="shared" si="5"/>
        <v>0</v>
      </c>
      <c r="U43" s="53">
        <f t="shared" si="6"/>
        <v>0.40000000000000568</v>
      </c>
    </row>
    <row r="44" spans="1:21" ht="15" customHeight="1" x14ac:dyDescent="0.15">
      <c r="A44" s="139" t="s">
        <v>50</v>
      </c>
      <c r="B44" s="140"/>
      <c r="C44" s="120">
        <f>C43-C7</f>
        <v>92764290</v>
      </c>
      <c r="D44" s="121">
        <f t="shared" ref="D44:E44" si="15">D43-D7</f>
        <v>85239018</v>
      </c>
      <c r="E44" s="122">
        <f t="shared" si="15"/>
        <v>83458067</v>
      </c>
      <c r="F44" s="60">
        <f t="shared" si="7"/>
        <v>7525272</v>
      </c>
      <c r="G44" s="61">
        <f t="shared" si="0"/>
        <v>8.8284358226651491</v>
      </c>
      <c r="H44" s="62">
        <f t="shared" si="8"/>
        <v>9306223</v>
      </c>
      <c r="I44" s="61">
        <f t="shared" si="1"/>
        <v>11.150777072275119</v>
      </c>
      <c r="J44" s="123">
        <f>J43-J7</f>
        <v>90541379</v>
      </c>
      <c r="K44" s="121">
        <f t="shared" ref="K44:L44" si="16">K43-K7</f>
        <v>83108697</v>
      </c>
      <c r="L44" s="124">
        <f t="shared" si="16"/>
        <v>80954009</v>
      </c>
      <c r="M44" s="60">
        <f t="shared" si="9"/>
        <v>7432682</v>
      </c>
      <c r="N44" s="61">
        <f t="shared" si="2"/>
        <v>8.9433263524754771</v>
      </c>
      <c r="O44" s="62">
        <f t="shared" si="10"/>
        <v>9587370</v>
      </c>
      <c r="P44" s="65">
        <f t="shared" si="3"/>
        <v>11.842983588372991</v>
      </c>
      <c r="Q44" s="66">
        <f t="shared" si="11"/>
        <v>97.6</v>
      </c>
      <c r="R44" s="67">
        <f t="shared" si="11"/>
        <v>97.5</v>
      </c>
      <c r="S44" s="68">
        <f t="shared" si="11"/>
        <v>97</v>
      </c>
      <c r="T44" s="69">
        <f t="shared" si="5"/>
        <v>9.9999999999994316E-2</v>
      </c>
      <c r="U44" s="69">
        <f t="shared" si="6"/>
        <v>0.59999999999999432</v>
      </c>
    </row>
    <row r="45" spans="1:21" ht="15" customHeight="1" x14ac:dyDescent="0.15">
      <c r="A45" s="141" t="s">
        <v>51</v>
      </c>
      <c r="B45" s="142"/>
      <c r="C45" s="97">
        <f>SUMIF($B$7:$B$41,"-",C$7:C$41)</f>
        <v>85557404</v>
      </c>
      <c r="D45" s="98">
        <f>SUMIF($B$7:$B$41,"-",D$7:D$41)</f>
        <v>80225252</v>
      </c>
      <c r="E45" s="125">
        <f>SUMIF($B$7:$B$41,"-",E$7:E$41)</f>
        <v>77648086</v>
      </c>
      <c r="F45" s="126">
        <f t="shared" si="7"/>
        <v>5332152</v>
      </c>
      <c r="G45" s="88">
        <f t="shared" si="0"/>
        <v>6.6464758502721821</v>
      </c>
      <c r="H45" s="127">
        <f t="shared" si="8"/>
        <v>7909318</v>
      </c>
      <c r="I45" s="88">
        <f t="shared" si="1"/>
        <v>10.186108128924133</v>
      </c>
      <c r="J45" s="103">
        <f>SUMIF($B$7:$B$41,"-",J$7:J$41)</f>
        <v>82804865</v>
      </c>
      <c r="K45" s="98">
        <f>SUMIF($B$7:$B$41,"-",K$7:K$41)</f>
        <v>77498811</v>
      </c>
      <c r="L45" s="128">
        <f>SUMIF($B$7:$B$41,"-",L$7:L$41)</f>
        <v>74323321</v>
      </c>
      <c r="M45" s="126">
        <f t="shared" si="9"/>
        <v>5306054</v>
      </c>
      <c r="N45" s="88">
        <f t="shared" si="2"/>
        <v>6.8466263308220254</v>
      </c>
      <c r="O45" s="127">
        <f t="shared" si="10"/>
        <v>8481544</v>
      </c>
      <c r="P45" s="92">
        <f t="shared" si="3"/>
        <v>11.41168597673401</v>
      </c>
      <c r="Q45" s="93">
        <f t="shared" si="11"/>
        <v>96.8</v>
      </c>
      <c r="R45" s="94">
        <f t="shared" si="11"/>
        <v>96.6</v>
      </c>
      <c r="S45" s="95">
        <f t="shared" si="11"/>
        <v>95.7</v>
      </c>
      <c r="T45" s="96">
        <f t="shared" si="5"/>
        <v>0.20000000000000284</v>
      </c>
      <c r="U45" s="96">
        <f t="shared" si="6"/>
        <v>1.0999999999999943</v>
      </c>
    </row>
    <row r="46" spans="1:21" ht="15" customHeight="1" x14ac:dyDescent="0.4">
      <c r="F46" s="130" t="s">
        <v>52</v>
      </c>
      <c r="G46" s="131">
        <f>G52</f>
        <v>34</v>
      </c>
      <c r="H46" s="130" t="s">
        <v>52</v>
      </c>
      <c r="I46" s="131">
        <f>I52</f>
        <v>33</v>
      </c>
      <c r="M46" s="130" t="s">
        <v>52</v>
      </c>
      <c r="N46" s="131">
        <f>N52</f>
        <v>34</v>
      </c>
      <c r="O46" s="130" t="s">
        <v>52</v>
      </c>
      <c r="P46" s="131">
        <f>P52</f>
        <v>33</v>
      </c>
      <c r="S46" s="130" t="s">
        <v>52</v>
      </c>
      <c r="T46" s="131">
        <f>COUNTIF(T7:T41,"&gt;0")</f>
        <v>24</v>
      </c>
      <c r="U46" s="131">
        <f>COUNTIF(U7:U41,"&gt;0")</f>
        <v>29</v>
      </c>
    </row>
    <row r="47" spans="1:21" ht="15" customHeight="1" x14ac:dyDescent="0.4">
      <c r="F47" s="130" t="str">
        <f>IF(G53=0,IF(G54=0,"","減の団体"),"同率の団体")</f>
        <v>減の団体</v>
      </c>
      <c r="G47" s="131">
        <f>IF(G53=0,IF(G54=0,"",G54),G53)</f>
        <v>1</v>
      </c>
      <c r="H47" s="130" t="str">
        <f>IF(I53=0,IF(I54=0,"","減の団体"),"同率の団体")</f>
        <v>減の団体</v>
      </c>
      <c r="I47" s="131">
        <f>IF(I53=0,IF(I54=0,"",I54),I53)</f>
        <v>2</v>
      </c>
      <c r="M47" s="130" t="str">
        <f>IF(N53=0,IF(N54=0,"","減の団体"),"同率の団体")</f>
        <v>減の団体</v>
      </c>
      <c r="N47" s="131">
        <f>IF(N53=0,IF(N54=0,"",N54),N53)</f>
        <v>1</v>
      </c>
      <c r="O47" s="130" t="str">
        <f>IF(P53=0,IF(P54=0,"","減の団体"),"同率の団体")</f>
        <v>減の団体</v>
      </c>
      <c r="P47" s="131">
        <f>IF(P53=0,IF(P54=0,"",P54),P53)</f>
        <v>2</v>
      </c>
      <c r="S47" s="130" t="s">
        <v>53</v>
      </c>
      <c r="T47" s="131">
        <f>COUNTIF(T7:T41,"=0")</f>
        <v>4</v>
      </c>
      <c r="U47" s="131">
        <f>COUNTIF(U7:U41,"=0")</f>
        <v>2</v>
      </c>
    </row>
    <row r="48" spans="1:21" ht="15" customHeight="1" x14ac:dyDescent="0.4">
      <c r="F48" s="130" t="str">
        <f>IF(G54=0,"",IF(G53&lt;&gt;0,"減の団体",""))</f>
        <v/>
      </c>
      <c r="G48" s="131" t="str">
        <f>IF(G54=0,"",IF(G53&lt;&gt;0,G54,""))</f>
        <v/>
      </c>
      <c r="H48" s="130" t="str">
        <f>IF(I54=0,"",IF(I53&lt;&gt;0,"減の団体",""))</f>
        <v/>
      </c>
      <c r="I48" s="131" t="str">
        <f>IF(I54=0,"",IF(I53&lt;&gt;0,I54,""))</f>
        <v/>
      </c>
      <c r="M48" s="130" t="str">
        <f>IF(N54=0,"",IF(N53&lt;&gt;0,"減の団体",""))</f>
        <v/>
      </c>
      <c r="N48" s="131" t="str">
        <f>IF(N54=0,"",IF(N53&lt;&gt;0,N54,""))</f>
        <v/>
      </c>
      <c r="O48" s="130" t="str">
        <f>IF(P54=0,"",IF(P53&lt;&gt;0,"減の団体",""))</f>
        <v/>
      </c>
      <c r="P48" s="131" t="str">
        <f>IF(P54=0,"",IF(P53&lt;&gt;0,P54,""))</f>
        <v/>
      </c>
      <c r="S48" s="130" t="s">
        <v>54</v>
      </c>
      <c r="T48" s="131">
        <f>COUNTIF(T7:T41,"&lt;0")</f>
        <v>7</v>
      </c>
      <c r="U48" s="131">
        <f>COUNTIF(U7:U41,"&lt;0")</f>
        <v>4</v>
      </c>
    </row>
    <row r="49" spans="2:21" ht="15" customHeight="1" x14ac:dyDescent="0.4">
      <c r="E49" s="54"/>
      <c r="F49" s="133"/>
      <c r="G49" s="131"/>
      <c r="H49" s="133"/>
      <c r="I49" s="131"/>
      <c r="M49" s="133"/>
      <c r="N49" s="131"/>
      <c r="O49" s="133"/>
      <c r="P49" s="131"/>
      <c r="U49" s="54"/>
    </row>
    <row r="50" spans="2:21" s="135" customFormat="1" ht="15" customHeight="1" x14ac:dyDescent="0.4">
      <c r="B50" s="134"/>
      <c r="C50" s="135">
        <v>5</v>
      </c>
      <c r="D50" s="135">
        <v>5</v>
      </c>
      <c r="G50" s="136"/>
      <c r="I50" s="136"/>
      <c r="J50" s="135">
        <v>8</v>
      </c>
      <c r="K50" s="135">
        <v>8</v>
      </c>
      <c r="N50" s="136"/>
      <c r="P50" s="136"/>
    </row>
    <row r="51" spans="2:21" ht="15" customHeight="1" x14ac:dyDescent="0.4">
      <c r="F51" s="133"/>
      <c r="G51" s="131"/>
      <c r="H51" s="133"/>
      <c r="I51" s="131"/>
      <c r="M51" s="133"/>
      <c r="N51" s="131"/>
      <c r="O51" s="133"/>
      <c r="P51" s="131"/>
    </row>
    <row r="52" spans="2:21" ht="15" customHeight="1" x14ac:dyDescent="0.4">
      <c r="F52" s="133"/>
      <c r="G52" s="131">
        <f>COUNTIF(G7:G41,"&gt;0")</f>
        <v>34</v>
      </c>
      <c r="H52" s="133"/>
      <c r="I52" s="131">
        <f>COUNTIF(I7:I41,"&gt;0")</f>
        <v>33</v>
      </c>
      <c r="M52" s="133"/>
      <c r="N52" s="131">
        <f>COUNTIF(M7:M41,"&gt;0")</f>
        <v>34</v>
      </c>
      <c r="O52" s="133"/>
      <c r="P52" s="131">
        <f>COUNTIF(O7:O41,"&gt;0")</f>
        <v>33</v>
      </c>
    </row>
    <row r="53" spans="2:21" ht="15" customHeight="1" x14ac:dyDescent="0.4">
      <c r="F53" s="133"/>
      <c r="G53" s="131">
        <f>COUNTIF(G7:G41,"=0")</f>
        <v>0</v>
      </c>
      <c r="H53" s="133"/>
      <c r="I53" s="131">
        <f>COUNTIF(I7:I41,"=0")</f>
        <v>0</v>
      </c>
      <c r="M53" s="133"/>
      <c r="N53" s="131">
        <f>COUNTIF(M7:M41,"=0")</f>
        <v>0</v>
      </c>
      <c r="O53" s="133"/>
      <c r="P53" s="131">
        <f>COUNTIF(O7:O41,"=0")</f>
        <v>0</v>
      </c>
    </row>
    <row r="54" spans="2:21" ht="15" customHeight="1" x14ac:dyDescent="0.4">
      <c r="F54" s="133"/>
      <c r="G54" s="131">
        <f>COUNTIF(G7:G41,"&lt;0")</f>
        <v>1</v>
      </c>
      <c r="H54" s="133"/>
      <c r="I54" s="131">
        <f>COUNTIF(I7:I41,"&lt;0")</f>
        <v>2</v>
      </c>
      <c r="M54" s="133"/>
      <c r="N54" s="131">
        <f>COUNTIF(M7:M41,"&lt;0")</f>
        <v>1</v>
      </c>
      <c r="O54" s="133"/>
      <c r="P54" s="131">
        <f>COUNTIF(O7:O41,"&lt;0")</f>
        <v>2</v>
      </c>
    </row>
    <row r="55" spans="2:21" ht="15" customHeight="1" x14ac:dyDescent="0.4">
      <c r="M55" s="137"/>
      <c r="N55" s="110"/>
      <c r="O55" s="137"/>
    </row>
  </sheetData>
  <mergeCells count="8">
    <mergeCell ref="O5:P5"/>
    <mergeCell ref="A42:B42"/>
    <mergeCell ref="A43:B43"/>
    <mergeCell ref="A44:B44"/>
    <mergeCell ref="A45:B45"/>
    <mergeCell ref="F5:G5"/>
    <mergeCell ref="H5:I5"/>
    <mergeCell ref="M5:N5"/>
  </mergeCells>
  <phoneticPr fontId="3"/>
  <dataValidations count="1">
    <dataValidation imeMode="on" allowBlank="1" showInputMessage="1" showErrorMessage="1" sqref="H2" xr:uid="{56718CC6-B8D2-4F39-BD45-026F2F25DBCD}"/>
  </dataValidations>
  <printOptions horizontalCentered="1"/>
  <pageMargins left="0.31496062992125984" right="0.31496062992125984" top="0.74803149606299213" bottom="0.74803149606299213" header="0.51181102362204722" footer="0.31496062992125984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③市町村別(税)</vt:lpstr>
      <vt:lpstr>'③市町村別(税)'!Print_Area</vt:lpstr>
      <vt:lpstr>'③市町村別(税)'!Print_Titles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荻原　大翔</dc:creator>
  <cp:lastModifiedBy>荻原　大翔</cp:lastModifiedBy>
  <dcterms:created xsi:type="dcterms:W3CDTF">2026-09-07T07:19:51Z</dcterms:created>
  <dcterms:modified xsi:type="dcterms:W3CDTF">2026-09-07T07:23:24Z</dcterms:modified>
</cp:coreProperties>
</file>