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172.20.226.11\共有フォルダ\13_市町村課\01_課共有\60税務\03地方税関係\0306徴収関係\●徴収実績調\徴収実績（R6～R7）\徴収実績（R7）\02_R8.5月末\12_HP更新\"/>
    </mc:Choice>
  </mc:AlternateContent>
  <xr:revisionPtr revIDLastSave="0" documentId="8_{FBABD82C-27EE-4238-9DBD-0F99775C9C88}" xr6:coauthVersionLast="47" xr6:coauthVersionMax="47" xr10:uidLastSave="{00000000-0000-0000-0000-000000000000}"/>
  <bookViews>
    <workbookView xWindow="-120" yWindow="-120" windowWidth="29040" windowHeight="15720" xr2:uid="{4FA5B010-D7FC-488C-9BE3-EFC9F732FC0F}"/>
  </bookViews>
  <sheets>
    <sheet name="県計" sheetId="1" r:id="rId1"/>
  </sheets>
  <definedNames>
    <definedName name="_xlnm.Print_Area" localSheetId="0">県計!$A$1:$U$48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5" i="1" l="1"/>
  <c r="R44" i="1"/>
  <c r="O44" i="1"/>
  <c r="I44" i="1"/>
  <c r="H44" i="1"/>
  <c r="T44" i="1"/>
  <c r="D44" i="1"/>
  <c r="D45" i="1" s="1"/>
  <c r="R43" i="1"/>
  <c r="Q45" i="1"/>
  <c r="P45" i="1"/>
  <c r="O43" i="1"/>
  <c r="O45" i="1" s="1"/>
  <c r="M45" i="1"/>
  <c r="H43" i="1"/>
  <c r="G43" i="1"/>
  <c r="F45" i="1"/>
  <c r="E45" i="1"/>
  <c r="D43" i="1"/>
  <c r="C45" i="1"/>
  <c r="B45" i="1"/>
  <c r="T41" i="1"/>
  <c r="S41" i="1"/>
  <c r="R41" i="1"/>
  <c r="O41" i="1"/>
  <c r="I41" i="1"/>
  <c r="H41" i="1"/>
  <c r="G41" i="1"/>
  <c r="D41" i="1"/>
  <c r="R40" i="1"/>
  <c r="O40" i="1"/>
  <c r="H40" i="1"/>
  <c r="G40" i="1"/>
  <c r="D40" i="1"/>
  <c r="T40" i="1"/>
  <c r="S40" i="1"/>
  <c r="T39" i="1"/>
  <c r="S39" i="1"/>
  <c r="R39" i="1"/>
  <c r="O39" i="1"/>
  <c r="I39" i="1"/>
  <c r="H39" i="1"/>
  <c r="G39" i="1"/>
  <c r="D39" i="1"/>
  <c r="T38" i="1"/>
  <c r="S38" i="1"/>
  <c r="R38" i="1"/>
  <c r="O38" i="1"/>
  <c r="I38" i="1"/>
  <c r="H38" i="1"/>
  <c r="G38" i="1"/>
  <c r="J38" i="1" s="1"/>
  <c r="D38" i="1"/>
  <c r="R37" i="1"/>
  <c r="O37" i="1"/>
  <c r="I37" i="1"/>
  <c r="S37" i="1"/>
  <c r="U37" i="1" s="1"/>
  <c r="D37" i="1"/>
  <c r="T37" i="1"/>
  <c r="R36" i="1"/>
  <c r="O36" i="1"/>
  <c r="H36" i="1"/>
  <c r="G36" i="1"/>
  <c r="T36" i="1"/>
  <c r="D36" i="1"/>
  <c r="T35" i="1"/>
  <c r="R35" i="1"/>
  <c r="O35" i="1"/>
  <c r="I35" i="1"/>
  <c r="G35" i="1"/>
  <c r="S35" i="1"/>
  <c r="R34" i="1"/>
  <c r="N33" i="1"/>
  <c r="N31" i="1" s="1"/>
  <c r="N30" i="1" s="1"/>
  <c r="M33" i="1"/>
  <c r="I34" i="1"/>
  <c r="H34" i="1"/>
  <c r="D34" i="1"/>
  <c r="T34" i="1"/>
  <c r="S34" i="1"/>
  <c r="Q33" i="1"/>
  <c r="Q31" i="1" s="1"/>
  <c r="Q30" i="1" s="1"/>
  <c r="P33" i="1"/>
  <c r="R33" i="1" s="1"/>
  <c r="F33" i="1"/>
  <c r="E33" i="1"/>
  <c r="R32" i="1"/>
  <c r="O32" i="1"/>
  <c r="H32" i="1"/>
  <c r="G32" i="1"/>
  <c r="F31" i="1"/>
  <c r="T32" i="1"/>
  <c r="D32" i="1"/>
  <c r="L31" i="1"/>
  <c r="L30" i="1" s="1"/>
  <c r="K31" i="1"/>
  <c r="K30" i="1" s="1"/>
  <c r="T29" i="1"/>
  <c r="R29" i="1"/>
  <c r="O29" i="1"/>
  <c r="I29" i="1"/>
  <c r="G29" i="1"/>
  <c r="S29" i="1"/>
  <c r="U29" i="1" s="1"/>
  <c r="R28" i="1"/>
  <c r="O28" i="1"/>
  <c r="I28" i="1"/>
  <c r="H28" i="1"/>
  <c r="D28" i="1"/>
  <c r="T28" i="1"/>
  <c r="S28" i="1"/>
  <c r="R27" i="1"/>
  <c r="O27" i="1"/>
  <c r="I27" i="1"/>
  <c r="S27" i="1"/>
  <c r="D27" i="1"/>
  <c r="T27" i="1"/>
  <c r="R26" i="1"/>
  <c r="O26" i="1"/>
  <c r="H26" i="1"/>
  <c r="G26" i="1"/>
  <c r="J26" i="1" s="1"/>
  <c r="I26" i="1"/>
  <c r="T26" i="1"/>
  <c r="D26" i="1"/>
  <c r="T25" i="1"/>
  <c r="T23" i="1" s="1"/>
  <c r="R25" i="1"/>
  <c r="N23" i="1"/>
  <c r="O25" i="1"/>
  <c r="O23" i="1" s="1"/>
  <c r="I25" i="1"/>
  <c r="G25" i="1"/>
  <c r="S25" i="1"/>
  <c r="U24" i="1"/>
  <c r="J24" i="1"/>
  <c r="R23" i="1"/>
  <c r="Q23" i="1"/>
  <c r="P23" i="1"/>
  <c r="M23" i="1"/>
  <c r="L23" i="1"/>
  <c r="K23" i="1"/>
  <c r="F23" i="1"/>
  <c r="I23" i="1" s="1"/>
  <c r="E23" i="1"/>
  <c r="C23" i="1"/>
  <c r="B23" i="1"/>
  <c r="R22" i="1"/>
  <c r="O22" i="1"/>
  <c r="I22" i="1"/>
  <c r="H22" i="1"/>
  <c r="D22" i="1"/>
  <c r="T22" i="1"/>
  <c r="S22" i="1"/>
  <c r="R21" i="1"/>
  <c r="O21" i="1"/>
  <c r="I21" i="1"/>
  <c r="S21" i="1"/>
  <c r="D21" i="1"/>
  <c r="T21" i="1"/>
  <c r="R20" i="1"/>
  <c r="Q18" i="1"/>
  <c r="Q17" i="1" s="1"/>
  <c r="P18" i="1"/>
  <c r="O20" i="1"/>
  <c r="H20" i="1"/>
  <c r="G20" i="1"/>
  <c r="T20" i="1"/>
  <c r="D20" i="1"/>
  <c r="T19" i="1"/>
  <c r="R19" i="1"/>
  <c r="O19" i="1"/>
  <c r="I19" i="1"/>
  <c r="G19" i="1"/>
  <c r="C18" i="1"/>
  <c r="C17" i="1" s="1"/>
  <c r="S19" i="1"/>
  <c r="N18" i="1"/>
  <c r="N17" i="1" s="1"/>
  <c r="M18" i="1"/>
  <c r="M17" i="1" s="1"/>
  <c r="O17" i="1" s="1"/>
  <c r="L18" i="1"/>
  <c r="L17" i="1" s="1"/>
  <c r="K18" i="1"/>
  <c r="F18" i="1"/>
  <c r="F17" i="1" s="1"/>
  <c r="E18" i="1"/>
  <c r="E17" i="1" s="1"/>
  <c r="K17" i="1"/>
  <c r="R16" i="1"/>
  <c r="O16" i="1"/>
  <c r="T16" i="1"/>
  <c r="H16" i="1"/>
  <c r="D16" i="1"/>
  <c r="S16" i="1"/>
  <c r="R15" i="1"/>
  <c r="O15" i="1"/>
  <c r="H15" i="1"/>
  <c r="G15" i="1"/>
  <c r="T15" i="1"/>
  <c r="D15" i="1"/>
  <c r="T14" i="1"/>
  <c r="R14" i="1"/>
  <c r="O14" i="1"/>
  <c r="I14" i="1"/>
  <c r="G14" i="1"/>
  <c r="S14" i="1"/>
  <c r="R13" i="1"/>
  <c r="N11" i="1"/>
  <c r="N10" i="1" s="1"/>
  <c r="N9" i="1" s="1"/>
  <c r="O13" i="1"/>
  <c r="T13" i="1"/>
  <c r="H13" i="1"/>
  <c r="D13" i="1"/>
  <c r="S13" i="1"/>
  <c r="R12" i="1"/>
  <c r="Q11" i="1"/>
  <c r="Q10" i="1" s="1"/>
  <c r="Q9" i="1" s="1"/>
  <c r="P11" i="1"/>
  <c r="O12" i="1"/>
  <c r="H12" i="1"/>
  <c r="G12" i="1"/>
  <c r="J12" i="1" s="1"/>
  <c r="T12" i="1"/>
  <c r="D12" i="1"/>
  <c r="L11" i="1"/>
  <c r="K11" i="1"/>
  <c r="K10" i="1" s="1"/>
  <c r="K9" i="1" s="1"/>
  <c r="K42" i="1" s="1"/>
  <c r="C11" i="1"/>
  <c r="P31" i="1" l="1"/>
  <c r="R31" i="1" s="1"/>
  <c r="U14" i="1"/>
  <c r="N42" i="1"/>
  <c r="J39" i="1"/>
  <c r="J41" i="1"/>
  <c r="U39" i="1"/>
  <c r="U41" i="1"/>
  <c r="T33" i="1"/>
  <c r="T31" i="1" s="1"/>
  <c r="T30" i="1" s="1"/>
  <c r="U35" i="1"/>
  <c r="J40" i="1"/>
  <c r="U38" i="1"/>
  <c r="H23" i="1"/>
  <c r="U28" i="1"/>
  <c r="C10" i="1"/>
  <c r="C9" i="1" s="1"/>
  <c r="J20" i="1"/>
  <c r="U22" i="1"/>
  <c r="J15" i="1"/>
  <c r="U16" i="1"/>
  <c r="T11" i="1"/>
  <c r="U13" i="1"/>
  <c r="U34" i="1"/>
  <c r="S33" i="1"/>
  <c r="U21" i="1"/>
  <c r="U27" i="1"/>
  <c r="F30" i="1"/>
  <c r="L10" i="1"/>
  <c r="L9" i="1" s="1"/>
  <c r="L42" i="1" s="1"/>
  <c r="G17" i="1"/>
  <c r="T18" i="1"/>
  <c r="T17" i="1" s="1"/>
  <c r="G23" i="1"/>
  <c r="J32" i="1"/>
  <c r="I33" i="1"/>
  <c r="O33" i="1"/>
  <c r="M31" i="1"/>
  <c r="U25" i="1"/>
  <c r="S23" i="1"/>
  <c r="U23" i="1" s="1"/>
  <c r="P17" i="1"/>
  <c r="R17" i="1" s="1"/>
  <c r="R10" i="1" s="1"/>
  <c r="R9" i="1" s="1"/>
  <c r="R18" i="1"/>
  <c r="H45" i="1"/>
  <c r="R45" i="1"/>
  <c r="U19" i="1"/>
  <c r="R11" i="1"/>
  <c r="Q42" i="1"/>
  <c r="I17" i="1"/>
  <c r="J36" i="1"/>
  <c r="U40" i="1"/>
  <c r="I45" i="1"/>
  <c r="E11" i="1"/>
  <c r="M11" i="1"/>
  <c r="I12" i="1"/>
  <c r="S12" i="1"/>
  <c r="G13" i="1"/>
  <c r="J13" i="1" s="1"/>
  <c r="I15" i="1"/>
  <c r="S15" i="1"/>
  <c r="U15" i="1" s="1"/>
  <c r="G16" i="1"/>
  <c r="J16" i="1" s="1"/>
  <c r="G18" i="1"/>
  <c r="O18" i="1"/>
  <c r="I20" i="1"/>
  <c r="S20" i="1"/>
  <c r="U20" i="1" s="1"/>
  <c r="G21" i="1"/>
  <c r="J21" i="1" s="1"/>
  <c r="S26" i="1"/>
  <c r="U26" i="1" s="1"/>
  <c r="G27" i="1"/>
  <c r="J27" i="1" s="1"/>
  <c r="E31" i="1"/>
  <c r="I32" i="1"/>
  <c r="S32" i="1"/>
  <c r="G33" i="1"/>
  <c r="O34" i="1"/>
  <c r="I36" i="1"/>
  <c r="S36" i="1"/>
  <c r="U36" i="1" s="1"/>
  <c r="G37" i="1"/>
  <c r="J37" i="1" s="1"/>
  <c r="I40" i="1"/>
  <c r="I43" i="1"/>
  <c r="S43" i="1"/>
  <c r="G44" i="1"/>
  <c r="J44" i="1" s="1"/>
  <c r="F11" i="1"/>
  <c r="D14" i="1"/>
  <c r="J14" i="1" s="1"/>
  <c r="H18" i="1"/>
  <c r="D19" i="1"/>
  <c r="J19" i="1" s="1"/>
  <c r="H21" i="1"/>
  <c r="D25" i="1"/>
  <c r="D23" i="1" s="1"/>
  <c r="H27" i="1"/>
  <c r="D29" i="1"/>
  <c r="J29" i="1" s="1"/>
  <c r="D35" i="1"/>
  <c r="J35" i="1" s="1"/>
  <c r="H37" i="1"/>
  <c r="J43" i="1"/>
  <c r="T43" i="1"/>
  <c r="T45" i="1" s="1"/>
  <c r="I13" i="1"/>
  <c r="I16" i="1"/>
  <c r="I18" i="1"/>
  <c r="G22" i="1"/>
  <c r="J22" i="1" s="1"/>
  <c r="G28" i="1"/>
  <c r="J28" i="1" s="1"/>
  <c r="G34" i="1"/>
  <c r="J34" i="1" s="1"/>
  <c r="S44" i="1"/>
  <c r="U44" i="1" s="1"/>
  <c r="B18" i="1"/>
  <c r="B33" i="1"/>
  <c r="H33" i="1" s="1"/>
  <c r="C33" i="1"/>
  <c r="C31" i="1" s="1"/>
  <c r="C30" i="1" s="1"/>
  <c r="C42" i="1" s="1"/>
  <c r="B11" i="1"/>
  <c r="H14" i="1"/>
  <c r="H19" i="1"/>
  <c r="H25" i="1"/>
  <c r="H29" i="1"/>
  <c r="H35" i="1"/>
  <c r="P30" i="1" l="1"/>
  <c r="R30" i="1" s="1"/>
  <c r="R42" i="1" s="1"/>
  <c r="P10" i="1"/>
  <c r="P9" i="1" s="1"/>
  <c r="T10" i="1"/>
  <c r="T9" i="1" s="1"/>
  <c r="T42" i="1" s="1"/>
  <c r="U33" i="1"/>
  <c r="F10" i="1"/>
  <c r="I11" i="1"/>
  <c r="S11" i="1"/>
  <c r="U12" i="1"/>
  <c r="J25" i="1"/>
  <c r="D11" i="1"/>
  <c r="S45" i="1"/>
  <c r="U43" i="1"/>
  <c r="U45" i="1" s="1"/>
  <c r="S31" i="1"/>
  <c r="U32" i="1"/>
  <c r="M10" i="1"/>
  <c r="M9" i="1" s="1"/>
  <c r="O11" i="1"/>
  <c r="O10" i="1" s="1"/>
  <c r="O9" i="1" s="1"/>
  <c r="J23" i="1"/>
  <c r="I31" i="1"/>
  <c r="J33" i="1"/>
  <c r="E10" i="1"/>
  <c r="H11" i="1"/>
  <c r="G11" i="1"/>
  <c r="I30" i="1"/>
  <c r="G45" i="1"/>
  <c r="J45" i="1" s="1"/>
  <c r="D33" i="1"/>
  <c r="B31" i="1"/>
  <c r="E30" i="1"/>
  <c r="G31" i="1"/>
  <c r="S18" i="1"/>
  <c r="G10" i="1"/>
  <c r="D18" i="1"/>
  <c r="J18" i="1" s="1"/>
  <c r="B17" i="1"/>
  <c r="M30" i="1"/>
  <c r="O30" i="1" s="1"/>
  <c r="O31" i="1"/>
  <c r="P42" i="1" l="1"/>
  <c r="O42" i="1"/>
  <c r="M42" i="1"/>
  <c r="D31" i="1"/>
  <c r="B30" i="1"/>
  <c r="D30" i="1" s="1"/>
  <c r="G9" i="1"/>
  <c r="U18" i="1"/>
  <c r="S17" i="1"/>
  <c r="U17" i="1" s="1"/>
  <c r="J31" i="1"/>
  <c r="U11" i="1"/>
  <c r="D17" i="1"/>
  <c r="H17" i="1"/>
  <c r="E9" i="1"/>
  <c r="B10" i="1"/>
  <c r="B9" i="1" s="1"/>
  <c r="B42" i="1" s="1"/>
  <c r="J11" i="1"/>
  <c r="H31" i="1"/>
  <c r="S30" i="1"/>
  <c r="U30" i="1" s="1"/>
  <c r="U31" i="1"/>
  <c r="G30" i="1"/>
  <c r="H30" i="1"/>
  <c r="F9" i="1"/>
  <c r="I10" i="1"/>
  <c r="S10" i="1" l="1"/>
  <c r="U10" i="1" s="1"/>
  <c r="J30" i="1"/>
  <c r="I9" i="1"/>
  <c r="F42" i="1"/>
  <c r="I42" i="1" s="1"/>
  <c r="H10" i="1"/>
  <c r="H9" i="1"/>
  <c r="E42" i="1"/>
  <c r="H42" i="1" s="1"/>
  <c r="G42" i="1"/>
  <c r="D10" i="1"/>
  <c r="J17" i="1"/>
  <c r="S9" i="1" l="1"/>
  <c r="D9" i="1"/>
  <c r="J10" i="1"/>
  <c r="S42" i="1"/>
  <c r="U42" i="1" s="1"/>
  <c r="U9" i="1"/>
  <c r="D42" i="1" l="1"/>
  <c r="J42" i="1" s="1"/>
  <c r="J9" i="1"/>
</calcChain>
</file>

<file path=xl/sharedStrings.xml><?xml version="1.0" encoding="utf-8"?>
<sst xmlns="http://schemas.openxmlformats.org/spreadsheetml/2006/main" count="81" uniqueCount="70">
  <si>
    <t>県計</t>
    <rPh sb="0" eb="1">
      <t>ケン</t>
    </rPh>
    <rPh sb="1" eb="2">
      <t>ケイ</t>
    </rPh>
    <phoneticPr fontId="5"/>
  </si>
  <si>
    <t>（単位：</t>
    <rPh sb="1" eb="3">
      <t>タンイ</t>
    </rPh>
    <phoneticPr fontId="7"/>
  </si>
  <si>
    <t>千円）</t>
    <rPh sb="0" eb="2">
      <t>センエン</t>
    </rPh>
    <phoneticPr fontId="7"/>
  </si>
  <si>
    <t>区分</t>
    <rPh sb="0" eb="1">
      <t>ク</t>
    </rPh>
    <rPh sb="1" eb="2">
      <t>ブン</t>
    </rPh>
    <phoneticPr fontId="9"/>
  </si>
  <si>
    <t>調　　　定　　　済　　　額</t>
    <phoneticPr fontId="9"/>
  </si>
  <si>
    <t>収　　　入　　　済　　　額</t>
    <phoneticPr fontId="9"/>
  </si>
  <si>
    <t>収入済額／調定済額</t>
    <rPh sb="0" eb="2">
      <t>シュウニュウ</t>
    </rPh>
    <rPh sb="2" eb="3">
      <t>ス</t>
    </rPh>
    <rPh sb="3" eb="4">
      <t>ガク</t>
    </rPh>
    <rPh sb="5" eb="6">
      <t>チョウ</t>
    </rPh>
    <rPh sb="6" eb="7">
      <t>サダム</t>
    </rPh>
    <rPh sb="7" eb="8">
      <t>スミ</t>
    </rPh>
    <rPh sb="8" eb="9">
      <t>ガク</t>
    </rPh>
    <phoneticPr fontId="9"/>
  </si>
  <si>
    <t>標準税率
超過課税
現年課税分
調定済額</t>
    <phoneticPr fontId="9"/>
  </si>
  <si>
    <t>標準税率
超過課税
現年課税分
収入済額</t>
    <rPh sb="16" eb="18">
      <t>シュウニュウ</t>
    </rPh>
    <phoneticPr fontId="9"/>
  </si>
  <si>
    <t>過誤納金還付未済額等</t>
    <rPh sb="0" eb="3">
      <t>カゴノウ</t>
    </rPh>
    <rPh sb="3" eb="4">
      <t>キン</t>
    </rPh>
    <rPh sb="4" eb="6">
      <t>カンプ</t>
    </rPh>
    <rPh sb="6" eb="8">
      <t>ミサイ</t>
    </rPh>
    <rPh sb="8" eb="9">
      <t>ガク</t>
    </rPh>
    <rPh sb="9" eb="10">
      <t>トウ</t>
    </rPh>
    <phoneticPr fontId="9"/>
  </si>
  <si>
    <t>本年度中不納欠損額</t>
    <rPh sb="0" eb="3">
      <t>ホンネンド</t>
    </rPh>
    <rPh sb="3" eb="4">
      <t>ナカ</t>
    </rPh>
    <rPh sb="4" eb="6">
      <t>フノウ</t>
    </rPh>
    <rPh sb="6" eb="8">
      <t>ケッソン</t>
    </rPh>
    <rPh sb="8" eb="9">
      <t>ガク</t>
    </rPh>
    <phoneticPr fontId="9"/>
  </si>
  <si>
    <t>収入未済額</t>
    <rPh sb="0" eb="2">
      <t>シュウニュウ</t>
    </rPh>
    <rPh sb="2" eb="4">
      <t>ミサイ</t>
    </rPh>
    <rPh sb="4" eb="5">
      <t>ガク</t>
    </rPh>
    <phoneticPr fontId="9"/>
  </si>
  <si>
    <t>現年課税分</t>
    <rPh sb="2" eb="5">
      <t>カゼイブン</t>
    </rPh>
    <phoneticPr fontId="9"/>
  </si>
  <si>
    <t>滞納繰越分</t>
    <rPh sb="2" eb="3">
      <t>ク</t>
    </rPh>
    <rPh sb="3" eb="4">
      <t>コ</t>
    </rPh>
    <rPh sb="4" eb="5">
      <t>ブン</t>
    </rPh>
    <phoneticPr fontId="9"/>
  </si>
  <si>
    <t>計</t>
  </si>
  <si>
    <t>現　年
課税分</t>
    <rPh sb="4" eb="7">
      <t>カゼイブン</t>
    </rPh>
    <phoneticPr fontId="9"/>
  </si>
  <si>
    <t>滞　納
繰越分</t>
    <rPh sb="4" eb="5">
      <t>ク</t>
    </rPh>
    <rPh sb="5" eb="6">
      <t>コ</t>
    </rPh>
    <rPh sb="6" eb="7">
      <t>ブン</t>
    </rPh>
    <phoneticPr fontId="9"/>
  </si>
  <si>
    <t>現年
課税分</t>
    <rPh sb="2" eb="5">
      <t>カゼイブン</t>
    </rPh>
    <phoneticPr fontId="9"/>
  </si>
  <si>
    <t>滞納
繰越分</t>
    <rPh sb="2" eb="3">
      <t>ク</t>
    </rPh>
    <rPh sb="3" eb="4">
      <t>コ</t>
    </rPh>
    <rPh sb="4" eb="5">
      <t>ブン</t>
    </rPh>
    <phoneticPr fontId="9"/>
  </si>
  <si>
    <t>税目</t>
    <rPh sb="0" eb="2">
      <t>ゼイモク</t>
    </rPh>
    <phoneticPr fontId="5"/>
  </si>
  <si>
    <t>A</t>
    <phoneticPr fontId="9"/>
  </si>
  <si>
    <t>B</t>
    <phoneticPr fontId="9"/>
  </si>
  <si>
    <t>C</t>
    <phoneticPr fontId="9"/>
  </si>
  <si>
    <t>D</t>
    <phoneticPr fontId="9"/>
  </si>
  <si>
    <t>E</t>
    <phoneticPr fontId="9"/>
  </si>
  <si>
    <t>F</t>
    <phoneticPr fontId="9"/>
  </si>
  <si>
    <t>D/A</t>
    <phoneticPr fontId="9"/>
  </si>
  <si>
    <t>E/B</t>
    <phoneticPr fontId="9"/>
  </si>
  <si>
    <t>F/C</t>
    <phoneticPr fontId="9"/>
  </si>
  <si>
    <t>一　普　　通　　税</t>
  </si>
  <si>
    <t xml:space="preserve"> １　法定普通税</t>
  </si>
  <si>
    <t>　(1) 市 町 村 民 税</t>
  </si>
  <si>
    <t>　　　イ　個人均等割</t>
  </si>
  <si>
    <t>　　　ロ　法人均等割</t>
  </si>
  <si>
    <t>　　　ハ　所  得  割</t>
  </si>
  <si>
    <t>(退職所得分)　　</t>
    <rPh sb="1" eb="3">
      <t>タイショク</t>
    </rPh>
    <rPh sb="3" eb="6">
      <t>ショトクブン</t>
    </rPh>
    <phoneticPr fontId="12"/>
  </si>
  <si>
    <t>　　　ニ　法 人 税 割</t>
  </si>
  <si>
    <t>　(2) 固 定 資 産 税</t>
  </si>
  <si>
    <t>　　(Ⅰ) 純固定資産税</t>
  </si>
  <si>
    <t>　　　イ　土　　地</t>
  </si>
  <si>
    <t>　　　ロ　家　　屋</t>
  </si>
  <si>
    <t>　　　ハ　償却資産</t>
    <rPh sb="5" eb="7">
      <t>ショウキャク</t>
    </rPh>
    <rPh sb="7" eb="9">
      <t>シサン</t>
    </rPh>
    <phoneticPr fontId="13"/>
  </si>
  <si>
    <t>　　(Ⅱ) 交　 付 　金</t>
  </si>
  <si>
    <t>　(3) 軽 自 動 車 税</t>
  </si>
  <si>
    <t>　  (Ⅰ）環境性能割</t>
    <rPh sb="6" eb="8">
      <t>カンキョウ</t>
    </rPh>
    <rPh sb="8" eb="10">
      <t>セイノウ</t>
    </rPh>
    <rPh sb="10" eb="11">
      <t>ワリ</t>
    </rPh>
    <phoneticPr fontId="13"/>
  </si>
  <si>
    <t>　  (Ⅱ）種別割</t>
    <rPh sb="6" eb="8">
      <t>シュベツ</t>
    </rPh>
    <rPh sb="8" eb="9">
      <t>ワ</t>
    </rPh>
    <phoneticPr fontId="13"/>
  </si>
  <si>
    <t>　(4) 市町村たばこ税</t>
  </si>
  <si>
    <t>　(5) 鉱  　産　  税</t>
  </si>
  <si>
    <t>　(6) 特別土地保有税</t>
  </si>
  <si>
    <t xml:space="preserve"> ２  法定外普通税</t>
  </si>
  <si>
    <t>二  目　　的　　税</t>
  </si>
  <si>
    <t xml:space="preserve"> １　法定目的税</t>
  </si>
  <si>
    <t>　(1) 入  　湯　  税</t>
  </si>
  <si>
    <t>　(2) 事　業　所　税</t>
  </si>
  <si>
    <t xml:space="preserve">      イ 資 産 割</t>
  </si>
  <si>
    <t xml:space="preserve">      ロ 従業員割</t>
  </si>
  <si>
    <t>　(3) 都 市 計 画 税</t>
  </si>
  <si>
    <t>　(4) 水 利 地 益 税</t>
  </si>
  <si>
    <t>　(5) 共 同 施 設 税</t>
    <rPh sb="5" eb="6">
      <t>トモ</t>
    </rPh>
    <rPh sb="7" eb="8">
      <t>ドウ</t>
    </rPh>
    <rPh sb="9" eb="10">
      <t>シ</t>
    </rPh>
    <rPh sb="11" eb="12">
      <t>セツ</t>
    </rPh>
    <rPh sb="13" eb="14">
      <t>ゼイ</t>
    </rPh>
    <phoneticPr fontId="13"/>
  </si>
  <si>
    <t>　(6) 宅 地 開 発 税</t>
  </si>
  <si>
    <t xml:space="preserve"> ２　法定外目的税</t>
  </si>
  <si>
    <t>三  旧 法 に よ る 税</t>
  </si>
  <si>
    <t>合　　　　　計</t>
  </si>
  <si>
    <t>国民健康保険税</t>
  </si>
  <si>
    <t>国民健康保険料</t>
  </si>
  <si>
    <t>〔付表〕
法人の市町村民税の中間納付額の歳出還付</t>
    <rPh sb="1" eb="3">
      <t>フヒョウ</t>
    </rPh>
    <rPh sb="5" eb="7">
      <t>ホウジン</t>
    </rPh>
    <rPh sb="8" eb="13">
      <t>シチョウソンミンゼイ</t>
    </rPh>
    <rPh sb="14" eb="16">
      <t>チュウカン</t>
    </rPh>
    <rPh sb="16" eb="19">
      <t>ノウフガク</t>
    </rPh>
    <rPh sb="20" eb="22">
      <t>サイシュツ</t>
    </rPh>
    <rPh sb="22" eb="24">
      <t>カンプ</t>
    </rPh>
    <phoneticPr fontId="14"/>
  </si>
  <si>
    <t>法人の市町村民税</t>
    <rPh sb="0" eb="2">
      <t>ホウジン</t>
    </rPh>
    <rPh sb="3" eb="6">
      <t>シチョウソン</t>
    </rPh>
    <rPh sb="6" eb="7">
      <t>ミン</t>
    </rPh>
    <rPh sb="7" eb="8">
      <t>ゼイ</t>
    </rPh>
    <phoneticPr fontId="14"/>
  </si>
  <si>
    <t>令和7年度　歳出還付額（令和8年5月末現在）</t>
  </si>
  <si>
    <t>令和6年度　歳出還付額（令和7年5月末現在)</t>
  </si>
  <si>
    <t>令和７年度　市町村税の徴収実績に関する調（令和８年５月末現在)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</si>
</sst>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0_);[Red]\(#,##0.00\)"/>
    <numFmt numFmtId="177" formatCode="\(#,###\)"/>
    <numFmt numFmtId="179" formatCode="#,##0;&quot;▲ &quot;#,##0"/>
  </numFmts>
  <fonts count="15" x14ac:knownFonts="1"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color indexed="8"/>
      <name val="HGPｺﾞｼｯｸM"/>
      <family val="3"/>
      <charset val="128"/>
    </font>
    <font>
      <sz val="6"/>
      <name val="游ゴシック"/>
      <family val="2"/>
      <charset val="128"/>
      <scheme val="minor"/>
    </font>
    <font>
      <sz val="9"/>
      <color indexed="8"/>
      <name val="HGPｺﾞｼｯｸM"/>
      <family val="3"/>
      <charset val="128"/>
    </font>
    <font>
      <sz val="6"/>
      <name val="游ゴシック"/>
      <family val="3"/>
      <charset val="128"/>
      <scheme val="minor"/>
    </font>
    <font>
      <b/>
      <sz val="9"/>
      <color indexed="8"/>
      <name val="HGPｺﾞｼｯｸM"/>
      <family val="3"/>
      <charset val="128"/>
    </font>
    <font>
      <sz val="6"/>
      <name val="游ゴシック"/>
      <family val="3"/>
      <charset val="128"/>
    </font>
    <font>
      <b/>
      <u/>
      <sz val="9"/>
      <color indexed="10"/>
      <name val="HGPｺﾞｼｯｸM"/>
      <family val="3"/>
      <charset val="128"/>
    </font>
    <font>
      <sz val="7"/>
      <name val="ＭＳ Ｐゴシック"/>
      <family val="3"/>
      <charset val="128"/>
    </font>
    <font>
      <sz val="7"/>
      <color indexed="8"/>
      <name val="HGPｺﾞｼｯｸM"/>
      <family val="3"/>
      <charset val="128"/>
    </font>
    <font>
      <u/>
      <sz val="9"/>
      <color indexed="8"/>
      <name val="HGPｺﾞｼｯｸM"/>
      <family val="3"/>
      <charset val="128"/>
    </font>
    <font>
      <b/>
      <sz val="12"/>
      <name val="Arial"/>
      <family val="2"/>
    </font>
    <font>
      <sz val="10"/>
      <color indexed="8"/>
      <name val="HGPｺﾞｼｯｸM"/>
      <family val="3"/>
      <charset val="128"/>
    </font>
    <font>
      <sz val="6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2"/>
        <bgColor indexed="64"/>
      </patternFill>
    </fill>
  </fills>
  <borders count="6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Up="1">
      <left style="thin">
        <color indexed="64"/>
      </left>
      <right/>
      <top style="hair">
        <color indexed="64"/>
      </top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Up="1"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hair">
        <color indexed="64"/>
      </bottom>
      <diagonal style="thin">
        <color indexed="64"/>
      </diagonal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/>
  </cellStyleXfs>
  <cellXfs count="188">
    <xf numFmtId="0" fontId="0" fillId="0" borderId="0" xfId="0">
      <alignment vertical="center"/>
    </xf>
    <xf numFmtId="38" fontId="2" fillId="0" borderId="0" xfId="1" applyFont="1" applyFill="1" applyBorder="1" applyAlignment="1" applyProtection="1">
      <alignment horizontal="left" vertical="center"/>
    </xf>
    <xf numFmtId="38" fontId="4" fillId="0" borderId="0" xfId="1" quotePrefix="1" applyFont="1" applyFill="1" applyAlignment="1" applyProtection="1">
      <alignment horizontal="left" vertical="center"/>
    </xf>
    <xf numFmtId="38" fontId="4" fillId="0" borderId="0" xfId="1" applyFont="1" applyFill="1" applyAlignment="1" applyProtection="1">
      <alignment vertical="center"/>
    </xf>
    <xf numFmtId="38" fontId="4" fillId="0" borderId="0" xfId="1" applyFont="1" applyFill="1" applyBorder="1" applyAlignment="1" applyProtection="1">
      <alignment vertical="center"/>
    </xf>
    <xf numFmtId="38" fontId="4" fillId="0" borderId="0" xfId="1" applyFont="1" applyFill="1" applyBorder="1" applyAlignment="1" applyProtection="1">
      <alignment vertical="center"/>
      <protection locked="0"/>
    </xf>
    <xf numFmtId="38" fontId="2" fillId="0" borderId="1" xfId="1" applyFont="1" applyFill="1" applyBorder="1" applyAlignment="1" applyProtection="1">
      <alignment horizontal="centerContinuous" vertical="center"/>
    </xf>
    <xf numFmtId="38" fontId="6" fillId="0" borderId="0" xfId="1" applyFont="1" applyFill="1" applyBorder="1" applyAlignment="1" applyProtection="1">
      <alignment horizontal="center" vertical="center"/>
    </xf>
    <xf numFmtId="38" fontId="6" fillId="0" borderId="0" xfId="1" applyFont="1" applyFill="1" applyBorder="1" applyAlignment="1" applyProtection="1">
      <alignment horizontal="center" vertical="center"/>
    </xf>
    <xf numFmtId="38" fontId="4" fillId="0" borderId="0" xfId="1" applyFont="1" applyFill="1" applyAlignment="1" applyProtection="1"/>
    <xf numFmtId="38" fontId="6" fillId="0" borderId="0" xfId="1" quotePrefix="1" applyFont="1" applyFill="1" applyBorder="1" applyAlignment="1" applyProtection="1">
      <alignment horizontal="left" vertical="center"/>
      <protection locked="0"/>
    </xf>
    <xf numFmtId="38" fontId="4" fillId="0" borderId="0" xfId="1" applyFont="1" applyFill="1" applyAlignment="1" applyProtection="1">
      <alignment vertical="center"/>
      <protection locked="0"/>
    </xf>
    <xf numFmtId="38" fontId="4" fillId="0" borderId="0" xfId="1" applyFont="1" applyFill="1" applyBorder="1" applyAlignment="1" applyProtection="1">
      <alignment horizontal="left" vertical="center"/>
      <protection locked="0"/>
    </xf>
    <xf numFmtId="38" fontId="4" fillId="0" borderId="0" xfId="1" applyFont="1" applyFill="1" applyAlignment="1" applyProtection="1">
      <protection locked="0"/>
    </xf>
    <xf numFmtId="38" fontId="4" fillId="0" borderId="1" xfId="1" applyFont="1" applyFill="1" applyBorder="1" applyAlignment="1" applyProtection="1">
      <alignment vertical="center"/>
      <protection locked="0"/>
    </xf>
    <xf numFmtId="38" fontId="4" fillId="0" borderId="1" xfId="1" quotePrefix="1" applyFont="1" applyFill="1" applyBorder="1" applyAlignment="1" applyProtection="1">
      <alignment horizontal="left" vertical="center"/>
      <protection locked="0"/>
    </xf>
    <xf numFmtId="38" fontId="4" fillId="0" borderId="1" xfId="1" applyFont="1" applyFill="1" applyBorder="1" applyAlignment="1" applyProtection="1">
      <alignment horizontal="centerContinuous" vertical="center"/>
      <protection locked="0"/>
    </xf>
    <xf numFmtId="38" fontId="8" fillId="0" borderId="1" xfId="1" applyFont="1" applyFill="1" applyBorder="1" applyAlignment="1" applyProtection="1">
      <alignment vertical="center"/>
      <protection locked="0"/>
    </xf>
    <xf numFmtId="38" fontId="4" fillId="0" borderId="2" xfId="1" applyFont="1" applyFill="1" applyBorder="1" applyAlignment="1" applyProtection="1">
      <alignment horizontal="right" vertical="center"/>
    </xf>
    <xf numFmtId="38" fontId="4" fillId="0" borderId="3" xfId="1" applyFont="1" applyFill="1" applyBorder="1" applyAlignment="1" applyProtection="1">
      <alignment horizontal="center" vertical="center"/>
    </xf>
    <xf numFmtId="38" fontId="4" fillId="0" borderId="4" xfId="1" quotePrefix="1" applyFont="1" applyFill="1" applyBorder="1" applyAlignment="1" applyProtection="1">
      <alignment horizontal="center" vertical="center"/>
    </xf>
    <xf numFmtId="38" fontId="4" fillId="0" borderId="5" xfId="1" quotePrefix="1" applyFont="1" applyFill="1" applyBorder="1" applyAlignment="1" applyProtection="1">
      <alignment horizontal="center" vertical="center"/>
    </xf>
    <xf numFmtId="38" fontId="10" fillId="0" borderId="2" xfId="1" applyFont="1" applyFill="1" applyBorder="1" applyAlignment="1" applyProtection="1">
      <alignment horizontal="center" vertical="center" wrapText="1"/>
    </xf>
    <xf numFmtId="38" fontId="4" fillId="0" borderId="3" xfId="1" applyFont="1" applyFill="1" applyBorder="1" applyAlignment="1" applyProtection="1">
      <alignment horizontal="centerContinuous" vertical="center"/>
    </xf>
    <xf numFmtId="38" fontId="4" fillId="0" borderId="4" xfId="1" quotePrefix="1" applyFont="1" applyFill="1" applyBorder="1" applyAlignment="1" applyProtection="1">
      <alignment horizontal="centerContinuous" vertical="center"/>
    </xf>
    <xf numFmtId="38" fontId="4" fillId="0" borderId="5" xfId="1" quotePrefix="1" applyFont="1" applyFill="1" applyBorder="1" applyAlignment="1" applyProtection="1">
      <alignment horizontal="centerContinuous" vertical="center"/>
    </xf>
    <xf numFmtId="38" fontId="4" fillId="0" borderId="4" xfId="1" applyFont="1" applyFill="1" applyBorder="1" applyAlignment="1" applyProtection="1">
      <alignment horizontal="centerContinuous" vertical="center"/>
    </xf>
    <xf numFmtId="0" fontId="4" fillId="0" borderId="6" xfId="0" applyFont="1" applyBorder="1" applyAlignment="1">
      <alignment horizontal="right" vertical="center"/>
    </xf>
    <xf numFmtId="38" fontId="4" fillId="0" borderId="7" xfId="1" quotePrefix="1" applyFont="1" applyFill="1" applyBorder="1" applyAlignment="1" applyProtection="1">
      <alignment horizontal="center" vertical="center"/>
    </xf>
    <xf numFmtId="38" fontId="4" fillId="0" borderId="8" xfId="1" quotePrefix="1" applyFont="1" applyFill="1" applyBorder="1" applyAlignment="1" applyProtection="1">
      <alignment horizontal="center" vertical="center" wrapText="1"/>
    </xf>
    <xf numFmtId="38" fontId="4" fillId="0" borderId="9" xfId="1" applyFont="1" applyFill="1" applyBorder="1" applyAlignment="1" applyProtection="1">
      <alignment horizontal="center" vertical="center" wrapText="1"/>
    </xf>
    <xf numFmtId="38" fontId="4" fillId="0" borderId="10" xfId="1" applyFont="1" applyFill="1" applyBorder="1" applyAlignment="1" applyProtection="1">
      <alignment horizontal="center" vertical="center" wrapText="1"/>
    </xf>
    <xf numFmtId="38" fontId="4" fillId="0" borderId="7" xfId="1" applyFont="1" applyFill="1" applyBorder="1" applyAlignment="1" applyProtection="1">
      <alignment horizontal="center" vertical="center" wrapText="1"/>
    </xf>
    <xf numFmtId="38" fontId="4" fillId="0" borderId="8" xfId="1" applyFont="1" applyFill="1" applyBorder="1" applyAlignment="1" applyProtection="1">
      <alignment horizontal="center" vertical="center" wrapText="1"/>
    </xf>
    <xf numFmtId="38" fontId="4" fillId="0" borderId="10" xfId="1" applyFont="1" applyFill="1" applyBorder="1" applyAlignment="1" applyProtection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38" fontId="4" fillId="0" borderId="7" xfId="1" quotePrefix="1" applyFont="1" applyFill="1" applyBorder="1" applyAlignment="1" applyProtection="1">
      <alignment horizontal="center" vertical="center" wrapText="1"/>
    </xf>
    <xf numFmtId="38" fontId="4" fillId="0" borderId="11" xfId="1" quotePrefix="1" applyFont="1" applyFill="1" applyBorder="1" applyAlignment="1" applyProtection="1">
      <alignment horizontal="center" vertical="center" wrapText="1"/>
    </xf>
    <xf numFmtId="38" fontId="4" fillId="0" borderId="12" xfId="1" applyFont="1" applyFill="1" applyBorder="1" applyAlignment="1" applyProtection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38" fontId="4" fillId="0" borderId="16" xfId="1" applyFont="1" applyFill="1" applyBorder="1" applyAlignment="1" applyProtection="1">
      <alignment horizontal="center" vertical="center"/>
    </xf>
    <xf numFmtId="0" fontId="4" fillId="0" borderId="17" xfId="0" applyFont="1" applyBorder="1" applyAlignment="1">
      <alignment horizontal="center" vertical="center"/>
    </xf>
    <xf numFmtId="38" fontId="4" fillId="0" borderId="6" xfId="1" applyFont="1" applyFill="1" applyBorder="1" applyAlignment="1" applyProtection="1">
      <alignment vertical="center"/>
    </xf>
    <xf numFmtId="38" fontId="11" fillId="0" borderId="13" xfId="1" applyFont="1" applyFill="1" applyBorder="1" applyAlignment="1" applyProtection="1">
      <alignment horizontal="center" vertical="center"/>
    </xf>
    <xf numFmtId="38" fontId="11" fillId="0" borderId="14" xfId="1" applyFont="1" applyFill="1" applyBorder="1" applyAlignment="1" applyProtection="1">
      <alignment horizontal="center" vertical="center"/>
    </xf>
    <xf numFmtId="38" fontId="11" fillId="0" borderId="16" xfId="1" applyFont="1" applyFill="1" applyBorder="1" applyAlignment="1" applyProtection="1">
      <alignment horizontal="center" vertical="center"/>
    </xf>
    <xf numFmtId="0" fontId="4" fillId="0" borderId="18" xfId="0" applyFont="1" applyBorder="1">
      <alignment vertical="center"/>
    </xf>
    <xf numFmtId="38" fontId="4" fillId="0" borderId="19" xfId="1" quotePrefix="1" applyFont="1" applyFill="1" applyBorder="1" applyAlignment="1" applyProtection="1">
      <alignment horizontal="center" vertical="center"/>
    </xf>
    <xf numFmtId="38" fontId="4" fillId="0" borderId="20" xfId="1" quotePrefix="1" applyFont="1" applyFill="1" applyBorder="1" applyAlignment="1" applyProtection="1">
      <alignment horizontal="center" vertical="center"/>
    </xf>
    <xf numFmtId="38" fontId="4" fillId="0" borderId="21" xfId="1" quotePrefix="1" applyFont="1" applyFill="1" applyBorder="1" applyAlignment="1" applyProtection="1">
      <alignment horizontal="center" vertical="center"/>
    </xf>
    <xf numFmtId="38" fontId="4" fillId="0" borderId="22" xfId="1" quotePrefix="1" applyFont="1" applyFill="1" applyBorder="1" applyAlignment="1" applyProtection="1">
      <alignment horizontal="center" vertical="center"/>
    </xf>
    <xf numFmtId="38" fontId="4" fillId="0" borderId="19" xfId="1" applyFont="1" applyFill="1" applyBorder="1" applyAlignment="1" applyProtection="1">
      <alignment horizontal="center" vertical="center"/>
    </xf>
    <xf numFmtId="38" fontId="4" fillId="0" borderId="20" xfId="1" applyFont="1" applyFill="1" applyBorder="1" applyAlignment="1" applyProtection="1">
      <alignment horizontal="center" vertical="center"/>
    </xf>
    <xf numFmtId="38" fontId="4" fillId="0" borderId="22" xfId="1" applyFont="1" applyFill="1" applyBorder="1" applyAlignment="1" applyProtection="1">
      <alignment horizontal="center" vertical="center"/>
    </xf>
    <xf numFmtId="0" fontId="10" fillId="0" borderId="18" xfId="0" applyFont="1" applyBorder="1" applyAlignment="1">
      <alignment horizontal="center" vertical="center" wrapText="1"/>
    </xf>
    <xf numFmtId="38" fontId="4" fillId="0" borderId="23" xfId="1" quotePrefix="1" applyFont="1" applyFill="1" applyBorder="1" applyAlignment="1" applyProtection="1">
      <alignment horizontal="center" vertical="center"/>
    </xf>
    <xf numFmtId="38" fontId="4" fillId="0" borderId="24" xfId="1" applyFont="1" applyFill="1" applyBorder="1" applyAlignment="1" applyProtection="1">
      <alignment horizontal="left" vertical="center"/>
    </xf>
    <xf numFmtId="176" fontId="4" fillId="0" borderId="25" xfId="1" applyNumberFormat="1" applyFont="1" applyFill="1" applyBorder="1" applyAlignment="1" applyProtection="1">
      <alignment horizontal="center"/>
    </xf>
    <xf numFmtId="176" fontId="4" fillId="0" borderId="26" xfId="1" applyNumberFormat="1" applyFont="1" applyFill="1" applyBorder="1" applyAlignment="1" applyProtection="1">
      <alignment horizontal="center"/>
    </xf>
    <xf numFmtId="176" fontId="4" fillId="0" borderId="28" xfId="1" applyNumberFormat="1" applyFont="1" applyFill="1" applyBorder="1" applyAlignment="1" applyProtection="1">
      <alignment horizontal="center"/>
    </xf>
    <xf numFmtId="38" fontId="4" fillId="0" borderId="30" xfId="1" applyFont="1" applyFill="1" applyBorder="1" applyAlignment="1" applyProtection="1">
      <alignment horizontal="left" vertical="center"/>
    </xf>
    <xf numFmtId="176" fontId="4" fillId="0" borderId="31" xfId="1" applyNumberFormat="1" applyFont="1" applyFill="1" applyBorder="1" applyAlignment="1" applyProtection="1">
      <alignment horizontal="center"/>
    </xf>
    <xf numFmtId="176" fontId="4" fillId="0" borderId="32" xfId="1" applyNumberFormat="1" applyFont="1" applyFill="1" applyBorder="1" applyAlignment="1" applyProtection="1">
      <alignment horizontal="center"/>
    </xf>
    <xf numFmtId="176" fontId="4" fillId="0" borderId="34" xfId="1" applyNumberFormat="1" applyFont="1" applyFill="1" applyBorder="1" applyAlignment="1" applyProtection="1">
      <alignment horizontal="center"/>
    </xf>
    <xf numFmtId="38" fontId="4" fillId="0" borderId="34" xfId="1" quotePrefix="1" applyFont="1" applyFill="1" applyBorder="1" applyAlignment="1" applyProtection="1">
      <alignment shrinkToFit="1"/>
    </xf>
    <xf numFmtId="38" fontId="4" fillId="0" borderId="30" xfId="1" applyFont="1" applyFill="1" applyBorder="1" applyAlignment="1" applyProtection="1">
      <protection locked="0"/>
    </xf>
    <xf numFmtId="38" fontId="4" fillId="0" borderId="32" xfId="1" applyFont="1" applyFill="1" applyBorder="1" applyAlignment="1" applyProtection="1">
      <protection locked="0"/>
    </xf>
    <xf numFmtId="38" fontId="4" fillId="0" borderId="30" xfId="1" applyFont="1" applyFill="1" applyBorder="1" applyAlignment="1" applyProtection="1">
      <alignment horizontal="right" vertical="center"/>
    </xf>
    <xf numFmtId="177" fontId="4" fillId="2" borderId="30" xfId="1" applyNumberFormat="1" applyFont="1" applyFill="1" applyBorder="1" applyAlignment="1" applyProtection="1">
      <protection locked="0"/>
    </xf>
    <xf numFmtId="177" fontId="4" fillId="2" borderId="32" xfId="1" applyNumberFormat="1" applyFont="1" applyFill="1" applyBorder="1" applyAlignment="1" applyProtection="1">
      <protection locked="0"/>
    </xf>
    <xf numFmtId="177" fontId="4" fillId="0" borderId="33" xfId="1" quotePrefix="1" applyNumberFormat="1" applyFont="1" applyFill="1" applyBorder="1" applyAlignment="1" applyProtection="1"/>
    <xf numFmtId="177" fontId="4" fillId="0" borderId="34" xfId="1" quotePrefix="1" applyNumberFormat="1" applyFont="1" applyFill="1" applyBorder="1" applyAlignment="1" applyProtection="1"/>
    <xf numFmtId="176" fontId="4" fillId="0" borderId="36" xfId="1" applyNumberFormat="1" applyFont="1" applyFill="1" applyBorder="1" applyAlignment="1" applyProtection="1">
      <alignment horizontal="center"/>
    </xf>
    <xf numFmtId="177" fontId="4" fillId="0" borderId="35" xfId="1" applyNumberFormat="1" applyFont="1" applyFill="1" applyBorder="1" applyAlignment="1" applyProtection="1">
      <alignment shrinkToFit="1"/>
      <protection locked="0"/>
    </xf>
    <xf numFmtId="177" fontId="4" fillId="3" borderId="30" xfId="1" applyNumberFormat="1" applyFont="1" applyFill="1" applyBorder="1" applyAlignment="1" applyProtection="1">
      <protection locked="0"/>
    </xf>
    <xf numFmtId="177" fontId="4" fillId="3" borderId="32" xfId="1" applyNumberFormat="1" applyFont="1" applyFill="1" applyBorder="1" applyAlignment="1" applyProtection="1">
      <protection locked="0"/>
    </xf>
    <xf numFmtId="38" fontId="4" fillId="0" borderId="30" xfId="1" applyFont="1" applyFill="1" applyBorder="1" applyAlignment="1" applyProtection="1">
      <alignment horizontal="left" vertical="center" shrinkToFit="1"/>
    </xf>
    <xf numFmtId="176" fontId="4" fillId="0" borderId="40" xfId="1" applyNumberFormat="1" applyFont="1" applyFill="1" applyBorder="1" applyAlignment="1" applyProtection="1">
      <alignment horizontal="center"/>
    </xf>
    <xf numFmtId="176" fontId="4" fillId="0" borderId="39" xfId="1" applyNumberFormat="1" applyFont="1" applyFill="1" applyBorder="1" applyAlignment="1" applyProtection="1">
      <alignment horizontal="center"/>
    </xf>
    <xf numFmtId="38" fontId="4" fillId="0" borderId="41" xfId="1" applyFont="1" applyFill="1" applyBorder="1" applyAlignment="1" applyProtection="1">
      <alignment horizontal="left" vertical="center"/>
    </xf>
    <xf numFmtId="38" fontId="4" fillId="0" borderId="29" xfId="1" quotePrefix="1" applyFont="1" applyFill="1" applyBorder="1" applyAlignment="1" applyProtection="1">
      <alignment horizontal="left" vertical="center"/>
    </xf>
    <xf numFmtId="176" fontId="4" fillId="0" borderId="7" xfId="1" applyNumberFormat="1" applyFont="1" applyFill="1" applyBorder="1" applyAlignment="1" applyProtection="1">
      <alignment horizontal="center"/>
    </xf>
    <xf numFmtId="176" fontId="4" fillId="0" borderId="8" xfId="1" applyNumberFormat="1" applyFont="1" applyFill="1" applyBorder="1" applyAlignment="1" applyProtection="1">
      <alignment horizontal="center"/>
    </xf>
    <xf numFmtId="176" fontId="4" fillId="0" borderId="10" xfId="1" applyNumberFormat="1" applyFont="1" applyFill="1" applyBorder="1" applyAlignment="1" applyProtection="1">
      <alignment horizontal="center"/>
    </xf>
    <xf numFmtId="38" fontId="4" fillId="0" borderId="12" xfId="1" quotePrefix="1" applyFont="1" applyFill="1" applyBorder="1" applyAlignment="1" applyProtection="1">
      <alignment horizontal="left" vertical="center"/>
    </xf>
    <xf numFmtId="176" fontId="4" fillId="0" borderId="51" xfId="1" applyNumberFormat="1" applyFont="1" applyFill="1" applyBorder="1" applyAlignment="1" applyProtection="1">
      <alignment horizontal="center"/>
    </xf>
    <xf numFmtId="176" fontId="4" fillId="0" borderId="48" xfId="1" applyNumberFormat="1" applyFont="1" applyFill="1" applyBorder="1" applyAlignment="1" applyProtection="1">
      <alignment horizontal="center"/>
    </xf>
    <xf numFmtId="176" fontId="4" fillId="0" borderId="50" xfId="1" applyNumberFormat="1" applyFont="1" applyFill="1" applyBorder="1" applyAlignment="1" applyProtection="1">
      <alignment horizontal="center"/>
    </xf>
    <xf numFmtId="38" fontId="6" fillId="0" borderId="47" xfId="1" applyFont="1" applyFill="1" applyBorder="1" applyAlignment="1" applyProtection="1">
      <alignment horizontal="center" vertical="center"/>
    </xf>
    <xf numFmtId="176" fontId="6" fillId="5" borderId="50" xfId="1" applyNumberFormat="1" applyFont="1" applyFill="1" applyBorder="1" applyAlignment="1" applyProtection="1">
      <alignment horizontal="center"/>
    </xf>
    <xf numFmtId="38" fontId="4" fillId="0" borderId="56" xfId="1" applyFont="1" applyFill="1" applyBorder="1" applyAlignment="1" applyProtection="1">
      <alignment horizontal="left" vertical="center"/>
    </xf>
    <xf numFmtId="38" fontId="4" fillId="0" borderId="41" xfId="1" quotePrefix="1" applyFont="1" applyFill="1" applyBorder="1" applyAlignment="1" applyProtection="1">
      <alignment horizontal="left" vertical="center"/>
    </xf>
    <xf numFmtId="176" fontId="4" fillId="0" borderId="59" xfId="1" applyNumberFormat="1" applyFont="1" applyFill="1" applyBorder="1" applyAlignment="1" applyProtection="1">
      <alignment horizontal="center"/>
    </xf>
    <xf numFmtId="176" fontId="4" fillId="0" borderId="45" xfId="1" applyNumberFormat="1" applyFont="1" applyFill="1" applyBorder="1" applyAlignment="1" applyProtection="1">
      <alignment horizontal="center"/>
    </xf>
    <xf numFmtId="176" fontId="4" fillId="0" borderId="43" xfId="1" applyNumberFormat="1" applyFont="1" applyFill="1" applyBorder="1" applyAlignment="1" applyProtection="1">
      <alignment horizontal="center"/>
    </xf>
    <xf numFmtId="176" fontId="4" fillId="0" borderId="0" xfId="1" applyNumberFormat="1" applyFont="1" applyFill="1" applyBorder="1" applyAlignment="1" applyProtection="1">
      <alignment horizontal="center"/>
    </xf>
    <xf numFmtId="38" fontId="4" fillId="0" borderId="1" xfId="1" applyFont="1" applyFill="1" applyBorder="1" applyAlignment="1" applyProtection="1">
      <alignment horizontal="left"/>
      <protection locked="0"/>
    </xf>
    <xf numFmtId="38" fontId="4" fillId="0" borderId="0" xfId="1" applyFont="1" applyFill="1" applyBorder="1" applyAlignment="1" applyProtection="1">
      <protection locked="0"/>
    </xf>
    <xf numFmtId="38" fontId="4" fillId="0" borderId="60" xfId="1" applyFont="1" applyFill="1" applyBorder="1" applyAlignment="1" applyProtection="1">
      <alignment horizontal="center"/>
      <protection locked="0"/>
    </xf>
    <xf numFmtId="38" fontId="4" fillId="0" borderId="47" xfId="1" applyFont="1" applyFill="1" applyBorder="1" applyAlignment="1" applyProtection="1">
      <alignment horizontal="center" vertical="center"/>
      <protection locked="0"/>
    </xf>
    <xf numFmtId="38" fontId="4" fillId="0" borderId="61" xfId="1" applyFont="1" applyFill="1" applyBorder="1" applyAlignment="1" applyProtection="1">
      <alignment horizontal="center" vertical="center"/>
      <protection locked="0"/>
    </xf>
    <xf numFmtId="38" fontId="4" fillId="0" borderId="62" xfId="1" applyFont="1" applyFill="1" applyBorder="1" applyAlignment="1" applyProtection="1">
      <alignment horizontal="center" vertical="center"/>
      <protection locked="0"/>
    </xf>
    <xf numFmtId="38" fontId="4" fillId="0" borderId="47" xfId="1" applyFont="1" applyFill="1" applyBorder="1" applyAlignment="1" applyProtection="1">
      <alignment horizontal="center" vertical="center"/>
      <protection locked="0"/>
    </xf>
    <xf numFmtId="38" fontId="4" fillId="6" borderId="47" xfId="1" applyFont="1" applyFill="1" applyBorder="1" applyAlignment="1" applyProtection="1">
      <alignment horizontal="center" vertical="center"/>
      <protection locked="0"/>
    </xf>
    <xf numFmtId="38" fontId="4" fillId="6" borderId="61" xfId="1" applyFont="1" applyFill="1" applyBorder="1" applyAlignment="1" applyProtection="1">
      <alignment horizontal="center" vertical="center"/>
      <protection locked="0"/>
    </xf>
    <xf numFmtId="38" fontId="4" fillId="6" borderId="62" xfId="1" applyFont="1" applyFill="1" applyBorder="1" applyAlignment="1" applyProtection="1">
      <alignment horizontal="center" vertical="center"/>
      <protection locked="0"/>
    </xf>
    <xf numFmtId="179" fontId="2" fillId="0" borderId="0" xfId="1" applyNumberFormat="1" applyFont="1" applyFill="1" applyAlignment="1" applyProtection="1">
      <alignment vertical="center" shrinkToFit="1"/>
      <protection locked="0"/>
    </xf>
    <xf numFmtId="38" fontId="4" fillId="0" borderId="25" xfId="1" quotePrefix="1" applyNumberFormat="1" applyFont="1" applyFill="1" applyBorder="1" applyAlignment="1" applyProtection="1"/>
    <xf numFmtId="38" fontId="4" fillId="0" borderId="26" xfId="1" quotePrefix="1" applyNumberFormat="1" applyFont="1" applyFill="1" applyBorder="1" applyAlignment="1" applyProtection="1"/>
    <xf numFmtId="38" fontId="4" fillId="0" borderId="27" xfId="1" quotePrefix="1" applyNumberFormat="1" applyFont="1" applyFill="1" applyBorder="1" applyAlignment="1" applyProtection="1"/>
    <xf numFmtId="38" fontId="4" fillId="0" borderId="28" xfId="1" quotePrefix="1" applyNumberFormat="1" applyFont="1" applyFill="1" applyBorder="1" applyAlignment="1" applyProtection="1"/>
    <xf numFmtId="38" fontId="4" fillId="0" borderId="31" xfId="1" quotePrefix="1" applyNumberFormat="1" applyFont="1" applyFill="1" applyBorder="1" applyAlignment="1" applyProtection="1"/>
    <xf numFmtId="38" fontId="4" fillId="0" borderId="32" xfId="1" quotePrefix="1" applyNumberFormat="1" applyFont="1" applyFill="1" applyBorder="1" applyAlignment="1" applyProtection="1"/>
    <xf numFmtId="38" fontId="4" fillId="0" borderId="33" xfId="1" quotePrefix="1" applyNumberFormat="1" applyFont="1" applyFill="1" applyBorder="1" applyAlignment="1" applyProtection="1"/>
    <xf numFmtId="38" fontId="4" fillId="0" borderId="34" xfId="1" quotePrefix="1" applyNumberFormat="1" applyFont="1" applyFill="1" applyBorder="1" applyAlignment="1" applyProtection="1"/>
    <xf numFmtId="38" fontId="4" fillId="0" borderId="30" xfId="1" quotePrefix="1" applyNumberFormat="1" applyFont="1" applyFill="1" applyBorder="1" applyAlignment="1" applyProtection="1"/>
    <xf numFmtId="38" fontId="4" fillId="2" borderId="30" xfId="1" applyNumberFormat="1" applyFont="1" applyFill="1" applyBorder="1" applyAlignment="1" applyProtection="1">
      <protection locked="0"/>
    </xf>
    <xf numFmtId="38" fontId="4" fillId="2" borderId="32" xfId="1" applyNumberFormat="1" applyFont="1" applyFill="1" applyBorder="1" applyAlignment="1" applyProtection="1">
      <protection locked="0"/>
    </xf>
    <xf numFmtId="38" fontId="4" fillId="0" borderId="30" xfId="1" applyNumberFormat="1" applyFont="1" applyFill="1" applyBorder="1" applyAlignment="1" applyProtection="1"/>
    <xf numFmtId="38" fontId="4" fillId="0" borderId="32" xfId="1" applyNumberFormat="1" applyFont="1" applyFill="1" applyBorder="1" applyAlignment="1" applyProtection="1"/>
    <xf numFmtId="38" fontId="4" fillId="0" borderId="38" xfId="1" applyNumberFormat="1" applyFont="1" applyFill="1" applyBorder="1" applyAlignment="1" applyProtection="1">
      <protection locked="0"/>
    </xf>
    <xf numFmtId="38" fontId="4" fillId="0" borderId="39" xfId="1" applyNumberFormat="1" applyFont="1" applyFill="1" applyBorder="1" applyAlignment="1" applyProtection="1">
      <protection locked="0"/>
    </xf>
    <xf numFmtId="38" fontId="4" fillId="0" borderId="33" xfId="1" applyNumberFormat="1" applyFont="1" applyFill="1" applyBorder="1" applyAlignment="1" applyProtection="1">
      <protection locked="0"/>
    </xf>
    <xf numFmtId="38" fontId="4" fillId="0" borderId="34" xfId="1" applyNumberFormat="1" applyFont="1" applyFill="1" applyBorder="1" applyAlignment="1" applyProtection="1">
      <protection locked="0"/>
    </xf>
    <xf numFmtId="38" fontId="4" fillId="0" borderId="42" xfId="1" quotePrefix="1" applyNumberFormat="1" applyFont="1" applyFill="1" applyBorder="1" applyAlignment="1" applyProtection="1"/>
    <xf numFmtId="38" fontId="4" fillId="0" borderId="43" xfId="1" quotePrefix="1" applyNumberFormat="1" applyFont="1" applyFill="1" applyBorder="1" applyAlignment="1" applyProtection="1"/>
    <xf numFmtId="38" fontId="4" fillId="0" borderId="24" xfId="1" applyNumberFormat="1" applyFont="1" applyFill="1" applyBorder="1" applyAlignment="1" applyProtection="1">
      <protection locked="0"/>
    </xf>
    <xf numFmtId="38" fontId="4" fillId="0" borderId="26" xfId="1" applyNumberFormat="1" applyFont="1" applyFill="1" applyBorder="1" applyAlignment="1" applyProtection="1">
      <protection locked="0"/>
    </xf>
    <xf numFmtId="38" fontId="4" fillId="0" borderId="30" xfId="1" applyNumberFormat="1" applyFont="1" applyFill="1" applyBorder="1" applyAlignment="1" applyProtection="1">
      <protection locked="0"/>
    </xf>
    <xf numFmtId="38" fontId="4" fillId="0" borderId="32" xfId="1" applyNumberFormat="1" applyFont="1" applyFill="1" applyBorder="1" applyAlignment="1" applyProtection="1">
      <protection locked="0"/>
    </xf>
    <xf numFmtId="38" fontId="4" fillId="2" borderId="46" xfId="1" applyNumberFormat="1" applyFont="1" applyFill="1" applyBorder="1" applyAlignment="1" applyProtection="1">
      <protection locked="0"/>
    </xf>
    <xf numFmtId="38" fontId="4" fillId="2" borderId="8" xfId="1" applyNumberFormat="1" applyFont="1" applyFill="1" applyBorder="1" applyAlignment="1" applyProtection="1">
      <protection locked="0"/>
    </xf>
    <xf numFmtId="38" fontId="4" fillId="0" borderId="9" xfId="1" quotePrefix="1" applyNumberFormat="1" applyFont="1" applyFill="1" applyBorder="1" applyAlignment="1" applyProtection="1"/>
    <xf numFmtId="38" fontId="4" fillId="0" borderId="10" xfId="1" quotePrefix="1" applyNumberFormat="1" applyFont="1" applyFill="1" applyBorder="1" applyAlignment="1" applyProtection="1"/>
    <xf numFmtId="38" fontId="4" fillId="2" borderId="47" xfId="1" applyNumberFormat="1" applyFont="1" applyFill="1" applyBorder="1" applyAlignment="1" applyProtection="1">
      <protection locked="0"/>
    </xf>
    <xf numFmtId="38" fontId="4" fillId="2" borderId="48" xfId="1" applyNumberFormat="1" applyFont="1" applyFill="1" applyBorder="1" applyAlignment="1" applyProtection="1">
      <protection locked="0"/>
    </xf>
    <xf numFmtId="38" fontId="4" fillId="0" borderId="49" xfId="1" quotePrefix="1" applyNumberFormat="1" applyFont="1" applyFill="1" applyBorder="1" applyAlignment="1" applyProtection="1"/>
    <xf numFmtId="38" fontId="4" fillId="0" borderId="50" xfId="1" quotePrefix="1" applyNumberFormat="1" applyFont="1" applyFill="1" applyBorder="1" applyAlignment="1" applyProtection="1"/>
    <xf numFmtId="38" fontId="4" fillId="0" borderId="3" xfId="1" applyNumberFormat="1" applyFont="1" applyFill="1" applyBorder="1" applyAlignment="1" applyProtection="1"/>
    <xf numFmtId="38" fontId="4" fillId="0" borderId="52" xfId="1" applyNumberFormat="1" applyFont="1" applyFill="1" applyBorder="1" applyAlignment="1" applyProtection="1"/>
    <xf numFmtId="38" fontId="6" fillId="5" borderId="53" xfId="1" quotePrefix="1" applyNumberFormat="1" applyFont="1" applyFill="1" applyBorder="1" applyAlignment="1" applyProtection="1">
      <alignment shrinkToFit="1"/>
    </xf>
    <xf numFmtId="38" fontId="6" fillId="5" borderId="54" xfId="1" quotePrefix="1" applyNumberFormat="1" applyFont="1" applyFill="1" applyBorder="1" applyAlignment="1" applyProtection="1">
      <alignment shrinkToFit="1"/>
    </xf>
    <xf numFmtId="38" fontId="4" fillId="2" borderId="24" xfId="1" applyNumberFormat="1" applyFont="1" applyFill="1" applyBorder="1" applyAlignment="1" applyProtection="1">
      <protection locked="0"/>
    </xf>
    <xf numFmtId="38" fontId="4" fillId="2" borderId="26" xfId="1" applyNumberFormat="1" applyFont="1" applyFill="1" applyBorder="1" applyAlignment="1" applyProtection="1">
      <protection locked="0"/>
    </xf>
    <xf numFmtId="38" fontId="4" fillId="2" borderId="41" xfId="1" applyNumberFormat="1" applyFont="1" applyFill="1" applyBorder="1" applyAlignment="1" applyProtection="1">
      <protection locked="0"/>
    </xf>
    <xf numFmtId="38" fontId="4" fillId="2" borderId="45" xfId="1" applyNumberFormat="1" applyFont="1" applyFill="1" applyBorder="1" applyAlignment="1" applyProtection="1">
      <protection locked="0"/>
    </xf>
    <xf numFmtId="38" fontId="4" fillId="0" borderId="0" xfId="1" applyNumberFormat="1" applyFont="1" applyFill="1" applyAlignment="1" applyProtection="1">
      <protection locked="0"/>
    </xf>
    <xf numFmtId="38" fontId="4" fillId="2" borderId="31" xfId="1" applyNumberFormat="1" applyFont="1" applyFill="1" applyBorder="1" applyAlignment="1" applyProtection="1">
      <protection locked="0"/>
    </xf>
    <xf numFmtId="38" fontId="4" fillId="0" borderId="34" xfId="1" quotePrefix="1" applyNumberFormat="1" applyFont="1" applyFill="1" applyBorder="1" applyAlignment="1" applyProtection="1">
      <alignment shrinkToFit="1"/>
    </xf>
    <xf numFmtId="38" fontId="4" fillId="0" borderId="35" xfId="1" applyNumberFormat="1" applyFont="1" applyFill="1" applyBorder="1" applyAlignment="1" applyProtection="1">
      <alignment shrinkToFit="1"/>
      <protection locked="0"/>
    </xf>
    <xf numFmtId="38" fontId="4" fillId="0" borderId="31" xfId="1" applyNumberFormat="1" applyFont="1" applyFill="1" applyBorder="1" applyAlignment="1" applyProtection="1"/>
    <xf numFmtId="38" fontId="4" fillId="0" borderId="37" xfId="1" applyNumberFormat="1" applyFont="1" applyFill="1" applyBorder="1" applyAlignment="1" applyProtection="1">
      <alignment shrinkToFit="1"/>
    </xf>
    <xf numFmtId="38" fontId="4" fillId="4" borderId="30" xfId="1" applyNumberFormat="1" applyFont="1" applyFill="1" applyBorder="1" applyAlignment="1" applyProtection="1">
      <protection locked="0"/>
    </xf>
    <xf numFmtId="38" fontId="4" fillId="4" borderId="32" xfId="1" applyNumberFormat="1" applyFont="1" applyFill="1" applyBorder="1" applyAlignment="1" applyProtection="1">
      <protection locked="0"/>
    </xf>
    <xf numFmtId="38" fontId="4" fillId="0" borderId="35" xfId="1" quotePrefix="1" applyNumberFormat="1" applyFont="1" applyFill="1" applyBorder="1" applyAlignment="1" applyProtection="1">
      <alignment shrinkToFit="1"/>
      <protection locked="0"/>
    </xf>
    <xf numFmtId="38" fontId="4" fillId="0" borderId="40" xfId="1" applyNumberFormat="1" applyFont="1" applyFill="1" applyBorder="1" applyAlignment="1" applyProtection="1">
      <protection locked="0"/>
    </xf>
    <xf numFmtId="38" fontId="4" fillId="3" borderId="30" xfId="1" applyNumberFormat="1" applyFont="1" applyFill="1" applyBorder="1" applyAlignment="1" applyProtection="1"/>
    <xf numFmtId="38" fontId="4" fillId="3" borderId="32" xfId="1" applyNumberFormat="1" applyFont="1" applyFill="1" applyBorder="1" applyAlignment="1" applyProtection="1"/>
    <xf numFmtId="38" fontId="4" fillId="0" borderId="44" xfId="1" applyNumberFormat="1" applyFont="1" applyFill="1" applyBorder="1" applyAlignment="1" applyProtection="1">
      <alignment shrinkToFit="1"/>
    </xf>
    <xf numFmtId="38" fontId="4" fillId="0" borderId="41" xfId="1" applyNumberFormat="1" applyFont="1" applyFill="1" applyBorder="1" applyAlignment="1" applyProtection="1">
      <protection locked="0"/>
    </xf>
    <xf numFmtId="38" fontId="4" fillId="0" borderId="45" xfId="1" applyNumberFormat="1" applyFont="1" applyFill="1" applyBorder="1" applyAlignment="1" applyProtection="1">
      <protection locked="0"/>
    </xf>
    <xf numFmtId="38" fontId="4" fillId="0" borderId="43" xfId="1" quotePrefix="1" applyNumberFormat="1" applyFont="1" applyFill="1" applyBorder="1" applyAlignment="1" applyProtection="1">
      <alignment shrinkToFit="1"/>
    </xf>
    <xf numFmtId="38" fontId="4" fillId="0" borderId="29" xfId="1" applyNumberFormat="1" applyFont="1" applyFill="1" applyBorder="1" applyAlignment="1" applyProtection="1">
      <alignment shrinkToFit="1"/>
    </xf>
    <xf numFmtId="38" fontId="4" fillId="0" borderId="25" xfId="1" applyNumberFormat="1" applyFont="1" applyFill="1" applyBorder="1" applyAlignment="1" applyProtection="1">
      <protection locked="0"/>
    </xf>
    <xf numFmtId="38" fontId="4" fillId="0" borderId="28" xfId="1" quotePrefix="1" applyNumberFormat="1" applyFont="1" applyFill="1" applyBorder="1" applyAlignment="1" applyProtection="1">
      <alignment shrinkToFit="1"/>
    </xf>
    <xf numFmtId="38" fontId="4" fillId="0" borderId="31" xfId="1" applyNumberFormat="1" applyFont="1" applyFill="1" applyBorder="1" applyAlignment="1" applyProtection="1">
      <protection locked="0"/>
    </xf>
    <xf numFmtId="38" fontId="4" fillId="0" borderId="6" xfId="1" applyNumberFormat="1" applyFont="1" applyFill="1" applyBorder="1" applyAlignment="1" applyProtection="1">
      <alignment shrinkToFit="1"/>
      <protection locked="0"/>
    </xf>
    <xf numFmtId="38" fontId="4" fillId="2" borderId="12" xfId="1" applyNumberFormat="1" applyFont="1" applyFill="1" applyBorder="1" applyAlignment="1" applyProtection="1">
      <protection locked="0"/>
    </xf>
    <xf numFmtId="38" fontId="4" fillId="2" borderId="14" xfId="1" applyNumberFormat="1" applyFont="1" applyFill="1" applyBorder="1" applyAlignment="1" applyProtection="1">
      <protection locked="0"/>
    </xf>
    <xf numFmtId="38" fontId="4" fillId="0" borderId="47" xfId="1" applyNumberFormat="1" applyFont="1" applyFill="1" applyBorder="1" applyAlignment="1" applyProtection="1">
      <protection locked="0"/>
    </xf>
    <xf numFmtId="38" fontId="4" fillId="0" borderId="48" xfId="1" applyNumberFormat="1" applyFont="1" applyFill="1" applyBorder="1" applyAlignment="1" applyProtection="1">
      <protection locked="0"/>
    </xf>
    <xf numFmtId="38" fontId="4" fillId="0" borderId="50" xfId="1" quotePrefix="1" applyNumberFormat="1" applyFont="1" applyFill="1" applyBorder="1" applyAlignment="1" applyProtection="1">
      <alignment shrinkToFit="1"/>
    </xf>
    <xf numFmtId="38" fontId="4" fillId="0" borderId="55" xfId="1" applyNumberFormat="1" applyFont="1" applyFill="1" applyBorder="1" applyAlignment="1" applyProtection="1">
      <alignment shrinkToFit="1"/>
    </xf>
    <xf numFmtId="38" fontId="4" fillId="0" borderId="47" xfId="1" applyNumberFormat="1" applyFont="1" applyFill="1" applyBorder="1" applyAlignment="1" applyProtection="1"/>
    <xf numFmtId="38" fontId="4" fillId="0" borderId="48" xfId="1" applyNumberFormat="1" applyFont="1" applyFill="1" applyBorder="1" applyAlignment="1" applyProtection="1"/>
    <xf numFmtId="38" fontId="4" fillId="0" borderId="51" xfId="1" applyNumberFormat="1" applyFont="1" applyFill="1" applyBorder="1" applyAlignment="1" applyProtection="1"/>
    <xf numFmtId="38" fontId="4" fillId="0" borderId="57" xfId="1" applyNumberFormat="1" applyFont="1" applyFill="1" applyBorder="1" applyAlignment="1" applyProtection="1">
      <alignment shrinkToFit="1"/>
    </xf>
    <xf numFmtId="38" fontId="4" fillId="4" borderId="56" xfId="1" applyNumberFormat="1" applyFont="1" applyFill="1" applyBorder="1" applyAlignment="1" applyProtection="1">
      <protection locked="0"/>
    </xf>
    <xf numFmtId="38" fontId="4" fillId="4" borderId="58" xfId="1" applyNumberFormat="1" applyFont="1" applyFill="1" applyBorder="1" applyAlignment="1" applyProtection="1">
      <protection locked="0"/>
    </xf>
    <xf numFmtId="38" fontId="4" fillId="4" borderId="41" xfId="1" applyNumberFormat="1" applyFont="1" applyFill="1" applyBorder="1" applyAlignment="1" applyProtection="1">
      <protection locked="0"/>
    </xf>
    <xf numFmtId="38" fontId="4" fillId="4" borderId="45" xfId="1" applyNumberFormat="1" applyFont="1" applyFill="1" applyBorder="1" applyAlignment="1" applyProtection="1">
      <protection locked="0"/>
    </xf>
    <xf numFmtId="38" fontId="4" fillId="0" borderId="29" xfId="1" quotePrefix="1" applyNumberFormat="1" applyFont="1" applyFill="1" applyBorder="1" applyAlignment="1" applyProtection="1">
      <alignment shrinkToFit="1"/>
    </xf>
    <xf numFmtId="38" fontId="4" fillId="0" borderId="35" xfId="1" applyNumberFormat="1" applyFont="1" applyFill="1" applyBorder="1" applyAlignment="1" applyProtection="1">
      <alignment shrinkToFit="1"/>
    </xf>
    <xf numFmtId="38" fontId="4" fillId="0" borderId="30" xfId="1" applyNumberFormat="1" applyFont="1" applyFill="1" applyBorder="1" applyAlignment="1" applyProtection="1">
      <alignment shrinkToFit="1"/>
      <protection locked="0"/>
    </xf>
  </cellXfs>
  <cellStyles count="2">
    <cellStyle name="桁区切り 2" xfId="1" xr:uid="{5C255F93-03E2-4317-9DC4-26A61E15620B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F1715-6A0E-47CD-A558-24C620C77CFA}">
  <sheetPr>
    <tabColor rgb="FFFFFF99"/>
    <pageSetUpPr fitToPage="1"/>
  </sheetPr>
  <dimension ref="A1:U50"/>
  <sheetViews>
    <sheetView tabSelected="1" zoomScaleNormal="100" workbookViewId="0">
      <pane xSplit="1" ySplit="8" topLeftCell="B9" activePane="bottomRight" state="frozen"/>
      <selection activeCell="E12" sqref="E12"/>
      <selection pane="topRight" activeCell="E12" sqref="E12"/>
      <selection pane="bottomLeft" activeCell="E12" sqref="E12"/>
      <selection pane="bottomRight" activeCell="D17" sqref="D17"/>
    </sheetView>
  </sheetViews>
  <sheetFormatPr defaultColWidth="9" defaultRowHeight="15" customHeight="1" x14ac:dyDescent="0.15"/>
  <cols>
    <col min="1" max="1" width="18.75" style="13" customWidth="1"/>
    <col min="2" max="7" width="11.25" style="13" customWidth="1"/>
    <col min="8" max="10" width="7.5" style="13" customWidth="1"/>
    <col min="11" max="21" width="11.25" style="13" customWidth="1"/>
    <col min="22" max="16384" width="9" style="13"/>
  </cols>
  <sheetData>
    <row r="1" spans="1:21" s="3" customFormat="1" ht="15" customHeight="1" x14ac:dyDescent="0.15">
      <c r="A1" s="1" t="s">
        <v>69</v>
      </c>
      <c r="B1" s="2"/>
      <c r="C1" s="2"/>
      <c r="E1" s="4"/>
      <c r="F1" s="5"/>
      <c r="G1" s="6" t="s">
        <v>0</v>
      </c>
      <c r="H1" s="6"/>
      <c r="K1" s="7"/>
      <c r="L1" s="7"/>
      <c r="M1" s="8"/>
      <c r="N1" s="8"/>
      <c r="O1" s="8"/>
      <c r="P1" s="8"/>
      <c r="Q1" s="8"/>
      <c r="R1" s="8"/>
      <c r="S1" s="8"/>
      <c r="T1" s="9"/>
      <c r="U1" s="9"/>
    </row>
    <row r="2" spans="1:21" s="11" customFormat="1" ht="15" customHeight="1" x14ac:dyDescent="0.15">
      <c r="A2" s="10"/>
      <c r="B2" s="5"/>
      <c r="C2" s="5"/>
      <c r="E2" s="5"/>
      <c r="F2" s="5"/>
      <c r="G2" s="12"/>
      <c r="H2" s="12"/>
      <c r="I2" s="5"/>
      <c r="J2" s="12"/>
      <c r="K2" s="8"/>
      <c r="L2" s="5"/>
      <c r="M2" s="5"/>
      <c r="N2" s="5"/>
      <c r="O2" s="5"/>
      <c r="P2" s="5"/>
      <c r="Q2" s="5"/>
      <c r="R2" s="5"/>
      <c r="S2" s="5"/>
      <c r="T2" s="13"/>
      <c r="U2" s="13"/>
    </row>
    <row r="3" spans="1:21" s="11" customFormat="1" ht="15" customHeight="1" x14ac:dyDescent="0.15">
      <c r="A3" s="14"/>
      <c r="B3" s="14"/>
      <c r="C3" s="14"/>
      <c r="D3" s="14"/>
      <c r="E3" s="14"/>
      <c r="F3" s="15"/>
      <c r="I3" s="16" t="s">
        <v>1</v>
      </c>
      <c r="J3" s="11" t="s">
        <v>2</v>
      </c>
      <c r="K3" s="17"/>
      <c r="L3" s="5"/>
      <c r="M3" s="5"/>
      <c r="N3" s="5"/>
      <c r="O3" s="5"/>
      <c r="P3" s="5"/>
      <c r="Q3" s="5"/>
      <c r="R3" s="5"/>
      <c r="S3" s="5"/>
      <c r="T3" s="13"/>
      <c r="U3" s="13"/>
    </row>
    <row r="4" spans="1:21" s="3" customFormat="1" ht="15" customHeight="1" x14ac:dyDescent="0.15">
      <c r="A4" s="18" t="s">
        <v>3</v>
      </c>
      <c r="B4" s="19" t="s">
        <v>4</v>
      </c>
      <c r="C4" s="20"/>
      <c r="D4" s="20"/>
      <c r="E4" s="19" t="s">
        <v>5</v>
      </c>
      <c r="F4" s="20"/>
      <c r="G4" s="21"/>
      <c r="H4" s="19" t="s">
        <v>6</v>
      </c>
      <c r="I4" s="20"/>
      <c r="J4" s="21"/>
      <c r="K4" s="22" t="s">
        <v>7</v>
      </c>
      <c r="L4" s="22" t="s">
        <v>8</v>
      </c>
      <c r="M4" s="23" t="s">
        <v>9</v>
      </c>
      <c r="N4" s="24"/>
      <c r="O4" s="24"/>
      <c r="P4" s="23" t="s">
        <v>10</v>
      </c>
      <c r="Q4" s="24"/>
      <c r="R4" s="25"/>
      <c r="S4" s="26" t="s">
        <v>11</v>
      </c>
      <c r="T4" s="24"/>
      <c r="U4" s="25"/>
    </row>
    <row r="5" spans="1:21" s="3" customFormat="1" ht="15" customHeight="1" x14ac:dyDescent="0.15">
      <c r="A5" s="27"/>
      <c r="B5" s="28" t="s">
        <v>12</v>
      </c>
      <c r="C5" s="29" t="s">
        <v>13</v>
      </c>
      <c r="D5" s="30" t="s">
        <v>14</v>
      </c>
      <c r="E5" s="28" t="s">
        <v>12</v>
      </c>
      <c r="F5" s="29" t="s">
        <v>13</v>
      </c>
      <c r="G5" s="31" t="s">
        <v>14</v>
      </c>
      <c r="H5" s="32" t="s">
        <v>15</v>
      </c>
      <c r="I5" s="33" t="s">
        <v>16</v>
      </c>
      <c r="J5" s="34" t="s">
        <v>14</v>
      </c>
      <c r="K5" s="35"/>
      <c r="L5" s="35"/>
      <c r="M5" s="36" t="s">
        <v>17</v>
      </c>
      <c r="N5" s="29" t="s">
        <v>18</v>
      </c>
      <c r="O5" s="30" t="s">
        <v>14</v>
      </c>
      <c r="P5" s="36" t="s">
        <v>17</v>
      </c>
      <c r="Q5" s="29" t="s">
        <v>18</v>
      </c>
      <c r="R5" s="31" t="s">
        <v>14</v>
      </c>
      <c r="S5" s="37" t="s">
        <v>17</v>
      </c>
      <c r="T5" s="29" t="s">
        <v>18</v>
      </c>
      <c r="U5" s="31" t="s">
        <v>14</v>
      </c>
    </row>
    <row r="6" spans="1:21" s="3" customFormat="1" ht="15" customHeight="1" x14ac:dyDescent="0.15">
      <c r="A6" s="38"/>
      <c r="B6" s="39"/>
      <c r="C6" s="40"/>
      <c r="D6" s="41"/>
      <c r="E6" s="39"/>
      <c r="F6" s="40"/>
      <c r="G6" s="42"/>
      <c r="H6" s="43"/>
      <c r="I6" s="40"/>
      <c r="J6" s="44"/>
      <c r="K6" s="35"/>
      <c r="L6" s="35"/>
      <c r="M6" s="39"/>
      <c r="N6" s="40"/>
      <c r="O6" s="41"/>
      <c r="P6" s="39"/>
      <c r="Q6" s="40"/>
      <c r="R6" s="42"/>
      <c r="S6" s="45"/>
      <c r="T6" s="40"/>
      <c r="U6" s="42"/>
    </row>
    <row r="7" spans="1:21" s="3" customFormat="1" ht="15" customHeight="1" x14ac:dyDescent="0.15">
      <c r="A7" s="46"/>
      <c r="B7" s="39"/>
      <c r="C7" s="40"/>
      <c r="D7" s="41"/>
      <c r="E7" s="39"/>
      <c r="F7" s="40"/>
      <c r="G7" s="42"/>
      <c r="H7" s="47"/>
      <c r="I7" s="48"/>
      <c r="J7" s="49"/>
      <c r="K7" s="35"/>
      <c r="L7" s="35"/>
      <c r="M7" s="39"/>
      <c r="N7" s="40"/>
      <c r="O7" s="41"/>
      <c r="P7" s="39"/>
      <c r="Q7" s="40"/>
      <c r="R7" s="42"/>
      <c r="S7" s="45"/>
      <c r="T7" s="40"/>
      <c r="U7" s="42"/>
    </row>
    <row r="8" spans="1:21" s="3" customFormat="1" ht="15" customHeight="1" x14ac:dyDescent="0.15">
      <c r="A8" s="50" t="s">
        <v>19</v>
      </c>
      <c r="B8" s="51" t="s">
        <v>20</v>
      </c>
      <c r="C8" s="52" t="s">
        <v>21</v>
      </c>
      <c r="D8" s="53" t="s">
        <v>22</v>
      </c>
      <c r="E8" s="51" t="s">
        <v>23</v>
      </c>
      <c r="F8" s="52" t="s">
        <v>24</v>
      </c>
      <c r="G8" s="54" t="s">
        <v>25</v>
      </c>
      <c r="H8" s="55" t="s">
        <v>26</v>
      </c>
      <c r="I8" s="56" t="s">
        <v>27</v>
      </c>
      <c r="J8" s="57" t="s">
        <v>28</v>
      </c>
      <c r="K8" s="58"/>
      <c r="L8" s="58"/>
      <c r="M8" s="51"/>
      <c r="N8" s="52"/>
      <c r="O8" s="53"/>
      <c r="P8" s="51"/>
      <c r="Q8" s="52"/>
      <c r="R8" s="54"/>
      <c r="S8" s="59"/>
      <c r="T8" s="52"/>
      <c r="U8" s="54"/>
    </row>
    <row r="9" spans="1:21" ht="15" customHeight="1" x14ac:dyDescent="0.15">
      <c r="A9" s="60" t="s">
        <v>29</v>
      </c>
      <c r="B9" s="111">
        <f t="shared" ref="B9:G9" si="0">B10+B29</f>
        <v>390068217</v>
      </c>
      <c r="C9" s="112">
        <f t="shared" si="0"/>
        <v>6740624</v>
      </c>
      <c r="D9" s="113">
        <f t="shared" si="0"/>
        <v>397213458</v>
      </c>
      <c r="E9" s="111">
        <f t="shared" si="0"/>
        <v>387243143</v>
      </c>
      <c r="F9" s="112">
        <f t="shared" si="0"/>
        <v>2088560</v>
      </c>
      <c r="G9" s="114">
        <f t="shared" si="0"/>
        <v>389736320</v>
      </c>
      <c r="H9" s="61">
        <f t="shared" ref="H9:J23" si="1">IF(ISERROR(E9/B9),"",ROUND(E9/B9*100,2))</f>
        <v>99.28</v>
      </c>
      <c r="I9" s="62">
        <f t="shared" si="1"/>
        <v>30.98</v>
      </c>
      <c r="J9" s="63">
        <f t="shared" si="1"/>
        <v>98.12</v>
      </c>
      <c r="K9" s="185">
        <f>K10+K29</f>
        <v>5372180</v>
      </c>
      <c r="L9" s="185">
        <f>L10+L29</f>
        <v>5365555</v>
      </c>
      <c r="M9" s="111">
        <f t="shared" ref="M9:T9" si="2">M10+M29</f>
        <v>106223</v>
      </c>
      <c r="N9" s="112">
        <f t="shared" si="2"/>
        <v>8475</v>
      </c>
      <c r="O9" s="113">
        <f t="shared" si="2"/>
        <v>114698</v>
      </c>
      <c r="P9" s="111">
        <f t="shared" si="2"/>
        <v>19693</v>
      </c>
      <c r="Q9" s="112">
        <f t="shared" si="2"/>
        <v>573509</v>
      </c>
      <c r="R9" s="113">
        <f t="shared" si="2"/>
        <v>593202</v>
      </c>
      <c r="S9" s="111">
        <f t="shared" si="2"/>
        <v>2911604</v>
      </c>
      <c r="T9" s="112">
        <f t="shared" si="2"/>
        <v>4087030</v>
      </c>
      <c r="U9" s="168">
        <f>S9+T9</f>
        <v>6998634</v>
      </c>
    </row>
    <row r="10" spans="1:21" ht="15" customHeight="1" x14ac:dyDescent="0.15">
      <c r="A10" s="64" t="s">
        <v>30</v>
      </c>
      <c r="B10" s="115">
        <f>B11+B17+B23+B26+B27+B28</f>
        <v>390068217</v>
      </c>
      <c r="C10" s="116">
        <f>C11+C17+C23+C26+C27+C28</f>
        <v>6740624</v>
      </c>
      <c r="D10" s="117">
        <f>D17+D11+D23+D26+D27+D28</f>
        <v>397213458</v>
      </c>
      <c r="E10" s="115">
        <f>E11+E17+E23+E26+E27+E28</f>
        <v>387243143</v>
      </c>
      <c r="F10" s="116">
        <f>F11+F17+F23+F26+F27+F28</f>
        <v>2088560</v>
      </c>
      <c r="G10" s="118">
        <f>G17+G11+G23+G26+G27+G28</f>
        <v>389736320</v>
      </c>
      <c r="H10" s="65">
        <f t="shared" si="1"/>
        <v>99.28</v>
      </c>
      <c r="I10" s="66">
        <f t="shared" si="1"/>
        <v>30.98</v>
      </c>
      <c r="J10" s="67">
        <f t="shared" si="1"/>
        <v>98.12</v>
      </c>
      <c r="K10" s="186">
        <f>K11+K17+K23+K26+K27+K28</f>
        <v>5372180</v>
      </c>
      <c r="L10" s="186">
        <f>L11+L17+L23+L26+L27+L28</f>
        <v>5365555</v>
      </c>
      <c r="M10" s="115">
        <f>M11+M17+M23+M26+M27+M28</f>
        <v>106223</v>
      </c>
      <c r="N10" s="116">
        <f>N11+N17+N23+N26+N27+N28</f>
        <v>8475</v>
      </c>
      <c r="O10" s="117">
        <f>O17+O11+O23+O26+O27+O28</f>
        <v>114698</v>
      </c>
      <c r="P10" s="115">
        <f>P11+P17+P23+P26+P27+P28</f>
        <v>19693</v>
      </c>
      <c r="Q10" s="116">
        <f>Q11+Q17+Q23+Q26+Q27+Q28</f>
        <v>573509</v>
      </c>
      <c r="R10" s="117">
        <f>R17+R11+R23+R26+R27+R28</f>
        <v>593202</v>
      </c>
      <c r="S10" s="115">
        <f>S11+S17+S23+S26+S27+S28</f>
        <v>2911604</v>
      </c>
      <c r="T10" s="116">
        <f>T11+T17+T23+T26+T27+T28</f>
        <v>4087030</v>
      </c>
      <c r="U10" s="152">
        <f>S10+T10</f>
        <v>6998634</v>
      </c>
    </row>
    <row r="11" spans="1:21" ht="15" customHeight="1" x14ac:dyDescent="0.15">
      <c r="A11" s="64" t="s">
        <v>31</v>
      </c>
      <c r="B11" s="119">
        <f>B12+B13+B14+B16</f>
        <v>190354867</v>
      </c>
      <c r="C11" s="116">
        <f>C12+C13+C14+C16</f>
        <v>3828677</v>
      </c>
      <c r="D11" s="117">
        <f>B11+C11</f>
        <v>194183544</v>
      </c>
      <c r="E11" s="115">
        <f>E12+E13+E14+E16</f>
        <v>188635923</v>
      </c>
      <c r="F11" s="116">
        <f>F12+F13+F14+F16</f>
        <v>1286282</v>
      </c>
      <c r="G11" s="118">
        <f>E11+F11</f>
        <v>189922205</v>
      </c>
      <c r="H11" s="65">
        <f t="shared" si="1"/>
        <v>99.1</v>
      </c>
      <c r="I11" s="66">
        <f t="shared" si="1"/>
        <v>33.6</v>
      </c>
      <c r="J11" s="67">
        <f t="shared" si="1"/>
        <v>97.81</v>
      </c>
      <c r="K11" s="186">
        <f>K12+K13+K14+K16</f>
        <v>5372180</v>
      </c>
      <c r="L11" s="186">
        <f>L12+L13+L14+L16</f>
        <v>5365555</v>
      </c>
      <c r="M11" s="115">
        <f>M12+M13+M14+M16</f>
        <v>80508</v>
      </c>
      <c r="N11" s="116">
        <f>N12+N13+N14+N16</f>
        <v>4615</v>
      </c>
      <c r="O11" s="117">
        <f>M11+N11</f>
        <v>85123</v>
      </c>
      <c r="P11" s="115">
        <f>P12+P13+P14+P16</f>
        <v>5417</v>
      </c>
      <c r="Q11" s="116">
        <f>Q12+Q13+Q14+Q16</f>
        <v>270340</v>
      </c>
      <c r="R11" s="117">
        <f>P11+Q11</f>
        <v>275757</v>
      </c>
      <c r="S11" s="115">
        <f>S12+S13+S14+S16</f>
        <v>1794035</v>
      </c>
      <c r="T11" s="116">
        <f>T12+T13+T14+T16</f>
        <v>2276670</v>
      </c>
      <c r="U11" s="152">
        <f t="shared" ref="U11:U23" si="3">S11+T11</f>
        <v>4070705</v>
      </c>
    </row>
    <row r="12" spans="1:21" ht="15" customHeight="1" x14ac:dyDescent="0.15">
      <c r="A12" s="64" t="s">
        <v>32</v>
      </c>
      <c r="B12" s="120">
        <v>3547546</v>
      </c>
      <c r="C12" s="121">
        <v>92398</v>
      </c>
      <c r="D12" s="117">
        <f t="shared" ref="D12:D22" si="4">B12+C12</f>
        <v>3639944</v>
      </c>
      <c r="E12" s="120">
        <v>3507841</v>
      </c>
      <c r="F12" s="121">
        <v>30244</v>
      </c>
      <c r="G12" s="118">
        <f t="shared" ref="G12:G22" si="5">E12+F12</f>
        <v>3538085</v>
      </c>
      <c r="H12" s="65">
        <f t="shared" si="1"/>
        <v>98.88</v>
      </c>
      <c r="I12" s="66">
        <f t="shared" si="1"/>
        <v>32.729999999999997</v>
      </c>
      <c r="J12" s="67">
        <f t="shared" si="1"/>
        <v>97.2</v>
      </c>
      <c r="K12" s="187"/>
      <c r="L12" s="153"/>
      <c r="M12" s="120">
        <v>1695</v>
      </c>
      <c r="N12" s="121">
        <v>73</v>
      </c>
      <c r="O12" s="117">
        <f t="shared" ref="O12:O22" si="6">M12+N12</f>
        <v>1768</v>
      </c>
      <c r="P12" s="120">
        <v>105</v>
      </c>
      <c r="Q12" s="121">
        <v>6472</v>
      </c>
      <c r="R12" s="117">
        <f t="shared" ref="R12:R22" si="7">P12+Q12</f>
        <v>6577</v>
      </c>
      <c r="S12" s="132">
        <f>B12-E12+M12-P12</f>
        <v>41295</v>
      </c>
      <c r="T12" s="133">
        <f>C12-F12+N12-Q12</f>
        <v>55755</v>
      </c>
      <c r="U12" s="152">
        <f t="shared" si="3"/>
        <v>97050</v>
      </c>
    </row>
    <row r="13" spans="1:21" ht="15" customHeight="1" x14ac:dyDescent="0.15">
      <c r="A13" s="64" t="s">
        <v>33</v>
      </c>
      <c r="B13" s="120">
        <v>8997554</v>
      </c>
      <c r="C13" s="121">
        <v>139447</v>
      </c>
      <c r="D13" s="117">
        <f t="shared" si="4"/>
        <v>9137001</v>
      </c>
      <c r="E13" s="120">
        <v>8949437</v>
      </c>
      <c r="F13" s="121">
        <v>33461</v>
      </c>
      <c r="G13" s="118">
        <f t="shared" si="5"/>
        <v>8982898</v>
      </c>
      <c r="H13" s="65">
        <f t="shared" si="1"/>
        <v>99.47</v>
      </c>
      <c r="I13" s="66">
        <f t="shared" si="1"/>
        <v>24</v>
      </c>
      <c r="J13" s="67">
        <f t="shared" si="1"/>
        <v>98.31</v>
      </c>
      <c r="K13" s="151">
        <v>5627</v>
      </c>
      <c r="L13" s="151">
        <v>5659</v>
      </c>
      <c r="M13" s="120">
        <v>4773</v>
      </c>
      <c r="N13" s="121">
        <v>1025</v>
      </c>
      <c r="O13" s="117">
        <f t="shared" si="6"/>
        <v>5798</v>
      </c>
      <c r="P13" s="120">
        <v>502</v>
      </c>
      <c r="Q13" s="121">
        <v>18802</v>
      </c>
      <c r="R13" s="117">
        <f t="shared" si="7"/>
        <v>19304</v>
      </c>
      <c r="S13" s="132">
        <f t="shared" ref="S13:T16" si="8">B13-E13+M13-P13</f>
        <v>52388</v>
      </c>
      <c r="T13" s="133">
        <f t="shared" si="8"/>
        <v>88209</v>
      </c>
      <c r="U13" s="152">
        <f t="shared" si="3"/>
        <v>140597</v>
      </c>
    </row>
    <row r="14" spans="1:21" ht="15" customHeight="1" x14ac:dyDescent="0.15">
      <c r="A14" s="64" t="s">
        <v>34</v>
      </c>
      <c r="B14" s="120">
        <v>154537600</v>
      </c>
      <c r="C14" s="121">
        <v>3533857</v>
      </c>
      <c r="D14" s="117">
        <f t="shared" si="4"/>
        <v>158071457</v>
      </c>
      <c r="E14" s="120">
        <v>152946802</v>
      </c>
      <c r="F14" s="121">
        <v>1214300</v>
      </c>
      <c r="G14" s="118">
        <f t="shared" si="5"/>
        <v>154161102</v>
      </c>
      <c r="H14" s="65">
        <f t="shared" si="1"/>
        <v>98.97</v>
      </c>
      <c r="I14" s="66">
        <f t="shared" si="1"/>
        <v>34.36</v>
      </c>
      <c r="J14" s="67">
        <f t="shared" si="1"/>
        <v>97.53</v>
      </c>
      <c r="K14" s="187"/>
      <c r="L14" s="153"/>
      <c r="M14" s="120">
        <v>57747</v>
      </c>
      <c r="N14" s="121">
        <v>2440</v>
      </c>
      <c r="O14" s="117">
        <f t="shared" si="6"/>
        <v>60187</v>
      </c>
      <c r="P14" s="120">
        <v>4302</v>
      </c>
      <c r="Q14" s="121">
        <v>230514</v>
      </c>
      <c r="R14" s="117">
        <f t="shared" si="7"/>
        <v>234816</v>
      </c>
      <c r="S14" s="132">
        <f t="shared" si="8"/>
        <v>1644243</v>
      </c>
      <c r="T14" s="133">
        <f t="shared" si="8"/>
        <v>2091483</v>
      </c>
      <c r="U14" s="152">
        <f t="shared" si="3"/>
        <v>3735726</v>
      </c>
    </row>
    <row r="15" spans="1:21" ht="15" customHeight="1" x14ac:dyDescent="0.15">
      <c r="A15" s="71" t="s">
        <v>35</v>
      </c>
      <c r="B15" s="72">
        <v>1360005</v>
      </c>
      <c r="C15" s="73">
        <v>0</v>
      </c>
      <c r="D15" s="74">
        <f t="shared" si="4"/>
        <v>1360005</v>
      </c>
      <c r="E15" s="72">
        <v>1360005</v>
      </c>
      <c r="F15" s="73">
        <v>0</v>
      </c>
      <c r="G15" s="75">
        <f t="shared" si="5"/>
        <v>1360005</v>
      </c>
      <c r="H15" s="65">
        <f t="shared" si="1"/>
        <v>100</v>
      </c>
      <c r="I15" s="76" t="str">
        <f t="shared" si="1"/>
        <v/>
      </c>
      <c r="J15" s="67">
        <f t="shared" si="1"/>
        <v>100</v>
      </c>
      <c r="K15" s="77"/>
      <c r="L15" s="77"/>
      <c r="M15" s="78">
        <v>0</v>
      </c>
      <c r="N15" s="79">
        <v>0</v>
      </c>
      <c r="O15" s="74">
        <f t="shared" si="6"/>
        <v>0</v>
      </c>
      <c r="P15" s="78">
        <v>0</v>
      </c>
      <c r="Q15" s="79">
        <v>0</v>
      </c>
      <c r="R15" s="74">
        <f t="shared" si="7"/>
        <v>0</v>
      </c>
      <c r="S15" s="69">
        <f t="shared" si="8"/>
        <v>0</v>
      </c>
      <c r="T15" s="70">
        <f t="shared" si="8"/>
        <v>0</v>
      </c>
      <c r="U15" s="68">
        <f t="shared" si="3"/>
        <v>0</v>
      </c>
    </row>
    <row r="16" spans="1:21" ht="15" customHeight="1" x14ac:dyDescent="0.15">
      <c r="A16" s="64" t="s">
        <v>36</v>
      </c>
      <c r="B16" s="120">
        <v>23272167</v>
      </c>
      <c r="C16" s="121">
        <v>62975</v>
      </c>
      <c r="D16" s="117">
        <f t="shared" si="4"/>
        <v>23335142</v>
      </c>
      <c r="E16" s="120">
        <v>23231843</v>
      </c>
      <c r="F16" s="121">
        <v>8277</v>
      </c>
      <c r="G16" s="118">
        <f t="shared" si="5"/>
        <v>23240120</v>
      </c>
      <c r="H16" s="65">
        <f t="shared" si="1"/>
        <v>99.83</v>
      </c>
      <c r="I16" s="66">
        <f t="shared" si="1"/>
        <v>13.14</v>
      </c>
      <c r="J16" s="67">
        <f t="shared" si="1"/>
        <v>99.59</v>
      </c>
      <c r="K16" s="151">
        <v>5366553</v>
      </c>
      <c r="L16" s="151">
        <v>5359896</v>
      </c>
      <c r="M16" s="120">
        <v>16293</v>
      </c>
      <c r="N16" s="121">
        <v>1077</v>
      </c>
      <c r="O16" s="117">
        <f t="shared" si="6"/>
        <v>17370</v>
      </c>
      <c r="P16" s="120">
        <v>508</v>
      </c>
      <c r="Q16" s="121">
        <v>14552</v>
      </c>
      <c r="R16" s="117">
        <f t="shared" si="7"/>
        <v>15060</v>
      </c>
      <c r="S16" s="132">
        <f t="shared" si="8"/>
        <v>56109</v>
      </c>
      <c r="T16" s="133">
        <f t="shared" si="8"/>
        <v>41223</v>
      </c>
      <c r="U16" s="152">
        <f t="shared" si="3"/>
        <v>97332</v>
      </c>
    </row>
    <row r="17" spans="1:21" ht="15" customHeight="1" x14ac:dyDescent="0.15">
      <c r="A17" s="64" t="s">
        <v>37</v>
      </c>
      <c r="B17" s="122">
        <f>B18+B22</f>
        <v>175646150</v>
      </c>
      <c r="C17" s="123">
        <f>C18+C22</f>
        <v>2681635</v>
      </c>
      <c r="D17" s="117">
        <f t="shared" si="4"/>
        <v>178327785</v>
      </c>
      <c r="E17" s="122">
        <f>E18+E22</f>
        <v>174623443</v>
      </c>
      <c r="F17" s="123">
        <f>F18+F22</f>
        <v>739520</v>
      </c>
      <c r="G17" s="118">
        <f t="shared" si="5"/>
        <v>175362963</v>
      </c>
      <c r="H17" s="65">
        <f t="shared" si="1"/>
        <v>99.42</v>
      </c>
      <c r="I17" s="66">
        <f t="shared" si="1"/>
        <v>27.58</v>
      </c>
      <c r="J17" s="67">
        <f t="shared" si="1"/>
        <v>98.34</v>
      </c>
      <c r="K17" s="153">
        <f>K18+K22</f>
        <v>0</v>
      </c>
      <c r="L17" s="153">
        <f>L18+L22</f>
        <v>0</v>
      </c>
      <c r="M17" s="154">
        <f>M18+M22</f>
        <v>24181</v>
      </c>
      <c r="N17" s="123">
        <f>N18+N22</f>
        <v>3569</v>
      </c>
      <c r="O17" s="117">
        <f t="shared" si="6"/>
        <v>27750</v>
      </c>
      <c r="P17" s="154">
        <f>P18+P22</f>
        <v>13967</v>
      </c>
      <c r="Q17" s="123">
        <f>Q18+Q22</f>
        <v>278169</v>
      </c>
      <c r="R17" s="117">
        <f t="shared" si="7"/>
        <v>292136</v>
      </c>
      <c r="S17" s="154">
        <f>S18+S22</f>
        <v>1032921</v>
      </c>
      <c r="T17" s="123">
        <f>T18+T22</f>
        <v>1667515</v>
      </c>
      <c r="U17" s="152">
        <f t="shared" si="3"/>
        <v>2700436</v>
      </c>
    </row>
    <row r="18" spans="1:21" ht="15" customHeight="1" x14ac:dyDescent="0.15">
      <c r="A18" s="64" t="s">
        <v>38</v>
      </c>
      <c r="B18" s="122">
        <f>SUM(B19:B21)</f>
        <v>174475586</v>
      </c>
      <c r="C18" s="123">
        <f>SUM(C19:C21)</f>
        <v>2681635</v>
      </c>
      <c r="D18" s="117">
        <f t="shared" si="4"/>
        <v>177157221</v>
      </c>
      <c r="E18" s="122">
        <f>SUM(E19:E21)</f>
        <v>173452879</v>
      </c>
      <c r="F18" s="123">
        <f>SUM(F19:F21)</f>
        <v>739520</v>
      </c>
      <c r="G18" s="118">
        <f t="shared" si="5"/>
        <v>174192399</v>
      </c>
      <c r="H18" s="65">
        <f t="shared" si="1"/>
        <v>99.41</v>
      </c>
      <c r="I18" s="66">
        <f t="shared" si="1"/>
        <v>27.58</v>
      </c>
      <c r="J18" s="67">
        <f t="shared" si="1"/>
        <v>98.33</v>
      </c>
      <c r="K18" s="153">
        <f>SUM(K19:K21)</f>
        <v>0</v>
      </c>
      <c r="L18" s="153">
        <f>SUM(L19:L21)</f>
        <v>0</v>
      </c>
      <c r="M18" s="154">
        <f>SUM(M19:M21)</f>
        <v>24181</v>
      </c>
      <c r="N18" s="123">
        <f>SUM(N19:N21)</f>
        <v>3569</v>
      </c>
      <c r="O18" s="117">
        <f t="shared" si="6"/>
        <v>27750</v>
      </c>
      <c r="P18" s="154">
        <f>SUM(P19:P21)</f>
        <v>13967</v>
      </c>
      <c r="Q18" s="123">
        <f>SUM(Q19:Q21)</f>
        <v>278169</v>
      </c>
      <c r="R18" s="117">
        <f t="shared" si="7"/>
        <v>292136</v>
      </c>
      <c r="S18" s="154">
        <f>SUM(S19:S21)</f>
        <v>1032921</v>
      </c>
      <c r="T18" s="123">
        <f>SUM(T19:T21)</f>
        <v>1667515</v>
      </c>
      <c r="U18" s="152">
        <f t="shared" si="3"/>
        <v>2700436</v>
      </c>
    </row>
    <row r="19" spans="1:21" ht="15" customHeight="1" x14ac:dyDescent="0.15">
      <c r="A19" s="64" t="s">
        <v>39</v>
      </c>
      <c r="B19" s="120">
        <v>57480050</v>
      </c>
      <c r="C19" s="121">
        <v>789806</v>
      </c>
      <c r="D19" s="117">
        <f t="shared" si="4"/>
        <v>58269856</v>
      </c>
      <c r="E19" s="120">
        <v>57174015</v>
      </c>
      <c r="F19" s="121">
        <v>240530</v>
      </c>
      <c r="G19" s="118">
        <f t="shared" si="5"/>
        <v>57414545</v>
      </c>
      <c r="H19" s="65">
        <f t="shared" si="1"/>
        <v>99.47</v>
      </c>
      <c r="I19" s="66">
        <f t="shared" si="1"/>
        <v>30.45</v>
      </c>
      <c r="J19" s="67">
        <f t="shared" si="1"/>
        <v>98.53</v>
      </c>
      <c r="K19" s="153"/>
      <c r="L19" s="153"/>
      <c r="M19" s="120">
        <v>8895</v>
      </c>
      <c r="N19" s="121">
        <v>1313</v>
      </c>
      <c r="O19" s="117">
        <f t="shared" si="6"/>
        <v>10208</v>
      </c>
      <c r="P19" s="120">
        <v>3387</v>
      </c>
      <c r="Q19" s="121">
        <v>76837.830230144682</v>
      </c>
      <c r="R19" s="117">
        <f t="shared" si="7"/>
        <v>80224.830230144682</v>
      </c>
      <c r="S19" s="132">
        <f t="shared" ref="S19:T22" si="9">B19-E19+M19-P19</f>
        <v>311543</v>
      </c>
      <c r="T19" s="133">
        <f t="shared" si="9"/>
        <v>473751.16976985533</v>
      </c>
      <c r="U19" s="152">
        <f t="shared" si="3"/>
        <v>785294.16976985533</v>
      </c>
    </row>
    <row r="20" spans="1:21" ht="15" customHeight="1" x14ac:dyDescent="0.15">
      <c r="A20" s="64" t="s">
        <v>40</v>
      </c>
      <c r="B20" s="120">
        <v>76887338</v>
      </c>
      <c r="C20" s="121">
        <v>1205232</v>
      </c>
      <c r="D20" s="117">
        <f t="shared" si="4"/>
        <v>78092570</v>
      </c>
      <c r="E20" s="120">
        <v>76420288</v>
      </c>
      <c r="F20" s="121">
        <v>344187</v>
      </c>
      <c r="G20" s="118">
        <f t="shared" si="5"/>
        <v>76764475</v>
      </c>
      <c r="H20" s="65">
        <f t="shared" si="1"/>
        <v>99.39</v>
      </c>
      <c r="I20" s="66">
        <f t="shared" si="1"/>
        <v>28.56</v>
      </c>
      <c r="J20" s="67">
        <f t="shared" si="1"/>
        <v>98.3</v>
      </c>
      <c r="K20" s="153"/>
      <c r="L20" s="153"/>
      <c r="M20" s="120">
        <v>11800</v>
      </c>
      <c r="N20" s="121">
        <v>1732</v>
      </c>
      <c r="O20" s="117">
        <f t="shared" si="6"/>
        <v>13532</v>
      </c>
      <c r="P20" s="120">
        <v>5801</v>
      </c>
      <c r="Q20" s="121">
        <v>123112.99017154019</v>
      </c>
      <c r="R20" s="117">
        <f t="shared" si="7"/>
        <v>128913.99017154019</v>
      </c>
      <c r="S20" s="132">
        <f t="shared" si="9"/>
        <v>473049</v>
      </c>
      <c r="T20" s="133">
        <f t="shared" si="9"/>
        <v>739664.00982845982</v>
      </c>
      <c r="U20" s="152">
        <f t="shared" si="3"/>
        <v>1212713.0098284599</v>
      </c>
    </row>
    <row r="21" spans="1:21" ht="15" customHeight="1" x14ac:dyDescent="0.15">
      <c r="A21" s="64" t="s">
        <v>41</v>
      </c>
      <c r="B21" s="120">
        <v>40108198</v>
      </c>
      <c r="C21" s="121">
        <v>686597</v>
      </c>
      <c r="D21" s="117">
        <f t="shared" si="4"/>
        <v>40794795</v>
      </c>
      <c r="E21" s="120">
        <v>39858576</v>
      </c>
      <c r="F21" s="121">
        <v>154803</v>
      </c>
      <c r="G21" s="118">
        <f t="shared" si="5"/>
        <v>40013379</v>
      </c>
      <c r="H21" s="65">
        <f t="shared" si="1"/>
        <v>99.38</v>
      </c>
      <c r="I21" s="66">
        <f t="shared" si="1"/>
        <v>22.55</v>
      </c>
      <c r="J21" s="67">
        <f t="shared" si="1"/>
        <v>98.08</v>
      </c>
      <c r="K21" s="153"/>
      <c r="L21" s="153"/>
      <c r="M21" s="120">
        <v>3486</v>
      </c>
      <c r="N21" s="121">
        <v>524</v>
      </c>
      <c r="O21" s="117">
        <f t="shared" si="6"/>
        <v>4010</v>
      </c>
      <c r="P21" s="120">
        <v>4779</v>
      </c>
      <c r="Q21" s="121">
        <v>78218.179598315124</v>
      </c>
      <c r="R21" s="117">
        <f t="shared" si="7"/>
        <v>82997.179598315124</v>
      </c>
      <c r="S21" s="132">
        <f t="shared" si="9"/>
        <v>248329</v>
      </c>
      <c r="T21" s="133">
        <f t="shared" si="9"/>
        <v>454099.82040168485</v>
      </c>
      <c r="U21" s="152">
        <f t="shared" si="3"/>
        <v>702428.82040168485</v>
      </c>
    </row>
    <row r="22" spans="1:21" ht="15" customHeight="1" x14ac:dyDescent="0.15">
      <c r="A22" s="64" t="s">
        <v>42</v>
      </c>
      <c r="B22" s="120">
        <v>1170564</v>
      </c>
      <c r="C22" s="121">
        <v>0</v>
      </c>
      <c r="D22" s="117">
        <f t="shared" si="4"/>
        <v>1170564</v>
      </c>
      <c r="E22" s="120">
        <v>1170564</v>
      </c>
      <c r="F22" s="121">
        <v>0</v>
      </c>
      <c r="G22" s="118">
        <f t="shared" si="5"/>
        <v>1170564</v>
      </c>
      <c r="H22" s="65">
        <f t="shared" si="1"/>
        <v>100</v>
      </c>
      <c r="I22" s="66" t="str">
        <f t="shared" si="1"/>
        <v/>
      </c>
      <c r="J22" s="67">
        <f t="shared" si="1"/>
        <v>100</v>
      </c>
      <c r="K22" s="155"/>
      <c r="L22" s="155"/>
      <c r="M22" s="156">
        <v>0</v>
      </c>
      <c r="N22" s="157">
        <v>0</v>
      </c>
      <c r="O22" s="117">
        <f t="shared" si="6"/>
        <v>0</v>
      </c>
      <c r="P22" s="156">
        <v>0</v>
      </c>
      <c r="Q22" s="157">
        <v>0</v>
      </c>
      <c r="R22" s="117">
        <f t="shared" si="7"/>
        <v>0</v>
      </c>
      <c r="S22" s="132">
        <f t="shared" si="9"/>
        <v>0</v>
      </c>
      <c r="T22" s="133">
        <f t="shared" si="9"/>
        <v>0</v>
      </c>
      <c r="U22" s="152">
        <f t="shared" si="3"/>
        <v>0</v>
      </c>
    </row>
    <row r="23" spans="1:21" ht="15" customHeight="1" x14ac:dyDescent="0.15">
      <c r="A23" s="64" t="s">
        <v>43</v>
      </c>
      <c r="B23" s="122">
        <f t="shared" ref="B23:F23" si="10">SUM(B24:B25)</f>
        <v>6346335</v>
      </c>
      <c r="C23" s="123">
        <f t="shared" si="10"/>
        <v>229859</v>
      </c>
      <c r="D23" s="117">
        <f t="shared" si="10"/>
        <v>6980811</v>
      </c>
      <c r="E23" s="122">
        <f t="shared" si="10"/>
        <v>6262912</v>
      </c>
      <c r="F23" s="123">
        <f t="shared" si="10"/>
        <v>62758</v>
      </c>
      <c r="G23" s="118">
        <f>SUM(G24:G25)</f>
        <v>6730287</v>
      </c>
      <c r="H23" s="65">
        <f t="shared" si="1"/>
        <v>98.69</v>
      </c>
      <c r="I23" s="66">
        <f t="shared" si="1"/>
        <v>27.3</v>
      </c>
      <c r="J23" s="67">
        <f t="shared" si="1"/>
        <v>96.41</v>
      </c>
      <c r="K23" s="158">
        <f t="shared" ref="K23:T23" si="11">SUM(K24:K25)</f>
        <v>0</v>
      </c>
      <c r="L23" s="158">
        <f t="shared" si="11"/>
        <v>0</v>
      </c>
      <c r="M23" s="154">
        <f t="shared" si="11"/>
        <v>1534</v>
      </c>
      <c r="N23" s="123">
        <f t="shared" si="11"/>
        <v>291</v>
      </c>
      <c r="O23" s="117">
        <f t="shared" si="11"/>
        <v>1825</v>
      </c>
      <c r="P23" s="154">
        <f t="shared" si="11"/>
        <v>309</v>
      </c>
      <c r="Q23" s="123">
        <f t="shared" si="11"/>
        <v>24973</v>
      </c>
      <c r="R23" s="117">
        <f t="shared" si="11"/>
        <v>25282</v>
      </c>
      <c r="S23" s="154">
        <f t="shared" si="11"/>
        <v>84648</v>
      </c>
      <c r="T23" s="123">
        <f t="shared" si="11"/>
        <v>142419</v>
      </c>
      <c r="U23" s="152">
        <f t="shared" si="3"/>
        <v>227067</v>
      </c>
    </row>
    <row r="24" spans="1:21" ht="15" customHeight="1" x14ac:dyDescent="0.15">
      <c r="A24" s="80" t="s">
        <v>44</v>
      </c>
      <c r="B24" s="124"/>
      <c r="C24" s="125"/>
      <c r="D24" s="121">
        <v>404617</v>
      </c>
      <c r="E24" s="124"/>
      <c r="F24" s="125"/>
      <c r="G24" s="121">
        <v>404617</v>
      </c>
      <c r="H24" s="81"/>
      <c r="I24" s="82"/>
      <c r="J24" s="67">
        <f>IF(ISERROR(G24/D24),"",ROUND(G24/D24*100,2))</f>
        <v>100</v>
      </c>
      <c r="K24" s="158"/>
      <c r="L24" s="158"/>
      <c r="M24" s="124"/>
      <c r="N24" s="125"/>
      <c r="O24" s="121">
        <v>0</v>
      </c>
      <c r="P24" s="124"/>
      <c r="Q24" s="125"/>
      <c r="R24" s="121">
        <v>0</v>
      </c>
      <c r="S24" s="159"/>
      <c r="T24" s="125"/>
      <c r="U24" s="127">
        <f>D24-G24+O24-R24</f>
        <v>0</v>
      </c>
    </row>
    <row r="25" spans="1:21" ht="15" customHeight="1" x14ac:dyDescent="0.15">
      <c r="A25" s="64" t="s">
        <v>45</v>
      </c>
      <c r="B25" s="120">
        <v>6346335</v>
      </c>
      <c r="C25" s="121">
        <v>229859</v>
      </c>
      <c r="D25" s="126">
        <f t="shared" ref="D25:D40" si="12">B25+C25</f>
        <v>6576194</v>
      </c>
      <c r="E25" s="120">
        <v>6262912</v>
      </c>
      <c r="F25" s="121">
        <v>62758</v>
      </c>
      <c r="G25" s="127">
        <f>E25+F25</f>
        <v>6325670</v>
      </c>
      <c r="H25" s="65">
        <f t="shared" ref="H25:J29" si="13">IF(ISERROR(E25/B25),"",ROUND(E25/B25*100,2))</f>
        <v>98.69</v>
      </c>
      <c r="I25" s="66">
        <f t="shared" si="13"/>
        <v>27.3</v>
      </c>
      <c r="J25" s="67">
        <f>IF(ISERROR(G25/D25),"",ROUND(G25/D25*100,2))</f>
        <v>96.19</v>
      </c>
      <c r="K25" s="158"/>
      <c r="L25" s="158"/>
      <c r="M25" s="160">
        <v>1534</v>
      </c>
      <c r="N25" s="161">
        <v>291</v>
      </c>
      <c r="O25" s="126">
        <f t="shared" ref="O25:O40" si="14">M25+N25</f>
        <v>1825</v>
      </c>
      <c r="P25" s="160">
        <v>309</v>
      </c>
      <c r="Q25" s="161">
        <v>24973</v>
      </c>
      <c r="R25" s="126">
        <f t="shared" ref="R25:R40" si="15">P25+Q25</f>
        <v>25282</v>
      </c>
      <c r="S25" s="132">
        <f t="shared" ref="S25:T29" si="16">B25-E25+M25-P25</f>
        <v>84648</v>
      </c>
      <c r="T25" s="133">
        <f t="shared" si="16"/>
        <v>142419</v>
      </c>
      <c r="U25" s="152">
        <f t="shared" ref="U25:U29" si="17">S25+T25</f>
        <v>227067</v>
      </c>
    </row>
    <row r="26" spans="1:21" ht="15" customHeight="1" x14ac:dyDescent="0.15">
      <c r="A26" s="64" t="s">
        <v>46</v>
      </c>
      <c r="B26" s="120">
        <v>17717474</v>
      </c>
      <c r="C26" s="121">
        <v>27</v>
      </c>
      <c r="D26" s="117">
        <f t="shared" si="12"/>
        <v>17717501</v>
      </c>
      <c r="E26" s="120">
        <v>17717474</v>
      </c>
      <c r="F26" s="121">
        <v>0</v>
      </c>
      <c r="G26" s="118">
        <f>E26+F26</f>
        <v>17717474</v>
      </c>
      <c r="H26" s="65">
        <f t="shared" si="13"/>
        <v>100</v>
      </c>
      <c r="I26" s="66">
        <f t="shared" si="13"/>
        <v>0</v>
      </c>
      <c r="J26" s="67">
        <f>IF(ISERROR(G26/D26),"",ROUND(G26/D26*100,2))</f>
        <v>100</v>
      </c>
      <c r="K26" s="155"/>
      <c r="L26" s="155"/>
      <c r="M26" s="120">
        <v>0</v>
      </c>
      <c r="N26" s="121">
        <v>0</v>
      </c>
      <c r="O26" s="117">
        <f t="shared" si="14"/>
        <v>0</v>
      </c>
      <c r="P26" s="120">
        <v>0</v>
      </c>
      <c r="Q26" s="121">
        <v>27</v>
      </c>
      <c r="R26" s="117">
        <f t="shared" si="15"/>
        <v>27</v>
      </c>
      <c r="S26" s="132">
        <f t="shared" si="16"/>
        <v>0</v>
      </c>
      <c r="T26" s="133">
        <f t="shared" si="16"/>
        <v>0</v>
      </c>
      <c r="U26" s="152">
        <f t="shared" si="17"/>
        <v>0</v>
      </c>
    </row>
    <row r="27" spans="1:21" ht="15" customHeight="1" x14ac:dyDescent="0.15">
      <c r="A27" s="64" t="s">
        <v>47</v>
      </c>
      <c r="B27" s="120">
        <v>3391</v>
      </c>
      <c r="C27" s="121">
        <v>0</v>
      </c>
      <c r="D27" s="117">
        <f t="shared" si="12"/>
        <v>3391</v>
      </c>
      <c r="E27" s="120">
        <v>3391</v>
      </c>
      <c r="F27" s="121">
        <v>0</v>
      </c>
      <c r="G27" s="118">
        <f>E27+F27</f>
        <v>3391</v>
      </c>
      <c r="H27" s="65">
        <f t="shared" si="13"/>
        <v>100</v>
      </c>
      <c r="I27" s="66" t="str">
        <f t="shared" si="13"/>
        <v/>
      </c>
      <c r="J27" s="67">
        <f>IF(ISERROR(G27/D27),"",ROUND(G27/D27*100,2))</f>
        <v>100</v>
      </c>
      <c r="K27" s="158"/>
      <c r="L27" s="158"/>
      <c r="M27" s="120">
        <v>0</v>
      </c>
      <c r="N27" s="121">
        <v>0</v>
      </c>
      <c r="O27" s="117">
        <f t="shared" si="14"/>
        <v>0</v>
      </c>
      <c r="P27" s="120">
        <v>0</v>
      </c>
      <c r="Q27" s="121">
        <v>0</v>
      </c>
      <c r="R27" s="117">
        <f t="shared" si="15"/>
        <v>0</v>
      </c>
      <c r="S27" s="132">
        <f t="shared" si="16"/>
        <v>0</v>
      </c>
      <c r="T27" s="133">
        <f t="shared" si="16"/>
        <v>0</v>
      </c>
      <c r="U27" s="152">
        <f t="shared" si="17"/>
        <v>0</v>
      </c>
    </row>
    <row r="28" spans="1:21" ht="15" customHeight="1" x14ac:dyDescent="0.15">
      <c r="A28" s="64" t="s">
        <v>48</v>
      </c>
      <c r="B28" s="120">
        <v>0</v>
      </c>
      <c r="C28" s="121">
        <v>426</v>
      </c>
      <c r="D28" s="117">
        <f t="shared" si="12"/>
        <v>426</v>
      </c>
      <c r="E28" s="120">
        <v>0</v>
      </c>
      <c r="F28" s="121">
        <v>0</v>
      </c>
      <c r="G28" s="118">
        <f>E28+F28</f>
        <v>0</v>
      </c>
      <c r="H28" s="65" t="str">
        <f>IF(ISERROR(E28/B28),"",ROUND(E28/B28*100,2))</f>
        <v/>
      </c>
      <c r="I28" s="66">
        <f t="shared" si="13"/>
        <v>0</v>
      </c>
      <c r="J28" s="67">
        <f t="shared" si="13"/>
        <v>0</v>
      </c>
      <c r="K28" s="155"/>
      <c r="L28" s="155"/>
      <c r="M28" s="120">
        <v>0</v>
      </c>
      <c r="N28" s="121">
        <v>0</v>
      </c>
      <c r="O28" s="117">
        <f t="shared" si="14"/>
        <v>0</v>
      </c>
      <c r="P28" s="120">
        <v>0</v>
      </c>
      <c r="Q28" s="121">
        <v>0</v>
      </c>
      <c r="R28" s="117">
        <f t="shared" si="15"/>
        <v>0</v>
      </c>
      <c r="S28" s="132">
        <f t="shared" si="16"/>
        <v>0</v>
      </c>
      <c r="T28" s="133">
        <f t="shared" si="16"/>
        <v>426</v>
      </c>
      <c r="U28" s="152">
        <f t="shared" si="17"/>
        <v>426</v>
      </c>
    </row>
    <row r="29" spans="1:21" ht="15" customHeight="1" x14ac:dyDescent="0.15">
      <c r="A29" s="83" t="s">
        <v>49</v>
      </c>
      <c r="B29" s="120">
        <v>0</v>
      </c>
      <c r="C29" s="121">
        <v>0</v>
      </c>
      <c r="D29" s="128">
        <f t="shared" si="12"/>
        <v>0</v>
      </c>
      <c r="E29" s="120">
        <v>0</v>
      </c>
      <c r="F29" s="121">
        <v>0</v>
      </c>
      <c r="G29" s="129">
        <f>E29+F29</f>
        <v>0</v>
      </c>
      <c r="H29" s="65" t="str">
        <f t="shared" ref="H29:J44" si="18">IF(ISERROR(E29/B29),"",ROUND(E29/B29*100,2))</f>
        <v/>
      </c>
      <c r="I29" s="66" t="str">
        <f t="shared" si="13"/>
        <v/>
      </c>
      <c r="J29" s="67" t="str">
        <f t="shared" si="13"/>
        <v/>
      </c>
      <c r="K29" s="162"/>
      <c r="L29" s="162"/>
      <c r="M29" s="148">
        <v>0</v>
      </c>
      <c r="N29" s="149">
        <v>0</v>
      </c>
      <c r="O29" s="128">
        <f t="shared" si="14"/>
        <v>0</v>
      </c>
      <c r="P29" s="148">
        <v>0</v>
      </c>
      <c r="Q29" s="149">
        <v>0</v>
      </c>
      <c r="R29" s="128">
        <f t="shared" si="15"/>
        <v>0</v>
      </c>
      <c r="S29" s="163">
        <f t="shared" si="16"/>
        <v>0</v>
      </c>
      <c r="T29" s="164">
        <f t="shared" si="16"/>
        <v>0</v>
      </c>
      <c r="U29" s="165">
        <f t="shared" si="17"/>
        <v>0</v>
      </c>
    </row>
    <row r="30" spans="1:21" ht="15" customHeight="1" x14ac:dyDescent="0.15">
      <c r="A30" s="84" t="s">
        <v>50</v>
      </c>
      <c r="B30" s="130">
        <f>B31+B40</f>
        <v>32099469</v>
      </c>
      <c r="C30" s="131">
        <f>C31+C40</f>
        <v>307922</v>
      </c>
      <c r="D30" s="113">
        <f t="shared" si="12"/>
        <v>32407391</v>
      </c>
      <c r="E30" s="130">
        <f>E31+E40</f>
        <v>31975042</v>
      </c>
      <c r="F30" s="131">
        <f>F31+F40</f>
        <v>123926</v>
      </c>
      <c r="G30" s="114">
        <f t="shared" ref="G30:G40" si="19">E30+F30</f>
        <v>32098968</v>
      </c>
      <c r="H30" s="61">
        <f t="shared" si="18"/>
        <v>99.61</v>
      </c>
      <c r="I30" s="62">
        <f t="shared" si="18"/>
        <v>40.25</v>
      </c>
      <c r="J30" s="63">
        <f t="shared" si="18"/>
        <v>99.05</v>
      </c>
      <c r="K30" s="166">
        <f>K31</f>
        <v>0</v>
      </c>
      <c r="L30" s="166">
        <f>L31</f>
        <v>0</v>
      </c>
      <c r="M30" s="130">
        <f>M31+M40</f>
        <v>4829</v>
      </c>
      <c r="N30" s="131">
        <f>N31+N40</f>
        <v>573</v>
      </c>
      <c r="O30" s="113">
        <f t="shared" si="14"/>
        <v>5402</v>
      </c>
      <c r="P30" s="130">
        <f>P31+P40</f>
        <v>460</v>
      </c>
      <c r="Q30" s="131">
        <f>Q31+Q40</f>
        <v>18438</v>
      </c>
      <c r="R30" s="113">
        <f t="shared" si="15"/>
        <v>18898</v>
      </c>
      <c r="S30" s="167">
        <f>S31+S40</f>
        <v>128796</v>
      </c>
      <c r="T30" s="131">
        <f>T31+T40</f>
        <v>166131</v>
      </c>
      <c r="U30" s="168">
        <f>S30+T30</f>
        <v>294927</v>
      </c>
    </row>
    <row r="31" spans="1:21" ht="15" customHeight="1" x14ac:dyDescent="0.15">
      <c r="A31" s="64" t="s">
        <v>51</v>
      </c>
      <c r="B31" s="132">
        <f>B32+B33+B36+B37+B38+B39</f>
        <v>31985502</v>
      </c>
      <c r="C31" s="133">
        <f>C32+C33+C36+C37+C38+C39</f>
        <v>307922</v>
      </c>
      <c r="D31" s="117">
        <f t="shared" si="12"/>
        <v>32293424</v>
      </c>
      <c r="E31" s="132">
        <f>E32+E33+E36+E37+E38+E39</f>
        <v>31861692</v>
      </c>
      <c r="F31" s="133">
        <f>F32+F33+F36+F37+F38+F39</f>
        <v>123926</v>
      </c>
      <c r="G31" s="118">
        <f t="shared" si="19"/>
        <v>31985618</v>
      </c>
      <c r="H31" s="65">
        <f t="shared" si="18"/>
        <v>99.61</v>
      </c>
      <c r="I31" s="66">
        <f t="shared" si="18"/>
        <v>40.25</v>
      </c>
      <c r="J31" s="67">
        <f t="shared" si="18"/>
        <v>99.05</v>
      </c>
      <c r="K31" s="153">
        <f>K32+K33+K36+K37+K38+K39</f>
        <v>0</v>
      </c>
      <c r="L31" s="153">
        <f>L32+L33+L36+L37+L38+L39</f>
        <v>0</v>
      </c>
      <c r="M31" s="132">
        <f>M32+M33+M36+M37+M38+M39</f>
        <v>4819</v>
      </c>
      <c r="N31" s="133">
        <f>N32+N33+N36+N37+N38+N39</f>
        <v>573</v>
      </c>
      <c r="O31" s="117">
        <f t="shared" si="14"/>
        <v>5392</v>
      </c>
      <c r="P31" s="132">
        <f>P32+P33+P36+P37+P38+P39</f>
        <v>460</v>
      </c>
      <c r="Q31" s="133">
        <f>Q32+Q33+Q36+Q37+Q38+Q39</f>
        <v>18438</v>
      </c>
      <c r="R31" s="117">
        <f t="shared" si="15"/>
        <v>18898</v>
      </c>
      <c r="S31" s="169">
        <f>S32+S33+S36+S37+S38+S39</f>
        <v>128169</v>
      </c>
      <c r="T31" s="133">
        <f>T32+T33+T36+T37+T38+T39</f>
        <v>166131</v>
      </c>
      <c r="U31" s="152">
        <f>S31+T31</f>
        <v>294300</v>
      </c>
    </row>
    <row r="32" spans="1:21" ht="15" customHeight="1" x14ac:dyDescent="0.15">
      <c r="A32" s="64" t="s">
        <v>52</v>
      </c>
      <c r="B32" s="120">
        <v>543868</v>
      </c>
      <c r="C32" s="121">
        <v>2366</v>
      </c>
      <c r="D32" s="117">
        <f t="shared" si="12"/>
        <v>546234</v>
      </c>
      <c r="E32" s="120">
        <v>541015</v>
      </c>
      <c r="F32" s="121">
        <v>1859</v>
      </c>
      <c r="G32" s="118">
        <f t="shared" si="19"/>
        <v>542874</v>
      </c>
      <c r="H32" s="65">
        <f t="shared" si="18"/>
        <v>99.48</v>
      </c>
      <c r="I32" s="66">
        <f t="shared" si="18"/>
        <v>78.569999999999993</v>
      </c>
      <c r="J32" s="67">
        <f t="shared" si="18"/>
        <v>99.38</v>
      </c>
      <c r="K32" s="153"/>
      <c r="L32" s="153"/>
      <c r="M32" s="120">
        <v>2</v>
      </c>
      <c r="N32" s="121">
        <v>0</v>
      </c>
      <c r="O32" s="117">
        <f t="shared" si="14"/>
        <v>2</v>
      </c>
      <c r="P32" s="120">
        <v>0</v>
      </c>
      <c r="Q32" s="121">
        <v>0</v>
      </c>
      <c r="R32" s="117">
        <f t="shared" si="15"/>
        <v>0</v>
      </c>
      <c r="S32" s="132">
        <f>B32-E32+M32-P32</f>
        <v>2855</v>
      </c>
      <c r="T32" s="133">
        <f>C32-F32+N32-Q32</f>
        <v>507</v>
      </c>
      <c r="U32" s="152">
        <f t="shared" ref="U32:U44" si="20">S32+T32</f>
        <v>3362</v>
      </c>
    </row>
    <row r="33" spans="1:21" ht="15" customHeight="1" x14ac:dyDescent="0.15">
      <c r="A33" s="64" t="s">
        <v>53</v>
      </c>
      <c r="B33" s="122">
        <f>B34+B35</f>
        <v>5884142</v>
      </c>
      <c r="C33" s="123">
        <f>C34+C35</f>
        <v>24273</v>
      </c>
      <c r="D33" s="117">
        <f t="shared" si="12"/>
        <v>5908415</v>
      </c>
      <c r="E33" s="122">
        <f>E34+E35</f>
        <v>5878637</v>
      </c>
      <c r="F33" s="123">
        <f>F34+F35</f>
        <v>24273</v>
      </c>
      <c r="G33" s="118">
        <f>E33+F33</f>
        <v>5902910</v>
      </c>
      <c r="H33" s="65">
        <f t="shared" si="18"/>
        <v>99.91</v>
      </c>
      <c r="I33" s="66">
        <f t="shared" si="18"/>
        <v>100</v>
      </c>
      <c r="J33" s="67">
        <f t="shared" si="18"/>
        <v>99.91</v>
      </c>
      <c r="K33" s="155"/>
      <c r="L33" s="155"/>
      <c r="M33" s="122">
        <f>M34+M35</f>
        <v>417</v>
      </c>
      <c r="N33" s="123">
        <f>N34+N35</f>
        <v>0</v>
      </c>
      <c r="O33" s="117">
        <f t="shared" si="14"/>
        <v>417</v>
      </c>
      <c r="P33" s="122">
        <f>P34+P35</f>
        <v>0</v>
      </c>
      <c r="Q33" s="123">
        <f>Q34+Q35</f>
        <v>0</v>
      </c>
      <c r="R33" s="117">
        <f t="shared" si="15"/>
        <v>0</v>
      </c>
      <c r="S33" s="154">
        <f>S34+S35</f>
        <v>5922</v>
      </c>
      <c r="T33" s="123">
        <f>T34+T35</f>
        <v>0</v>
      </c>
      <c r="U33" s="152">
        <f t="shared" si="20"/>
        <v>5922</v>
      </c>
    </row>
    <row r="34" spans="1:21" ht="15" customHeight="1" x14ac:dyDescent="0.15">
      <c r="A34" s="64" t="s">
        <v>54</v>
      </c>
      <c r="B34" s="120">
        <v>4513446</v>
      </c>
      <c r="C34" s="121">
        <v>18715</v>
      </c>
      <c r="D34" s="117">
        <f t="shared" si="12"/>
        <v>4532161</v>
      </c>
      <c r="E34" s="120">
        <v>4509223</v>
      </c>
      <c r="F34" s="121">
        <v>18715</v>
      </c>
      <c r="G34" s="118">
        <f t="shared" si="19"/>
        <v>4527938</v>
      </c>
      <c r="H34" s="65">
        <f t="shared" si="18"/>
        <v>99.91</v>
      </c>
      <c r="I34" s="66">
        <f t="shared" si="18"/>
        <v>100</v>
      </c>
      <c r="J34" s="67">
        <f t="shared" si="18"/>
        <v>99.91</v>
      </c>
      <c r="K34" s="155"/>
      <c r="L34" s="155"/>
      <c r="M34" s="156">
        <v>320</v>
      </c>
      <c r="N34" s="157">
        <v>0</v>
      </c>
      <c r="O34" s="117">
        <f t="shared" si="14"/>
        <v>320</v>
      </c>
      <c r="P34" s="156">
        <v>0</v>
      </c>
      <c r="Q34" s="157">
        <v>0</v>
      </c>
      <c r="R34" s="117">
        <f t="shared" si="15"/>
        <v>0</v>
      </c>
      <c r="S34" s="132">
        <f t="shared" ref="S34:T40" si="21">B34-E34+M34-P34</f>
        <v>4543</v>
      </c>
      <c r="T34" s="133">
        <f t="shared" si="21"/>
        <v>0</v>
      </c>
      <c r="U34" s="152">
        <f t="shared" si="20"/>
        <v>4543</v>
      </c>
    </row>
    <row r="35" spans="1:21" ht="15" customHeight="1" x14ac:dyDescent="0.15">
      <c r="A35" s="64" t="s">
        <v>55</v>
      </c>
      <c r="B35" s="120">
        <v>1370696</v>
      </c>
      <c r="C35" s="121">
        <v>5558</v>
      </c>
      <c r="D35" s="117">
        <f t="shared" si="12"/>
        <v>1376254</v>
      </c>
      <c r="E35" s="120">
        <v>1369414</v>
      </c>
      <c r="F35" s="121">
        <v>5558</v>
      </c>
      <c r="G35" s="118">
        <f t="shared" si="19"/>
        <v>1374972</v>
      </c>
      <c r="H35" s="65">
        <f t="shared" si="18"/>
        <v>99.91</v>
      </c>
      <c r="I35" s="66">
        <f t="shared" si="18"/>
        <v>100</v>
      </c>
      <c r="J35" s="67">
        <f t="shared" si="18"/>
        <v>99.91</v>
      </c>
      <c r="K35" s="155"/>
      <c r="L35" s="155"/>
      <c r="M35" s="156">
        <v>97</v>
      </c>
      <c r="N35" s="157">
        <v>0</v>
      </c>
      <c r="O35" s="117">
        <f t="shared" si="14"/>
        <v>97</v>
      </c>
      <c r="P35" s="156">
        <v>0</v>
      </c>
      <c r="Q35" s="157">
        <v>0</v>
      </c>
      <c r="R35" s="117">
        <f t="shared" si="15"/>
        <v>0</v>
      </c>
      <c r="S35" s="132">
        <f t="shared" si="21"/>
        <v>1379</v>
      </c>
      <c r="T35" s="133">
        <f t="shared" si="21"/>
        <v>0</v>
      </c>
      <c r="U35" s="152">
        <f t="shared" si="20"/>
        <v>1379</v>
      </c>
    </row>
    <row r="36" spans="1:21" ht="15" customHeight="1" x14ac:dyDescent="0.15">
      <c r="A36" s="64" t="s">
        <v>56</v>
      </c>
      <c r="B36" s="120">
        <v>25556831</v>
      </c>
      <c r="C36" s="121">
        <v>281283</v>
      </c>
      <c r="D36" s="117">
        <f t="shared" si="12"/>
        <v>25838114</v>
      </c>
      <c r="E36" s="120">
        <v>25441379</v>
      </c>
      <c r="F36" s="121">
        <v>97794</v>
      </c>
      <c r="G36" s="118">
        <f t="shared" si="19"/>
        <v>25539173</v>
      </c>
      <c r="H36" s="65">
        <f t="shared" si="18"/>
        <v>99.55</v>
      </c>
      <c r="I36" s="66">
        <f t="shared" si="18"/>
        <v>34.770000000000003</v>
      </c>
      <c r="J36" s="67">
        <f t="shared" si="18"/>
        <v>98.84</v>
      </c>
      <c r="K36" s="155"/>
      <c r="L36" s="155"/>
      <c r="M36" s="156">
        <v>4400</v>
      </c>
      <c r="N36" s="157">
        <v>573</v>
      </c>
      <c r="O36" s="117">
        <f t="shared" si="14"/>
        <v>4973</v>
      </c>
      <c r="P36" s="156">
        <v>460</v>
      </c>
      <c r="Q36" s="157">
        <v>18438</v>
      </c>
      <c r="R36" s="117">
        <f t="shared" si="15"/>
        <v>18898</v>
      </c>
      <c r="S36" s="132">
        <f t="shared" si="21"/>
        <v>119392</v>
      </c>
      <c r="T36" s="133">
        <f t="shared" si="21"/>
        <v>165624</v>
      </c>
      <c r="U36" s="152">
        <f t="shared" si="20"/>
        <v>285016</v>
      </c>
    </row>
    <row r="37" spans="1:21" ht="15" customHeight="1" x14ac:dyDescent="0.15">
      <c r="A37" s="64" t="s">
        <v>57</v>
      </c>
      <c r="B37" s="120">
        <v>661</v>
      </c>
      <c r="C37" s="121">
        <v>0</v>
      </c>
      <c r="D37" s="117">
        <f t="shared" si="12"/>
        <v>661</v>
      </c>
      <c r="E37" s="120">
        <v>661</v>
      </c>
      <c r="F37" s="121">
        <v>0</v>
      </c>
      <c r="G37" s="118">
        <f t="shared" si="19"/>
        <v>661</v>
      </c>
      <c r="H37" s="65">
        <f t="shared" si="18"/>
        <v>100</v>
      </c>
      <c r="I37" s="66" t="str">
        <f t="shared" si="18"/>
        <v/>
      </c>
      <c r="J37" s="67">
        <f t="shared" si="18"/>
        <v>100</v>
      </c>
      <c r="K37" s="155"/>
      <c r="L37" s="155"/>
      <c r="M37" s="156">
        <v>0</v>
      </c>
      <c r="N37" s="157">
        <v>0</v>
      </c>
      <c r="O37" s="117">
        <f t="shared" si="14"/>
        <v>0</v>
      </c>
      <c r="P37" s="156">
        <v>0</v>
      </c>
      <c r="Q37" s="157">
        <v>0</v>
      </c>
      <c r="R37" s="117">
        <f t="shared" si="15"/>
        <v>0</v>
      </c>
      <c r="S37" s="132">
        <f t="shared" si="21"/>
        <v>0</v>
      </c>
      <c r="T37" s="133">
        <f t="shared" si="21"/>
        <v>0</v>
      </c>
      <c r="U37" s="152">
        <f t="shared" si="20"/>
        <v>0</v>
      </c>
    </row>
    <row r="38" spans="1:21" ht="15" customHeight="1" x14ac:dyDescent="0.15">
      <c r="A38" s="64" t="s">
        <v>58</v>
      </c>
      <c r="B38" s="120">
        <v>0</v>
      </c>
      <c r="C38" s="121">
        <v>0</v>
      </c>
      <c r="D38" s="117">
        <f t="shared" si="12"/>
        <v>0</v>
      </c>
      <c r="E38" s="120">
        <v>0</v>
      </c>
      <c r="F38" s="121">
        <v>0</v>
      </c>
      <c r="G38" s="118">
        <f t="shared" si="19"/>
        <v>0</v>
      </c>
      <c r="H38" s="65" t="str">
        <f t="shared" si="18"/>
        <v/>
      </c>
      <c r="I38" s="66" t="str">
        <f t="shared" si="18"/>
        <v/>
      </c>
      <c r="J38" s="67" t="str">
        <f t="shared" si="18"/>
        <v/>
      </c>
      <c r="K38" s="155"/>
      <c r="L38" s="155"/>
      <c r="M38" s="156">
        <v>0</v>
      </c>
      <c r="N38" s="157">
        <v>0</v>
      </c>
      <c r="O38" s="117">
        <f t="shared" si="14"/>
        <v>0</v>
      </c>
      <c r="P38" s="156">
        <v>0</v>
      </c>
      <c r="Q38" s="157">
        <v>0</v>
      </c>
      <c r="R38" s="117">
        <f t="shared" si="15"/>
        <v>0</v>
      </c>
      <c r="S38" s="132">
        <f t="shared" si="21"/>
        <v>0</v>
      </c>
      <c r="T38" s="133">
        <f t="shared" si="21"/>
        <v>0</v>
      </c>
      <c r="U38" s="152">
        <f t="shared" si="20"/>
        <v>0</v>
      </c>
    </row>
    <row r="39" spans="1:21" ht="15" customHeight="1" x14ac:dyDescent="0.15">
      <c r="A39" s="64" t="s">
        <v>59</v>
      </c>
      <c r="B39" s="120">
        <v>0</v>
      </c>
      <c r="C39" s="121">
        <v>0</v>
      </c>
      <c r="D39" s="117">
        <f t="shared" si="12"/>
        <v>0</v>
      </c>
      <c r="E39" s="120">
        <v>0</v>
      </c>
      <c r="F39" s="121">
        <v>0</v>
      </c>
      <c r="G39" s="118">
        <f t="shared" si="19"/>
        <v>0</v>
      </c>
      <c r="H39" s="65" t="str">
        <f t="shared" si="18"/>
        <v/>
      </c>
      <c r="I39" s="66" t="str">
        <f t="shared" si="18"/>
        <v/>
      </c>
      <c r="J39" s="67" t="str">
        <f t="shared" si="18"/>
        <v/>
      </c>
      <c r="K39" s="155"/>
      <c r="L39" s="155"/>
      <c r="M39" s="156">
        <v>0</v>
      </c>
      <c r="N39" s="157">
        <v>0</v>
      </c>
      <c r="O39" s="117">
        <f t="shared" si="14"/>
        <v>0</v>
      </c>
      <c r="P39" s="156">
        <v>0</v>
      </c>
      <c r="Q39" s="157">
        <v>0</v>
      </c>
      <c r="R39" s="117">
        <f t="shared" si="15"/>
        <v>0</v>
      </c>
      <c r="S39" s="132">
        <f t="shared" si="21"/>
        <v>0</v>
      </c>
      <c r="T39" s="133">
        <f t="shared" si="21"/>
        <v>0</v>
      </c>
      <c r="U39" s="152">
        <f t="shared" si="20"/>
        <v>0</v>
      </c>
    </row>
    <row r="40" spans="1:21" ht="15" customHeight="1" x14ac:dyDescent="0.15">
      <c r="A40" s="83" t="s">
        <v>60</v>
      </c>
      <c r="B40" s="134">
        <v>113967</v>
      </c>
      <c r="C40" s="135">
        <v>0</v>
      </c>
      <c r="D40" s="136">
        <f t="shared" si="12"/>
        <v>113967</v>
      </c>
      <c r="E40" s="134">
        <v>113350</v>
      </c>
      <c r="F40" s="135">
        <v>0</v>
      </c>
      <c r="G40" s="137">
        <f t="shared" si="19"/>
        <v>113350</v>
      </c>
      <c r="H40" s="85">
        <f t="shared" si="18"/>
        <v>99.46</v>
      </c>
      <c r="I40" s="86" t="str">
        <f t="shared" si="18"/>
        <v/>
      </c>
      <c r="J40" s="87">
        <f t="shared" si="18"/>
        <v>99.46</v>
      </c>
      <c r="K40" s="162"/>
      <c r="L40" s="162"/>
      <c r="M40" s="148">
        <v>10</v>
      </c>
      <c r="N40" s="149">
        <v>0</v>
      </c>
      <c r="O40" s="136">
        <f t="shared" si="14"/>
        <v>10</v>
      </c>
      <c r="P40" s="148">
        <v>0</v>
      </c>
      <c r="Q40" s="149">
        <v>0</v>
      </c>
      <c r="R40" s="136">
        <f t="shared" si="15"/>
        <v>0</v>
      </c>
      <c r="S40" s="163">
        <f t="shared" si="21"/>
        <v>627</v>
      </c>
      <c r="T40" s="164">
        <f t="shared" si="21"/>
        <v>0</v>
      </c>
      <c r="U40" s="165">
        <f t="shared" si="20"/>
        <v>627</v>
      </c>
    </row>
    <row r="41" spans="1:21" ht="15" customHeight="1" x14ac:dyDescent="0.15">
      <c r="A41" s="88" t="s">
        <v>61</v>
      </c>
      <c r="B41" s="138">
        <v>0</v>
      </c>
      <c r="C41" s="139">
        <v>0</v>
      </c>
      <c r="D41" s="140">
        <f>B41+C41</f>
        <v>0</v>
      </c>
      <c r="E41" s="138">
        <v>0</v>
      </c>
      <c r="F41" s="139">
        <v>0</v>
      </c>
      <c r="G41" s="141">
        <f>E41+F41</f>
        <v>0</v>
      </c>
      <c r="H41" s="89" t="str">
        <f t="shared" si="18"/>
        <v/>
      </c>
      <c r="I41" s="90" t="str">
        <f t="shared" si="18"/>
        <v/>
      </c>
      <c r="J41" s="91" t="str">
        <f t="shared" si="18"/>
        <v/>
      </c>
      <c r="K41" s="170"/>
      <c r="L41" s="170"/>
      <c r="M41" s="171">
        <v>0</v>
      </c>
      <c r="N41" s="172">
        <v>0</v>
      </c>
      <c r="O41" s="140">
        <f>M41+N41</f>
        <v>0</v>
      </c>
      <c r="P41" s="171">
        <v>0</v>
      </c>
      <c r="Q41" s="172">
        <v>0</v>
      </c>
      <c r="R41" s="140">
        <f>P41+Q41</f>
        <v>0</v>
      </c>
      <c r="S41" s="173">
        <f>B41-E41+M41-P41</f>
        <v>0</v>
      </c>
      <c r="T41" s="174">
        <f>C41-F41+N41-Q41</f>
        <v>0</v>
      </c>
      <c r="U41" s="175">
        <f t="shared" si="20"/>
        <v>0</v>
      </c>
    </row>
    <row r="42" spans="1:21" ht="15" customHeight="1" x14ac:dyDescent="0.15">
      <c r="A42" s="92" t="s">
        <v>62</v>
      </c>
      <c r="B42" s="142">
        <f>B9+B30+B41</f>
        <v>422167686</v>
      </c>
      <c r="C42" s="143">
        <f>C9+C30+C41</f>
        <v>7048546</v>
      </c>
      <c r="D42" s="144">
        <f>D9+D30</f>
        <v>429620849</v>
      </c>
      <c r="E42" s="142">
        <f>E9+E30+E41</f>
        <v>419218185</v>
      </c>
      <c r="F42" s="143">
        <f>F9+F30+F41</f>
        <v>2212486</v>
      </c>
      <c r="G42" s="145">
        <f>G9+G30</f>
        <v>421835288</v>
      </c>
      <c r="H42" s="89">
        <f t="shared" si="18"/>
        <v>99.3</v>
      </c>
      <c r="I42" s="90">
        <f t="shared" si="18"/>
        <v>31.39</v>
      </c>
      <c r="J42" s="93">
        <f t="shared" si="18"/>
        <v>98.19</v>
      </c>
      <c r="K42" s="176">
        <f>K9+K30+K41</f>
        <v>5372180</v>
      </c>
      <c r="L42" s="176">
        <f>L9+L30+L41</f>
        <v>5365555</v>
      </c>
      <c r="M42" s="177">
        <f>M9+M30+M41</f>
        <v>111052</v>
      </c>
      <c r="N42" s="178">
        <f>N9+N30+N41</f>
        <v>9048</v>
      </c>
      <c r="O42" s="175">
        <f>O9+O30</f>
        <v>120100</v>
      </c>
      <c r="P42" s="177">
        <f>P9+P30+P41</f>
        <v>20153</v>
      </c>
      <c r="Q42" s="178">
        <f>Q9+Q30+Q41</f>
        <v>591947</v>
      </c>
      <c r="R42" s="175">
        <f>R9+R30</f>
        <v>612100</v>
      </c>
      <c r="S42" s="179">
        <f>S9+S30+S41</f>
        <v>3040400</v>
      </c>
      <c r="T42" s="178">
        <f>T9+T30+T41</f>
        <v>4253161</v>
      </c>
      <c r="U42" s="175">
        <f t="shared" si="20"/>
        <v>7293561</v>
      </c>
    </row>
    <row r="43" spans="1:21" ht="15" customHeight="1" x14ac:dyDescent="0.15">
      <c r="A43" s="94" t="s">
        <v>63</v>
      </c>
      <c r="B43" s="146">
        <v>21489307</v>
      </c>
      <c r="C43" s="147">
        <v>3624435</v>
      </c>
      <c r="D43" s="114">
        <f>B43+C43</f>
        <v>25113742</v>
      </c>
      <c r="E43" s="146">
        <v>20386126</v>
      </c>
      <c r="F43" s="147">
        <v>805410</v>
      </c>
      <c r="G43" s="114">
        <f>E43+F43</f>
        <v>21191536</v>
      </c>
      <c r="H43" s="61">
        <f t="shared" si="18"/>
        <v>94.87</v>
      </c>
      <c r="I43" s="62">
        <f t="shared" si="18"/>
        <v>22.22</v>
      </c>
      <c r="J43" s="63">
        <f t="shared" si="18"/>
        <v>84.38</v>
      </c>
      <c r="K43" s="180"/>
      <c r="L43" s="180"/>
      <c r="M43" s="181">
        <v>62592</v>
      </c>
      <c r="N43" s="182">
        <v>1300</v>
      </c>
      <c r="O43" s="114">
        <f>M43+N43</f>
        <v>63892</v>
      </c>
      <c r="P43" s="181">
        <v>562</v>
      </c>
      <c r="Q43" s="182">
        <v>305633</v>
      </c>
      <c r="R43" s="114">
        <f>P43+Q43</f>
        <v>306195</v>
      </c>
      <c r="S43" s="130">
        <f t="shared" ref="S43:T44" si="22">B43-E43+M43-P43</f>
        <v>1165211</v>
      </c>
      <c r="T43" s="131">
        <f t="shared" si="22"/>
        <v>2514692</v>
      </c>
      <c r="U43" s="168">
        <f t="shared" si="20"/>
        <v>3679903</v>
      </c>
    </row>
    <row r="44" spans="1:21" ht="15" customHeight="1" x14ac:dyDescent="0.15">
      <c r="A44" s="95" t="s">
        <v>64</v>
      </c>
      <c r="B44" s="148">
        <v>18710996</v>
      </c>
      <c r="C44" s="149">
        <v>1511954</v>
      </c>
      <c r="D44" s="129">
        <f>B44+C44</f>
        <v>20222950</v>
      </c>
      <c r="E44" s="148">
        <v>17696544</v>
      </c>
      <c r="F44" s="149">
        <v>519659</v>
      </c>
      <c r="G44" s="129">
        <f>E44+F44</f>
        <v>18216203</v>
      </c>
      <c r="H44" s="96">
        <f t="shared" si="18"/>
        <v>94.58</v>
      </c>
      <c r="I44" s="97">
        <f t="shared" si="18"/>
        <v>34.369999999999997</v>
      </c>
      <c r="J44" s="98">
        <f t="shared" si="18"/>
        <v>90.08</v>
      </c>
      <c r="K44" s="162"/>
      <c r="L44" s="162"/>
      <c r="M44" s="183">
        <v>59621</v>
      </c>
      <c r="N44" s="184">
        <v>1232</v>
      </c>
      <c r="O44" s="129">
        <f>M44+N44</f>
        <v>60853</v>
      </c>
      <c r="P44" s="183">
        <v>4016</v>
      </c>
      <c r="Q44" s="184">
        <v>396587</v>
      </c>
      <c r="R44" s="129">
        <f>P44+Q44</f>
        <v>400603</v>
      </c>
      <c r="S44" s="163">
        <f t="shared" si="22"/>
        <v>1070057</v>
      </c>
      <c r="T44" s="164">
        <f t="shared" si="22"/>
        <v>596940</v>
      </c>
      <c r="U44" s="165">
        <f t="shared" si="20"/>
        <v>1666997</v>
      </c>
    </row>
    <row r="45" spans="1:21" ht="15" customHeight="1" x14ac:dyDescent="0.15">
      <c r="B45" s="150">
        <f>SUM(B43:B44)</f>
        <v>40200303</v>
      </c>
      <c r="C45" s="150">
        <f t="shared" ref="C45:G45" si="23">SUM(C43:C44)</f>
        <v>5136389</v>
      </c>
      <c r="D45" s="150">
        <f t="shared" si="23"/>
        <v>45336692</v>
      </c>
      <c r="E45" s="150">
        <f t="shared" si="23"/>
        <v>38082670</v>
      </c>
      <c r="F45" s="150">
        <f t="shared" si="23"/>
        <v>1325069</v>
      </c>
      <c r="G45" s="150">
        <f t="shared" si="23"/>
        <v>39407739</v>
      </c>
      <c r="H45" s="99">
        <f t="shared" ref="H45:J53" si="24">IF(ISERROR(E45/B45),"",ROUND(E45/B45*100,2))</f>
        <v>94.73</v>
      </c>
      <c r="I45" s="99">
        <f t="shared" si="24"/>
        <v>25.8</v>
      </c>
      <c r="J45" s="99">
        <f t="shared" si="24"/>
        <v>86.92</v>
      </c>
      <c r="K45" s="150"/>
      <c r="L45" s="150"/>
      <c r="M45" s="150">
        <f t="shared" ref="M45:U45" si="25">SUM(M43:M44)</f>
        <v>122213</v>
      </c>
      <c r="N45" s="150">
        <f t="shared" si="25"/>
        <v>2532</v>
      </c>
      <c r="O45" s="150">
        <f t="shared" si="25"/>
        <v>124745</v>
      </c>
      <c r="P45" s="150">
        <f t="shared" si="25"/>
        <v>4578</v>
      </c>
      <c r="Q45" s="150">
        <f t="shared" si="25"/>
        <v>702220</v>
      </c>
      <c r="R45" s="150">
        <f t="shared" si="25"/>
        <v>706798</v>
      </c>
      <c r="S45" s="150">
        <f t="shared" si="25"/>
        <v>2235268</v>
      </c>
      <c r="T45" s="150">
        <f t="shared" si="25"/>
        <v>3111632</v>
      </c>
      <c r="U45" s="150">
        <f t="shared" si="25"/>
        <v>5346900</v>
      </c>
    </row>
    <row r="46" spans="1:21" ht="15" customHeight="1" x14ac:dyDescent="0.15">
      <c r="B46" s="100" t="s">
        <v>65</v>
      </c>
      <c r="C46" s="100"/>
      <c r="D46" s="100"/>
      <c r="E46" s="100"/>
      <c r="F46" s="100"/>
      <c r="G46" s="100"/>
      <c r="L46" s="101"/>
      <c r="M46" s="101"/>
      <c r="N46" s="101"/>
      <c r="O46" s="101"/>
      <c r="P46" s="101"/>
      <c r="Q46" s="101"/>
      <c r="R46" s="101"/>
      <c r="S46" s="101"/>
    </row>
    <row r="47" spans="1:21" ht="15" customHeight="1" x14ac:dyDescent="0.15">
      <c r="A47" s="102"/>
      <c r="B47" s="103" t="s">
        <v>67</v>
      </c>
      <c r="C47" s="104"/>
      <c r="D47" s="105"/>
      <c r="E47" s="103" t="s">
        <v>68</v>
      </c>
      <c r="F47" s="104"/>
      <c r="G47" s="105"/>
      <c r="L47" s="101"/>
      <c r="M47" s="101"/>
      <c r="N47" s="101"/>
      <c r="O47" s="101"/>
      <c r="P47" s="101"/>
      <c r="Q47" s="101"/>
      <c r="R47" s="101"/>
      <c r="S47" s="101"/>
    </row>
    <row r="48" spans="1:21" ht="15" customHeight="1" x14ac:dyDescent="0.15">
      <c r="A48" s="106" t="s">
        <v>66</v>
      </c>
      <c r="B48" s="107">
        <v>996080</v>
      </c>
      <c r="C48" s="108">
        <v>0</v>
      </c>
      <c r="D48" s="109">
        <v>0</v>
      </c>
      <c r="E48" s="107">
        <v>629517</v>
      </c>
      <c r="F48" s="108">
        <v>0</v>
      </c>
      <c r="G48" s="109">
        <v>0</v>
      </c>
      <c r="L48" s="101"/>
      <c r="M48" s="101"/>
      <c r="N48" s="101"/>
      <c r="O48" s="101"/>
      <c r="P48" s="101"/>
      <c r="Q48" s="101"/>
      <c r="R48" s="101"/>
      <c r="S48" s="101"/>
    </row>
    <row r="49" spans="13:15" ht="15" customHeight="1" x14ac:dyDescent="0.15">
      <c r="O49" s="110"/>
    </row>
    <row r="50" spans="13:15" ht="15" customHeight="1" x14ac:dyDescent="0.15">
      <c r="M50" s="110"/>
    </row>
  </sheetData>
  <mergeCells count="29">
    <mergeCell ref="S5:S7"/>
    <mergeCell ref="T5:T7"/>
    <mergeCell ref="U5:U7"/>
    <mergeCell ref="B47:D47"/>
    <mergeCell ref="E47:G47"/>
    <mergeCell ref="B48:D48"/>
    <mergeCell ref="E48:G48"/>
    <mergeCell ref="M5:M7"/>
    <mergeCell ref="N5:N7"/>
    <mergeCell ref="O5:O7"/>
    <mergeCell ref="P5:P7"/>
    <mergeCell ref="Q5:Q7"/>
    <mergeCell ref="R5:R7"/>
    <mergeCell ref="E5:E7"/>
    <mergeCell ref="F5:F7"/>
    <mergeCell ref="G5:G7"/>
    <mergeCell ref="H5:H6"/>
    <mergeCell ref="I5:I6"/>
    <mergeCell ref="J5:J6"/>
    <mergeCell ref="K1:L1"/>
    <mergeCell ref="A4:A5"/>
    <mergeCell ref="B4:D4"/>
    <mergeCell ref="E4:G4"/>
    <mergeCell ref="H4:J4"/>
    <mergeCell ref="K4:K8"/>
    <mergeCell ref="L4:L8"/>
    <mergeCell ref="B5:B7"/>
    <mergeCell ref="C5:C7"/>
    <mergeCell ref="D5:D7"/>
  </mergeCells>
  <phoneticPr fontId="3"/>
  <dataValidations count="1">
    <dataValidation imeMode="off" allowBlank="1" showInputMessage="1" showErrorMessage="1" sqref="D32:D48 M17:T18 P25:Q25 S23:T23 K15:L15 B9:C11 P9:Q11 U32 S9:T11 E23:F23 E33:F33 D9:D16 U9:U23 B23:C23 U25:U29 K9:N11 B30:G31 E42:F42 O9:O16 U34:U44 P29:Q29 M40:N42 O26:O29 M25:N25 M45:U48 E45:F45 B33:C33 D26:D29 B17:F18 E9:F11 D19:D23 G9:G23 G26:G29 B42:C42 P33:Q33 P23:Q23 M29:N29 S33:U33 P40:Q42 M30:U31 R9:R16 R26:R29 R19:R23 R32:R44 O19:O23 M23:N23 K17:L48 O32:O44 M33:N33 G32:G45 S42:T42 B45:C48 E46:G48 H9:J48" xr:uid="{DBA48D22-0935-4251-93AC-DE00ECA76ABA}"/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県計</vt:lpstr>
      <vt:lpstr>県計!Print_Area</vt:lpstr>
    </vt:vector>
  </TitlesOfParts>
  <Company>Miyagi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荻原　大翔</dc:creator>
  <cp:lastModifiedBy>荻原　大翔</cp:lastModifiedBy>
  <dcterms:created xsi:type="dcterms:W3CDTF">2026-09-07T06:55:34Z</dcterms:created>
  <dcterms:modified xsi:type="dcterms:W3CDTF">2026-09-07T07:05:07Z</dcterms:modified>
</cp:coreProperties>
</file>