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0年度\01_募集通知\05．様式\"/>
    </mc:Choice>
  </mc:AlternateContent>
  <bookViews>
    <workbookView xWindow="600" yWindow="90" windowWidth="19395" windowHeight="7365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(入力例)'!$A$1:$T$77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71027"/>
</workbook>
</file>

<file path=xl/calcChain.xml><?xml version="1.0" encoding="utf-8"?>
<calcChain xmlns="http://schemas.openxmlformats.org/spreadsheetml/2006/main">
  <c r="F11" i="2" l="1"/>
  <c r="O11" i="2" s="1"/>
  <c r="K11" i="2"/>
  <c r="Q11" i="2"/>
  <c r="F12" i="2"/>
  <c r="O12" i="2" s="1"/>
  <c r="K12" i="2"/>
  <c r="P12" i="2"/>
  <c r="Q12" i="2"/>
  <c r="F13" i="2"/>
  <c r="K13" i="2"/>
  <c r="F14" i="2"/>
  <c r="O14" i="2" s="1"/>
  <c r="K14" i="2"/>
  <c r="Q14" i="2"/>
  <c r="F15" i="2"/>
  <c r="K15" i="2"/>
  <c r="O15" i="2"/>
  <c r="P15" i="2"/>
  <c r="Q15" i="2"/>
  <c r="F16" i="2"/>
  <c r="O16" i="2" s="1"/>
  <c r="K16" i="2"/>
  <c r="Q16" i="2"/>
  <c r="Q24" i="2" s="1"/>
  <c r="F17" i="2"/>
  <c r="P17" i="2" s="1"/>
  <c r="K17" i="2"/>
  <c r="Q17" i="2"/>
  <c r="F18" i="2"/>
  <c r="K18" i="2"/>
  <c r="F19" i="2"/>
  <c r="O19" i="2" s="1"/>
  <c r="K19" i="2"/>
  <c r="Q19" i="2"/>
  <c r="F20" i="2"/>
  <c r="P20" i="2" s="1"/>
  <c r="K20" i="2"/>
  <c r="Q20" i="2"/>
  <c r="F21" i="2"/>
  <c r="O21" i="2" s="1"/>
  <c r="K21" i="2"/>
  <c r="Q21" i="2"/>
  <c r="F22" i="2"/>
  <c r="K22" i="2"/>
  <c r="O22" i="2"/>
  <c r="P22" i="2"/>
  <c r="Q22" i="2"/>
  <c r="F11" i="1"/>
  <c r="P11" i="1" s="1"/>
  <c r="K11" i="1"/>
  <c r="O11" i="1"/>
  <c r="Q11" i="1"/>
  <c r="F12" i="1"/>
  <c r="K12" i="1"/>
  <c r="O12" i="1"/>
  <c r="P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F17" i="1"/>
  <c r="P17" i="1" s="1"/>
  <c r="K17" i="1"/>
  <c r="Q17" i="1"/>
  <c r="F18" i="1"/>
  <c r="O18" i="1" s="1"/>
  <c r="K18" i="1"/>
  <c r="Q18" i="1"/>
  <c r="F19" i="1"/>
  <c r="O19" i="1" s="1"/>
  <c r="K19" i="1"/>
  <c r="Q19" i="1"/>
  <c r="F20" i="1"/>
  <c r="P20" i="1" s="1"/>
  <c r="K20" i="1"/>
  <c r="O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P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P36" i="1" s="1"/>
  <c r="K36" i="1"/>
  <c r="O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O45" i="1"/>
  <c r="Q45" i="1"/>
  <c r="F46" i="1"/>
  <c r="O46" i="1" s="1"/>
  <c r="K46" i="1"/>
  <c r="Q46" i="1"/>
  <c r="F47" i="1"/>
  <c r="O47" i="1" s="1"/>
  <c r="K47" i="1"/>
  <c r="Q47" i="1"/>
  <c r="F48" i="1"/>
  <c r="O48" i="1" s="1"/>
  <c r="K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P52" i="1" s="1"/>
  <c r="K52" i="1"/>
  <c r="O52" i="1"/>
  <c r="Q52" i="1"/>
  <c r="F53" i="1"/>
  <c r="P53" i="1" s="1"/>
  <c r="K53" i="1"/>
  <c r="Q53" i="1"/>
  <c r="F54" i="1"/>
  <c r="O54" i="1" s="1"/>
  <c r="K54" i="1"/>
  <c r="Q54" i="1"/>
  <c r="F55" i="1"/>
  <c r="O55" i="1" s="1"/>
  <c r="K55" i="1"/>
  <c r="Q55" i="1"/>
  <c r="K57" i="1" l="1"/>
  <c r="K64" i="1" s="1"/>
  <c r="P21" i="2"/>
  <c r="P14" i="2"/>
  <c r="K24" i="2"/>
  <c r="K31" i="2" s="1"/>
  <c r="P11" i="2"/>
  <c r="P44" i="1"/>
  <c r="O49" i="1"/>
  <c r="P48" i="1"/>
  <c r="O33" i="1"/>
  <c r="P32" i="1"/>
  <c r="O28" i="1"/>
  <c r="O17" i="1"/>
  <c r="P16" i="1"/>
  <c r="P14" i="1"/>
  <c r="O53" i="1"/>
  <c r="O37" i="1"/>
  <c r="O21" i="1"/>
  <c r="O13" i="1"/>
  <c r="Q57" i="1"/>
  <c r="O20" i="2"/>
  <c r="P19" i="2"/>
  <c r="O17" i="2"/>
  <c r="P16" i="2"/>
  <c r="O57" i="1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57" i="1" s="1"/>
  <c r="P18" i="1"/>
  <c r="P24" i="2" l="1"/>
  <c r="O24" i="2"/>
  <c r="O26" i="2" s="1"/>
  <c r="P59" i="1"/>
  <c r="O59" i="1"/>
  <c r="P26" i="2" l="1"/>
  <c r="Q26" i="2"/>
  <c r="O29" i="2"/>
  <c r="O27" i="2"/>
  <c r="P29" i="2"/>
  <c r="P27" i="2"/>
  <c r="P28" i="2" s="1"/>
  <c r="O62" i="1"/>
  <c r="Q59" i="1"/>
  <c r="O60" i="1"/>
  <c r="P62" i="1"/>
  <c r="P60" i="1"/>
  <c r="P61" i="1" s="1"/>
  <c r="Q29" i="2" l="1"/>
  <c r="Q27" i="2"/>
  <c r="O28" i="2"/>
  <c r="P31" i="2"/>
  <c r="Q60" i="1"/>
  <c r="O61" i="1"/>
  <c r="P64" i="1"/>
  <c r="Q62" i="1"/>
  <c r="Q28" i="2" l="1"/>
  <c r="Q31" i="2" s="1"/>
  <c r="O31" i="2"/>
  <c r="Q61" i="1"/>
  <c r="Q64" i="1" s="1"/>
  <c r="O64" i="1"/>
  <c r="O35" i="2" l="1"/>
  <c r="O34" i="2"/>
  <c r="O67" i="1"/>
  <c r="O68" i="1"/>
</calcChain>
</file>

<file path=xl/comments1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情報処理関係設備や教育装置など、見積書に品目名のみで記載されている場合は記入不要。耐震補強工事やエコキャンパス工事など、ＡＡ工事、ＢＢ工事と、工事別に分かれている場合は本欄へ記入すること。本欄への記入の有無に関わらず「品名・規格」欄は必ず記入を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 val="double"/>
            <sz val="9"/>
            <color indexed="10"/>
            <rFont val="ＭＳ Ｐゴシック"/>
            <family val="3"/>
            <charset val="128"/>
          </rPr>
          <t>・見積書の合計額（税込）と一致することを確認した上で提出すること。</t>
        </r>
      </text>
    </comment>
    <comment ref="O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情報処理関係設備や教育装置など、見積書に品目名のみで記載されている場合は記入不要。耐震補強工事やエコキャンパス工事など、ＡＡ工事、ＢＢ工事と、工事別に分かれている場合は記入すること。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3" authorId="0" shape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1,200,000」を削除し、「0」と入力し、「1,200,000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Q18" authorId="0" shapeId="0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本経費は「（イ）複数項目に係る経費」で、セルが緑色となっていたため、緑色セルに自動入力されていた「1,500,000」を削除し、「0」
と入力し、「1,500,000」を「対象経費」欄と「対象外経費」欄へ振り分けて記入。なお、振分金額の算出方法については、別紙に記載すること。別紙の作成については作成例を参照すること。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K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<sst xmlns="http://schemas.openxmlformats.org/spreadsheetml/2006/main" count="138" uniqueCount="66">
  <si>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</si>
  <si>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</si>
  <si>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</si>
  <si>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</si>
  <si>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</si>
  <si>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</si>
  <si>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</si>
  <si>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</si>
  <si>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</si>
  <si>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a（又はb）+値引額</t>
    <rPh sb="2" eb="3">
      <t>マタ</t>
    </rPh>
    <rPh sb="7" eb="10">
      <t>ネビキガク</t>
    </rPh>
    <phoneticPr fontId="2"/>
  </si>
  <si>
    <t>値引額</t>
    <rPh sb="0" eb="3">
      <t>ネビキガク</t>
    </rPh>
    <phoneticPr fontId="2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</si>
  <si>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</si>
  <si>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</si>
  <si>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</si>
  <si>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</si>
  <si>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</si>
  <si>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</si>
  <si>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</si>
  <si>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</si>
  <si>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</si>
  <si>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</si>
  <si>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</si>
  <si>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</si>
  <si>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</si>
  <si>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</si>
  <si>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</si>
  <si>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</si>
  <si>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</si>
  <si>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</si>
  <si>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</si>
  <si>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</si>
  <si>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</si>
  <si>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</si>
  <si>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</si>
  <si>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</si>
  <si>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</si>
  <si>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</si>
  <si>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</si>
  <si>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</si>
  <si>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</si>
  <si>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</si>
  <si>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</si>
  <si>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</si>
  <si>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</si>
  <si>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全事業区分共通様式［学校法人作成］</t>
    <rPh sb="0" eb="3">
      <t>ゼンジギョウ</t>
    </rPh>
    <rPh sb="3" eb="5">
      <t>クブン</t>
    </rPh>
    <rPh sb="5" eb="7">
      <t>キョウツウ</t>
    </rPh>
    <rPh sb="7" eb="9">
      <t>ヨウシキ</t>
    </rPh>
    <rPh sb="10" eb="12">
      <t>ガッコウ</t>
    </rPh>
    <rPh sb="12" eb="14">
      <t>ホウジン</t>
    </rPh>
    <rPh sb="14" eb="16">
      <t>サクセイ</t>
    </rPh>
    <phoneticPr fontId="2"/>
  </si>
  <si>
    <t>a（又はb）+値引等共通経費</t>
    <rPh sb="2" eb="3">
      <t>マタ</t>
    </rPh>
    <rPh sb="7" eb="10">
      <t>ネビキナド</t>
    </rPh>
    <rPh sb="10" eb="12">
      <t>キョウツウ</t>
    </rPh>
    <rPh sb="12" eb="14">
      <t>ケイヒ</t>
    </rPh>
    <phoneticPr fontId="2"/>
  </si>
  <si>
    <t>値引等共通経費</t>
    <rPh sb="0" eb="3">
      <t>ネビキナド</t>
    </rPh>
    <rPh sb="3" eb="5">
      <t>キョウツウ</t>
    </rPh>
    <rPh sb="5" eb="7">
      <t>ケイヒ</t>
    </rPh>
    <phoneticPr fontId="2"/>
  </si>
  <si>
    <t>（ア）全体に係る経費</t>
  </si>
  <si>
    <t>値引額</t>
    <rPh sb="0" eb="3">
      <t>ネビキガク</t>
    </rPh>
    <phoneticPr fontId="7"/>
  </si>
  <si>
    <t>諸経費</t>
    <rPh sb="0" eb="3">
      <t>ショケイヒ</t>
    </rPh>
    <phoneticPr fontId="2"/>
  </si>
  <si>
    <t>（イ）複数項目に係る経費</t>
  </si>
  <si>
    <t>直接工事</t>
    <rPh sb="0" eb="2">
      <t>チョクセツ</t>
    </rPh>
    <rPh sb="2" eb="4">
      <t>コウジ</t>
    </rPh>
    <phoneticPr fontId="2"/>
  </si>
  <si>
    <t>■■■</t>
    <phoneticPr fontId="2"/>
  </si>
  <si>
    <t>▲▲▲</t>
    <phoneticPr fontId="2"/>
  </si>
  <si>
    <t>●●●</t>
    <phoneticPr fontId="2"/>
  </si>
  <si>
    <t>△△△</t>
    <phoneticPr fontId="2"/>
  </si>
  <si>
    <t>仮設工事</t>
    <rPh sb="0" eb="2">
      <t>カセツ</t>
    </rPh>
    <rPh sb="2" eb="4">
      <t>コウジ</t>
    </rPh>
    <phoneticPr fontId="2"/>
  </si>
  <si>
    <t>×××</t>
    <phoneticPr fontId="7"/>
  </si>
  <si>
    <t>○○○</t>
    <phoneticPr fontId="7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</si>
  <si>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</si>
  <si>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</si>
  <si>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</si>
  <si>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耐震補強工事</t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</si>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</sst>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 val="double"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2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3" fillId="0" borderId="0" xfId="2" applyFont="1">
      <alignment vertical="center"/>
    </xf>
    <xf numFmtId="0" fontId="14" fillId="7" borderId="4" xfId="2" applyFont="1" applyFill="1" applyBorder="1" applyAlignment="1">
      <alignment horizontal="center" vertical="center" wrapText="1"/>
    </xf>
    <xf numFmtId="0" fontId="14" fillId="7" borderId="5" xfId="2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 wrapText="1"/>
    </xf>
    <xf numFmtId="0" fontId="14" fillId="6" borderId="0" xfId="2" applyFont="1" applyFill="1" applyBorder="1" applyAlignment="1">
      <alignment horizontal="center" vertical="center" wrapText="1"/>
    </xf>
    <xf numFmtId="0" fontId="14" fillId="7" borderId="8" xfId="2" applyFont="1" applyFill="1" applyBorder="1" applyAlignment="1">
      <alignment horizontal="center" vertical="center" wrapText="1"/>
    </xf>
    <xf numFmtId="0" fontId="14" fillId="7" borderId="10" xfId="2" applyFont="1" applyFill="1" applyBorder="1" applyAlignment="1">
      <alignment horizontal="center" vertical="center" wrapText="1"/>
    </xf>
    <xf numFmtId="0" fontId="14" fillId="7" borderId="21" xfId="2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0" fillId="6" borderId="12" xfId="1" applyFont="1" applyFill="1" applyBorder="1" applyAlignment="1">
      <alignment horizontal="left" vertical="center" wrapText="1"/>
    </xf>
    <xf numFmtId="38" fontId="1" fillId="2" borderId="15" xfId="1" applyFont="1" applyFill="1" applyBorder="1">
      <alignment vertical="center"/>
    </xf>
    <xf numFmtId="0" fontId="16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1" fillId="0" borderId="6" xfId="2" applyFont="1" applyBorder="1" applyAlignment="1">
      <alignment horizontal="right" vertical="center"/>
    </xf>
    <xf numFmtId="0" fontId="21" fillId="0" borderId="0" xfId="2" applyFont="1" applyAlignment="1">
      <alignment horizontal="right" vertical="center"/>
    </xf>
    <xf numFmtId="0" fontId="21" fillId="0" borderId="6" xfId="2" applyFont="1" applyBorder="1" applyAlignment="1">
      <alignment horizontal="right" vertical="center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5"/>
    <cellStyle name="標準 3" xfId="6"/>
    <cellStyle name="標準 4" xfId="7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42335</xdr:colOff>
      <xdr:row>10</xdr:row>
      <xdr:rowOff>63501</xdr:rowOff>
    </xdr:from>
    <xdr:to>
      <xdr:col>14</xdr:col>
      <xdr:colOff>582084</xdr:colOff>
      <xdr:row>35</xdr:row>
      <xdr:rowOff>52918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8135" y="1778001"/>
          <a:ext cx="9455149" cy="42756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例）教育装置において、採択見積書が２業者（Ａ社・Ｂ社）分ある場合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→「見積書整理表」は、Ａ社見積書に対して１枚（番号１～１５）、Ｂ社見積書に対して１枚（番号１６～４０）の計２枚必要。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例）耐震補強工事において、耐震診断費・実施設計費・工事費でそれぞれ３社見積をし、採択見積書が３業者分ある場合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→「見積書整理表」は、耐震診断費で１枚（番号１～５）、実施設計費で１枚（番号６～１５）、工事費で１枚（番号１６～３００）の計３枚必要。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264582</xdr:colOff>
      <xdr:row>43</xdr:row>
      <xdr:rowOff>1</xdr:rowOff>
    </xdr:from>
    <xdr:to>
      <xdr:col>5</xdr:col>
      <xdr:colOff>306917</xdr:colOff>
      <xdr:row>44</xdr:row>
      <xdr:rowOff>137582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64582" y="7372351"/>
          <a:ext cx="3471335" cy="309031"/>
        </a:xfrm>
        <a:prstGeom prst="rect">
          <a:avLst/>
        </a:prstGeom>
        <a:solidFill>
          <a:schemeClr val="bg1"/>
        </a:solidFill>
        <a:ln w="19050" cmpd="sng">
          <a:solidFill>
            <a:srgbClr val="FF0000"/>
          </a:solidFill>
        </a:ln>
        <a:effectLst>
          <a:outerShdw blurRad="50800" dist="50800" dir="5400000" algn="ctr" rotWithShape="0">
            <a:schemeClr val="bg1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i="0"/>
            <a:t>「（イ）複数項目に係る経費」がある場合に作成が必要な</a:t>
          </a:r>
          <a:r>
            <a:rPr kumimoji="1" lang="ja-JP" altLang="en-US" sz="1100" b="1" i="0" u="sng"/>
            <a:t>別紙の作成例</a:t>
          </a:r>
        </a:p>
      </xdr:txBody>
    </xdr:sp>
    <xdr:clientData/>
  </xdr:twoCellAnchor>
  <xdr:oneCellAnchor>
    <xdr:from>
      <xdr:col>2</xdr:col>
      <xdr:colOff>31748</xdr:colOff>
      <xdr:row>45</xdr:row>
      <xdr:rowOff>84666</xdr:rowOff>
    </xdr:from>
    <xdr:ext cx="3665009" cy="5277909"/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348" y="7799916"/>
          <a:ext cx="3665009" cy="527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="90" zoomScaleNormal="90" zoomScaleSheetLayoutView="90" workbookViewId="0">
      <selection activeCell="J6" sqref="J6:K6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44</v>
      </c>
    </row>
    <row r="4" spans="1:17" ht="21.75" customHeight="1" x14ac:dyDescent="0.15">
      <c r="B4" s="106" t="s">
        <v>43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42</v>
      </c>
      <c r="D6" s="90"/>
      <c r="E6" s="88" t="s">
        <v>41</v>
      </c>
      <c r="F6" s="107"/>
      <c r="G6" s="107"/>
      <c r="H6" s="108"/>
      <c r="I6" s="89" t="s">
        <v>40</v>
      </c>
      <c r="J6" s="109"/>
      <c r="K6" s="110"/>
      <c r="L6" s="88" t="s">
        <v>39</v>
      </c>
      <c r="M6" s="111"/>
      <c r="N6" s="112"/>
      <c r="O6" s="112"/>
      <c r="P6" s="112"/>
      <c r="Q6" s="113"/>
    </row>
    <row r="8" spans="1:17" ht="14.25" thickBot="1" x14ac:dyDescent="0.2">
      <c r="F8" s="87" t="s">
        <v>38</v>
      </c>
      <c r="I8" s="87" t="s">
        <v>38</v>
      </c>
      <c r="J8" s="87" t="s">
        <v>38</v>
      </c>
      <c r="K8" s="87" t="s">
        <v>38</v>
      </c>
    </row>
    <row r="9" spans="1:17" ht="56.25" customHeight="1" x14ac:dyDescent="0.15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 x14ac:dyDescent="0.2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20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 x14ac:dyDescent="0.15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 x14ac:dyDescent="0.15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 x14ac:dyDescent="0.15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 x14ac:dyDescent="0.15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 x14ac:dyDescent="0.15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 x14ac:dyDescent="0.15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 x14ac:dyDescent="0.15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 x14ac:dyDescent="0.15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 x14ac:dyDescent="0.15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 x14ac:dyDescent="0.15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 x14ac:dyDescent="0.15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 x14ac:dyDescent="0.15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 x14ac:dyDescent="0.15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 x14ac:dyDescent="0.15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 x14ac:dyDescent="0.15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 x14ac:dyDescent="0.15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 x14ac:dyDescent="0.15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 x14ac:dyDescent="0.15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 x14ac:dyDescent="0.15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 x14ac:dyDescent="0.15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 x14ac:dyDescent="0.15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 x14ac:dyDescent="0.15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 x14ac:dyDescent="0.15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 x14ac:dyDescent="0.15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 x14ac:dyDescent="0.15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 x14ac:dyDescent="0.15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 x14ac:dyDescent="0.15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 x14ac:dyDescent="0.15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 x14ac:dyDescent="0.15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 x14ac:dyDescent="0.15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 x14ac:dyDescent="0.15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 x14ac:dyDescent="0.15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 x14ac:dyDescent="0.15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 x14ac:dyDescent="0.15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 x14ac:dyDescent="0.15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 x14ac:dyDescent="0.15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 x14ac:dyDescent="0.15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 x14ac:dyDescent="0.15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 x14ac:dyDescent="0.15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 x14ac:dyDescent="0.15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 x14ac:dyDescent="0.15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 x14ac:dyDescent="0.15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 x14ac:dyDescent="0.15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 x14ac:dyDescent="0.2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 x14ac:dyDescent="0.2"/>
    <row r="57" spans="1:17" ht="19.5" customHeight="1" thickBot="1" x14ac:dyDescent="0.2">
      <c r="J57" s="14" t="s">
        <v>15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 x14ac:dyDescent="0.2">
      <c r="B58" s="28"/>
      <c r="J58" s="30"/>
      <c r="K58" s="29"/>
      <c r="O58" s="28" t="s">
        <v>14</v>
      </c>
      <c r="P58" s="28" t="s">
        <v>13</v>
      </c>
      <c r="Q58" s="28" t="s">
        <v>12</v>
      </c>
    </row>
    <row r="59" spans="1:17" ht="19.5" customHeight="1" thickBot="1" x14ac:dyDescent="0.2">
      <c r="J59" s="14"/>
      <c r="K59" s="17"/>
      <c r="N59" s="12" t="s">
        <v>11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 x14ac:dyDescent="0.2">
      <c r="J60" s="14"/>
      <c r="K60" s="17"/>
      <c r="N60" s="12" t="s">
        <v>10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 x14ac:dyDescent="0.2">
      <c r="J61" s="14"/>
      <c r="K61" s="17"/>
      <c r="M61" s="114" t="s">
        <v>9</v>
      </c>
      <c r="N61" s="115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 x14ac:dyDescent="0.2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 x14ac:dyDescent="0.2">
      <c r="J63" s="14"/>
      <c r="K63" s="17"/>
      <c r="O63" s="16" t="s">
        <v>6</v>
      </c>
      <c r="P63" s="15" t="s">
        <v>5</v>
      </c>
    </row>
    <row r="64" spans="1:17" ht="19.5" customHeight="1" thickBot="1" x14ac:dyDescent="0.2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 x14ac:dyDescent="0.15">
      <c r="M66" s="9"/>
      <c r="N66" s="8" t="s">
        <v>3</v>
      </c>
      <c r="O66" s="7" t="s">
        <v>2</v>
      </c>
    </row>
    <row r="67" spans="3:15" x14ac:dyDescent="0.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 x14ac:dyDescent="0.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 x14ac:dyDescent="0.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>
      <formula1>"（ア）全体に係る経費,（イ）複数項目に係る経費,　,"</formula1>
    </dataValidation>
    <dataValidation type="list" allowBlank="1" showInputMessage="1" showErrorMessage="1" sqref="J6:K6">
      <formula1>"情報処理関係設備,教育装置,情報通信ネットワーク装置,耐震補強工事,非構造部材の耐震対策,防災機能強化,バリアフリー化,アスベスト対策工事,エコキャンパス推進事業"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topLeftCell="A31" zoomScale="90" zoomScaleNormal="90" zoomScaleSheetLayoutView="90" workbookViewId="0">
      <selection activeCell="N14" sqref="N14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44</v>
      </c>
    </row>
    <row r="4" spans="1:17" ht="21.75" customHeight="1" x14ac:dyDescent="0.15">
      <c r="B4" s="106" t="s">
        <v>65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42</v>
      </c>
      <c r="D6" s="90" t="s">
        <v>64</v>
      </c>
      <c r="E6" s="88" t="s">
        <v>41</v>
      </c>
      <c r="F6" s="107" t="s">
        <v>63</v>
      </c>
      <c r="G6" s="107"/>
      <c r="H6" s="108"/>
      <c r="I6" s="89" t="s">
        <v>40</v>
      </c>
      <c r="J6" s="109" t="s">
        <v>62</v>
      </c>
      <c r="K6" s="110"/>
      <c r="L6" s="88" t="s">
        <v>39</v>
      </c>
      <c r="M6" s="111" t="s">
        <v>61</v>
      </c>
      <c r="N6" s="112"/>
      <c r="O6" s="112"/>
      <c r="P6" s="112"/>
      <c r="Q6" s="113"/>
    </row>
    <row r="8" spans="1:17" ht="14.25" thickBot="1" x14ac:dyDescent="0.2">
      <c r="F8" s="87" t="s">
        <v>60</v>
      </c>
      <c r="I8" s="87" t="s">
        <v>60</v>
      </c>
      <c r="J8" s="87" t="s">
        <v>60</v>
      </c>
      <c r="K8" s="87" t="s">
        <v>60</v>
      </c>
    </row>
    <row r="9" spans="1:17" ht="63" customHeight="1" x14ac:dyDescent="0.15">
      <c r="A9" s="86" t="s">
        <v>37</v>
      </c>
      <c r="B9" s="85" t="s">
        <v>36</v>
      </c>
      <c r="C9" s="84" t="s">
        <v>35</v>
      </c>
      <c r="D9" s="83" t="s">
        <v>34</v>
      </c>
      <c r="E9" s="81" t="s">
        <v>33</v>
      </c>
      <c r="F9" s="81" t="s">
        <v>32</v>
      </c>
      <c r="G9" s="82" t="s">
        <v>31</v>
      </c>
      <c r="H9" s="81" t="s">
        <v>30</v>
      </c>
      <c r="I9" s="81" t="s">
        <v>29</v>
      </c>
      <c r="J9" s="81" t="s">
        <v>28</v>
      </c>
      <c r="K9" s="80" t="s">
        <v>27</v>
      </c>
      <c r="L9" s="79" t="s">
        <v>26</v>
      </c>
      <c r="M9" s="78"/>
      <c r="O9" s="77" t="s">
        <v>25</v>
      </c>
      <c r="P9" s="77" t="s">
        <v>24</v>
      </c>
      <c r="Q9" s="76" t="s">
        <v>23</v>
      </c>
    </row>
    <row r="10" spans="1:17" s="67" customFormat="1" ht="63" customHeight="1" thickBot="1" x14ac:dyDescent="0.2">
      <c r="A10" s="75" t="s">
        <v>22</v>
      </c>
      <c r="B10" s="68" t="s">
        <v>21</v>
      </c>
      <c r="C10" s="74" t="s">
        <v>18</v>
      </c>
      <c r="D10" s="73" t="s">
        <v>19</v>
      </c>
      <c r="E10" s="73" t="s">
        <v>59</v>
      </c>
      <c r="F10" s="73" t="s">
        <v>17</v>
      </c>
      <c r="G10" s="73" t="s">
        <v>19</v>
      </c>
      <c r="H10" s="73" t="s">
        <v>19</v>
      </c>
      <c r="I10" s="73" t="s">
        <v>19</v>
      </c>
      <c r="J10" s="73" t="s">
        <v>18</v>
      </c>
      <c r="K10" s="72" t="s">
        <v>17</v>
      </c>
      <c r="L10" s="68" t="s">
        <v>18</v>
      </c>
      <c r="M10" s="71"/>
      <c r="N10" s="70"/>
      <c r="O10" s="69" t="s">
        <v>17</v>
      </c>
      <c r="P10" s="69" t="s">
        <v>17</v>
      </c>
      <c r="Q10" s="68" t="s">
        <v>16</v>
      </c>
    </row>
    <row r="11" spans="1:17" x14ac:dyDescent="0.15">
      <c r="A11" s="2">
        <v>1</v>
      </c>
      <c r="B11" s="66">
        <v>1</v>
      </c>
      <c r="C11" s="65" t="s">
        <v>56</v>
      </c>
      <c r="D11" s="64" t="s">
        <v>58</v>
      </c>
      <c r="E11" s="63"/>
      <c r="F11" s="105">
        <f t="shared" ref="F11:F22" si="0">IFERROR(I11/(G11+H11),"0")</f>
        <v>50000</v>
      </c>
      <c r="G11" s="61">
        <v>10</v>
      </c>
      <c r="H11" s="61">
        <v>2</v>
      </c>
      <c r="I11" s="62">
        <v>600000</v>
      </c>
      <c r="J11" s="61">
        <v>-300000</v>
      </c>
      <c r="K11" s="48">
        <f t="shared" ref="K11:K22" si="1">IFERROR(I11+J11,"0")</f>
        <v>300000</v>
      </c>
      <c r="L11" s="60"/>
      <c r="M11" s="35"/>
      <c r="O11" s="46">
        <f>IFERROR(F11*G11+J11/(G11+H11)*G11,"0")</f>
        <v>250000</v>
      </c>
      <c r="P11" s="46">
        <f>IFERROR(F11*H11+J11/(G11+H11)*H11,"0")</f>
        <v>50000</v>
      </c>
      <c r="Q11" s="58">
        <f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>
        <v>2</v>
      </c>
      <c r="C12" s="57" t="s">
        <v>56</v>
      </c>
      <c r="D12" s="56" t="s">
        <v>57</v>
      </c>
      <c r="E12" s="52"/>
      <c r="F12" s="51">
        <f t="shared" si="0"/>
        <v>800000</v>
      </c>
      <c r="G12" s="49">
        <v>20</v>
      </c>
      <c r="H12" s="49">
        <v>0</v>
      </c>
      <c r="I12" s="50">
        <v>16000000</v>
      </c>
      <c r="J12" s="49">
        <v>0</v>
      </c>
      <c r="K12" s="48">
        <f t="shared" si="1"/>
        <v>16000000</v>
      </c>
      <c r="L12" s="47"/>
      <c r="M12" s="35"/>
      <c r="O12" s="46">
        <f>IFERROR(F12*G12+J12/(G12+H12)*G12,"0")</f>
        <v>16000000</v>
      </c>
      <c r="P12" s="46">
        <f>IFERROR(F12*H12+J12/(G12+H12)*H12,"0")</f>
        <v>0</v>
      </c>
      <c r="Q12" s="58">
        <f>IF(AND(ABS(J12)&gt;=0,OR(E12="（イ）複数項目に係る経費",E12="（ア）全体に係る経費")),J12,0)</f>
        <v>0</v>
      </c>
    </row>
    <row r="13" spans="1:17" x14ac:dyDescent="0.15">
      <c r="A13" s="2">
        <v>3</v>
      </c>
      <c r="B13" s="55">
        <v>3</v>
      </c>
      <c r="C13" s="57" t="s">
        <v>56</v>
      </c>
      <c r="D13" s="56" t="s">
        <v>49</v>
      </c>
      <c r="E13" s="52" t="s">
        <v>50</v>
      </c>
      <c r="F13" s="51" t="str">
        <f t="shared" si="0"/>
        <v>0</v>
      </c>
      <c r="G13" s="49">
        <v>0</v>
      </c>
      <c r="H13" s="49">
        <v>0</v>
      </c>
      <c r="I13" s="50">
        <v>0</v>
      </c>
      <c r="J13" s="49">
        <v>1200000</v>
      </c>
      <c r="K13" s="48">
        <f t="shared" si="1"/>
        <v>1200000</v>
      </c>
      <c r="L13" s="47"/>
      <c r="M13" s="35"/>
      <c r="O13" s="46">
        <v>1196319.018404908</v>
      </c>
      <c r="P13" s="46">
        <v>3680.9815950920247</v>
      </c>
      <c r="Q13" s="58">
        <v>0</v>
      </c>
    </row>
    <row r="14" spans="1:17" x14ac:dyDescent="0.15">
      <c r="A14" s="2">
        <v>4</v>
      </c>
      <c r="B14" s="55">
        <v>4</v>
      </c>
      <c r="C14" s="57" t="s">
        <v>51</v>
      </c>
      <c r="D14" s="56" t="s">
        <v>55</v>
      </c>
      <c r="E14" s="52"/>
      <c r="F14" s="51">
        <f t="shared" si="0"/>
        <v>2600000</v>
      </c>
      <c r="G14" s="49">
        <v>1</v>
      </c>
      <c r="H14" s="49">
        <v>0</v>
      </c>
      <c r="I14" s="50">
        <v>2600000</v>
      </c>
      <c r="J14" s="49">
        <v>-1400000</v>
      </c>
      <c r="K14" s="48">
        <f t="shared" si="1"/>
        <v>1200000</v>
      </c>
      <c r="L14" s="47"/>
      <c r="M14" s="35"/>
      <c r="O14" s="46">
        <f>IFERROR(F14*G14+J14/(G14+H14)*G14,"0")</f>
        <v>1200000</v>
      </c>
      <c r="P14" s="46">
        <f>IFERROR(F14*H14+J14/(G14+H14)*H14,"0")</f>
        <v>0</v>
      </c>
      <c r="Q14" s="58">
        <f>IF(AND(ABS(J14)&gt;=0,OR(E14="（イ）複数項目に係る経費",E14="（ア）全体に係る経費")),J14,0)</f>
        <v>0</v>
      </c>
    </row>
    <row r="15" spans="1:17" x14ac:dyDescent="0.15">
      <c r="A15" s="2">
        <v>5</v>
      </c>
      <c r="B15" s="55"/>
      <c r="C15" s="57" t="s">
        <v>51</v>
      </c>
      <c r="D15" s="56" t="s">
        <v>54</v>
      </c>
      <c r="E15" s="52"/>
      <c r="F15" s="51">
        <f t="shared" si="0"/>
        <v>40000</v>
      </c>
      <c r="G15" s="49">
        <v>0</v>
      </c>
      <c r="H15" s="49">
        <v>1</v>
      </c>
      <c r="I15" s="50">
        <v>40000</v>
      </c>
      <c r="J15" s="49">
        <v>-20000</v>
      </c>
      <c r="K15" s="48">
        <f t="shared" si="1"/>
        <v>20000</v>
      </c>
      <c r="L15" s="47"/>
      <c r="M15" s="35"/>
      <c r="O15" s="46">
        <f>IFERROR(F15*G15+J15/(G15+H15)*G15,"0")</f>
        <v>0</v>
      </c>
      <c r="P15" s="46">
        <f>IFERROR(F15*H15+J15/(G15+H15)*H15,"0")</f>
        <v>20000</v>
      </c>
      <c r="Q15" s="58">
        <f>IF(AND(ABS(J15)&gt;=0,OR(E15="（イ）複数項目に係る経費",E15="（ア）全体に係る経費")),J15,0)</f>
        <v>0</v>
      </c>
    </row>
    <row r="16" spans="1:17" x14ac:dyDescent="0.15">
      <c r="A16" s="2">
        <v>6</v>
      </c>
      <c r="B16" s="55">
        <v>5</v>
      </c>
      <c r="C16" s="57" t="s">
        <v>51</v>
      </c>
      <c r="D16" s="56" t="s">
        <v>53</v>
      </c>
      <c r="E16" s="52"/>
      <c r="F16" s="51">
        <f t="shared" si="0"/>
        <v>166666.66666666666</v>
      </c>
      <c r="G16" s="49">
        <v>10</v>
      </c>
      <c r="H16" s="49">
        <v>5</v>
      </c>
      <c r="I16" s="50">
        <v>2500000</v>
      </c>
      <c r="J16" s="49">
        <v>-500000</v>
      </c>
      <c r="K16" s="48">
        <f t="shared" si="1"/>
        <v>2000000</v>
      </c>
      <c r="L16" s="47"/>
      <c r="M16" s="35"/>
      <c r="O16" s="46">
        <f>IFERROR(F16*G16+J16/(G16+H16)*G16,"0")</f>
        <v>1333333.333333333</v>
      </c>
      <c r="P16" s="46">
        <f>IFERROR(F16*H16+J16/(G16+H16)*H16,"0")</f>
        <v>666666.66666666651</v>
      </c>
      <c r="Q16" s="58">
        <f>IF(AND(ABS(J16)&gt;=0,OR(E16="（イ）複数項目に係る経費",E16="（ア）全体に係る経費")),J16,0)</f>
        <v>0</v>
      </c>
    </row>
    <row r="17" spans="1:17" x14ac:dyDescent="0.15">
      <c r="A17" s="2">
        <v>7</v>
      </c>
      <c r="B17" s="55">
        <v>6</v>
      </c>
      <c r="C17" s="57" t="s">
        <v>51</v>
      </c>
      <c r="D17" s="56" t="s">
        <v>52</v>
      </c>
      <c r="E17" s="52"/>
      <c r="F17" s="51">
        <f t="shared" si="0"/>
        <v>30000</v>
      </c>
      <c r="G17" s="49">
        <v>20</v>
      </c>
      <c r="H17" s="49">
        <v>4</v>
      </c>
      <c r="I17" s="50">
        <v>720000</v>
      </c>
      <c r="J17" s="49">
        <v>0</v>
      </c>
      <c r="K17" s="48">
        <f t="shared" si="1"/>
        <v>720000</v>
      </c>
      <c r="L17" s="47"/>
      <c r="M17" s="35"/>
      <c r="O17" s="46">
        <f>IFERROR(F17*G17+J17/(G17+H17)*G17,"0")</f>
        <v>600000</v>
      </c>
      <c r="P17" s="46">
        <f>IFERROR(F17*H17+J17/(G17+H17)*H17,"0")</f>
        <v>120000</v>
      </c>
      <c r="Q17" s="58">
        <f>IF(AND(ABS(J17)&gt;=0,OR(E17="（イ）複数項目に係る経費",E17="（ア）全体に係る経費")),J17,0)</f>
        <v>0</v>
      </c>
    </row>
    <row r="18" spans="1:17" x14ac:dyDescent="0.15">
      <c r="A18" s="2">
        <v>8</v>
      </c>
      <c r="B18" s="55">
        <v>7</v>
      </c>
      <c r="C18" s="57" t="s">
        <v>51</v>
      </c>
      <c r="D18" s="56" t="s">
        <v>49</v>
      </c>
      <c r="E18" s="52" t="s">
        <v>50</v>
      </c>
      <c r="F18" s="51" t="str">
        <f t="shared" si="0"/>
        <v>0</v>
      </c>
      <c r="G18" s="49">
        <v>0</v>
      </c>
      <c r="H18" s="49">
        <v>0</v>
      </c>
      <c r="I18" s="50">
        <v>0</v>
      </c>
      <c r="J18" s="49">
        <v>1500000</v>
      </c>
      <c r="K18" s="48">
        <f t="shared" si="1"/>
        <v>1500000</v>
      </c>
      <c r="L18" s="47"/>
      <c r="M18" s="35"/>
      <c r="O18" s="46">
        <v>1192893.2741116751</v>
      </c>
      <c r="P18" s="46">
        <v>307106.72588832484</v>
      </c>
      <c r="Q18" s="58">
        <v>0</v>
      </c>
    </row>
    <row r="19" spans="1:17" x14ac:dyDescent="0.15">
      <c r="A19" s="2">
        <v>9</v>
      </c>
      <c r="B19" s="55">
        <v>8</v>
      </c>
      <c r="C19" s="57"/>
      <c r="D19" s="56" t="s">
        <v>49</v>
      </c>
      <c r="E19" s="52" t="s">
        <v>47</v>
      </c>
      <c r="F19" s="51" t="str">
        <f t="shared" si="0"/>
        <v>0</v>
      </c>
      <c r="G19" s="49">
        <v>0</v>
      </c>
      <c r="H19" s="49">
        <v>0</v>
      </c>
      <c r="I19" s="50">
        <v>0</v>
      </c>
      <c r="J19" s="49">
        <v>1800000</v>
      </c>
      <c r="K19" s="48">
        <f t="shared" si="1"/>
        <v>1800000</v>
      </c>
      <c r="L19" s="47"/>
      <c r="M19" s="35"/>
      <c r="O19" s="46" t="str">
        <f>IFERROR(F19*G19+J19/(G19+H19)*G19,"0")</f>
        <v>0</v>
      </c>
      <c r="P19" s="46" t="str">
        <f>IFERROR(F19*H19+J19/(G19+H19)*H19,"0")</f>
        <v>0</v>
      </c>
      <c r="Q19" s="58">
        <f>IF(AND(ABS(J19)&gt;=0,OR(E19="（イ）複数項目に係る経費",E19="（ア）全体に係る経費")),J19,0)</f>
        <v>1800000</v>
      </c>
    </row>
    <row r="20" spans="1:17" ht="16.5" customHeight="1" x14ac:dyDescent="0.15">
      <c r="A20" s="2">
        <v>10</v>
      </c>
      <c r="B20" s="55">
        <v>9</v>
      </c>
      <c r="C20" s="54"/>
      <c r="D20" s="53" t="s">
        <v>48</v>
      </c>
      <c r="E20" s="52" t="s">
        <v>47</v>
      </c>
      <c r="F20" s="51" t="str">
        <f t="shared" si="0"/>
        <v>0</v>
      </c>
      <c r="G20" s="49">
        <v>0</v>
      </c>
      <c r="H20" s="49">
        <v>0</v>
      </c>
      <c r="I20" s="50">
        <v>0</v>
      </c>
      <c r="J20" s="49">
        <v>-300000</v>
      </c>
      <c r="K20" s="48">
        <f t="shared" si="1"/>
        <v>-300000</v>
      </c>
      <c r="L20" s="104"/>
      <c r="M20" s="35"/>
      <c r="O20" s="46" t="str">
        <f>IFERROR(F20*G20+J20/(G20+H20)*G20,"0")</f>
        <v>0</v>
      </c>
      <c r="P20" s="46" t="str">
        <f>IFERROR(F20*H20+J20/(G20+H20)*H20,"0")</f>
        <v>0</v>
      </c>
      <c r="Q20" s="58">
        <f>IF(AND(ABS(J20)&gt;=0,OR(E20="（イ）複数項目に係る経費",E20="（ア）全体に係る経費")),J20,0)</f>
        <v>-300000</v>
      </c>
    </row>
    <row r="21" spans="1:17" x14ac:dyDescent="0.15">
      <c r="A21" s="2"/>
      <c r="B21" s="55"/>
      <c r="C21" s="54"/>
      <c r="D21" s="53"/>
      <c r="E21" s="52"/>
      <c r="F21" s="51" t="str">
        <f t="shared" si="0"/>
        <v>0</v>
      </c>
      <c r="G21" s="49">
        <v>0</v>
      </c>
      <c r="H21" s="49">
        <v>0</v>
      </c>
      <c r="I21" s="50">
        <v>0</v>
      </c>
      <c r="J21" s="49"/>
      <c r="K21" s="48">
        <f t="shared" si="1"/>
        <v>0</v>
      </c>
      <c r="L21" s="47"/>
      <c r="M21" s="35"/>
      <c r="O21" s="46" t="str">
        <f>IFERROR(F21*G21+J21/(G21+H21)*G21,"0")</f>
        <v>0</v>
      </c>
      <c r="P21" s="46" t="str">
        <f>IFERROR(F21*H21+J21/(G21+H21)*H21,"0")</f>
        <v>0</v>
      </c>
      <c r="Q21" s="58">
        <f>IF(AND(ABS(J21)&gt;=0,OR(E21="（イ）複数項目に係る経費",E21="（ア）全体に係る経費")),J21,0)</f>
        <v>0</v>
      </c>
    </row>
    <row r="22" spans="1:17" ht="14.25" thickBot="1" x14ac:dyDescent="0.2">
      <c r="A22" s="2"/>
      <c r="B22" s="44"/>
      <c r="C22" s="43"/>
      <c r="D22" s="42"/>
      <c r="E22" s="41"/>
      <c r="F22" s="40" t="str">
        <f t="shared" si="0"/>
        <v>0</v>
      </c>
      <c r="G22" s="38">
        <v>0</v>
      </c>
      <c r="H22" s="38">
        <v>0</v>
      </c>
      <c r="I22" s="39">
        <v>0</v>
      </c>
      <c r="J22" s="38"/>
      <c r="K22" s="37">
        <f t="shared" si="1"/>
        <v>0</v>
      </c>
      <c r="L22" s="36"/>
      <c r="M22" s="35"/>
      <c r="O22" s="46" t="str">
        <f>IFERROR(F22*G22+J22/(G22+H22)*G22,"0")</f>
        <v>0</v>
      </c>
      <c r="P22" s="46" t="str">
        <f>IFERROR(F22*H22+J22/(G22+H22)*H22,"0")</f>
        <v>0</v>
      </c>
      <c r="Q22" s="58">
        <f>IF(AND(ABS(J22)&gt;=0,OR(E22="（イ）複数項目に係る経費",E22="（ア）全体に係る経費")),J22,0)</f>
        <v>0</v>
      </c>
    </row>
    <row r="23" spans="1:17" ht="14.25" thickBot="1" x14ac:dyDescent="0.2"/>
    <row r="24" spans="1:17" ht="19.5" customHeight="1" thickBot="1" x14ac:dyDescent="0.2">
      <c r="J24" s="14" t="s">
        <v>15</v>
      </c>
      <c r="K24" s="32">
        <f ca="1">SUM(OFFSET(K11,0,0):K22)</f>
        <v>24440000</v>
      </c>
      <c r="L24" s="17"/>
      <c r="O24" s="31">
        <f ca="1">SUM(OFFSET(O11,0,0):O22)</f>
        <v>21772545.625849918</v>
      </c>
      <c r="P24" s="31">
        <f ca="1">SUM(OFFSET(P11,0,0):P22)</f>
        <v>1167454.3741500834</v>
      </c>
      <c r="Q24" s="31">
        <f ca="1">SUM(OFFSET(Q11,0,0):Q22)</f>
        <v>1500000</v>
      </c>
    </row>
    <row r="25" spans="1:17" s="27" customFormat="1" ht="16.5" customHeight="1" thickBot="1" x14ac:dyDescent="0.2">
      <c r="B25" s="28"/>
      <c r="J25" s="30"/>
      <c r="K25" s="29"/>
      <c r="O25" s="28" t="s">
        <v>14</v>
      </c>
      <c r="P25" s="28" t="s">
        <v>13</v>
      </c>
      <c r="Q25" s="28" t="s">
        <v>12</v>
      </c>
    </row>
    <row r="26" spans="1:17" ht="19.5" customHeight="1" thickBot="1" x14ac:dyDescent="0.2">
      <c r="J26" s="14"/>
      <c r="K26" s="17"/>
      <c r="N26" s="12" t="s">
        <v>11</v>
      </c>
      <c r="O26" s="26">
        <f ca="1">IFERROR(O$24/($O24+$P24),0)</f>
        <v>0.94910835335003996</v>
      </c>
      <c r="P26" s="25">
        <f ca="1">IFERROR(P$24/($O24+$P24),0)</f>
        <v>5.0891646649960043E-2</v>
      </c>
      <c r="Q26" s="103">
        <f ca="1">SUM($O$26:$P$26)</f>
        <v>1</v>
      </c>
    </row>
    <row r="27" spans="1:17" ht="19.5" customHeight="1" thickBot="1" x14ac:dyDescent="0.2">
      <c r="J27" s="14"/>
      <c r="K27" s="17"/>
      <c r="N27" s="12" t="s">
        <v>46</v>
      </c>
      <c r="O27" s="24">
        <f ca="1">IFERROR($Q$24*O$26,0)</f>
        <v>1423662.5300250598</v>
      </c>
      <c r="P27" s="24">
        <f ca="1">IFERROR($Q$24*P$26,0)</f>
        <v>76337.469974940061</v>
      </c>
      <c r="Q27" s="102">
        <f ca="1">SUM($O$27:$P$27)</f>
        <v>1500000</v>
      </c>
    </row>
    <row r="28" spans="1:17" ht="19.5" customHeight="1" thickBot="1" x14ac:dyDescent="0.2">
      <c r="J28" s="14"/>
      <c r="K28" s="17"/>
      <c r="M28" s="116" t="s">
        <v>45</v>
      </c>
      <c r="N28" s="117"/>
      <c r="O28" s="22">
        <f ca="1">IFERROR(O$24+O$27,0)</f>
        <v>23196208.155874979</v>
      </c>
      <c r="P28" s="21">
        <f ca="1">IFERROR(P$24+P$27,0)</f>
        <v>1243791.8441250236</v>
      </c>
      <c r="Q28" s="102">
        <f ca="1">SUM($O$28:$P$28)</f>
        <v>24440000.000000004</v>
      </c>
    </row>
    <row r="29" spans="1:17" ht="19.5" customHeight="1" thickBot="1" x14ac:dyDescent="0.2">
      <c r="J29" s="14" t="s">
        <v>8</v>
      </c>
      <c r="K29" s="20">
        <v>1955200</v>
      </c>
      <c r="N29" s="12" t="s">
        <v>7</v>
      </c>
      <c r="O29" s="101">
        <f ca="1">IFERROR($K$29*O$26,0)</f>
        <v>1855696.6524699982</v>
      </c>
      <c r="P29" s="100">
        <f ca="1">IFERROR($K$29*P$26,0)</f>
        <v>99503.347530001876</v>
      </c>
      <c r="Q29" s="99">
        <f ca="1">SUM($O$29:$P$29)</f>
        <v>1955200</v>
      </c>
    </row>
    <row r="30" spans="1:17" ht="19.5" customHeight="1" thickBot="1" x14ac:dyDescent="0.2">
      <c r="J30" s="14"/>
      <c r="K30" s="17"/>
    </row>
    <row r="31" spans="1:17" ht="19.5" customHeight="1" thickBot="1" x14ac:dyDescent="0.2">
      <c r="J31" s="14" t="s">
        <v>4</v>
      </c>
      <c r="K31" s="13">
        <f ca="1">$K$24+$K$29</f>
        <v>26395200</v>
      </c>
      <c r="N31" s="12" t="s">
        <v>4</v>
      </c>
      <c r="O31" s="11">
        <f ca="1">IFERROR(SUM(O$28:O$29),0)</f>
        <v>25051904.808344975</v>
      </c>
      <c r="P31" s="10">
        <f ca="1">IFERROR(SUM(P$28:P$29),0)</f>
        <v>1343295.1916550254</v>
      </c>
      <c r="Q31" s="10">
        <f ca="1">SUM($Q$28:$Q$29)</f>
        <v>26395200.000000004</v>
      </c>
    </row>
    <row r="32" spans="1:17" x14ac:dyDescent="0.15">
      <c r="N32" s="9"/>
    </row>
    <row r="33" spans="3:15" ht="14.25" thickBot="1" x14ac:dyDescent="0.2">
      <c r="M33" s="9"/>
      <c r="N33" s="98" t="s">
        <v>3</v>
      </c>
      <c r="O33" s="97" t="s">
        <v>2</v>
      </c>
    </row>
    <row r="34" spans="3:15" ht="14.25" thickBot="1" x14ac:dyDescent="0.2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0.51770000000000005</v>
      </c>
      <c r="O34" s="94">
        <f ca="1">O31*N34</f>
        <v>12969371.119280195</v>
      </c>
    </row>
    <row r="35" spans="3:15" ht="14.25" thickBot="1" x14ac:dyDescent="0.2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0.48230000000000001</v>
      </c>
      <c r="O35" s="91">
        <f ca="1">O31*N35</f>
        <v>12082533.689064782</v>
      </c>
    </row>
    <row r="36" spans="3:15" x14ac:dyDescent="0.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E11:E22">
      <formula1>"（ア）全体に係る経費,（イ）複数項目に係る経費,　,"</formula1>
    </dataValidation>
    <dataValidation type="list" allowBlank="1" showInputMessage="1" showErrorMessage="1" sqref="J6:K6">
      <formula1>"情報処理関係設備,教育装置,情報通信ネットワーク装置,耐震補強工事,非構造部材の耐震対策,防災機能強化,バリアフリー化,アスベスト対策工事,エコキャンパス推進事業"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rowBreaks count="1" manualBreakCount="1">
    <brk id="42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dcterms:created xsi:type="dcterms:W3CDTF">2016-03-23T11:24:39Z</dcterms:created>
  <dcterms:modified xsi:type="dcterms:W3CDTF">2018-03-14T09:57:52Z</dcterms:modified>
</cp:coreProperties>
</file>