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72.20.13.205\所属別\循環型社会推進課\資源循環企画班\04_補助金関係\01_みやぎ産業廃棄物3R等推進事業\00_要綱改正\R7要綱改正\04_二次公募\決裁\"/>
    </mc:Choice>
  </mc:AlternateContent>
  <bookViews>
    <workbookView xWindow="0" yWindow="0" windowWidth="28800" windowHeight="12210"/>
  </bookViews>
  <sheets>
    <sheet name="様式" sheetId="9" r:id="rId1"/>
    <sheet name="記入例" sheetId="8" r:id="rId2"/>
  </sheets>
  <definedNames>
    <definedName name="_xlnm.Print_Area" localSheetId="1">記入例!$A$1:$P$35</definedName>
    <definedName name="_xlnm.Print_Area" localSheetId="0">様式!$A$1:$P$35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 i="8" l="1"/>
  <c r="F8" i="8"/>
  <c r="F11" i="8"/>
  <c r="F27" i="8"/>
  <c r="F19" i="8"/>
  <c r="F12" i="8"/>
  <c r="F24" i="8"/>
  <c r="G28" i="8" l="1"/>
  <c r="H28" i="8" s="1"/>
  <c r="I28" i="8" s="1"/>
  <c r="J28" i="8" s="1"/>
  <c r="K28" i="8" s="1"/>
  <c r="L28" i="8" s="1"/>
  <c r="M28" i="8" s="1"/>
  <c r="N28" i="8" s="1"/>
  <c r="O28" i="8" s="1"/>
  <c r="G27" i="8"/>
  <c r="H27" i="8" s="1"/>
  <c r="I27" i="8" s="1"/>
  <c r="J27" i="8" s="1"/>
  <c r="K27" i="8" s="1"/>
  <c r="L27" i="8" s="1"/>
  <c r="M27" i="8" s="1"/>
  <c r="N27" i="8" s="1"/>
  <c r="O27" i="8" s="1"/>
  <c r="G24" i="8"/>
  <c r="H24" i="8" s="1"/>
  <c r="I24" i="8" s="1"/>
  <c r="J24" i="8" s="1"/>
  <c r="K24" i="8" s="1"/>
  <c r="L24" i="8" s="1"/>
  <c r="M24" i="8" s="1"/>
  <c r="N24" i="8" s="1"/>
  <c r="O24" i="8" s="1"/>
  <c r="G25" i="8"/>
  <c r="H25" i="8" s="1"/>
  <c r="I25" i="8" s="1"/>
  <c r="J25" i="8" s="1"/>
  <c r="K25" i="8" s="1"/>
  <c r="L25" i="8" s="1"/>
  <c r="M25" i="8" s="1"/>
  <c r="N25" i="8" s="1"/>
  <c r="O25" i="8" s="1"/>
  <c r="H21" i="8"/>
  <c r="I21" i="8" s="1"/>
  <c r="J21" i="8" s="1"/>
  <c r="K21" i="8" s="1"/>
  <c r="L21" i="8" s="1"/>
  <c r="M21" i="8" s="1"/>
  <c r="N21" i="8" s="1"/>
  <c r="O21" i="8" s="1"/>
  <c r="H22" i="8"/>
  <c r="I22" i="8" s="1"/>
  <c r="J22" i="8" s="1"/>
  <c r="K22" i="8" s="1"/>
  <c r="L22" i="8" s="1"/>
  <c r="M22" i="8" s="1"/>
  <c r="N22" i="8" s="1"/>
  <c r="O22" i="8" s="1"/>
  <c r="G22" i="8"/>
  <c r="G21" i="8"/>
  <c r="F22" i="8"/>
  <c r="F21" i="8"/>
  <c r="G19" i="8"/>
  <c r="H19" i="8" s="1"/>
  <c r="I19" i="8" s="1"/>
  <c r="J19" i="8" s="1"/>
  <c r="K19" i="8" s="1"/>
  <c r="L19" i="8" s="1"/>
  <c r="M19" i="8" s="1"/>
  <c r="N19" i="8" s="1"/>
  <c r="O19" i="8" s="1"/>
  <c r="G11" i="8"/>
  <c r="H11" i="8" s="1"/>
  <c r="I11" i="8" s="1"/>
  <c r="J11" i="8" s="1"/>
  <c r="K11" i="8" s="1"/>
  <c r="L11" i="8" s="1"/>
  <c r="M11" i="8" s="1"/>
  <c r="N11" i="8" s="1"/>
  <c r="O11" i="8" s="1"/>
  <c r="G12" i="8"/>
  <c r="H12" i="8" s="1"/>
  <c r="I12" i="8" s="1"/>
  <c r="J12" i="8" s="1"/>
  <c r="K12" i="8" s="1"/>
  <c r="L12" i="8" s="1"/>
  <c r="M12" i="8" s="1"/>
  <c r="N12" i="8" s="1"/>
  <c r="O12" i="8" s="1"/>
  <c r="G9" i="8"/>
  <c r="H9" i="8" s="1"/>
  <c r="I9" i="8" s="1"/>
  <c r="J9" i="8" s="1"/>
  <c r="K9" i="8" s="1"/>
  <c r="L9" i="8" s="1"/>
  <c r="M9" i="8" s="1"/>
  <c r="N9" i="8" s="1"/>
  <c r="O9" i="8" s="1"/>
  <c r="G8" i="8"/>
  <c r="H8" i="8" s="1"/>
  <c r="I8" i="8" s="1"/>
  <c r="J8" i="8" s="1"/>
  <c r="K8" i="8" s="1"/>
  <c r="L8" i="8" s="1"/>
  <c r="M8" i="8" s="1"/>
  <c r="N8" i="8" s="1"/>
  <c r="O8" i="8" s="1"/>
  <c r="G33" i="9" l="1"/>
  <c r="H33" i="9"/>
  <c r="I33" i="9"/>
  <c r="J33" i="9"/>
  <c r="K33" i="9"/>
  <c r="L33" i="9"/>
  <c r="M33" i="9"/>
  <c r="N33" i="9"/>
  <c r="O33" i="9"/>
  <c r="F32" i="9"/>
  <c r="G32" i="9"/>
  <c r="H32" i="9"/>
  <c r="I32" i="9"/>
  <c r="J32" i="9"/>
  <c r="K32" i="9"/>
  <c r="L32" i="9"/>
  <c r="M32" i="9"/>
  <c r="N32" i="9"/>
  <c r="O32" i="9"/>
  <c r="G16" i="9"/>
  <c r="H16" i="9"/>
  <c r="I16" i="9"/>
  <c r="J16" i="9"/>
  <c r="K16" i="9"/>
  <c r="L16" i="9"/>
  <c r="M16" i="9"/>
  <c r="N16" i="9"/>
  <c r="O16" i="9"/>
  <c r="O29" i="9" l="1"/>
  <c r="N29" i="9"/>
  <c r="M29" i="9"/>
  <c r="L29" i="9"/>
  <c r="K29" i="9"/>
  <c r="J29" i="9"/>
  <c r="I29" i="9"/>
  <c r="H29" i="9"/>
  <c r="G29" i="9"/>
  <c r="F29" i="9"/>
  <c r="O26" i="9"/>
  <c r="N26" i="9"/>
  <c r="M26" i="9"/>
  <c r="L26" i="9"/>
  <c r="K26" i="9"/>
  <c r="J26" i="9"/>
  <c r="I26" i="9"/>
  <c r="H26" i="9"/>
  <c r="G26" i="9"/>
  <c r="F26" i="9"/>
  <c r="O23" i="9"/>
  <c r="N23" i="9"/>
  <c r="M23" i="9"/>
  <c r="L23" i="9"/>
  <c r="K23" i="9"/>
  <c r="J23" i="9"/>
  <c r="I23" i="9"/>
  <c r="H23" i="9"/>
  <c r="G23" i="9"/>
  <c r="F23" i="9"/>
  <c r="O20" i="9"/>
  <c r="N20" i="9"/>
  <c r="M20" i="9"/>
  <c r="L20" i="9"/>
  <c r="K20" i="9"/>
  <c r="J20" i="9"/>
  <c r="I20" i="9"/>
  <c r="H20" i="9"/>
  <c r="G20" i="9"/>
  <c r="F20" i="9"/>
  <c r="O17" i="9"/>
  <c r="N17" i="9"/>
  <c r="M17" i="9"/>
  <c r="L17" i="9"/>
  <c r="K17" i="9"/>
  <c r="J17" i="9"/>
  <c r="I17" i="9"/>
  <c r="H17" i="9"/>
  <c r="G17" i="9"/>
  <c r="F17" i="9"/>
  <c r="O13" i="9"/>
  <c r="N13" i="9"/>
  <c r="M13" i="9"/>
  <c r="L13" i="9"/>
  <c r="K13" i="9"/>
  <c r="J13" i="9"/>
  <c r="I13" i="9"/>
  <c r="H13" i="9"/>
  <c r="G13" i="9"/>
  <c r="F13" i="9"/>
  <c r="O10" i="9"/>
  <c r="N10" i="9"/>
  <c r="M10" i="9"/>
  <c r="L10" i="9"/>
  <c r="K10" i="9"/>
  <c r="J10" i="9"/>
  <c r="I10" i="9"/>
  <c r="H10" i="9"/>
  <c r="G10" i="9"/>
  <c r="F10" i="9"/>
  <c r="O7" i="9"/>
  <c r="N7" i="9"/>
  <c r="M7" i="9"/>
  <c r="L7" i="9"/>
  <c r="K7" i="9"/>
  <c r="J7" i="9"/>
  <c r="I7" i="9"/>
  <c r="H7" i="9"/>
  <c r="G7" i="9"/>
  <c r="F7" i="9"/>
  <c r="F16" i="9" s="1"/>
  <c r="H7" i="8"/>
  <c r="O29" i="8"/>
  <c r="N29" i="8"/>
  <c r="M29" i="8"/>
  <c r="L29" i="8"/>
  <c r="K29" i="8"/>
  <c r="J29" i="8"/>
  <c r="I29" i="8"/>
  <c r="H29" i="8"/>
  <c r="G29" i="8"/>
  <c r="F29" i="8"/>
  <c r="O26" i="8"/>
  <c r="N26" i="8"/>
  <c r="M26" i="8"/>
  <c r="L26" i="8"/>
  <c r="K26" i="8"/>
  <c r="J26" i="8"/>
  <c r="I26" i="8"/>
  <c r="H26" i="8"/>
  <c r="G26" i="8"/>
  <c r="F26" i="8"/>
  <c r="O23" i="8"/>
  <c r="N23" i="8"/>
  <c r="M23" i="8"/>
  <c r="L23" i="8"/>
  <c r="K23" i="8"/>
  <c r="J23" i="8"/>
  <c r="I23" i="8"/>
  <c r="H23" i="8"/>
  <c r="G23" i="8"/>
  <c r="F23" i="8"/>
  <c r="O20" i="8"/>
  <c r="N20" i="8"/>
  <c r="M20" i="8"/>
  <c r="L20" i="8"/>
  <c r="K20" i="8"/>
  <c r="J20" i="8"/>
  <c r="I20" i="8"/>
  <c r="H20" i="8"/>
  <c r="G20" i="8"/>
  <c r="F20" i="8"/>
  <c r="O17" i="8"/>
  <c r="N17" i="8"/>
  <c r="M17" i="8"/>
  <c r="L17" i="8"/>
  <c r="K17" i="8"/>
  <c r="J17" i="8"/>
  <c r="I17" i="8"/>
  <c r="I32" i="8" s="1"/>
  <c r="H17" i="8"/>
  <c r="G17" i="8"/>
  <c r="F17" i="8"/>
  <c r="O13" i="8"/>
  <c r="N13" i="8"/>
  <c r="M13" i="8"/>
  <c r="L13" i="8"/>
  <c r="K13" i="8"/>
  <c r="J13" i="8"/>
  <c r="I13" i="8"/>
  <c r="H13" i="8"/>
  <c r="G13" i="8"/>
  <c r="F13" i="8"/>
  <c r="O10" i="8"/>
  <c r="N10" i="8"/>
  <c r="M10" i="8"/>
  <c r="L10" i="8"/>
  <c r="K10" i="8"/>
  <c r="J10" i="8"/>
  <c r="I10" i="8"/>
  <c r="H10" i="8"/>
  <c r="G10" i="8"/>
  <c r="F10" i="8"/>
  <c r="O7" i="8"/>
  <c r="N7" i="8"/>
  <c r="M7" i="8"/>
  <c r="L7" i="8"/>
  <c r="L16" i="8" s="1"/>
  <c r="K7" i="8"/>
  <c r="J7" i="8"/>
  <c r="I7" i="8"/>
  <c r="G7" i="8"/>
  <c r="F7" i="8"/>
  <c r="M16" i="8" l="1"/>
  <c r="J32" i="8"/>
  <c r="K32" i="8"/>
  <c r="L32" i="8"/>
  <c r="L33" i="8" s="1"/>
  <c r="M32" i="8"/>
  <c r="M33" i="8" s="1"/>
  <c r="N32" i="8"/>
  <c r="O32" i="8"/>
  <c r="H32" i="8"/>
  <c r="G32" i="8"/>
  <c r="I16" i="8"/>
  <c r="H16" i="8"/>
  <c r="F33" i="9"/>
  <c r="F34" i="9" s="1"/>
  <c r="F35" i="9" s="1"/>
  <c r="I33" i="8"/>
  <c r="F32" i="8"/>
  <c r="F16" i="8"/>
  <c r="N16" i="8"/>
  <c r="J16" i="8"/>
  <c r="G16" i="8"/>
  <c r="K16" i="8"/>
  <c r="O16" i="8"/>
  <c r="J33" i="8" l="1"/>
  <c r="G33" i="8"/>
  <c r="N33" i="8"/>
  <c r="K33" i="8"/>
  <c r="H33" i="8"/>
  <c r="O33" i="8"/>
  <c r="F33" i="8"/>
  <c r="F34" i="8" s="1"/>
  <c r="G34" i="9"/>
  <c r="G35" i="9" s="1"/>
  <c r="G34" i="8" l="1"/>
  <c r="G35" i="8" s="1"/>
  <c r="F35" i="8"/>
  <c r="H34" i="9"/>
  <c r="H35" i="9" s="1"/>
  <c r="H34" i="8" l="1"/>
  <c r="I34" i="8" s="1"/>
  <c r="I34" i="9"/>
  <c r="I35" i="9" s="1"/>
  <c r="H35" i="8" l="1"/>
  <c r="J34" i="9"/>
  <c r="J35" i="9" s="1"/>
  <c r="J34" i="8"/>
  <c r="I35" i="8"/>
  <c r="K34" i="9" l="1"/>
  <c r="K35" i="9" s="1"/>
  <c r="K34" i="8"/>
  <c r="J35" i="8"/>
  <c r="L34" i="9" l="1"/>
  <c r="L35" i="9" s="1"/>
  <c r="L34" i="8"/>
  <c r="K35" i="8"/>
  <c r="M34" i="9" l="1"/>
  <c r="M35" i="9" s="1"/>
  <c r="M34" i="8"/>
  <c r="L35" i="8"/>
  <c r="N34" i="9" l="1"/>
  <c r="N35" i="9" s="1"/>
  <c r="N34" i="8"/>
  <c r="M35" i="8"/>
  <c r="O34" i="9" l="1"/>
  <c r="O35" i="9" s="1"/>
  <c r="N35" i="8"/>
  <c r="O34" i="8"/>
  <c r="O35" i="8" s="1"/>
</calcChain>
</file>

<file path=xl/comments1.xml><?xml version="1.0" encoding="utf-8"?>
<comments xmlns="http://schemas.openxmlformats.org/spreadsheetml/2006/main">
  <authors>
    <author>宮城県</author>
  </authors>
  <commentList>
    <comment ref="F4" authorId="0" shapeId="0">
      <text>
        <r>
          <rPr>
            <sz val="14"/>
            <color indexed="81"/>
            <rFont val="MS P ゴシック"/>
            <family val="3"/>
            <charset val="128"/>
          </rPr>
          <t>補助事業完了年度の次年度からの投資回収計画を作成してください。
（例：R6年度に2か年計画で申請する場合、事業完了年度はR7年度となるので、1年目＝R8年度として作成してください。）</t>
        </r>
      </text>
    </comment>
    <comment ref="O5" authorId="0" shapeId="0">
      <text>
        <r>
          <rPr>
            <sz val="14"/>
            <color indexed="81"/>
            <rFont val="MS P ゴシック"/>
            <family val="3"/>
            <charset val="128"/>
          </rPr>
          <t>金額は千円単位で入力してください。</t>
        </r>
      </text>
    </comment>
    <comment ref="B6" authorId="0" shapeId="0">
      <text>
        <r>
          <rPr>
            <sz val="14"/>
            <color indexed="81"/>
            <rFont val="MS P ゴシック"/>
            <family val="3"/>
            <charset val="128"/>
          </rPr>
          <t>補助対象経費ではなく、当該事業にかかる、
総事業費を入力してください。</t>
        </r>
      </text>
    </comment>
  </commentList>
</comments>
</file>

<file path=xl/sharedStrings.xml><?xml version="1.0" encoding="utf-8"?>
<sst xmlns="http://schemas.openxmlformats.org/spreadsheetml/2006/main" count="178" uniqueCount="85">
  <si>
    <t>総事業費</t>
    <rPh sb="0" eb="3">
      <t>ソウジギョウ</t>
    </rPh>
    <rPh sb="3" eb="4">
      <t>ヒ</t>
    </rPh>
    <phoneticPr fontId="2"/>
  </si>
  <si>
    <t>A</t>
    <phoneticPr fontId="2"/>
  </si>
  <si>
    <t>産業廃棄物の受入量増加に伴う委託金の増加額</t>
    <rPh sb="0" eb="2">
      <t>サンギョウ</t>
    </rPh>
    <rPh sb="2" eb="5">
      <t>ハイキブツ</t>
    </rPh>
    <rPh sb="6" eb="8">
      <t>ウケイレ</t>
    </rPh>
    <rPh sb="8" eb="9">
      <t>リョウ</t>
    </rPh>
    <rPh sb="9" eb="11">
      <t>ゾウカ</t>
    </rPh>
    <rPh sb="12" eb="13">
      <t>トモナ</t>
    </rPh>
    <rPh sb="14" eb="16">
      <t>イタク</t>
    </rPh>
    <rPh sb="16" eb="17">
      <t>キン</t>
    </rPh>
    <rPh sb="18" eb="21">
      <t>ゾウカガク</t>
    </rPh>
    <phoneticPr fontId="2"/>
  </si>
  <si>
    <t>その他のランニングコスト減少額</t>
    <rPh sb="2" eb="3">
      <t>タ</t>
    </rPh>
    <rPh sb="12" eb="14">
      <t>ゲンショウ</t>
    </rPh>
    <rPh sb="14" eb="15">
      <t>ガク</t>
    </rPh>
    <phoneticPr fontId="2"/>
  </si>
  <si>
    <t>産業廃棄物の処理等に要する年間経費の減少額</t>
    <rPh sb="0" eb="2">
      <t>サンギョウ</t>
    </rPh>
    <rPh sb="2" eb="5">
      <t>ハイキブツ</t>
    </rPh>
    <rPh sb="6" eb="8">
      <t>ショリ</t>
    </rPh>
    <rPh sb="8" eb="9">
      <t>トウ</t>
    </rPh>
    <rPh sb="10" eb="11">
      <t>ヨウ</t>
    </rPh>
    <rPh sb="13" eb="15">
      <t>ネンカン</t>
    </rPh>
    <rPh sb="15" eb="17">
      <t>ケイヒ</t>
    </rPh>
    <rPh sb="18" eb="21">
      <t>ゲンショウガク</t>
    </rPh>
    <phoneticPr fontId="2"/>
  </si>
  <si>
    <t>項目</t>
    <rPh sb="0" eb="2">
      <t>コウモク</t>
    </rPh>
    <phoneticPr fontId="2"/>
  </si>
  <si>
    <t>設備導入前の再資源化物売却益</t>
    <rPh sb="0" eb="2">
      <t>セツビ</t>
    </rPh>
    <rPh sb="2" eb="5">
      <t>ドウニュウマエ</t>
    </rPh>
    <rPh sb="6" eb="7">
      <t>サイ</t>
    </rPh>
    <rPh sb="7" eb="9">
      <t>シゲン</t>
    </rPh>
    <rPh sb="9" eb="10">
      <t>カ</t>
    </rPh>
    <rPh sb="10" eb="11">
      <t>ブツ</t>
    </rPh>
    <rPh sb="11" eb="14">
      <t>バイキャクエキ</t>
    </rPh>
    <phoneticPr fontId="2"/>
  </si>
  <si>
    <t>設備導入後の再資源化物売却益</t>
    <rPh sb="0" eb="2">
      <t>セツビ</t>
    </rPh>
    <rPh sb="2" eb="4">
      <t>ドウニュウ</t>
    </rPh>
    <rPh sb="4" eb="5">
      <t>ゴ</t>
    </rPh>
    <rPh sb="6" eb="7">
      <t>サイ</t>
    </rPh>
    <rPh sb="7" eb="9">
      <t>シゲン</t>
    </rPh>
    <rPh sb="9" eb="10">
      <t>カ</t>
    </rPh>
    <rPh sb="10" eb="11">
      <t>ブツ</t>
    </rPh>
    <rPh sb="11" eb="14">
      <t>バイキャクエキ</t>
    </rPh>
    <phoneticPr fontId="2"/>
  </si>
  <si>
    <t>a=①ー②</t>
    <phoneticPr fontId="2"/>
  </si>
  <si>
    <t>①</t>
    <phoneticPr fontId="2"/>
  </si>
  <si>
    <t>②</t>
    <phoneticPr fontId="2"/>
  </si>
  <si>
    <t>設備導入後の産業廃棄物処理委託金</t>
    <rPh sb="0" eb="2">
      <t>セツビ</t>
    </rPh>
    <rPh sb="2" eb="4">
      <t>ドウニュウ</t>
    </rPh>
    <rPh sb="4" eb="5">
      <t>ゴ</t>
    </rPh>
    <rPh sb="6" eb="8">
      <t>サンギョウ</t>
    </rPh>
    <rPh sb="8" eb="11">
      <t>ハイキブツ</t>
    </rPh>
    <rPh sb="11" eb="13">
      <t>ショリ</t>
    </rPh>
    <rPh sb="13" eb="15">
      <t>イタク</t>
    </rPh>
    <rPh sb="15" eb="16">
      <t>キン</t>
    </rPh>
    <phoneticPr fontId="2"/>
  </si>
  <si>
    <t>設備導入前の産業廃棄物処理委託金</t>
    <rPh sb="0" eb="2">
      <t>セツビ</t>
    </rPh>
    <rPh sb="2" eb="4">
      <t>ドウニュウ</t>
    </rPh>
    <rPh sb="4" eb="5">
      <t>マエ</t>
    </rPh>
    <rPh sb="6" eb="8">
      <t>サンギョウ</t>
    </rPh>
    <rPh sb="8" eb="11">
      <t>ハイキブツ</t>
    </rPh>
    <rPh sb="11" eb="13">
      <t>ショリ</t>
    </rPh>
    <rPh sb="13" eb="15">
      <t>イタク</t>
    </rPh>
    <rPh sb="15" eb="16">
      <t>キン</t>
    </rPh>
    <phoneticPr fontId="2"/>
  </si>
  <si>
    <t>b=③ー④</t>
    <phoneticPr fontId="2"/>
  </si>
  <si>
    <t>③</t>
    <phoneticPr fontId="2"/>
  </si>
  <si>
    <t>④</t>
    <phoneticPr fontId="2"/>
  </si>
  <si>
    <t>設備導入後のその他の利益</t>
    <rPh sb="0" eb="2">
      <t>セツビ</t>
    </rPh>
    <rPh sb="2" eb="4">
      <t>ドウニュウ</t>
    </rPh>
    <rPh sb="4" eb="5">
      <t>ゴ</t>
    </rPh>
    <rPh sb="8" eb="9">
      <t>タ</t>
    </rPh>
    <rPh sb="10" eb="12">
      <t>リエキ</t>
    </rPh>
    <phoneticPr fontId="2"/>
  </si>
  <si>
    <t>設備導入前のその他の利益</t>
    <rPh sb="0" eb="2">
      <t>セツビ</t>
    </rPh>
    <rPh sb="2" eb="4">
      <t>ドウニュウ</t>
    </rPh>
    <rPh sb="4" eb="5">
      <t>マエ</t>
    </rPh>
    <rPh sb="8" eb="9">
      <t>タ</t>
    </rPh>
    <rPh sb="10" eb="12">
      <t>リエキ</t>
    </rPh>
    <phoneticPr fontId="2"/>
  </si>
  <si>
    <t>c=⑤－⑥</t>
    <phoneticPr fontId="2"/>
  </si>
  <si>
    <t>⑤</t>
    <phoneticPr fontId="2"/>
  </si>
  <si>
    <t>⑥</t>
    <phoneticPr fontId="2"/>
  </si>
  <si>
    <t>d=⑦－⑧</t>
    <phoneticPr fontId="2"/>
  </si>
  <si>
    <t>⑦</t>
    <phoneticPr fontId="2"/>
  </si>
  <si>
    <t>⑧</t>
    <phoneticPr fontId="2"/>
  </si>
  <si>
    <t>金額（千円）</t>
    <rPh sb="0" eb="2">
      <t>キンガク</t>
    </rPh>
    <rPh sb="3" eb="5">
      <t>センエン</t>
    </rPh>
    <phoneticPr fontId="2"/>
  </si>
  <si>
    <t>人件費の減少額</t>
    <rPh sb="0" eb="3">
      <t>ジンケンヒ</t>
    </rPh>
    <rPh sb="4" eb="7">
      <t>ゲンショウガク</t>
    </rPh>
    <phoneticPr fontId="2"/>
  </si>
  <si>
    <t>設備導入後の人件費</t>
    <rPh sb="0" eb="2">
      <t>セツビ</t>
    </rPh>
    <rPh sb="2" eb="4">
      <t>ドウニュウ</t>
    </rPh>
    <rPh sb="4" eb="5">
      <t>ゴ</t>
    </rPh>
    <rPh sb="6" eb="9">
      <t>ジンケンヒ</t>
    </rPh>
    <phoneticPr fontId="2"/>
  </si>
  <si>
    <t>設備導入前の人件費</t>
    <rPh sb="0" eb="2">
      <t>セツビ</t>
    </rPh>
    <rPh sb="2" eb="4">
      <t>ドウニュウ</t>
    </rPh>
    <rPh sb="4" eb="5">
      <t>マエ</t>
    </rPh>
    <rPh sb="6" eb="9">
      <t>ジンケンヒ</t>
    </rPh>
    <phoneticPr fontId="2"/>
  </si>
  <si>
    <t>設備導入後の光熱費</t>
    <rPh sb="0" eb="2">
      <t>セツビ</t>
    </rPh>
    <rPh sb="2" eb="4">
      <t>ドウニュウ</t>
    </rPh>
    <rPh sb="4" eb="5">
      <t>ゴ</t>
    </rPh>
    <rPh sb="6" eb="9">
      <t>コウネツヒ</t>
    </rPh>
    <phoneticPr fontId="2"/>
  </si>
  <si>
    <t>設備導入前の光熱費</t>
    <rPh sb="0" eb="2">
      <t>セツビ</t>
    </rPh>
    <rPh sb="2" eb="4">
      <t>ドウニュウ</t>
    </rPh>
    <rPh sb="4" eb="5">
      <t>マエ</t>
    </rPh>
    <rPh sb="6" eb="9">
      <t>コウネツヒ</t>
    </rPh>
    <phoneticPr fontId="2"/>
  </si>
  <si>
    <t>設備導入後の消耗品費</t>
    <rPh sb="0" eb="2">
      <t>セツビ</t>
    </rPh>
    <rPh sb="2" eb="4">
      <t>ドウニュウ</t>
    </rPh>
    <rPh sb="4" eb="5">
      <t>ゴ</t>
    </rPh>
    <rPh sb="6" eb="9">
      <t>ショウモウヒン</t>
    </rPh>
    <rPh sb="9" eb="10">
      <t>ヒ</t>
    </rPh>
    <phoneticPr fontId="2"/>
  </si>
  <si>
    <t>設備導入前の消耗品費</t>
    <rPh sb="0" eb="2">
      <t>セツビ</t>
    </rPh>
    <rPh sb="2" eb="4">
      <t>ドウニュウ</t>
    </rPh>
    <rPh sb="4" eb="5">
      <t>マエ</t>
    </rPh>
    <rPh sb="6" eb="9">
      <t>ショウモウヒン</t>
    </rPh>
    <rPh sb="9" eb="10">
      <t>ヒ</t>
    </rPh>
    <phoneticPr fontId="2"/>
  </si>
  <si>
    <t>設備導入後のその他のランニングコスト</t>
    <rPh sb="0" eb="2">
      <t>セツビ</t>
    </rPh>
    <rPh sb="2" eb="4">
      <t>ドウニュウ</t>
    </rPh>
    <rPh sb="4" eb="5">
      <t>ゴ</t>
    </rPh>
    <rPh sb="8" eb="9">
      <t>タ</t>
    </rPh>
    <phoneticPr fontId="2"/>
  </si>
  <si>
    <t>設備導入前のその他のランニングコスト</t>
    <rPh sb="0" eb="2">
      <t>セツビ</t>
    </rPh>
    <rPh sb="2" eb="4">
      <t>ドウニュウ</t>
    </rPh>
    <rPh sb="4" eb="5">
      <t>マエ</t>
    </rPh>
    <rPh sb="8" eb="9">
      <t>タ</t>
    </rPh>
    <phoneticPr fontId="2"/>
  </si>
  <si>
    <t>e=⑨－⑩</t>
    <phoneticPr fontId="2"/>
  </si>
  <si>
    <t>⑨</t>
    <phoneticPr fontId="2"/>
  </si>
  <si>
    <t>⑩</t>
    <phoneticPr fontId="2"/>
  </si>
  <si>
    <t>f=⑪－⑫</t>
    <phoneticPr fontId="2"/>
  </si>
  <si>
    <t>⑪</t>
    <phoneticPr fontId="2"/>
  </si>
  <si>
    <t>⑫</t>
    <phoneticPr fontId="2"/>
  </si>
  <si>
    <t>g=⑬－⑭</t>
    <phoneticPr fontId="2"/>
  </si>
  <si>
    <t>⑬</t>
    <phoneticPr fontId="2"/>
  </si>
  <si>
    <t>⑭</t>
    <phoneticPr fontId="2"/>
  </si>
  <si>
    <t>h=⑮－⑯</t>
    <phoneticPr fontId="2"/>
  </si>
  <si>
    <t>⑮</t>
    <phoneticPr fontId="2"/>
  </si>
  <si>
    <t>⑯</t>
    <phoneticPr fontId="2"/>
  </si>
  <si>
    <t>再資源化物売却益の増加額</t>
    <rPh sb="0" eb="4">
      <t>サイシゲンカ</t>
    </rPh>
    <rPh sb="4" eb="5">
      <t>ブツ</t>
    </rPh>
    <rPh sb="5" eb="7">
      <t>バイキャク</t>
    </rPh>
    <rPh sb="7" eb="8">
      <t>エキ</t>
    </rPh>
    <rPh sb="9" eb="12">
      <t>ゾウカガク</t>
    </rPh>
    <phoneticPr fontId="2"/>
  </si>
  <si>
    <t>その他の利益の増加額　（詳細を備考欄に記載）</t>
    <rPh sb="2" eb="3">
      <t>タ</t>
    </rPh>
    <rPh sb="4" eb="6">
      <t>リエキ</t>
    </rPh>
    <rPh sb="7" eb="9">
      <t>ゾウカ</t>
    </rPh>
    <rPh sb="9" eb="10">
      <t>ガク</t>
    </rPh>
    <rPh sb="12" eb="14">
      <t>ショウサイ</t>
    </rPh>
    <rPh sb="15" eb="18">
      <t>ビコウラン</t>
    </rPh>
    <rPh sb="19" eb="21">
      <t>キサイ</t>
    </rPh>
    <phoneticPr fontId="2"/>
  </si>
  <si>
    <t>光熱費の減少額</t>
    <rPh sb="0" eb="3">
      <t>コウネツヒ</t>
    </rPh>
    <rPh sb="4" eb="7">
      <t>ゲンショウガク</t>
    </rPh>
    <phoneticPr fontId="2"/>
  </si>
  <si>
    <t>設備に係る消耗品費の減少額</t>
    <rPh sb="0" eb="2">
      <t>セツビ</t>
    </rPh>
    <rPh sb="3" eb="4">
      <t>カカ</t>
    </rPh>
    <rPh sb="5" eb="8">
      <t>ショウモウヒン</t>
    </rPh>
    <rPh sb="8" eb="9">
      <t>ヒ</t>
    </rPh>
    <rPh sb="10" eb="13">
      <t>ゲンショウガク</t>
    </rPh>
    <phoneticPr fontId="2"/>
  </si>
  <si>
    <t>算出根拠</t>
    <rPh sb="0" eb="2">
      <t>サンシュツ</t>
    </rPh>
    <rPh sb="2" eb="4">
      <t>コンキョ</t>
    </rPh>
    <phoneticPr fontId="2"/>
  </si>
  <si>
    <t>設備導入後の産業廃棄物処理委託に要する経費</t>
    <rPh sb="0" eb="2">
      <t>セツビ</t>
    </rPh>
    <rPh sb="2" eb="4">
      <t>ドウニュウ</t>
    </rPh>
    <rPh sb="4" eb="5">
      <t>ゴ</t>
    </rPh>
    <rPh sb="6" eb="8">
      <t>サンギョウ</t>
    </rPh>
    <rPh sb="8" eb="11">
      <t>ハイキブツ</t>
    </rPh>
    <rPh sb="11" eb="13">
      <t>ショリ</t>
    </rPh>
    <rPh sb="13" eb="15">
      <t>イタク</t>
    </rPh>
    <rPh sb="16" eb="17">
      <t>ヨウ</t>
    </rPh>
    <rPh sb="19" eb="21">
      <t>ケイヒ</t>
    </rPh>
    <phoneticPr fontId="2"/>
  </si>
  <si>
    <t>設備導入前の産業廃棄物処理委託に要する経費</t>
    <rPh sb="0" eb="2">
      <t>セツビ</t>
    </rPh>
    <rPh sb="2" eb="4">
      <t>ドウニュウ</t>
    </rPh>
    <rPh sb="4" eb="5">
      <t>マエ</t>
    </rPh>
    <rPh sb="6" eb="8">
      <t>サンギョウ</t>
    </rPh>
    <rPh sb="8" eb="11">
      <t>ハイキブツ</t>
    </rPh>
    <rPh sb="11" eb="13">
      <t>ショリ</t>
    </rPh>
    <rPh sb="13" eb="15">
      <t>イタク</t>
    </rPh>
    <rPh sb="16" eb="17">
      <t>ヨウ</t>
    </rPh>
    <rPh sb="19" eb="21">
      <t>ケイヒ</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</si>
  <si>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</si>
  <si>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</si>
  <si>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</si>
  <si>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</si>
  <si>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</si>
  <si>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</si>
  <si>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</si>
  <si>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</si>
  <si>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</si>
  <si>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</si>
  <si>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合　　計</t>
    <rPh sb="0" eb="1">
      <t>ゴウ</t>
    </rPh>
    <rPh sb="3" eb="4">
      <t>ケイ</t>
    </rPh>
    <phoneticPr fontId="2"/>
  </si>
  <si>
    <t>　</t>
    <phoneticPr fontId="2"/>
  </si>
  <si>
    <t>収　入</t>
    <rPh sb="0" eb="1">
      <t>オサム</t>
    </rPh>
    <rPh sb="2" eb="3">
      <t>ニュウ</t>
    </rPh>
    <phoneticPr fontId="2"/>
  </si>
  <si>
    <t>小計</t>
    <rPh sb="0" eb="2">
      <t>ショウケイ</t>
    </rPh>
    <phoneticPr fontId="2"/>
  </si>
  <si>
    <t>投資回収年数</t>
    <rPh sb="0" eb="6">
      <t>トウシカイシュウネンスウ</t>
    </rPh>
    <phoneticPr fontId="2"/>
  </si>
  <si>
    <t>累　　計</t>
    <rPh sb="0" eb="1">
      <t>ルイ</t>
    </rPh>
    <rPh sb="3" eb="4">
      <t>ケイ</t>
    </rPh>
    <phoneticPr fontId="2"/>
  </si>
  <si>
    <t>水色のセルき数字を入力してください。</t>
    <rPh sb="0" eb="2">
      <t>ミズイロ</t>
    </rPh>
    <rPh sb="6" eb="8">
      <t>スウジ</t>
    </rPh>
    <rPh sb="9" eb="11">
      <t>ニュウリョク</t>
    </rPh>
    <phoneticPr fontId="2"/>
  </si>
  <si>
    <t>対象設備名称：●●●　　　　　　　　　　　　　</t>
    <rPh sb="0" eb="2">
      <t>タイショウ</t>
    </rPh>
    <rPh sb="2" eb="4">
      <t>セツビ</t>
    </rPh>
    <rPh sb="4" eb="6">
      <t>メイショウ</t>
    </rPh>
    <phoneticPr fontId="2"/>
  </si>
  <si>
    <t>人件費＠3500千円×１名</t>
    <rPh sb="0" eb="3">
      <t>ジンケンヒ</t>
    </rPh>
    <rPh sb="8" eb="10">
      <t>センエン</t>
    </rPh>
    <rPh sb="12" eb="13">
      <t>メイ</t>
    </rPh>
    <phoneticPr fontId="2"/>
  </si>
  <si>
    <t>人件費＠3500千円×２名</t>
    <rPh sb="0" eb="3">
      <t>ジンケンヒ</t>
    </rPh>
    <rPh sb="8" eb="10">
      <t>センエン</t>
    </rPh>
    <rPh sb="12" eb="13">
      <t>メイ</t>
    </rPh>
    <phoneticPr fontId="2"/>
  </si>
  <si>
    <t>維持      管理
経費</t>
    <rPh sb="0" eb="2">
      <t>イジ</t>
    </rPh>
    <rPh sb="8" eb="10">
      <t>カンリ</t>
    </rPh>
    <rPh sb="11" eb="12">
      <t>ケイ</t>
    </rPh>
    <rPh sb="12" eb="13">
      <t>ヒ</t>
    </rPh>
    <phoneticPr fontId="2"/>
  </si>
  <si>
    <t>別紙11　投資回収計画表</t>
    <rPh sb="0" eb="2">
      <t>ベッシ</t>
    </rPh>
    <rPh sb="5" eb="12">
      <t>トウシカイシュウケイカクヒョウ</t>
    </rPh>
    <phoneticPr fontId="2"/>
  </si>
  <si>
    <t>産業廃棄物処理委託単価55円×委託量10,000kg。委託単価は令和●年度の実績。
詳細は別紙のとおり。</t>
    <rPh sb="0" eb="2">
      <t>サンギョウ</t>
    </rPh>
    <rPh sb="2" eb="5">
      <t>ハイキブツ</t>
    </rPh>
    <rPh sb="5" eb="7">
      <t>ショリ</t>
    </rPh>
    <rPh sb="7" eb="11">
      <t>イタクタンカ</t>
    </rPh>
    <rPh sb="13" eb="14">
      <t>エン</t>
    </rPh>
    <rPh sb="15" eb="18">
      <t>イタクリョウ</t>
    </rPh>
    <rPh sb="27" eb="29">
      <t>イタク</t>
    </rPh>
    <phoneticPr fontId="2"/>
  </si>
  <si>
    <t>対象設備名称：　　　　　　　　　　　　　　　　</t>
    <rPh sb="0" eb="2">
      <t>タイショウ</t>
    </rPh>
    <rPh sb="2" eb="4">
      <t>セツビ</t>
    </rPh>
    <rPh sb="4" eb="6">
      <t>メイショウ</t>
    </rPh>
    <phoneticPr fontId="2"/>
  </si>
  <si>
    <t>既存設備分＋電力20kw*25円/kwh*2h(作業時間/day)*20day*12ヶ月</t>
    <rPh sb="0" eb="4">
      <t>キゾンセツビ</t>
    </rPh>
    <rPh sb="4" eb="5">
      <t>ブン</t>
    </rPh>
    <rPh sb="24" eb="28">
      <t>サギョウジカン</t>
    </rPh>
    <phoneticPr fontId="2"/>
  </si>
  <si>
    <t>既存設備の令和●年度の実績値（別紙）</t>
    <rPh sb="0" eb="4">
      <t>キゾンセツビ</t>
    </rPh>
    <rPh sb="5" eb="7">
      <t>レイワ</t>
    </rPh>
    <rPh sb="8" eb="10">
      <t>ネンド</t>
    </rPh>
    <rPh sb="11" eb="14">
      <t>ジッセキチ</t>
    </rPh>
    <phoneticPr fontId="2"/>
  </si>
  <si>
    <t>産業廃棄物受入単価50円/kg×受入量50,000kg。受入単価は令和●年度の実績。
詳細は別紙のとおり。</t>
    <rPh sb="0" eb="2">
      <t>サンギョウ</t>
    </rPh>
    <rPh sb="2" eb="5">
      <t>ハイキブツ</t>
    </rPh>
    <rPh sb="5" eb="7">
      <t>ウケイ</t>
    </rPh>
    <rPh sb="7" eb="9">
      <t>タンカ</t>
    </rPh>
    <rPh sb="11" eb="12">
      <t>エン</t>
    </rPh>
    <rPh sb="16" eb="19">
      <t>ウケイレリョウ</t>
    </rPh>
    <rPh sb="28" eb="30">
      <t>ウケイレ</t>
    </rPh>
    <phoneticPr fontId="2"/>
  </si>
  <si>
    <t>既存設備の1.5倍になると想定（別紙）</t>
    <rPh sb="0" eb="4">
      <t>キゾンセツビ</t>
    </rPh>
    <rPh sb="8" eb="9">
      <t>バイ</t>
    </rPh>
    <rPh sb="13" eb="15">
      <t>ソウテイ</t>
    </rPh>
    <rPh sb="16" eb="18">
      <t>ベッシ</t>
    </rPh>
    <phoneticPr fontId="2"/>
  </si>
  <si>
    <t>再生資源の売却単価15円／ｋｇ×売却量40,000kg。売却単価は令和●年度の実績。
詳細は別紙のとおり。</t>
    <rPh sb="0" eb="2">
      <t>サイセイ</t>
    </rPh>
    <rPh sb="2" eb="4">
      <t>シゲン</t>
    </rPh>
    <rPh sb="5" eb="9">
      <t>バイキャクタンカ</t>
    </rPh>
    <rPh sb="11" eb="12">
      <t>エン</t>
    </rPh>
    <rPh sb="16" eb="19">
      <t>バイキャクリョウ</t>
    </rPh>
    <rPh sb="28" eb="32">
      <t>バイキャクタンカ</t>
    </rPh>
    <rPh sb="33" eb="35">
      <t>レイワ</t>
    </rPh>
    <rPh sb="36" eb="38">
      <t>ネンド</t>
    </rPh>
    <rPh sb="39" eb="41">
      <t>ジッセキ</t>
    </rPh>
    <rPh sb="43" eb="45">
      <t>ショウサイ</t>
    </rPh>
    <rPh sb="46" eb="48">
      <t>ベッシ</t>
    </rPh>
    <phoneticPr fontId="2"/>
  </si>
  <si>
    <t>再生資源の売却単価30円／ｋｇ×売却量100,000kg。
詳細は別紙のとおり。</t>
    <rPh sb="0" eb="2">
      <t>サイセイ</t>
    </rPh>
    <rPh sb="2" eb="4">
      <t>シゲン</t>
    </rPh>
    <rPh sb="5" eb="9">
      <t>バイキャクタンカ</t>
    </rPh>
    <rPh sb="11" eb="12">
      <t>エン</t>
    </rPh>
    <rPh sb="16" eb="19">
      <t>バイキャクリョウ</t>
    </rPh>
    <phoneticPr fontId="2"/>
  </si>
  <si>
    <t>産業廃棄物受入単価50円/kg×受入量120,000kg
詳細は別紙のとおり。</t>
    <rPh sb="0" eb="2">
      <t>サンギョウ</t>
    </rPh>
    <rPh sb="2" eb="5">
      <t>ハイキブツ</t>
    </rPh>
    <rPh sb="5" eb="7">
      <t>ウケイ</t>
    </rPh>
    <rPh sb="7" eb="9">
      <t>タンカ</t>
    </rPh>
    <rPh sb="11" eb="12">
      <t>エン</t>
    </rPh>
    <rPh sb="16" eb="19">
      <t>ウケイレリョウ</t>
    </rPh>
    <phoneticPr fontId="2"/>
  </si>
  <si>
    <t>3年に1度の定期メンテナンス費用（別紙）</t>
    <rPh sb="1" eb="2">
      <t>ネン</t>
    </rPh>
    <rPh sb="4" eb="5">
      <t>ド</t>
    </rPh>
    <rPh sb="6" eb="8">
      <t>テイキ</t>
    </rPh>
    <rPh sb="14" eb="16">
      <t>ヒヨウ</t>
    </rPh>
    <rPh sb="17" eb="1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</si>
</sst>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4"/>
      <color theme="1"/>
      <name val="游ゴシック"/>
      <family val="2"/>
      <charset val="128"/>
      <scheme val="minor"/>
    </font>
    <font>
      <b/>
      <u/>
      <sz val="14"/>
      <color theme="1"/>
      <name val="游ゴシック"/>
      <family val="3"/>
      <charset val="128"/>
      <scheme val="minor"/>
    </font>
    <font>
      <sz val="18"/>
      <color theme="1"/>
      <name val="游ゴシック"/>
      <family val="2"/>
      <charset val="128"/>
      <scheme val="minor"/>
    </font>
    <font>
      <sz val="14"/>
      <color indexed="81"/>
      <name val="MS P ゴシック"/>
      <family val="3"/>
      <charset val="128"/>
    </font>
    <font>
      <sz val="11"/>
      <color theme="1"/>
      <name val="游ゴシック"/>
      <family val="3"/>
      <charset val="128"/>
      <scheme val="minor"/>
    </font>
    <font>
      <b/>
      <sz val="14"/>
      <color theme="1"/>
      <name val="游ゴシック"/>
      <family val="2"/>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38" fontId="0" fillId="0" borderId="0" xfId="1" applyFont="1">
      <alignment vertical="center"/>
    </xf>
    <xf numFmtId="0" fontId="0" fillId="0" borderId="1" xfId="0"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0" fontId="0" fillId="0" borderId="17" xfId="0" applyBorder="1">
      <alignment vertical="center"/>
    </xf>
    <xf numFmtId="0" fontId="0" fillId="0" borderId="17" xfId="0" applyBorder="1" applyAlignment="1">
      <alignment vertical="center" wrapText="1"/>
    </xf>
    <xf numFmtId="38" fontId="0" fillId="2" borderId="0" xfId="1" applyFont="1" applyFill="1">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0" fillId="3" borderId="0" xfId="0" applyFill="1" applyAlignment="1">
      <alignment horizontal="center" vertical="center"/>
    </xf>
    <xf numFmtId="38" fontId="0" fillId="3" borderId="0" xfId="1" applyFont="1" applyFill="1">
      <alignment vertical="center"/>
    </xf>
    <xf numFmtId="38" fontId="4" fillId="3" borderId="0" xfId="1" applyFont="1" applyFill="1">
      <alignment vertical="center"/>
    </xf>
    <xf numFmtId="0" fontId="0" fillId="3" borderId="0" xfId="0" applyFill="1">
      <alignment vertical="center"/>
    </xf>
    <xf numFmtId="38" fontId="0" fillId="3" borderId="6" xfId="1" applyFont="1" applyFill="1" applyBorder="1" applyAlignment="1">
      <alignment horizontal="center" vertical="center"/>
    </xf>
    <xf numFmtId="38" fontId="0" fillId="3" borderId="5" xfId="1" applyFont="1" applyFill="1" applyBorder="1" applyAlignment="1">
      <alignment horizontal="center" vertical="center"/>
    </xf>
    <xf numFmtId="38" fontId="8" fillId="3" borderId="6" xfId="1" applyFont="1" applyFill="1" applyBorder="1" applyAlignment="1">
      <alignment horizontal="center" vertical="center"/>
    </xf>
    <xf numFmtId="38" fontId="8" fillId="3" borderId="5" xfId="1" applyFont="1" applyFill="1" applyBorder="1" applyAlignment="1">
      <alignment horizontal="center" vertical="center"/>
    </xf>
    <xf numFmtId="0" fontId="6" fillId="3" borderId="0" xfId="0" applyFont="1" applyFill="1">
      <alignment vertical="center"/>
    </xf>
    <xf numFmtId="0" fontId="0" fillId="3" borderId="0" xfId="0" applyFill="1" applyAlignment="1">
      <alignment vertical="center" wrapText="1"/>
    </xf>
    <xf numFmtId="0" fontId="0" fillId="3" borderId="3" xfId="0" applyFill="1" applyBorder="1" applyAlignment="1">
      <alignment horizontal="center" vertical="center" wrapText="1"/>
    </xf>
    <xf numFmtId="0" fontId="3" fillId="3" borderId="11" xfId="0" applyFont="1" applyFill="1" applyBorder="1" applyAlignment="1">
      <alignment vertical="center" wrapText="1"/>
    </xf>
    <xf numFmtId="0" fontId="3" fillId="3" borderId="8" xfId="0" applyFont="1" applyFill="1" applyBorder="1" applyAlignment="1">
      <alignment vertical="center" wrapText="1"/>
    </xf>
    <xf numFmtId="0" fontId="3" fillId="3" borderId="13" xfId="0" applyFont="1" applyFill="1" applyBorder="1" applyAlignment="1">
      <alignment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5" xfId="0" applyFont="1" applyFill="1" applyBorder="1" applyAlignment="1">
      <alignment vertical="center" wrapText="1"/>
    </xf>
    <xf numFmtId="0" fontId="3" fillId="3" borderId="11" xfId="0" applyFont="1" applyFill="1" applyBorder="1">
      <alignment vertical="center"/>
    </xf>
    <xf numFmtId="0" fontId="3" fillId="3" borderId="7" xfId="0" applyFont="1" applyFill="1" applyBorder="1">
      <alignment vertical="center"/>
    </xf>
    <xf numFmtId="0" fontId="3" fillId="3" borderId="5" xfId="0" applyFont="1" applyFill="1" applyBorder="1">
      <alignment vertical="center"/>
    </xf>
    <xf numFmtId="0" fontId="4" fillId="3" borderId="0" xfId="0" applyFont="1" applyFill="1">
      <alignment vertical="center"/>
    </xf>
    <xf numFmtId="0" fontId="3" fillId="3" borderId="17" xfId="0" applyFont="1" applyFill="1" applyBorder="1">
      <alignment vertical="center"/>
    </xf>
    <xf numFmtId="0" fontId="3" fillId="3" borderId="17"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lignment vertical="center"/>
    </xf>
    <xf numFmtId="0" fontId="3" fillId="3" borderId="22" xfId="0" applyFont="1" applyFill="1" applyBorder="1">
      <alignment vertical="center"/>
    </xf>
    <xf numFmtId="0" fontId="0" fillId="3" borderId="1" xfId="0" applyFill="1" applyBorder="1">
      <alignment vertical="center"/>
    </xf>
    <xf numFmtId="0" fontId="0" fillId="3" borderId="22" xfId="0" applyFill="1" applyBorder="1">
      <alignment vertical="center"/>
    </xf>
    <xf numFmtId="0" fontId="3" fillId="3" borderId="3" xfId="0" applyFont="1" applyFill="1" applyBorder="1" applyAlignment="1">
      <alignment horizontal="center" vertical="center" wrapText="1"/>
    </xf>
    <xf numFmtId="38" fontId="4" fillId="0" borderId="1" xfId="1" applyFont="1" applyBorder="1">
      <alignment vertical="center"/>
    </xf>
    <xf numFmtId="38" fontId="4" fillId="2" borderId="1" xfId="1" applyFont="1" applyFill="1" applyBorder="1" applyAlignment="1" applyProtection="1">
      <alignment vertical="center" wrapText="1"/>
      <protection locked="0"/>
    </xf>
    <xf numFmtId="38" fontId="4" fillId="0" borderId="1" xfId="1" applyFont="1" applyFill="1" applyBorder="1" applyAlignment="1" applyProtection="1">
      <alignment vertical="center" wrapText="1"/>
      <protection locked="0"/>
    </xf>
    <xf numFmtId="38" fontId="4" fillId="0" borderId="1" xfId="1" applyNumberFormat="1" applyFont="1" applyBorder="1">
      <alignment vertical="center"/>
    </xf>
    <xf numFmtId="38" fontId="9" fillId="0" borderId="1" xfId="1" applyFont="1" applyBorder="1" applyAlignment="1">
      <alignment horizontal="center" vertical="center"/>
    </xf>
    <xf numFmtId="38" fontId="4" fillId="0" borderId="1" xfId="1" applyFont="1" applyFill="1" applyBorder="1" applyAlignment="1" applyProtection="1">
      <alignment vertical="center" wrapText="1"/>
    </xf>
    <xf numFmtId="38" fontId="4" fillId="3" borderId="1" xfId="1" applyFont="1" applyFill="1" applyBorder="1" applyAlignment="1" applyProtection="1">
      <alignment vertical="center" wrapText="1"/>
    </xf>
    <xf numFmtId="38" fontId="4" fillId="3" borderId="1" xfId="1" applyNumberFormat="1" applyFont="1" applyFill="1" applyBorder="1">
      <alignment vertical="center"/>
    </xf>
    <xf numFmtId="38" fontId="9" fillId="3" borderId="1" xfId="1" applyFont="1" applyFill="1" applyBorder="1" applyAlignment="1">
      <alignment horizontal="center" vertical="center"/>
    </xf>
    <xf numFmtId="0" fontId="4" fillId="3"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5" fillId="3" borderId="9" xfId="0" applyFont="1" applyFill="1" applyBorder="1" applyAlignment="1">
      <alignment horizontal="left"/>
    </xf>
    <xf numFmtId="0" fontId="4" fillId="3" borderId="10"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3" fillId="3" borderId="16" xfId="0" applyFont="1" applyFill="1" applyBorder="1" applyAlignment="1">
      <alignment horizontal="left" vertical="center"/>
    </xf>
    <xf numFmtId="38" fontId="4" fillId="2" borderId="2" xfId="1" applyFont="1" applyFill="1" applyBorder="1" applyAlignment="1" applyProtection="1">
      <alignment horizontal="center" vertical="center"/>
      <protection locked="0"/>
    </xf>
    <xf numFmtId="38" fontId="4" fillId="2" borderId="4" xfId="1" applyFont="1" applyFill="1" applyBorder="1" applyAlignment="1" applyProtection="1">
      <alignment horizontal="center" vertical="center"/>
      <protection locked="0"/>
    </xf>
    <xf numFmtId="38" fontId="4" fillId="2" borderId="3" xfId="1" applyFont="1" applyFill="1" applyBorder="1" applyAlignment="1" applyProtection="1">
      <alignment horizontal="center" vertical="center"/>
      <protection locked="0"/>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zoomScale="50" zoomScaleNormal="55" zoomScaleSheetLayoutView="50" workbookViewId="0">
      <selection activeCell="B3" sqref="B3:D3"/>
    </sheetView>
  </sheetViews>
  <sheetFormatPr defaultRowHeight="24"/>
  <cols>
    <col min="1" max="1" width="2.125" customWidth="1"/>
    <col min="2" max="2" width="9.75" style="9" customWidth="1"/>
    <col min="3" max="3" width="2" style="9" customWidth="1"/>
    <col min="4" max="4" width="51.5" style="9" customWidth="1"/>
    <col min="5" max="5" width="12.125" style="4" customWidth="1"/>
    <col min="6" max="15" width="13.625" style="1" customWidth="1"/>
    <col min="16" max="16" width="94.5" customWidth="1"/>
  </cols>
  <sheetData>
    <row r="1" spans="1:16" ht="30">
      <c r="A1" s="20" t="s">
        <v>74</v>
      </c>
      <c r="B1" s="11"/>
      <c r="C1" s="11"/>
      <c r="D1" s="11"/>
      <c r="E1" s="12"/>
      <c r="F1" s="13"/>
      <c r="G1" s="13"/>
      <c r="H1" s="13"/>
      <c r="I1" s="13"/>
      <c r="J1" s="13"/>
      <c r="K1" s="13"/>
      <c r="L1" s="13"/>
      <c r="M1" s="13"/>
      <c r="N1" s="13"/>
      <c r="O1" s="13"/>
      <c r="P1" s="15"/>
    </row>
    <row r="2" spans="1:16">
      <c r="A2" s="15"/>
      <c r="B2" s="11"/>
      <c r="C2" s="11"/>
      <c r="D2" s="11"/>
      <c r="E2" s="12"/>
      <c r="F2" s="13"/>
      <c r="G2" s="13"/>
      <c r="H2" s="13"/>
      <c r="I2" s="13"/>
      <c r="J2" s="13"/>
      <c r="K2" s="13"/>
      <c r="L2" s="13"/>
      <c r="M2" s="13"/>
      <c r="N2" s="8"/>
      <c r="O2" s="14" t="s">
        <v>69</v>
      </c>
      <c r="P2" s="15"/>
    </row>
    <row r="3" spans="1:16" ht="27" customHeight="1">
      <c r="A3" s="15"/>
      <c r="B3" s="55" t="s">
        <v>76</v>
      </c>
      <c r="C3" s="55"/>
      <c r="D3" s="55"/>
      <c r="E3" s="12"/>
      <c r="F3" s="13"/>
      <c r="G3" s="13"/>
      <c r="H3" s="13"/>
      <c r="I3" s="13"/>
      <c r="J3" s="13"/>
      <c r="K3" s="13"/>
      <c r="L3" s="13"/>
      <c r="M3" s="13"/>
      <c r="N3" s="13"/>
      <c r="O3" s="13"/>
      <c r="P3" s="15"/>
    </row>
    <row r="4" spans="1:16" ht="30" customHeight="1">
      <c r="A4" s="15"/>
      <c r="B4" s="56" t="s">
        <v>5</v>
      </c>
      <c r="C4" s="57"/>
      <c r="D4" s="57"/>
      <c r="E4" s="58"/>
      <c r="F4" s="18" t="s">
        <v>53</v>
      </c>
      <c r="G4" s="18" t="s">
        <v>54</v>
      </c>
      <c r="H4" s="18" t="s">
        <v>55</v>
      </c>
      <c r="I4" s="18" t="s">
        <v>56</v>
      </c>
      <c r="J4" s="18" t="s">
        <v>57</v>
      </c>
      <c r="K4" s="18" t="s">
        <v>58</v>
      </c>
      <c r="L4" s="18" t="s">
        <v>59</v>
      </c>
      <c r="M4" s="18" t="s">
        <v>60</v>
      </c>
      <c r="N4" s="18" t="s">
        <v>61</v>
      </c>
      <c r="O4" s="18" t="s">
        <v>62</v>
      </c>
      <c r="P4" s="75" t="s">
        <v>50</v>
      </c>
    </row>
    <row r="5" spans="1:16" ht="30" customHeight="1">
      <c r="A5" s="15"/>
      <c r="B5" s="59"/>
      <c r="C5" s="60"/>
      <c r="D5" s="60"/>
      <c r="E5" s="61"/>
      <c r="F5" s="19" t="s">
        <v>24</v>
      </c>
      <c r="G5" s="19" t="s">
        <v>24</v>
      </c>
      <c r="H5" s="19" t="s">
        <v>24</v>
      </c>
      <c r="I5" s="19" t="s">
        <v>24</v>
      </c>
      <c r="J5" s="19" t="s">
        <v>24</v>
      </c>
      <c r="K5" s="19" t="s">
        <v>24</v>
      </c>
      <c r="L5" s="19" t="s">
        <v>24</v>
      </c>
      <c r="M5" s="19" t="s">
        <v>24</v>
      </c>
      <c r="N5" s="19" t="s">
        <v>24</v>
      </c>
      <c r="O5" s="19" t="s">
        <v>24</v>
      </c>
      <c r="P5" s="76"/>
    </row>
    <row r="6" spans="1:16" ht="48" customHeight="1">
      <c r="A6" s="15"/>
      <c r="B6" s="77" t="s">
        <v>0</v>
      </c>
      <c r="C6" s="78"/>
      <c r="D6" s="79"/>
      <c r="E6" s="53" t="s">
        <v>1</v>
      </c>
      <c r="F6" s="80"/>
      <c r="G6" s="81"/>
      <c r="H6" s="81"/>
      <c r="I6" s="81"/>
      <c r="J6" s="81"/>
      <c r="K6" s="81"/>
      <c r="L6" s="81"/>
      <c r="M6" s="81"/>
      <c r="N6" s="81"/>
      <c r="O6" s="82"/>
      <c r="P6" s="6"/>
    </row>
    <row r="7" spans="1:16" s="3" customFormat="1" ht="48" customHeight="1">
      <c r="A7" s="21" t="s">
        <v>64</v>
      </c>
      <c r="B7" s="83" t="s">
        <v>65</v>
      </c>
      <c r="C7" s="66" t="s">
        <v>46</v>
      </c>
      <c r="D7" s="70"/>
      <c r="E7" s="54" t="s">
        <v>8</v>
      </c>
      <c r="F7" s="44">
        <f t="shared" ref="F7:O7" si="0">F8-F9</f>
        <v>0</v>
      </c>
      <c r="G7" s="44">
        <f t="shared" si="0"/>
        <v>0</v>
      </c>
      <c r="H7" s="44">
        <f t="shared" si="0"/>
        <v>0</v>
      </c>
      <c r="I7" s="44">
        <f t="shared" si="0"/>
        <v>0</v>
      </c>
      <c r="J7" s="44">
        <f t="shared" si="0"/>
        <v>0</v>
      </c>
      <c r="K7" s="44">
        <f t="shared" si="0"/>
        <v>0</v>
      </c>
      <c r="L7" s="44">
        <f t="shared" si="0"/>
        <v>0</v>
      </c>
      <c r="M7" s="44">
        <f t="shared" si="0"/>
        <v>0</v>
      </c>
      <c r="N7" s="44">
        <f t="shared" si="0"/>
        <v>0</v>
      </c>
      <c r="O7" s="44">
        <f t="shared" si="0"/>
        <v>0</v>
      </c>
      <c r="P7" s="7"/>
    </row>
    <row r="8" spans="1:16" s="3" customFormat="1" ht="48" customHeight="1">
      <c r="A8" s="21"/>
      <c r="B8" s="84"/>
      <c r="C8" s="23"/>
      <c r="D8" s="24" t="s">
        <v>7</v>
      </c>
      <c r="E8" s="54" t="s">
        <v>9</v>
      </c>
      <c r="F8" s="45"/>
      <c r="G8" s="45"/>
      <c r="H8" s="45"/>
      <c r="I8" s="45"/>
      <c r="J8" s="45"/>
      <c r="K8" s="45"/>
      <c r="L8" s="45"/>
      <c r="M8" s="45"/>
      <c r="N8" s="45"/>
      <c r="O8" s="45"/>
      <c r="P8" s="5"/>
    </row>
    <row r="9" spans="1:16" s="3" customFormat="1" ht="48" customHeight="1">
      <c r="A9" s="21"/>
      <c r="B9" s="84"/>
      <c r="C9" s="23"/>
      <c r="D9" s="25" t="s">
        <v>6</v>
      </c>
      <c r="E9" s="54" t="s">
        <v>10</v>
      </c>
      <c r="F9" s="45"/>
      <c r="G9" s="45"/>
      <c r="H9" s="45"/>
      <c r="I9" s="45"/>
      <c r="J9" s="45"/>
      <c r="K9" s="45"/>
      <c r="L9" s="45"/>
      <c r="M9" s="45"/>
      <c r="N9" s="45"/>
      <c r="O9" s="45"/>
      <c r="P9" s="5"/>
    </row>
    <row r="10" spans="1:16" s="3" customFormat="1" ht="48" customHeight="1">
      <c r="A10" s="21"/>
      <c r="B10" s="84"/>
      <c r="C10" s="66" t="s">
        <v>2</v>
      </c>
      <c r="D10" s="70"/>
      <c r="E10" s="54" t="s">
        <v>13</v>
      </c>
      <c r="F10" s="44">
        <f t="shared" ref="F10:O10" si="1">F11-F12</f>
        <v>0</v>
      </c>
      <c r="G10" s="44">
        <f t="shared" si="1"/>
        <v>0</v>
      </c>
      <c r="H10" s="44">
        <f t="shared" si="1"/>
        <v>0</v>
      </c>
      <c r="I10" s="44">
        <f t="shared" si="1"/>
        <v>0</v>
      </c>
      <c r="J10" s="44">
        <f t="shared" si="1"/>
        <v>0</v>
      </c>
      <c r="K10" s="44">
        <f t="shared" si="1"/>
        <v>0</v>
      </c>
      <c r="L10" s="44">
        <f t="shared" si="1"/>
        <v>0</v>
      </c>
      <c r="M10" s="44">
        <f t="shared" si="1"/>
        <v>0</v>
      </c>
      <c r="N10" s="44">
        <f t="shared" si="1"/>
        <v>0</v>
      </c>
      <c r="O10" s="44">
        <f t="shared" si="1"/>
        <v>0</v>
      </c>
      <c r="P10" s="6"/>
    </row>
    <row r="11" spans="1:16" s="3" customFormat="1" ht="48" customHeight="1">
      <c r="A11" s="21"/>
      <c r="B11" s="84"/>
      <c r="C11" s="26"/>
      <c r="D11" s="24" t="s">
        <v>11</v>
      </c>
      <c r="E11" s="54" t="s">
        <v>14</v>
      </c>
      <c r="F11" s="45"/>
      <c r="G11" s="45"/>
      <c r="H11" s="45"/>
      <c r="I11" s="45"/>
      <c r="J11" s="45"/>
      <c r="K11" s="45"/>
      <c r="L11" s="45"/>
      <c r="M11" s="45"/>
      <c r="N11" s="45"/>
      <c r="O11" s="45"/>
      <c r="P11" s="5"/>
    </row>
    <row r="12" spans="1:16" s="3" customFormat="1" ht="48" customHeight="1">
      <c r="A12" s="21"/>
      <c r="B12" s="84"/>
      <c r="C12" s="27"/>
      <c r="D12" s="24" t="s">
        <v>12</v>
      </c>
      <c r="E12" s="54" t="s">
        <v>15</v>
      </c>
      <c r="F12" s="45"/>
      <c r="G12" s="45"/>
      <c r="H12" s="45"/>
      <c r="I12" s="45"/>
      <c r="J12" s="45"/>
      <c r="K12" s="45"/>
      <c r="L12" s="45"/>
      <c r="M12" s="45"/>
      <c r="N12" s="45"/>
      <c r="O12" s="45"/>
      <c r="P12" s="5"/>
    </row>
    <row r="13" spans="1:16" s="3" customFormat="1" ht="48" customHeight="1">
      <c r="A13" s="21"/>
      <c r="B13" s="84"/>
      <c r="C13" s="68" t="s">
        <v>47</v>
      </c>
      <c r="D13" s="86"/>
      <c r="E13" s="54" t="s">
        <v>18</v>
      </c>
      <c r="F13" s="44">
        <f t="shared" ref="F13:O13" si="2">F14-F15</f>
        <v>0</v>
      </c>
      <c r="G13" s="44">
        <f t="shared" si="2"/>
        <v>0</v>
      </c>
      <c r="H13" s="44">
        <f t="shared" si="2"/>
        <v>0</v>
      </c>
      <c r="I13" s="44">
        <f t="shared" si="2"/>
        <v>0</v>
      </c>
      <c r="J13" s="44">
        <f t="shared" si="2"/>
        <v>0</v>
      </c>
      <c r="K13" s="44">
        <f t="shared" si="2"/>
        <v>0</v>
      </c>
      <c r="L13" s="44">
        <f t="shared" si="2"/>
        <v>0</v>
      </c>
      <c r="M13" s="44">
        <f t="shared" si="2"/>
        <v>0</v>
      </c>
      <c r="N13" s="44">
        <f t="shared" si="2"/>
        <v>0</v>
      </c>
      <c r="O13" s="44">
        <f t="shared" si="2"/>
        <v>0</v>
      </c>
      <c r="P13" s="6"/>
    </row>
    <row r="14" spans="1:16" s="3" customFormat="1" ht="48" customHeight="1">
      <c r="A14" s="21"/>
      <c r="B14" s="84"/>
      <c r="C14" s="28"/>
      <c r="D14" s="24" t="s">
        <v>16</v>
      </c>
      <c r="E14" s="54" t="s">
        <v>19</v>
      </c>
      <c r="F14" s="45"/>
      <c r="G14" s="45"/>
      <c r="H14" s="45"/>
      <c r="I14" s="45"/>
      <c r="J14" s="45"/>
      <c r="K14" s="45"/>
      <c r="L14" s="45"/>
      <c r="M14" s="45"/>
      <c r="N14" s="45"/>
      <c r="O14" s="45"/>
      <c r="P14" s="5"/>
    </row>
    <row r="15" spans="1:16" s="3" customFormat="1" ht="48" customHeight="1">
      <c r="A15" s="21"/>
      <c r="B15" s="84"/>
      <c r="C15" s="29"/>
      <c r="D15" s="24" t="s">
        <v>17</v>
      </c>
      <c r="E15" s="54" t="s">
        <v>20</v>
      </c>
      <c r="F15" s="45"/>
      <c r="G15" s="45"/>
      <c r="H15" s="45"/>
      <c r="I15" s="45"/>
      <c r="J15" s="45"/>
      <c r="K15" s="45"/>
      <c r="L15" s="45"/>
      <c r="M15" s="45"/>
      <c r="N15" s="45"/>
      <c r="O15" s="45"/>
      <c r="P15" s="5"/>
    </row>
    <row r="16" spans="1:16" s="3" customFormat="1" ht="48" customHeight="1">
      <c r="A16" s="21"/>
      <c r="B16" s="85"/>
      <c r="C16" s="29"/>
      <c r="D16" s="24" t="s">
        <v>66</v>
      </c>
      <c r="E16" s="54"/>
      <c r="F16" s="49">
        <f>F7+F10+F13</f>
        <v>0</v>
      </c>
      <c r="G16" s="49">
        <f t="shared" ref="G16:O16" si="3">G7+G10+G13</f>
        <v>0</v>
      </c>
      <c r="H16" s="49">
        <f t="shared" si="3"/>
        <v>0</v>
      </c>
      <c r="I16" s="49">
        <f t="shared" si="3"/>
        <v>0</v>
      </c>
      <c r="J16" s="49">
        <f t="shared" si="3"/>
        <v>0</v>
      </c>
      <c r="K16" s="49">
        <f t="shared" si="3"/>
        <v>0</v>
      </c>
      <c r="L16" s="49">
        <f t="shared" si="3"/>
        <v>0</v>
      </c>
      <c r="M16" s="49">
        <f t="shared" si="3"/>
        <v>0</v>
      </c>
      <c r="N16" s="49">
        <f t="shared" si="3"/>
        <v>0</v>
      </c>
      <c r="O16" s="49">
        <f t="shared" si="3"/>
        <v>0</v>
      </c>
      <c r="P16" s="5"/>
    </row>
    <row r="17" spans="1:16" s="3" customFormat="1" ht="48" customHeight="1">
      <c r="A17" s="21"/>
      <c r="B17" s="63" t="s">
        <v>73</v>
      </c>
      <c r="C17" s="66" t="s">
        <v>4</v>
      </c>
      <c r="D17" s="67"/>
      <c r="E17" s="54" t="s">
        <v>21</v>
      </c>
      <c r="F17" s="44">
        <f t="shared" ref="F17:O17" si="4">F18-F19</f>
        <v>0</v>
      </c>
      <c r="G17" s="44">
        <f t="shared" si="4"/>
        <v>0</v>
      </c>
      <c r="H17" s="44">
        <f t="shared" si="4"/>
        <v>0</v>
      </c>
      <c r="I17" s="44">
        <f t="shared" si="4"/>
        <v>0</v>
      </c>
      <c r="J17" s="44">
        <f t="shared" si="4"/>
        <v>0</v>
      </c>
      <c r="K17" s="44">
        <f t="shared" si="4"/>
        <v>0</v>
      </c>
      <c r="L17" s="44">
        <f t="shared" si="4"/>
        <v>0</v>
      </c>
      <c r="M17" s="44">
        <f t="shared" si="4"/>
        <v>0</v>
      </c>
      <c r="N17" s="44">
        <f t="shared" si="4"/>
        <v>0</v>
      </c>
      <c r="O17" s="44">
        <f t="shared" si="4"/>
        <v>0</v>
      </c>
      <c r="P17" s="6"/>
    </row>
    <row r="18" spans="1:16" s="3" customFormat="1" ht="48" customHeight="1">
      <c r="A18" s="21"/>
      <c r="B18" s="64"/>
      <c r="C18" s="30"/>
      <c r="D18" s="24" t="s">
        <v>51</v>
      </c>
      <c r="E18" s="54" t="s">
        <v>22</v>
      </c>
      <c r="F18" s="45"/>
      <c r="G18" s="45"/>
      <c r="H18" s="45"/>
      <c r="I18" s="45"/>
      <c r="J18" s="45"/>
      <c r="K18" s="45"/>
      <c r="L18" s="45"/>
      <c r="M18" s="45"/>
      <c r="N18" s="45"/>
      <c r="O18" s="45"/>
      <c r="P18" s="5"/>
    </row>
    <row r="19" spans="1:16" s="3" customFormat="1" ht="48" customHeight="1">
      <c r="A19" s="21"/>
      <c r="B19" s="64"/>
      <c r="C19" s="31"/>
      <c r="D19" s="24" t="s">
        <v>52</v>
      </c>
      <c r="E19" s="54" t="s">
        <v>23</v>
      </c>
      <c r="F19" s="45"/>
      <c r="G19" s="45"/>
      <c r="H19" s="45"/>
      <c r="I19" s="45"/>
      <c r="J19" s="45"/>
      <c r="K19" s="45"/>
      <c r="L19" s="45"/>
      <c r="M19" s="45"/>
      <c r="N19" s="45"/>
      <c r="O19" s="45"/>
      <c r="P19" s="5"/>
    </row>
    <row r="20" spans="1:16" s="3" customFormat="1" ht="48" customHeight="1">
      <c r="A20" s="21"/>
      <c r="B20" s="64"/>
      <c r="C20" s="68" t="s">
        <v>25</v>
      </c>
      <c r="D20" s="69"/>
      <c r="E20" s="54" t="s">
        <v>34</v>
      </c>
      <c r="F20" s="44">
        <f t="shared" ref="F20:O20" si="5">F21-F22</f>
        <v>0</v>
      </c>
      <c r="G20" s="44">
        <f t="shared" si="5"/>
        <v>0</v>
      </c>
      <c r="H20" s="44">
        <f t="shared" si="5"/>
        <v>0</v>
      </c>
      <c r="I20" s="44">
        <f t="shared" si="5"/>
        <v>0</v>
      </c>
      <c r="J20" s="44">
        <f t="shared" si="5"/>
        <v>0</v>
      </c>
      <c r="K20" s="44">
        <f t="shared" si="5"/>
        <v>0</v>
      </c>
      <c r="L20" s="44">
        <f t="shared" si="5"/>
        <v>0</v>
      </c>
      <c r="M20" s="44">
        <f t="shared" si="5"/>
        <v>0</v>
      </c>
      <c r="N20" s="44">
        <f t="shared" si="5"/>
        <v>0</v>
      </c>
      <c r="O20" s="44">
        <f t="shared" si="5"/>
        <v>0</v>
      </c>
      <c r="P20" s="6"/>
    </row>
    <row r="21" spans="1:16" s="3" customFormat="1" ht="48" customHeight="1">
      <c r="A21" s="21"/>
      <c r="B21" s="64"/>
      <c r="C21" s="23"/>
      <c r="D21" s="24" t="s">
        <v>26</v>
      </c>
      <c r="E21" s="54" t="s">
        <v>35</v>
      </c>
      <c r="F21" s="45"/>
      <c r="G21" s="45"/>
      <c r="H21" s="45"/>
      <c r="I21" s="45"/>
      <c r="J21" s="45"/>
      <c r="K21" s="45"/>
      <c r="L21" s="45"/>
      <c r="M21" s="45"/>
      <c r="N21" s="45"/>
      <c r="O21" s="45"/>
      <c r="P21" s="5"/>
    </row>
    <row r="22" spans="1:16" s="3" customFormat="1" ht="48" customHeight="1">
      <c r="A22" s="21"/>
      <c r="B22" s="64"/>
      <c r="C22" s="31"/>
      <c r="D22" s="24" t="s">
        <v>27</v>
      </c>
      <c r="E22" s="54" t="s">
        <v>36</v>
      </c>
      <c r="F22" s="45"/>
      <c r="G22" s="45"/>
      <c r="H22" s="45"/>
      <c r="I22" s="45"/>
      <c r="J22" s="45"/>
      <c r="K22" s="45"/>
      <c r="L22" s="45"/>
      <c r="M22" s="45"/>
      <c r="N22" s="45"/>
      <c r="O22" s="45"/>
      <c r="P22" s="5"/>
    </row>
    <row r="23" spans="1:16" s="3" customFormat="1" ht="48" customHeight="1">
      <c r="A23" s="21"/>
      <c r="B23" s="64"/>
      <c r="C23" s="68" t="s">
        <v>48</v>
      </c>
      <c r="D23" s="69"/>
      <c r="E23" s="54" t="s">
        <v>37</v>
      </c>
      <c r="F23" s="44">
        <f t="shared" ref="F23:O23" si="6">F24-F25</f>
        <v>0</v>
      </c>
      <c r="G23" s="44">
        <f t="shared" si="6"/>
        <v>0</v>
      </c>
      <c r="H23" s="44">
        <f t="shared" si="6"/>
        <v>0</v>
      </c>
      <c r="I23" s="44">
        <f t="shared" si="6"/>
        <v>0</v>
      </c>
      <c r="J23" s="44">
        <f t="shared" si="6"/>
        <v>0</v>
      </c>
      <c r="K23" s="44">
        <f t="shared" si="6"/>
        <v>0</v>
      </c>
      <c r="L23" s="44">
        <f t="shared" si="6"/>
        <v>0</v>
      </c>
      <c r="M23" s="44">
        <f t="shared" si="6"/>
        <v>0</v>
      </c>
      <c r="N23" s="44">
        <f t="shared" si="6"/>
        <v>0</v>
      </c>
      <c r="O23" s="44">
        <f t="shared" si="6"/>
        <v>0</v>
      </c>
      <c r="P23" s="6"/>
    </row>
    <row r="24" spans="1:16" s="3" customFormat="1" ht="48" customHeight="1">
      <c r="A24" s="21"/>
      <c r="B24" s="64"/>
      <c r="C24" s="23"/>
      <c r="D24" s="24" t="s">
        <v>28</v>
      </c>
      <c r="E24" s="54" t="s">
        <v>38</v>
      </c>
      <c r="F24" s="45"/>
      <c r="G24" s="45"/>
      <c r="H24" s="45"/>
      <c r="I24" s="45"/>
      <c r="J24" s="45"/>
      <c r="K24" s="45"/>
      <c r="L24" s="45"/>
      <c r="M24" s="45"/>
      <c r="N24" s="45"/>
      <c r="O24" s="45"/>
      <c r="P24" s="5"/>
    </row>
    <row r="25" spans="1:16" s="3" customFormat="1" ht="48" customHeight="1">
      <c r="A25" s="21"/>
      <c r="B25" s="64"/>
      <c r="C25" s="23"/>
      <c r="D25" s="24" t="s">
        <v>29</v>
      </c>
      <c r="E25" s="54" t="s">
        <v>39</v>
      </c>
      <c r="F25" s="45"/>
      <c r="G25" s="45"/>
      <c r="H25" s="45"/>
      <c r="I25" s="45"/>
      <c r="J25" s="45"/>
      <c r="K25" s="45"/>
      <c r="L25" s="45"/>
      <c r="M25" s="45"/>
      <c r="N25" s="45"/>
      <c r="O25" s="45"/>
      <c r="P25" s="5"/>
    </row>
    <row r="26" spans="1:16" ht="48" customHeight="1">
      <c r="A26" s="15"/>
      <c r="B26" s="64"/>
      <c r="C26" s="66" t="s">
        <v>49</v>
      </c>
      <c r="D26" s="70"/>
      <c r="E26" s="54" t="s">
        <v>40</v>
      </c>
      <c r="F26" s="44">
        <f t="shared" ref="F26:O26" si="7">F27-F28</f>
        <v>0</v>
      </c>
      <c r="G26" s="44">
        <f t="shared" si="7"/>
        <v>0</v>
      </c>
      <c r="H26" s="44">
        <f t="shared" si="7"/>
        <v>0</v>
      </c>
      <c r="I26" s="44">
        <f t="shared" si="7"/>
        <v>0</v>
      </c>
      <c r="J26" s="44">
        <f t="shared" si="7"/>
        <v>0</v>
      </c>
      <c r="K26" s="44">
        <f t="shared" si="7"/>
        <v>0</v>
      </c>
      <c r="L26" s="44">
        <f t="shared" si="7"/>
        <v>0</v>
      </c>
      <c r="M26" s="44">
        <f t="shared" si="7"/>
        <v>0</v>
      </c>
      <c r="N26" s="44">
        <f t="shared" si="7"/>
        <v>0</v>
      </c>
      <c r="O26" s="44">
        <f t="shared" si="7"/>
        <v>0</v>
      </c>
      <c r="P26" s="6"/>
    </row>
    <row r="27" spans="1:16" ht="48" customHeight="1">
      <c r="A27" s="15"/>
      <c r="B27" s="64"/>
      <c r="C27" s="32"/>
      <c r="D27" s="24" t="s">
        <v>30</v>
      </c>
      <c r="E27" s="54" t="s">
        <v>41</v>
      </c>
      <c r="F27" s="45"/>
      <c r="G27" s="45"/>
      <c r="H27" s="45"/>
      <c r="I27" s="45"/>
      <c r="J27" s="45"/>
      <c r="K27" s="45"/>
      <c r="L27" s="45"/>
      <c r="M27" s="45"/>
      <c r="N27" s="45"/>
      <c r="O27" s="45"/>
      <c r="P27" s="5"/>
    </row>
    <row r="28" spans="1:16" ht="48" customHeight="1">
      <c r="A28" s="15"/>
      <c r="B28" s="64"/>
      <c r="C28" s="32"/>
      <c r="D28" s="25" t="s">
        <v>31</v>
      </c>
      <c r="E28" s="54" t="s">
        <v>42</v>
      </c>
      <c r="F28" s="45"/>
      <c r="G28" s="45"/>
      <c r="H28" s="45"/>
      <c r="I28" s="45"/>
      <c r="J28" s="45"/>
      <c r="K28" s="45"/>
      <c r="L28" s="45"/>
      <c r="M28" s="45"/>
      <c r="N28" s="45"/>
      <c r="O28" s="45"/>
      <c r="P28" s="2"/>
    </row>
    <row r="29" spans="1:16" ht="48" customHeight="1">
      <c r="A29" s="15"/>
      <c r="B29" s="64"/>
      <c r="C29" s="66" t="s">
        <v>3</v>
      </c>
      <c r="D29" s="67"/>
      <c r="E29" s="54" t="s">
        <v>43</v>
      </c>
      <c r="F29" s="44">
        <f t="shared" ref="F29:O29" si="8">F30-F31</f>
        <v>0</v>
      </c>
      <c r="G29" s="44">
        <f t="shared" si="8"/>
        <v>0</v>
      </c>
      <c r="H29" s="44">
        <f t="shared" si="8"/>
        <v>0</v>
      </c>
      <c r="I29" s="44">
        <f t="shared" si="8"/>
        <v>0</v>
      </c>
      <c r="J29" s="44">
        <f t="shared" si="8"/>
        <v>0</v>
      </c>
      <c r="K29" s="44">
        <f t="shared" si="8"/>
        <v>0</v>
      </c>
      <c r="L29" s="44">
        <f t="shared" si="8"/>
        <v>0</v>
      </c>
      <c r="M29" s="44">
        <f t="shared" si="8"/>
        <v>0</v>
      </c>
      <c r="N29" s="44">
        <f t="shared" si="8"/>
        <v>0</v>
      </c>
      <c r="O29" s="44">
        <f t="shared" si="8"/>
        <v>0</v>
      </c>
      <c r="P29" s="6"/>
    </row>
    <row r="30" spans="1:16" ht="48" customHeight="1">
      <c r="A30" s="15"/>
      <c r="B30" s="64"/>
      <c r="C30" s="33"/>
      <c r="D30" s="24" t="s">
        <v>32</v>
      </c>
      <c r="E30" s="54" t="s">
        <v>44</v>
      </c>
      <c r="F30" s="45"/>
      <c r="G30" s="45"/>
      <c r="H30" s="45"/>
      <c r="I30" s="45"/>
      <c r="J30" s="45"/>
      <c r="K30" s="45"/>
      <c r="L30" s="45"/>
      <c r="M30" s="45"/>
      <c r="N30" s="45"/>
      <c r="O30" s="45"/>
      <c r="P30" s="2"/>
    </row>
    <row r="31" spans="1:16" ht="48" customHeight="1">
      <c r="A31" s="15"/>
      <c r="B31" s="64"/>
      <c r="C31" s="34"/>
      <c r="D31" s="24" t="s">
        <v>33</v>
      </c>
      <c r="E31" s="54" t="s">
        <v>45</v>
      </c>
      <c r="F31" s="45"/>
      <c r="G31" s="45"/>
      <c r="H31" s="45"/>
      <c r="I31" s="45"/>
      <c r="J31" s="45"/>
      <c r="K31" s="45"/>
      <c r="L31" s="45"/>
      <c r="M31" s="45"/>
      <c r="N31" s="45"/>
      <c r="O31" s="45"/>
      <c r="P31" s="2"/>
    </row>
    <row r="32" spans="1:16" ht="48" customHeight="1">
      <c r="A32" s="15"/>
      <c r="B32" s="65"/>
      <c r="C32" s="62" t="s">
        <v>66</v>
      </c>
      <c r="D32" s="62"/>
      <c r="E32" s="22"/>
      <c r="F32" s="50">
        <f>F17+F20+F23+F26+F29</f>
        <v>0</v>
      </c>
      <c r="G32" s="50">
        <f t="shared" ref="G32:O32" si="9">G17+G20+G23+G26+G29</f>
        <v>0</v>
      </c>
      <c r="H32" s="50">
        <f t="shared" si="9"/>
        <v>0</v>
      </c>
      <c r="I32" s="50">
        <f t="shared" si="9"/>
        <v>0</v>
      </c>
      <c r="J32" s="50">
        <f t="shared" si="9"/>
        <v>0</v>
      </c>
      <c r="K32" s="50">
        <f t="shared" si="9"/>
        <v>0</v>
      </c>
      <c r="L32" s="50">
        <f t="shared" si="9"/>
        <v>0</v>
      </c>
      <c r="M32" s="50">
        <f t="shared" si="9"/>
        <v>0</v>
      </c>
      <c r="N32" s="50">
        <f t="shared" si="9"/>
        <v>0</v>
      </c>
      <c r="O32" s="50">
        <f t="shared" si="9"/>
        <v>0</v>
      </c>
      <c r="P32" s="41"/>
    </row>
    <row r="33" spans="1:16" ht="48" customHeight="1">
      <c r="A33" s="15"/>
      <c r="B33" s="71" t="s">
        <v>63</v>
      </c>
      <c r="C33" s="72"/>
      <c r="D33" s="72"/>
      <c r="E33" s="73"/>
      <c r="F33" s="50">
        <f>F16-F32</f>
        <v>0</v>
      </c>
      <c r="G33" s="50">
        <f t="shared" ref="G33:O33" si="10">G16-G32</f>
        <v>0</v>
      </c>
      <c r="H33" s="50">
        <f t="shared" si="10"/>
        <v>0</v>
      </c>
      <c r="I33" s="50">
        <f t="shared" si="10"/>
        <v>0</v>
      </c>
      <c r="J33" s="50">
        <f t="shared" si="10"/>
        <v>0</v>
      </c>
      <c r="K33" s="50">
        <f t="shared" si="10"/>
        <v>0</v>
      </c>
      <c r="L33" s="50">
        <f t="shared" si="10"/>
        <v>0</v>
      </c>
      <c r="M33" s="50">
        <f t="shared" si="10"/>
        <v>0</v>
      </c>
      <c r="N33" s="50">
        <f t="shared" si="10"/>
        <v>0</v>
      </c>
      <c r="O33" s="50">
        <f t="shared" si="10"/>
        <v>0</v>
      </c>
      <c r="P33" s="41"/>
    </row>
    <row r="34" spans="1:16" ht="48" customHeight="1">
      <c r="A34" s="15"/>
      <c r="B34" s="74" t="s">
        <v>68</v>
      </c>
      <c r="C34" s="72"/>
      <c r="D34" s="72"/>
      <c r="E34" s="73"/>
      <c r="F34" s="51">
        <f>F33</f>
        <v>0</v>
      </c>
      <c r="G34" s="51">
        <f>G33+F34</f>
        <v>0</v>
      </c>
      <c r="H34" s="51">
        <f t="shared" ref="H34:O34" si="11">H33+G34</f>
        <v>0</v>
      </c>
      <c r="I34" s="51">
        <f t="shared" si="11"/>
        <v>0</v>
      </c>
      <c r="J34" s="51">
        <f t="shared" si="11"/>
        <v>0</v>
      </c>
      <c r="K34" s="51">
        <f t="shared" si="11"/>
        <v>0</v>
      </c>
      <c r="L34" s="51">
        <f t="shared" si="11"/>
        <v>0</v>
      </c>
      <c r="M34" s="51">
        <f t="shared" si="11"/>
        <v>0</v>
      </c>
      <c r="N34" s="51">
        <f t="shared" si="11"/>
        <v>0</v>
      </c>
      <c r="O34" s="51">
        <f t="shared" si="11"/>
        <v>0</v>
      </c>
      <c r="P34" s="42"/>
    </row>
    <row r="35" spans="1:16" ht="48" customHeight="1">
      <c r="A35" s="15"/>
      <c r="B35" s="62" t="s">
        <v>67</v>
      </c>
      <c r="C35" s="62"/>
      <c r="D35" s="62"/>
      <c r="E35" s="62"/>
      <c r="F35" s="52" t="str">
        <f>IF(F34&gt;$F$6,"〇","×")</f>
        <v>×</v>
      </c>
      <c r="G35" s="52" t="str">
        <f t="shared" ref="G35:O35" si="12">IF(G34&gt;$F$6,"〇","×")</f>
        <v>×</v>
      </c>
      <c r="H35" s="52" t="str">
        <f t="shared" si="12"/>
        <v>×</v>
      </c>
      <c r="I35" s="52" t="str">
        <f t="shared" si="12"/>
        <v>×</v>
      </c>
      <c r="J35" s="52" t="str">
        <f t="shared" si="12"/>
        <v>×</v>
      </c>
      <c r="K35" s="52" t="str">
        <f t="shared" si="12"/>
        <v>×</v>
      </c>
      <c r="L35" s="52" t="str">
        <f t="shared" si="12"/>
        <v>×</v>
      </c>
      <c r="M35" s="52" t="str">
        <f t="shared" si="12"/>
        <v>×</v>
      </c>
      <c r="N35" s="52" t="str">
        <f t="shared" si="12"/>
        <v>×</v>
      </c>
      <c r="O35" s="52" t="str">
        <f t="shared" si="12"/>
        <v>×</v>
      </c>
      <c r="P35" s="41"/>
    </row>
  </sheetData>
  <mergeCells count="19">
    <mergeCell ref="P4:P5"/>
    <mergeCell ref="B6:D6"/>
    <mergeCell ref="F6:O6"/>
    <mergeCell ref="B7:B16"/>
    <mergeCell ref="C7:D7"/>
    <mergeCell ref="C10:D10"/>
    <mergeCell ref="C13:D13"/>
    <mergeCell ref="B3:D3"/>
    <mergeCell ref="B4:E5"/>
    <mergeCell ref="B35:E35"/>
    <mergeCell ref="B17:B32"/>
    <mergeCell ref="C17:D17"/>
    <mergeCell ref="C20:D20"/>
    <mergeCell ref="C23:D23"/>
    <mergeCell ref="C26:D26"/>
    <mergeCell ref="C29:D29"/>
    <mergeCell ref="C32:D32"/>
    <mergeCell ref="B33:E33"/>
    <mergeCell ref="B34:E34"/>
  </mergeCells>
  <phoneticPr fontId="2"/>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5"/>
  <sheetViews>
    <sheetView view="pageBreakPreview" zoomScale="50" zoomScaleNormal="55" zoomScaleSheetLayoutView="50" workbookViewId="0">
      <selection activeCell="B3" sqref="B3:D3"/>
    </sheetView>
  </sheetViews>
  <sheetFormatPr defaultRowHeight="24"/>
  <cols>
    <col min="1" max="1" width="2.125" customWidth="1"/>
    <col min="2" max="2" width="9.75" style="9" customWidth="1"/>
    <col min="3" max="3" width="2" style="9" customWidth="1"/>
    <col min="4" max="4" width="51.5" style="9" customWidth="1"/>
    <col min="5" max="5" width="12.125" style="4" customWidth="1"/>
    <col min="6" max="15" width="13.625" style="1" customWidth="1"/>
    <col min="16" max="16" width="94.375" style="10" customWidth="1"/>
  </cols>
  <sheetData>
    <row r="1" spans="1:16" ht="30">
      <c r="A1" s="20" t="s">
        <v>74</v>
      </c>
      <c r="B1" s="11"/>
      <c r="C1" s="11"/>
      <c r="D1" s="11"/>
      <c r="E1" s="12"/>
      <c r="F1" s="13"/>
      <c r="G1" s="13"/>
      <c r="H1" s="13"/>
      <c r="I1" s="13"/>
      <c r="J1" s="13"/>
      <c r="K1" s="13"/>
      <c r="L1" s="13"/>
      <c r="M1" s="13"/>
      <c r="N1" s="13"/>
      <c r="O1" s="13"/>
      <c r="P1" s="35"/>
    </row>
    <row r="2" spans="1:16">
      <c r="A2" s="15"/>
      <c r="B2" s="11"/>
      <c r="C2" s="11"/>
      <c r="D2" s="11"/>
      <c r="E2" s="12"/>
      <c r="F2" s="13"/>
      <c r="G2" s="13"/>
      <c r="H2" s="13"/>
      <c r="I2" s="13"/>
      <c r="J2" s="13"/>
      <c r="K2" s="13"/>
      <c r="L2" s="13"/>
      <c r="M2" s="13"/>
      <c r="N2" s="8"/>
      <c r="O2" s="14" t="s">
        <v>69</v>
      </c>
      <c r="P2" s="35"/>
    </row>
    <row r="3" spans="1:16" ht="27" customHeight="1">
      <c r="A3" s="15"/>
      <c r="B3" s="55" t="s">
        <v>70</v>
      </c>
      <c r="C3" s="55"/>
      <c r="D3" s="55"/>
      <c r="E3" s="12"/>
      <c r="F3" s="13"/>
      <c r="G3" s="13"/>
      <c r="H3" s="13"/>
      <c r="I3" s="13"/>
      <c r="J3" s="13"/>
      <c r="K3" s="13"/>
      <c r="L3" s="13"/>
      <c r="M3" s="13"/>
      <c r="N3" s="13"/>
      <c r="O3" s="13"/>
      <c r="P3" s="35"/>
    </row>
    <row r="4" spans="1:16" ht="30" customHeight="1">
      <c r="A4" s="15"/>
      <c r="B4" s="56" t="s">
        <v>5</v>
      </c>
      <c r="C4" s="57"/>
      <c r="D4" s="57"/>
      <c r="E4" s="58"/>
      <c r="F4" s="16" t="s">
        <v>53</v>
      </c>
      <c r="G4" s="16" t="s">
        <v>54</v>
      </c>
      <c r="H4" s="16" t="s">
        <v>55</v>
      </c>
      <c r="I4" s="16" t="s">
        <v>56</v>
      </c>
      <c r="J4" s="16" t="s">
        <v>57</v>
      </c>
      <c r="K4" s="16" t="s">
        <v>58</v>
      </c>
      <c r="L4" s="16" t="s">
        <v>59</v>
      </c>
      <c r="M4" s="16" t="s">
        <v>60</v>
      </c>
      <c r="N4" s="16" t="s">
        <v>61</v>
      </c>
      <c r="O4" s="16" t="s">
        <v>62</v>
      </c>
      <c r="P4" s="87" t="s">
        <v>50</v>
      </c>
    </row>
    <row r="5" spans="1:16" ht="30" customHeight="1">
      <c r="A5" s="15"/>
      <c r="B5" s="59"/>
      <c r="C5" s="60"/>
      <c r="D5" s="60"/>
      <c r="E5" s="61"/>
      <c r="F5" s="17" t="s">
        <v>24</v>
      </c>
      <c r="G5" s="17" t="s">
        <v>24</v>
      </c>
      <c r="H5" s="17" t="s">
        <v>24</v>
      </c>
      <c r="I5" s="17" t="s">
        <v>24</v>
      </c>
      <c r="J5" s="17" t="s">
        <v>24</v>
      </c>
      <c r="K5" s="17" t="s">
        <v>24</v>
      </c>
      <c r="L5" s="17" t="s">
        <v>24</v>
      </c>
      <c r="M5" s="17" t="s">
        <v>24</v>
      </c>
      <c r="N5" s="17" t="s">
        <v>24</v>
      </c>
      <c r="O5" s="17" t="s">
        <v>24</v>
      </c>
      <c r="P5" s="76"/>
    </row>
    <row r="6" spans="1:16" ht="48" customHeight="1">
      <c r="A6" s="15"/>
      <c r="B6" s="88" t="s">
        <v>0</v>
      </c>
      <c r="C6" s="78"/>
      <c r="D6" s="79"/>
      <c r="E6" s="53" t="s">
        <v>1</v>
      </c>
      <c r="F6" s="80">
        <v>55000</v>
      </c>
      <c r="G6" s="81"/>
      <c r="H6" s="81"/>
      <c r="I6" s="81"/>
      <c r="J6" s="81"/>
      <c r="K6" s="81"/>
      <c r="L6" s="81"/>
      <c r="M6" s="81"/>
      <c r="N6" s="81"/>
      <c r="O6" s="82"/>
      <c r="P6" s="36"/>
    </row>
    <row r="7" spans="1:16" s="3" customFormat="1" ht="48" customHeight="1">
      <c r="A7" s="21" t="s">
        <v>64</v>
      </c>
      <c r="B7" s="83" t="s">
        <v>65</v>
      </c>
      <c r="C7" s="66" t="s">
        <v>46</v>
      </c>
      <c r="D7" s="70"/>
      <c r="E7" s="54" t="s">
        <v>8</v>
      </c>
      <c r="F7" s="44">
        <f t="shared" ref="F7:O7" si="0">F8-F9</f>
        <v>2400</v>
      </c>
      <c r="G7" s="44">
        <f t="shared" si="0"/>
        <v>2400</v>
      </c>
      <c r="H7" s="44">
        <f t="shared" si="0"/>
        <v>2400</v>
      </c>
      <c r="I7" s="44">
        <f t="shared" si="0"/>
        <v>2400</v>
      </c>
      <c r="J7" s="44">
        <f t="shared" si="0"/>
        <v>2400</v>
      </c>
      <c r="K7" s="44">
        <f t="shared" si="0"/>
        <v>2400</v>
      </c>
      <c r="L7" s="44">
        <f t="shared" si="0"/>
        <v>2400</v>
      </c>
      <c r="M7" s="44">
        <f t="shared" si="0"/>
        <v>2400</v>
      </c>
      <c r="N7" s="44">
        <f t="shared" si="0"/>
        <v>2400</v>
      </c>
      <c r="O7" s="44">
        <f t="shared" si="0"/>
        <v>2400</v>
      </c>
      <c r="P7" s="37"/>
    </row>
    <row r="8" spans="1:16" s="3" customFormat="1" ht="48" customHeight="1">
      <c r="A8" s="21"/>
      <c r="B8" s="84"/>
      <c r="C8" s="23"/>
      <c r="D8" s="24" t="s">
        <v>7</v>
      </c>
      <c r="E8" s="54" t="s">
        <v>9</v>
      </c>
      <c r="F8" s="45">
        <f>30*100000/1000</f>
        <v>3000</v>
      </c>
      <c r="G8" s="45">
        <f t="shared" ref="G8:O8" si="1">F8</f>
        <v>3000</v>
      </c>
      <c r="H8" s="45">
        <f t="shared" si="1"/>
        <v>3000</v>
      </c>
      <c r="I8" s="45">
        <f t="shared" si="1"/>
        <v>3000</v>
      </c>
      <c r="J8" s="45">
        <f t="shared" si="1"/>
        <v>3000</v>
      </c>
      <c r="K8" s="45">
        <f t="shared" si="1"/>
        <v>3000</v>
      </c>
      <c r="L8" s="45">
        <f t="shared" si="1"/>
        <v>3000</v>
      </c>
      <c r="M8" s="45">
        <f t="shared" si="1"/>
        <v>3000</v>
      </c>
      <c r="N8" s="45">
        <f t="shared" si="1"/>
        <v>3000</v>
      </c>
      <c r="O8" s="45">
        <f t="shared" si="1"/>
        <v>3000</v>
      </c>
      <c r="P8" s="38" t="s">
        <v>82</v>
      </c>
    </row>
    <row r="9" spans="1:16" s="3" customFormat="1" ht="48" customHeight="1">
      <c r="A9" s="21"/>
      <c r="B9" s="84"/>
      <c r="C9" s="23"/>
      <c r="D9" s="25" t="s">
        <v>6</v>
      </c>
      <c r="E9" s="54" t="s">
        <v>10</v>
      </c>
      <c r="F9" s="45">
        <f>15*40000/1000</f>
        <v>600</v>
      </c>
      <c r="G9" s="45">
        <f t="shared" ref="G9:O9" si="2">F9</f>
        <v>600</v>
      </c>
      <c r="H9" s="45">
        <f t="shared" si="2"/>
        <v>600</v>
      </c>
      <c r="I9" s="45">
        <f t="shared" si="2"/>
        <v>600</v>
      </c>
      <c r="J9" s="45">
        <f t="shared" si="2"/>
        <v>600</v>
      </c>
      <c r="K9" s="45">
        <f t="shared" si="2"/>
        <v>600</v>
      </c>
      <c r="L9" s="45">
        <f t="shared" si="2"/>
        <v>600</v>
      </c>
      <c r="M9" s="45">
        <f t="shared" si="2"/>
        <v>600</v>
      </c>
      <c r="N9" s="45">
        <f t="shared" si="2"/>
        <v>600</v>
      </c>
      <c r="O9" s="45">
        <f t="shared" si="2"/>
        <v>600</v>
      </c>
      <c r="P9" s="38" t="s">
        <v>81</v>
      </c>
    </row>
    <row r="10" spans="1:16" s="3" customFormat="1" ht="48" customHeight="1">
      <c r="A10" s="21"/>
      <c r="B10" s="84"/>
      <c r="C10" s="66" t="s">
        <v>2</v>
      </c>
      <c r="D10" s="70"/>
      <c r="E10" s="54" t="s">
        <v>13</v>
      </c>
      <c r="F10" s="44">
        <f t="shared" ref="F10:O10" si="3">F11-F12</f>
        <v>3500</v>
      </c>
      <c r="G10" s="44">
        <f t="shared" si="3"/>
        <v>3500</v>
      </c>
      <c r="H10" s="44">
        <f t="shared" si="3"/>
        <v>3500</v>
      </c>
      <c r="I10" s="44">
        <f t="shared" si="3"/>
        <v>3500</v>
      </c>
      <c r="J10" s="44">
        <f t="shared" si="3"/>
        <v>3500</v>
      </c>
      <c r="K10" s="44">
        <f t="shared" si="3"/>
        <v>3500</v>
      </c>
      <c r="L10" s="44">
        <f t="shared" si="3"/>
        <v>3500</v>
      </c>
      <c r="M10" s="44">
        <f t="shared" si="3"/>
        <v>3500</v>
      </c>
      <c r="N10" s="44">
        <f t="shared" si="3"/>
        <v>3500</v>
      </c>
      <c r="O10" s="44">
        <f t="shared" si="3"/>
        <v>3500</v>
      </c>
      <c r="P10" s="36"/>
    </row>
    <row r="11" spans="1:16" s="3" customFormat="1" ht="48" customHeight="1">
      <c r="A11" s="21"/>
      <c r="B11" s="84"/>
      <c r="C11" s="26"/>
      <c r="D11" s="24" t="s">
        <v>11</v>
      </c>
      <c r="E11" s="54" t="s">
        <v>14</v>
      </c>
      <c r="F11" s="45">
        <f>50*120000/1000</f>
        <v>6000</v>
      </c>
      <c r="G11" s="45">
        <f>F11</f>
        <v>6000</v>
      </c>
      <c r="H11" s="45">
        <f t="shared" ref="H11:O11" si="4">G11</f>
        <v>6000</v>
      </c>
      <c r="I11" s="45">
        <f t="shared" si="4"/>
        <v>6000</v>
      </c>
      <c r="J11" s="45">
        <f t="shared" si="4"/>
        <v>6000</v>
      </c>
      <c r="K11" s="45">
        <f t="shared" si="4"/>
        <v>6000</v>
      </c>
      <c r="L11" s="45">
        <f t="shared" si="4"/>
        <v>6000</v>
      </c>
      <c r="M11" s="45">
        <f t="shared" si="4"/>
        <v>6000</v>
      </c>
      <c r="N11" s="45">
        <f t="shared" si="4"/>
        <v>6000</v>
      </c>
      <c r="O11" s="45">
        <f t="shared" si="4"/>
        <v>6000</v>
      </c>
      <c r="P11" s="38" t="s">
        <v>83</v>
      </c>
    </row>
    <row r="12" spans="1:16" s="3" customFormat="1" ht="48" customHeight="1">
      <c r="A12" s="21"/>
      <c r="B12" s="84"/>
      <c r="C12" s="27"/>
      <c r="D12" s="24" t="s">
        <v>12</v>
      </c>
      <c r="E12" s="54" t="s">
        <v>15</v>
      </c>
      <c r="F12" s="45">
        <f>50*50000/1000</f>
        <v>2500</v>
      </c>
      <c r="G12" s="45">
        <f>F12</f>
        <v>2500</v>
      </c>
      <c r="H12" s="45">
        <f>G12</f>
        <v>2500</v>
      </c>
      <c r="I12" s="45">
        <f>H12</f>
        <v>2500</v>
      </c>
      <c r="J12" s="45">
        <f>I12</f>
        <v>2500</v>
      </c>
      <c r="K12" s="45">
        <f t="shared" ref="K12:N12" si="5">J12</f>
        <v>2500</v>
      </c>
      <c r="L12" s="45">
        <f t="shared" si="5"/>
        <v>2500</v>
      </c>
      <c r="M12" s="45">
        <f t="shared" si="5"/>
        <v>2500</v>
      </c>
      <c r="N12" s="45">
        <f t="shared" si="5"/>
        <v>2500</v>
      </c>
      <c r="O12" s="45">
        <f>N12</f>
        <v>2500</v>
      </c>
      <c r="P12" s="38" t="s">
        <v>79</v>
      </c>
    </row>
    <row r="13" spans="1:16" s="3" customFormat="1" ht="48" customHeight="1">
      <c r="A13" s="21"/>
      <c r="B13" s="84"/>
      <c r="C13" s="68" t="s">
        <v>47</v>
      </c>
      <c r="D13" s="86"/>
      <c r="E13" s="54" t="s">
        <v>18</v>
      </c>
      <c r="F13" s="44">
        <f t="shared" ref="F13:O13" si="6">F14-F15</f>
        <v>0</v>
      </c>
      <c r="G13" s="44">
        <f t="shared" si="6"/>
        <v>0</v>
      </c>
      <c r="H13" s="44">
        <f t="shared" si="6"/>
        <v>0</v>
      </c>
      <c r="I13" s="44">
        <f t="shared" si="6"/>
        <v>0</v>
      </c>
      <c r="J13" s="44">
        <f t="shared" si="6"/>
        <v>0</v>
      </c>
      <c r="K13" s="44">
        <f t="shared" si="6"/>
        <v>0</v>
      </c>
      <c r="L13" s="44">
        <f t="shared" si="6"/>
        <v>0</v>
      </c>
      <c r="M13" s="44">
        <f t="shared" si="6"/>
        <v>0</v>
      </c>
      <c r="N13" s="44">
        <f t="shared" si="6"/>
        <v>0</v>
      </c>
      <c r="O13" s="44">
        <f t="shared" si="6"/>
        <v>0</v>
      </c>
      <c r="P13" s="36"/>
    </row>
    <row r="14" spans="1:16" s="3" customFormat="1" ht="48" customHeight="1">
      <c r="A14" s="21"/>
      <c r="B14" s="84"/>
      <c r="C14" s="28"/>
      <c r="D14" s="24" t="s">
        <v>16</v>
      </c>
      <c r="E14" s="54" t="s">
        <v>19</v>
      </c>
      <c r="F14" s="45"/>
      <c r="G14" s="45"/>
      <c r="H14" s="45"/>
      <c r="I14" s="45"/>
      <c r="J14" s="45"/>
      <c r="K14" s="45"/>
      <c r="L14" s="45"/>
      <c r="M14" s="45"/>
      <c r="N14" s="45"/>
      <c r="O14" s="45"/>
      <c r="P14" s="38"/>
    </row>
    <row r="15" spans="1:16" s="3" customFormat="1" ht="48" customHeight="1">
      <c r="A15" s="21"/>
      <c r="B15" s="84"/>
      <c r="C15" s="29"/>
      <c r="D15" s="24" t="s">
        <v>17</v>
      </c>
      <c r="E15" s="54" t="s">
        <v>20</v>
      </c>
      <c r="F15" s="45"/>
      <c r="G15" s="45"/>
      <c r="H15" s="45"/>
      <c r="I15" s="45"/>
      <c r="J15" s="45"/>
      <c r="K15" s="45"/>
      <c r="L15" s="45"/>
      <c r="M15" s="45"/>
      <c r="N15" s="45"/>
      <c r="O15" s="45"/>
      <c r="P15" s="38"/>
    </row>
    <row r="16" spans="1:16" s="3" customFormat="1" ht="48" customHeight="1">
      <c r="A16" s="21"/>
      <c r="B16" s="85"/>
      <c r="C16" s="29"/>
      <c r="D16" s="24" t="s">
        <v>66</v>
      </c>
      <c r="E16" s="54"/>
      <c r="F16" s="46">
        <f>F7+F10+F13</f>
        <v>5900</v>
      </c>
      <c r="G16" s="46">
        <f t="shared" ref="G16:O16" si="7">G7+G10+G13</f>
        <v>5900</v>
      </c>
      <c r="H16" s="46">
        <f t="shared" si="7"/>
        <v>5900</v>
      </c>
      <c r="I16" s="46">
        <f t="shared" si="7"/>
        <v>5900</v>
      </c>
      <c r="J16" s="46">
        <f t="shared" si="7"/>
        <v>5900</v>
      </c>
      <c r="K16" s="46">
        <f t="shared" si="7"/>
        <v>5900</v>
      </c>
      <c r="L16" s="46">
        <f t="shared" si="7"/>
        <v>5900</v>
      </c>
      <c r="M16" s="46">
        <f t="shared" si="7"/>
        <v>5900</v>
      </c>
      <c r="N16" s="46">
        <f t="shared" si="7"/>
        <v>5900</v>
      </c>
      <c r="O16" s="46">
        <f t="shared" si="7"/>
        <v>5900</v>
      </c>
      <c r="P16" s="38"/>
    </row>
    <row r="17" spans="1:16" s="3" customFormat="1" ht="48" customHeight="1">
      <c r="A17" s="21"/>
      <c r="B17" s="63" t="s">
        <v>73</v>
      </c>
      <c r="C17" s="66" t="s">
        <v>4</v>
      </c>
      <c r="D17" s="67"/>
      <c r="E17" s="54" t="s">
        <v>21</v>
      </c>
      <c r="F17" s="44">
        <f t="shared" ref="F17:O17" si="8">F18-F19</f>
        <v>-550</v>
      </c>
      <c r="G17" s="44">
        <f t="shared" si="8"/>
        <v>-550</v>
      </c>
      <c r="H17" s="44">
        <f t="shared" si="8"/>
        <v>-550</v>
      </c>
      <c r="I17" s="44">
        <f t="shared" si="8"/>
        <v>-550</v>
      </c>
      <c r="J17" s="44">
        <f t="shared" si="8"/>
        <v>-550</v>
      </c>
      <c r="K17" s="44">
        <f t="shared" si="8"/>
        <v>-550</v>
      </c>
      <c r="L17" s="44">
        <f t="shared" si="8"/>
        <v>-550</v>
      </c>
      <c r="M17" s="44">
        <f t="shared" si="8"/>
        <v>-550</v>
      </c>
      <c r="N17" s="44">
        <f t="shared" si="8"/>
        <v>-550</v>
      </c>
      <c r="O17" s="44">
        <f t="shared" si="8"/>
        <v>-550</v>
      </c>
      <c r="P17" s="36"/>
    </row>
    <row r="18" spans="1:16" s="3" customFormat="1" ht="48" customHeight="1">
      <c r="A18" s="21"/>
      <c r="B18" s="64"/>
      <c r="C18" s="30"/>
      <c r="D18" s="24" t="s">
        <v>51</v>
      </c>
      <c r="E18" s="54" t="s">
        <v>22</v>
      </c>
      <c r="F18" s="45">
        <v>0</v>
      </c>
      <c r="G18" s="45">
        <v>0</v>
      </c>
      <c r="H18" s="45">
        <v>0</v>
      </c>
      <c r="I18" s="45">
        <v>0</v>
      </c>
      <c r="J18" s="45">
        <v>0</v>
      </c>
      <c r="K18" s="45">
        <v>0</v>
      </c>
      <c r="L18" s="45">
        <v>0</v>
      </c>
      <c r="M18" s="45">
        <v>0</v>
      </c>
      <c r="N18" s="45">
        <v>0</v>
      </c>
      <c r="O18" s="45">
        <v>0</v>
      </c>
      <c r="P18" s="38"/>
    </row>
    <row r="19" spans="1:16" s="3" customFormat="1" ht="48" customHeight="1">
      <c r="A19" s="21"/>
      <c r="B19" s="64"/>
      <c r="C19" s="31"/>
      <c r="D19" s="24" t="s">
        <v>52</v>
      </c>
      <c r="E19" s="54" t="s">
        <v>23</v>
      </c>
      <c r="F19" s="45">
        <f>55*10000/1000</f>
        <v>550</v>
      </c>
      <c r="G19" s="45">
        <f>F19</f>
        <v>550</v>
      </c>
      <c r="H19" s="45">
        <f t="shared" ref="H19:O19" si="9">G19</f>
        <v>550</v>
      </c>
      <c r="I19" s="45">
        <f t="shared" si="9"/>
        <v>550</v>
      </c>
      <c r="J19" s="45">
        <f t="shared" si="9"/>
        <v>550</v>
      </c>
      <c r="K19" s="45">
        <f t="shared" si="9"/>
        <v>550</v>
      </c>
      <c r="L19" s="45">
        <f t="shared" si="9"/>
        <v>550</v>
      </c>
      <c r="M19" s="45">
        <f t="shared" si="9"/>
        <v>550</v>
      </c>
      <c r="N19" s="45">
        <f t="shared" si="9"/>
        <v>550</v>
      </c>
      <c r="O19" s="45">
        <f t="shared" si="9"/>
        <v>550</v>
      </c>
      <c r="P19" s="38" t="s">
        <v>75</v>
      </c>
    </row>
    <row r="20" spans="1:16" s="3" customFormat="1" ht="48" customHeight="1">
      <c r="A20" s="21"/>
      <c r="B20" s="64"/>
      <c r="C20" s="68" t="s">
        <v>25</v>
      </c>
      <c r="D20" s="69"/>
      <c r="E20" s="54" t="s">
        <v>34</v>
      </c>
      <c r="F20" s="44">
        <f t="shared" ref="F20:O20" si="10">F21-F22</f>
        <v>-3500</v>
      </c>
      <c r="G20" s="44">
        <f t="shared" si="10"/>
        <v>-3500</v>
      </c>
      <c r="H20" s="44">
        <f t="shared" si="10"/>
        <v>-3500</v>
      </c>
      <c r="I20" s="44">
        <f t="shared" si="10"/>
        <v>-3500</v>
      </c>
      <c r="J20" s="44">
        <f t="shared" si="10"/>
        <v>-3500</v>
      </c>
      <c r="K20" s="44">
        <f t="shared" si="10"/>
        <v>-3500</v>
      </c>
      <c r="L20" s="44">
        <f t="shared" si="10"/>
        <v>-3500</v>
      </c>
      <c r="M20" s="44">
        <f t="shared" si="10"/>
        <v>-3500</v>
      </c>
      <c r="N20" s="44">
        <f t="shared" si="10"/>
        <v>-3500</v>
      </c>
      <c r="O20" s="44">
        <f t="shared" si="10"/>
        <v>-3500</v>
      </c>
      <c r="P20" s="36"/>
    </row>
    <row r="21" spans="1:16" s="3" customFormat="1" ht="48" customHeight="1">
      <c r="A21" s="21"/>
      <c r="B21" s="64"/>
      <c r="C21" s="23"/>
      <c r="D21" s="24" t="s">
        <v>26</v>
      </c>
      <c r="E21" s="54" t="s">
        <v>35</v>
      </c>
      <c r="F21" s="45">
        <f>3500*1</f>
        <v>3500</v>
      </c>
      <c r="G21" s="45">
        <f>F21</f>
        <v>3500</v>
      </c>
      <c r="H21" s="45">
        <f t="shared" ref="H21:O21" si="11">G21</f>
        <v>3500</v>
      </c>
      <c r="I21" s="45">
        <f t="shared" si="11"/>
        <v>3500</v>
      </c>
      <c r="J21" s="45">
        <f t="shared" si="11"/>
        <v>3500</v>
      </c>
      <c r="K21" s="45">
        <f t="shared" si="11"/>
        <v>3500</v>
      </c>
      <c r="L21" s="45">
        <f t="shared" si="11"/>
        <v>3500</v>
      </c>
      <c r="M21" s="45">
        <f t="shared" si="11"/>
        <v>3500</v>
      </c>
      <c r="N21" s="45">
        <f t="shared" si="11"/>
        <v>3500</v>
      </c>
      <c r="O21" s="45">
        <f t="shared" si="11"/>
        <v>3500</v>
      </c>
      <c r="P21" s="38" t="s">
        <v>71</v>
      </c>
    </row>
    <row r="22" spans="1:16" s="3" customFormat="1" ht="48" customHeight="1">
      <c r="A22" s="21"/>
      <c r="B22" s="64"/>
      <c r="C22" s="31"/>
      <c r="D22" s="24" t="s">
        <v>27</v>
      </c>
      <c r="E22" s="54" t="s">
        <v>36</v>
      </c>
      <c r="F22" s="45">
        <f>3500*2</f>
        <v>7000</v>
      </c>
      <c r="G22" s="45">
        <f>F22</f>
        <v>7000</v>
      </c>
      <c r="H22" s="45">
        <f t="shared" ref="H22:O22" si="12">G22</f>
        <v>7000</v>
      </c>
      <c r="I22" s="45">
        <f t="shared" si="12"/>
        <v>7000</v>
      </c>
      <c r="J22" s="45">
        <f t="shared" si="12"/>
        <v>7000</v>
      </c>
      <c r="K22" s="45">
        <f t="shared" si="12"/>
        <v>7000</v>
      </c>
      <c r="L22" s="45">
        <f t="shared" si="12"/>
        <v>7000</v>
      </c>
      <c r="M22" s="45">
        <f t="shared" si="12"/>
        <v>7000</v>
      </c>
      <c r="N22" s="45">
        <f t="shared" si="12"/>
        <v>7000</v>
      </c>
      <c r="O22" s="45">
        <f t="shared" si="12"/>
        <v>7000</v>
      </c>
      <c r="P22" s="38" t="s">
        <v>72</v>
      </c>
    </row>
    <row r="23" spans="1:16" s="3" customFormat="1" ht="48" customHeight="1">
      <c r="A23" s="21"/>
      <c r="B23" s="64"/>
      <c r="C23" s="68" t="s">
        <v>48</v>
      </c>
      <c r="D23" s="69"/>
      <c r="E23" s="54" t="s">
        <v>37</v>
      </c>
      <c r="F23" s="44">
        <f t="shared" ref="F23:O23" si="13">F24-F25</f>
        <v>240</v>
      </c>
      <c r="G23" s="44">
        <f t="shared" si="13"/>
        <v>240</v>
      </c>
      <c r="H23" s="44">
        <f t="shared" si="13"/>
        <v>240</v>
      </c>
      <c r="I23" s="44">
        <f t="shared" si="13"/>
        <v>240</v>
      </c>
      <c r="J23" s="44">
        <f t="shared" si="13"/>
        <v>240</v>
      </c>
      <c r="K23" s="44">
        <f t="shared" si="13"/>
        <v>240</v>
      </c>
      <c r="L23" s="44">
        <f t="shared" si="13"/>
        <v>240</v>
      </c>
      <c r="M23" s="44">
        <f t="shared" si="13"/>
        <v>240</v>
      </c>
      <c r="N23" s="44">
        <f t="shared" si="13"/>
        <v>240</v>
      </c>
      <c r="O23" s="44">
        <f t="shared" si="13"/>
        <v>240</v>
      </c>
      <c r="P23" s="36"/>
    </row>
    <row r="24" spans="1:16" s="3" customFormat="1" ht="48" customHeight="1">
      <c r="A24" s="21"/>
      <c r="B24" s="64"/>
      <c r="C24" s="23"/>
      <c r="D24" s="24" t="s">
        <v>28</v>
      </c>
      <c r="E24" s="54" t="s">
        <v>38</v>
      </c>
      <c r="F24" s="45">
        <f>F25+(20*25*2*20*12/1000)</f>
        <v>490</v>
      </c>
      <c r="G24" s="45">
        <f>F24</f>
        <v>490</v>
      </c>
      <c r="H24" s="45">
        <f t="shared" ref="H24:O24" si="14">G24</f>
        <v>490</v>
      </c>
      <c r="I24" s="45">
        <f t="shared" si="14"/>
        <v>490</v>
      </c>
      <c r="J24" s="45">
        <f t="shared" si="14"/>
        <v>490</v>
      </c>
      <c r="K24" s="45">
        <f t="shared" si="14"/>
        <v>490</v>
      </c>
      <c r="L24" s="45">
        <f t="shared" si="14"/>
        <v>490</v>
      </c>
      <c r="M24" s="45">
        <f t="shared" si="14"/>
        <v>490</v>
      </c>
      <c r="N24" s="45">
        <f t="shared" si="14"/>
        <v>490</v>
      </c>
      <c r="O24" s="45">
        <f t="shared" si="14"/>
        <v>490</v>
      </c>
      <c r="P24" s="38" t="s">
        <v>77</v>
      </c>
    </row>
    <row r="25" spans="1:16" s="3" customFormat="1" ht="48" customHeight="1">
      <c r="A25" s="21"/>
      <c r="B25" s="64"/>
      <c r="C25" s="23"/>
      <c r="D25" s="24" t="s">
        <v>29</v>
      </c>
      <c r="E25" s="54" t="s">
        <v>39</v>
      </c>
      <c r="F25" s="45">
        <v>250</v>
      </c>
      <c r="G25" s="45">
        <f>F25</f>
        <v>250</v>
      </c>
      <c r="H25" s="45">
        <f t="shared" ref="H25:O25" si="15">G25</f>
        <v>250</v>
      </c>
      <c r="I25" s="45">
        <f t="shared" si="15"/>
        <v>250</v>
      </c>
      <c r="J25" s="45">
        <f t="shared" si="15"/>
        <v>250</v>
      </c>
      <c r="K25" s="45">
        <f t="shared" si="15"/>
        <v>250</v>
      </c>
      <c r="L25" s="45">
        <f t="shared" si="15"/>
        <v>250</v>
      </c>
      <c r="M25" s="45">
        <f t="shared" si="15"/>
        <v>250</v>
      </c>
      <c r="N25" s="45">
        <f t="shared" si="15"/>
        <v>250</v>
      </c>
      <c r="O25" s="45">
        <f t="shared" si="15"/>
        <v>250</v>
      </c>
      <c r="P25" s="38" t="s">
        <v>78</v>
      </c>
    </row>
    <row r="26" spans="1:16" ht="48" customHeight="1">
      <c r="A26" s="15"/>
      <c r="B26" s="64"/>
      <c r="C26" s="66" t="s">
        <v>49</v>
      </c>
      <c r="D26" s="70"/>
      <c r="E26" s="54" t="s">
        <v>40</v>
      </c>
      <c r="F26" s="44">
        <f t="shared" ref="F26:O26" si="16">F27-F28</f>
        <v>125</v>
      </c>
      <c r="G26" s="44">
        <f t="shared" si="16"/>
        <v>125</v>
      </c>
      <c r="H26" s="44">
        <f t="shared" si="16"/>
        <v>125</v>
      </c>
      <c r="I26" s="44">
        <f t="shared" si="16"/>
        <v>125</v>
      </c>
      <c r="J26" s="44">
        <f t="shared" si="16"/>
        <v>125</v>
      </c>
      <c r="K26" s="44">
        <f t="shared" si="16"/>
        <v>125</v>
      </c>
      <c r="L26" s="44">
        <f t="shared" si="16"/>
        <v>125</v>
      </c>
      <c r="M26" s="44">
        <f t="shared" si="16"/>
        <v>125</v>
      </c>
      <c r="N26" s="44">
        <f t="shared" si="16"/>
        <v>125</v>
      </c>
      <c r="O26" s="44">
        <f t="shared" si="16"/>
        <v>125</v>
      </c>
      <c r="P26" s="36"/>
    </row>
    <row r="27" spans="1:16" ht="48" customHeight="1">
      <c r="A27" s="15"/>
      <c r="B27" s="64"/>
      <c r="C27" s="32"/>
      <c r="D27" s="24" t="s">
        <v>30</v>
      </c>
      <c r="E27" s="54" t="s">
        <v>41</v>
      </c>
      <c r="F27" s="45">
        <f>F28*1.5</f>
        <v>375</v>
      </c>
      <c r="G27" s="45">
        <f>F27</f>
        <v>375</v>
      </c>
      <c r="H27" s="45">
        <f t="shared" ref="H27:O27" si="17">G27</f>
        <v>375</v>
      </c>
      <c r="I27" s="45">
        <f t="shared" si="17"/>
        <v>375</v>
      </c>
      <c r="J27" s="45">
        <f t="shared" si="17"/>
        <v>375</v>
      </c>
      <c r="K27" s="45">
        <f t="shared" si="17"/>
        <v>375</v>
      </c>
      <c r="L27" s="45">
        <f t="shared" si="17"/>
        <v>375</v>
      </c>
      <c r="M27" s="45">
        <f t="shared" si="17"/>
        <v>375</v>
      </c>
      <c r="N27" s="45">
        <f t="shared" si="17"/>
        <v>375</v>
      </c>
      <c r="O27" s="45">
        <f t="shared" si="17"/>
        <v>375</v>
      </c>
      <c r="P27" s="38" t="s">
        <v>80</v>
      </c>
    </row>
    <row r="28" spans="1:16" ht="48" customHeight="1">
      <c r="A28" s="15"/>
      <c r="B28" s="64"/>
      <c r="C28" s="32"/>
      <c r="D28" s="25" t="s">
        <v>31</v>
      </c>
      <c r="E28" s="54" t="s">
        <v>42</v>
      </c>
      <c r="F28" s="45">
        <v>250</v>
      </c>
      <c r="G28" s="45">
        <f>F28</f>
        <v>250</v>
      </c>
      <c r="H28" s="45">
        <f t="shared" ref="H28:O28" si="18">G28</f>
        <v>250</v>
      </c>
      <c r="I28" s="45">
        <f t="shared" si="18"/>
        <v>250</v>
      </c>
      <c r="J28" s="45">
        <f t="shared" si="18"/>
        <v>250</v>
      </c>
      <c r="K28" s="45">
        <f t="shared" si="18"/>
        <v>250</v>
      </c>
      <c r="L28" s="45">
        <f t="shared" si="18"/>
        <v>250</v>
      </c>
      <c r="M28" s="45">
        <f t="shared" si="18"/>
        <v>250</v>
      </c>
      <c r="N28" s="45">
        <f t="shared" si="18"/>
        <v>250</v>
      </c>
      <c r="O28" s="45">
        <f t="shared" si="18"/>
        <v>250</v>
      </c>
      <c r="P28" s="39" t="s">
        <v>78</v>
      </c>
    </row>
    <row r="29" spans="1:16" ht="48" customHeight="1">
      <c r="A29" s="15"/>
      <c r="B29" s="64"/>
      <c r="C29" s="66" t="s">
        <v>3</v>
      </c>
      <c r="D29" s="67"/>
      <c r="E29" s="54" t="s">
        <v>43</v>
      </c>
      <c r="F29" s="44">
        <f t="shared" ref="F29:O29" si="19">F30-F31</f>
        <v>0</v>
      </c>
      <c r="G29" s="44">
        <f t="shared" si="19"/>
        <v>0</v>
      </c>
      <c r="H29" s="44">
        <f t="shared" si="19"/>
        <v>1000</v>
      </c>
      <c r="I29" s="44">
        <f t="shared" si="19"/>
        <v>0</v>
      </c>
      <c r="J29" s="44">
        <f t="shared" si="19"/>
        <v>0</v>
      </c>
      <c r="K29" s="44">
        <f t="shared" si="19"/>
        <v>1000</v>
      </c>
      <c r="L29" s="44">
        <f t="shared" si="19"/>
        <v>0</v>
      </c>
      <c r="M29" s="44">
        <f t="shared" si="19"/>
        <v>0</v>
      </c>
      <c r="N29" s="44">
        <f t="shared" si="19"/>
        <v>1000</v>
      </c>
      <c r="O29" s="44">
        <f t="shared" si="19"/>
        <v>0</v>
      </c>
      <c r="P29" s="36"/>
    </row>
    <row r="30" spans="1:16" ht="48" customHeight="1">
      <c r="A30" s="15"/>
      <c r="B30" s="64"/>
      <c r="C30" s="33"/>
      <c r="D30" s="24" t="s">
        <v>32</v>
      </c>
      <c r="E30" s="54" t="s">
        <v>44</v>
      </c>
      <c r="F30" s="45"/>
      <c r="G30" s="45"/>
      <c r="H30" s="45">
        <v>1000</v>
      </c>
      <c r="I30" s="45"/>
      <c r="J30" s="45"/>
      <c r="K30" s="45">
        <v>1000</v>
      </c>
      <c r="L30" s="45"/>
      <c r="M30" s="45"/>
      <c r="N30" s="45">
        <v>1000</v>
      </c>
      <c r="O30" s="45"/>
      <c r="P30" s="39" t="s">
        <v>84</v>
      </c>
    </row>
    <row r="31" spans="1:16" ht="48" customHeight="1">
      <c r="A31" s="15"/>
      <c r="B31" s="64"/>
      <c r="C31" s="34"/>
      <c r="D31" s="24" t="s">
        <v>33</v>
      </c>
      <c r="E31" s="54" t="s">
        <v>45</v>
      </c>
      <c r="F31" s="45"/>
      <c r="G31" s="45"/>
      <c r="H31" s="45"/>
      <c r="I31" s="45"/>
      <c r="J31" s="45"/>
      <c r="K31" s="45"/>
      <c r="L31" s="45"/>
      <c r="M31" s="45"/>
      <c r="N31" s="45"/>
      <c r="O31" s="45"/>
      <c r="P31" s="39"/>
    </row>
    <row r="32" spans="1:16" ht="48" customHeight="1">
      <c r="A32" s="15"/>
      <c r="B32" s="65"/>
      <c r="C32" s="62" t="s">
        <v>66</v>
      </c>
      <c r="D32" s="62"/>
      <c r="E32" s="43"/>
      <c r="F32" s="46">
        <f>F17+F20+F23+F26+F29</f>
        <v>-3685</v>
      </c>
      <c r="G32" s="46">
        <f t="shared" ref="G32:O32" si="20">G17+G20+G23+G26+G29</f>
        <v>-3685</v>
      </c>
      <c r="H32" s="46">
        <f t="shared" si="20"/>
        <v>-2685</v>
      </c>
      <c r="I32" s="46">
        <f t="shared" si="20"/>
        <v>-3685</v>
      </c>
      <c r="J32" s="46">
        <f t="shared" si="20"/>
        <v>-3685</v>
      </c>
      <c r="K32" s="46">
        <f t="shared" si="20"/>
        <v>-2685</v>
      </c>
      <c r="L32" s="46">
        <f t="shared" si="20"/>
        <v>-3685</v>
      </c>
      <c r="M32" s="46">
        <f t="shared" si="20"/>
        <v>-3685</v>
      </c>
      <c r="N32" s="46">
        <f t="shared" si="20"/>
        <v>-2685</v>
      </c>
      <c r="O32" s="46">
        <f t="shared" si="20"/>
        <v>-3685</v>
      </c>
      <c r="P32" s="39"/>
    </row>
    <row r="33" spans="1:16" ht="48" customHeight="1">
      <c r="A33" s="15"/>
      <c r="B33" s="71" t="s">
        <v>63</v>
      </c>
      <c r="C33" s="72"/>
      <c r="D33" s="72"/>
      <c r="E33" s="73"/>
      <c r="F33" s="46">
        <f>F16-F32</f>
        <v>9585</v>
      </c>
      <c r="G33" s="46">
        <f t="shared" ref="G33:O33" si="21">G16-G32</f>
        <v>9585</v>
      </c>
      <c r="H33" s="46">
        <f t="shared" si="21"/>
        <v>8585</v>
      </c>
      <c r="I33" s="46">
        <f t="shared" si="21"/>
        <v>9585</v>
      </c>
      <c r="J33" s="46">
        <f t="shared" si="21"/>
        <v>9585</v>
      </c>
      <c r="K33" s="46">
        <f t="shared" si="21"/>
        <v>8585</v>
      </c>
      <c r="L33" s="46">
        <f t="shared" si="21"/>
        <v>9585</v>
      </c>
      <c r="M33" s="46">
        <f t="shared" si="21"/>
        <v>9585</v>
      </c>
      <c r="N33" s="46">
        <f t="shared" si="21"/>
        <v>8585</v>
      </c>
      <c r="O33" s="46">
        <f t="shared" si="21"/>
        <v>9585</v>
      </c>
      <c r="P33" s="39"/>
    </row>
    <row r="34" spans="1:16" ht="48" customHeight="1">
      <c r="A34" s="15"/>
      <c r="B34" s="74" t="s">
        <v>68</v>
      </c>
      <c r="C34" s="72"/>
      <c r="D34" s="72"/>
      <c r="E34" s="73"/>
      <c r="F34" s="47">
        <f>F33</f>
        <v>9585</v>
      </c>
      <c r="G34" s="47">
        <f>G33+F34</f>
        <v>19170</v>
      </c>
      <c r="H34" s="47">
        <f t="shared" ref="H34:O34" si="22">H33+G34</f>
        <v>27755</v>
      </c>
      <c r="I34" s="47">
        <f t="shared" si="22"/>
        <v>37340</v>
      </c>
      <c r="J34" s="47">
        <f t="shared" si="22"/>
        <v>46925</v>
      </c>
      <c r="K34" s="47">
        <f t="shared" si="22"/>
        <v>55510</v>
      </c>
      <c r="L34" s="47">
        <f t="shared" si="22"/>
        <v>65095</v>
      </c>
      <c r="M34" s="47">
        <f t="shared" si="22"/>
        <v>74680</v>
      </c>
      <c r="N34" s="47">
        <f t="shared" si="22"/>
        <v>83265</v>
      </c>
      <c r="O34" s="47">
        <f t="shared" si="22"/>
        <v>92850</v>
      </c>
      <c r="P34" s="40"/>
    </row>
    <row r="35" spans="1:16" ht="48" customHeight="1">
      <c r="A35" s="15"/>
      <c r="B35" s="62" t="s">
        <v>67</v>
      </c>
      <c r="C35" s="62"/>
      <c r="D35" s="62"/>
      <c r="E35" s="62"/>
      <c r="F35" s="48" t="str">
        <f>IF(F34&gt;$F$6,"〇","×")</f>
        <v>×</v>
      </c>
      <c r="G35" s="48" t="str">
        <f t="shared" ref="G35:O35" si="23">IF(G34&gt;$F$6,"〇","×")</f>
        <v>×</v>
      </c>
      <c r="H35" s="48" t="str">
        <f t="shared" si="23"/>
        <v>×</v>
      </c>
      <c r="I35" s="48" t="str">
        <f t="shared" si="23"/>
        <v>×</v>
      </c>
      <c r="J35" s="48" t="str">
        <f t="shared" si="23"/>
        <v>×</v>
      </c>
      <c r="K35" s="48" t="str">
        <f t="shared" si="23"/>
        <v>〇</v>
      </c>
      <c r="L35" s="48" t="str">
        <f t="shared" si="23"/>
        <v>〇</v>
      </c>
      <c r="M35" s="48" t="str">
        <f t="shared" si="23"/>
        <v>〇</v>
      </c>
      <c r="N35" s="48" t="str">
        <f t="shared" si="23"/>
        <v>〇</v>
      </c>
      <c r="O35" s="48" t="str">
        <f t="shared" si="23"/>
        <v>〇</v>
      </c>
      <c r="P35" s="39"/>
    </row>
  </sheetData>
  <mergeCells count="19">
    <mergeCell ref="B35:E35"/>
    <mergeCell ref="B33:E33"/>
    <mergeCell ref="B34:E34"/>
    <mergeCell ref="P4:P5"/>
    <mergeCell ref="C7:D7"/>
    <mergeCell ref="C10:D10"/>
    <mergeCell ref="C13:D13"/>
    <mergeCell ref="B6:D6"/>
    <mergeCell ref="B7:B16"/>
    <mergeCell ref="F6:O6"/>
    <mergeCell ref="B17:B32"/>
    <mergeCell ref="C32:D32"/>
    <mergeCell ref="C26:D26"/>
    <mergeCell ref="C29:D29"/>
    <mergeCell ref="B3:D3"/>
    <mergeCell ref="B4:E5"/>
    <mergeCell ref="C17:D17"/>
    <mergeCell ref="C20:D20"/>
    <mergeCell ref="C23:D23"/>
  </mergeCells>
  <phoneticPr fontId="2"/>
  <pageMargins left="0.70866141732283472" right="0.70866141732283472" top="0.74803149606299213" bottom="0.74803149606299213" header="0.31496062992125984" footer="0.31496062992125984"/>
  <pageSetup paperSize="9" scale="31"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2025-05-27T06:46:35Z</cp:lastPrinted>
  <dcterms:created xsi:type="dcterms:W3CDTF">2021-12-28T06:25:34Z</dcterms:created>
  <dcterms:modified xsi:type="dcterms:W3CDTF">2025-05-28T05:20:48Z</dcterms:modified>
</cp:coreProperties>
</file>