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trsuidom\水道共有\共有作業用フォルダ\各員の保存データ\岩佐 下水\県からの調査物\市町村課\●経営比較分析表\R5年度\"/>
    </mc:Choice>
  </mc:AlternateContent>
  <workbookProtection workbookAlgorithmName="SHA-512" workbookHashValue="5ekiO/WTB8DhWxciswervm9MzVLhy3uY9sD2ToUfVnSlGp6RSYUPKRKgdPBgNDlkm2L0Q0e6NkoAM+SXQ6VsZw==" workbookSaltValue="z0pkMjXQjCgyi1XfaMR8CA==" workbookSpinCount="100000" lockStructure="1"/>
  <bookViews>
    <workbookView xWindow="0" yWindow="0" windowWidth="23040" windowHeight="9216"/>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G85" i="4"/>
  <c r="F85" i="4"/>
  <c r="E85" i="4"/>
  <c r="AL10" i="4"/>
  <c r="AD10" i="4"/>
  <c r="B10" i="4"/>
  <c r="AD8" i="4"/>
  <c r="I8" i="4"/>
  <c r="B8" i="4"/>
</calcChain>
</file>

<file path=xl/sharedStrings.xml><?xml version="1.0" encoding="utf-8"?>
<sst xmlns="http://schemas.openxmlformats.org/spreadsheetml/2006/main" count="257" uniqueCount="116">
  <si>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</si>
  <si>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</si>
  <si>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</si>
  <si>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</si>
  <si>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</si>
  <si>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</si>
  <si>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</si>
  <si>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</si>
  <si>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</si>
  <si>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</si>
  <si>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</si>
  <si>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</si>
  <si>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</si>
  <si>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</si>
  <si>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</si>
  <si>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</si>
  <si>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</si>
  <si>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</si>
  <si>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</si>
  <si>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</si>
  <si>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</si>
  <si>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</si>
  <si>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</si>
  <si>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</si>
  <si>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</si>
  <si>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</si>
  <si>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</si>
  <si>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</si>
  <si>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</si>
  <si>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</si>
  <si>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</si>
  <si>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</si>
  <si>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</si>
  <si>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</si>
  <si>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</si>
  <si>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</si>
  <si>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</si>
  <si>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</si>
  <si>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</si>
  <si>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</si>
  <si>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</si>
  <si>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</si>
  <si>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</si>
  <si>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</si>
  <si>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</si>
  <si>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</si>
  <si>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</si>
  <si>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</si>
  <si>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</si>
  <si>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</si>
  <si>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</si>
  <si>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</si>
  <si>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</si>
  <si>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</si>
  <si>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</si>
  <si>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</si>
  <si>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</si>
  <si>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</si>
  <si>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</si>
  <si>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</si>
  <si>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</si>
  <si>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</si>
  <si>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</si>
  <si>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</si>
  <si>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</si>
  <si>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</si>
  <si>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</si>
  <si>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</si>
  <si>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</si>
  <si>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</si>
  <si>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</si>
  <si>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</si>
  <si>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</si>
  <si>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</si>
  <si>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</si>
  <si>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</si>
  <si>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</si>
  <si>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</si>
  <si>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</si>
  <si>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</si>
  <si>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</si>
  <si>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</si>
  <si>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</si>
  <si>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</si>
  <si>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</si>
  <si>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</si>
  <si>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</si>
  <si>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</si>
  <si>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</si>
  <si>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</si>
  <si>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</si>
  <si>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</si>
  <si>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</si>
  <si>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</si>
  <si>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</si>
  <si>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</si>
  <si>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亘理町</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</si>
  <si>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</si>
  <si>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</si>
  <si>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</si>
  <si>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</si>
  <si>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</si>
  <si>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</si>
  <si>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</si>
  <si>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</si>
  <si>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</si>
  <si>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</si>
  <si>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</si>
  <si>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</si>
  <si>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</si>
  <si>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</si>
  <si>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</si>
  <si>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</si>
  <si>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本町の下水道事業は平成2年度から開始しているため、比較的新しい状況と考える。そのため、老朽化が著しい資産は少ないが、今後、年数の経過に伴い資産の更新は続くので、ストックマネジメントによる計画的な更新を行い単年度に負担が集中しないよう取り組んでいく。</t>
    <phoneticPr fontId="4"/>
  </si>
  <si>
    <t>令和2年4月1日より法適化へ移行した。
①は単年度数値が黒字であり、類似団体と比較しても高い状況を維持している。
②は欠損金がない状況を表している。
③は短期的債務に対する支払い能力の数値で、単年度負債に対応する資金化できる資産が少ないことを表している。5年度の決算においても、過去の本管整備に対する企業債償還の要因が大きく流動比率が低い状況だが、今後下水道の本管整備の完了に伴い現金の増加と負債の減少により徐々に改善していくと考えられる。
④は使用料収入に対する企業債残高の割合だが、現在も本管整備以外に耐震化や改築更新事業を行っているため借入はやむを得ないが、毎年の償還額よりも新規の借入額が少ないため今後は徐々に減少していくと考えられる。
⑤は汚水処理にかかる費用が、どの程度使用料収入で賄えているかを表す指標であるが、目安となる100%を超えており、類似団体と比較しても高い状況を維持している。
⑥は有収水量1㎥あたりの汚水処理費用を表している。本町は汚水処理を流域下水道で行っているため、本町の努力のみで下がることはないが、流域下水道を運営する宮城県と協議を重ねることで上昇することを抑制するとともに維持管理費の削減に努めていきたい。
⑦は汚水処理能力を表しているが、前述のとおり流域下水道での処理のみのため、指標がない。
⑧は下水道への接続率を表しているが類似団体平均とほぼ同じ水準である。現在拡張事業を行っているため、完了までは同水準、その後は上昇していくと考えられる。</t>
    <rPh sb="250" eb="252">
      <t>イガイ</t>
    </rPh>
    <rPh sb="253" eb="256">
      <t>タイシンカ</t>
    </rPh>
    <rPh sb="257" eb="261">
      <t>カイチクコウシン</t>
    </rPh>
    <rPh sb="271" eb="273">
      <t>カリイレ</t>
    </rPh>
    <rPh sb="282" eb="284">
      <t>マイトシ</t>
    </rPh>
    <rPh sb="285" eb="287">
      <t>ショウカン</t>
    </rPh>
    <rPh sb="287" eb="288">
      <t>ガク</t>
    </rPh>
    <rPh sb="291" eb="293">
      <t>シンキ</t>
    </rPh>
    <rPh sb="294" eb="297">
      <t>カリイレガク</t>
    </rPh>
    <rPh sb="298" eb="299">
      <t>スク</t>
    </rPh>
    <rPh sb="325" eb="327">
      <t>オスイ</t>
    </rPh>
    <rPh sb="327" eb="329">
      <t>ショリ</t>
    </rPh>
    <rPh sb="333" eb="335">
      <t>ヒヨウ</t>
    </rPh>
    <rPh sb="339" eb="341">
      <t>テイド</t>
    </rPh>
    <rPh sb="341" eb="344">
      <t>シヨウリョウ</t>
    </rPh>
    <rPh sb="344" eb="346">
      <t>シュウニュウ</t>
    </rPh>
    <rPh sb="347" eb="348">
      <t>マカナ</t>
    </rPh>
    <rPh sb="354" eb="355">
      <t>アラワ</t>
    </rPh>
    <phoneticPr fontId="4"/>
  </si>
  <si>
    <t>本年度についても、比較的良好な状態であると考えられる。現状の課題としては、企業債償還の占める割合が高く流動比率等に影響を及ぼしている状況を改善するため、今後の事業内容の精査や費用の削減及び県とも協議を行うことでゆっくりではあるが改善方向に向かうものと考えている。</t>
    <rPh sb="37" eb="39">
      <t>キギョウ</t>
    </rPh>
    <rPh sb="39" eb="40">
      <t>サイ</t>
    </rPh>
    <rPh sb="40" eb="42">
      <t>ショウカン</t>
    </rPh>
    <rPh sb="43" eb="44">
      <t>シ</t>
    </rPh>
    <rPh sb="46" eb="48">
      <t>ワリアイ</t>
    </rPh>
    <rPh sb="49" eb="50">
      <t>タカ</t>
    </rPh>
    <rPh sb="55" eb="56">
      <t>トウ</t>
    </rPh>
    <rPh sb="57" eb="59">
      <t>エイキョウ</t>
    </rPh>
    <rPh sb="60" eb="61">
      <t>オヨ</t>
    </rPh>
    <rPh sb="66" eb="68">
      <t>ジョウキョウ</t>
    </rPh>
    <rPh sb="69" eb="71">
      <t>カイゼン</t>
    </rPh>
    <rPh sb="76" eb="78">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</si>
</sst>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0.15</c:v>
                </c:pt>
                <c:pt idx="2">
                  <c:v>0.16</c:v>
                </c:pt>
                <c:pt idx="3">
                  <c:v>0.26</c:v>
                </c:pt>
                <c:pt idx="4">
                  <c:v>0.18</c:v>
                </c:pt>
              </c:numCache>
            </c:numRef>
          </c:val>
          <c:extLst>
            <c:ext xmlns:c16="http://schemas.microsoft.com/office/drawing/2014/chart" uri="{C3380CC4-5D6E-409C-BE32-E72D297353CC}">
              <c16:uniqueId val="{00000000-2965-468D-BB41-E3AF1BA7964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0.15</c:v>
                </c:pt>
                <c:pt idx="2">
                  <c:v>0.15</c:v>
                </c:pt>
                <c:pt idx="3">
                  <c:v>0.12</c:v>
                </c:pt>
                <c:pt idx="4">
                  <c:v>0.09</c:v>
                </c:pt>
              </c:numCache>
            </c:numRef>
          </c:val>
          <c:smooth val="0"/>
          <c:extLst>
            <c:ext xmlns:c16="http://schemas.microsoft.com/office/drawing/2014/chart" uri="{C3380CC4-5D6E-409C-BE32-E72D297353CC}">
              <c16:uniqueId val="{00000001-2965-468D-BB41-E3AF1BA7964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714-49DF-837E-3EFEE0F2A7C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56.72</c:v>
                </c:pt>
                <c:pt idx="2">
                  <c:v>56.43</c:v>
                </c:pt>
                <c:pt idx="3">
                  <c:v>55.82</c:v>
                </c:pt>
                <c:pt idx="4">
                  <c:v>56.51</c:v>
                </c:pt>
              </c:numCache>
            </c:numRef>
          </c:val>
          <c:smooth val="0"/>
          <c:extLst>
            <c:ext xmlns:c16="http://schemas.microsoft.com/office/drawing/2014/chart" uri="{C3380CC4-5D6E-409C-BE32-E72D297353CC}">
              <c16:uniqueId val="{00000001-6714-49DF-837E-3EFEE0F2A7C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90.97</c:v>
                </c:pt>
                <c:pt idx="2">
                  <c:v>90.8</c:v>
                </c:pt>
                <c:pt idx="3">
                  <c:v>91.23</c:v>
                </c:pt>
                <c:pt idx="4">
                  <c:v>90.04</c:v>
                </c:pt>
              </c:numCache>
            </c:numRef>
          </c:val>
          <c:extLst>
            <c:ext xmlns:c16="http://schemas.microsoft.com/office/drawing/2014/chart" uri="{C3380CC4-5D6E-409C-BE32-E72D297353CC}">
              <c16:uniqueId val="{00000000-4BCD-45F9-B0B3-F5A270F2E80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90.72</c:v>
                </c:pt>
                <c:pt idx="2">
                  <c:v>91.07</c:v>
                </c:pt>
                <c:pt idx="3">
                  <c:v>90.67</c:v>
                </c:pt>
                <c:pt idx="4">
                  <c:v>90.62</c:v>
                </c:pt>
              </c:numCache>
            </c:numRef>
          </c:val>
          <c:smooth val="0"/>
          <c:extLst>
            <c:ext xmlns:c16="http://schemas.microsoft.com/office/drawing/2014/chart" uri="{C3380CC4-5D6E-409C-BE32-E72D297353CC}">
              <c16:uniqueId val="{00000001-4BCD-45F9-B0B3-F5A270F2E80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132.08000000000001</c:v>
                </c:pt>
                <c:pt idx="2">
                  <c:v>128.54</c:v>
                </c:pt>
                <c:pt idx="3">
                  <c:v>132.72999999999999</c:v>
                </c:pt>
                <c:pt idx="4">
                  <c:v>128.72</c:v>
                </c:pt>
              </c:numCache>
            </c:numRef>
          </c:val>
          <c:extLst>
            <c:ext xmlns:c16="http://schemas.microsoft.com/office/drawing/2014/chart" uri="{C3380CC4-5D6E-409C-BE32-E72D297353CC}">
              <c16:uniqueId val="{00000000-A33B-48D9-813B-FAA42644D31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106.5</c:v>
                </c:pt>
                <c:pt idx="2">
                  <c:v>106.22</c:v>
                </c:pt>
                <c:pt idx="3">
                  <c:v>107.01</c:v>
                </c:pt>
                <c:pt idx="4">
                  <c:v>106.53</c:v>
                </c:pt>
              </c:numCache>
            </c:numRef>
          </c:val>
          <c:smooth val="0"/>
          <c:extLst>
            <c:ext xmlns:c16="http://schemas.microsoft.com/office/drawing/2014/chart" uri="{C3380CC4-5D6E-409C-BE32-E72D297353CC}">
              <c16:uniqueId val="{00000001-A33B-48D9-813B-FAA42644D31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2.99</c:v>
                </c:pt>
                <c:pt idx="2">
                  <c:v>5.97</c:v>
                </c:pt>
                <c:pt idx="3">
                  <c:v>8.67</c:v>
                </c:pt>
                <c:pt idx="4">
                  <c:v>11.44</c:v>
                </c:pt>
              </c:numCache>
            </c:numRef>
          </c:val>
          <c:extLst>
            <c:ext xmlns:c16="http://schemas.microsoft.com/office/drawing/2014/chart" uri="{C3380CC4-5D6E-409C-BE32-E72D297353CC}">
              <c16:uniqueId val="{00000000-1FB0-4FE0-8D42-51683CCF506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20.78</c:v>
                </c:pt>
                <c:pt idx="2">
                  <c:v>23.54</c:v>
                </c:pt>
                <c:pt idx="3">
                  <c:v>25.86</c:v>
                </c:pt>
                <c:pt idx="4">
                  <c:v>26.9</c:v>
                </c:pt>
              </c:numCache>
            </c:numRef>
          </c:val>
          <c:smooth val="0"/>
          <c:extLst>
            <c:ext xmlns:c16="http://schemas.microsoft.com/office/drawing/2014/chart" uri="{C3380CC4-5D6E-409C-BE32-E72D297353CC}">
              <c16:uniqueId val="{00000001-1FB0-4FE0-8D42-51683CCF506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BF2-48E4-B616-FC6A1960BAA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1.34</c:v>
                </c:pt>
                <c:pt idx="2">
                  <c:v>1.5</c:v>
                </c:pt>
                <c:pt idx="3">
                  <c:v>1.4</c:v>
                </c:pt>
                <c:pt idx="4">
                  <c:v>2.08</c:v>
                </c:pt>
              </c:numCache>
            </c:numRef>
          </c:val>
          <c:smooth val="0"/>
          <c:extLst>
            <c:ext xmlns:c16="http://schemas.microsoft.com/office/drawing/2014/chart" uri="{C3380CC4-5D6E-409C-BE32-E72D297353CC}">
              <c16:uniqueId val="{00000001-2BF2-48E4-B616-FC6A1960BAA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DB6-47EC-AC56-4EA82A4A1BD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18.36</c:v>
                </c:pt>
                <c:pt idx="2">
                  <c:v>18.010000000000002</c:v>
                </c:pt>
                <c:pt idx="3">
                  <c:v>23.86</c:v>
                </c:pt>
                <c:pt idx="4">
                  <c:v>18.41</c:v>
                </c:pt>
              </c:numCache>
            </c:numRef>
          </c:val>
          <c:smooth val="0"/>
          <c:extLst>
            <c:ext xmlns:c16="http://schemas.microsoft.com/office/drawing/2014/chart" uri="{C3380CC4-5D6E-409C-BE32-E72D297353CC}">
              <c16:uniqueId val="{00000001-2DB6-47EC-AC56-4EA82A4A1BD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49.8</c:v>
                </c:pt>
                <c:pt idx="2">
                  <c:v>41.08</c:v>
                </c:pt>
                <c:pt idx="3">
                  <c:v>50</c:v>
                </c:pt>
                <c:pt idx="4">
                  <c:v>53.65</c:v>
                </c:pt>
              </c:numCache>
            </c:numRef>
          </c:val>
          <c:extLst>
            <c:ext xmlns:c16="http://schemas.microsoft.com/office/drawing/2014/chart" uri="{C3380CC4-5D6E-409C-BE32-E72D297353CC}">
              <c16:uniqueId val="{00000000-4F9E-4677-853F-6D4B0DBE64F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55.6</c:v>
                </c:pt>
                <c:pt idx="2">
                  <c:v>59.4</c:v>
                </c:pt>
                <c:pt idx="3">
                  <c:v>68.27</c:v>
                </c:pt>
                <c:pt idx="4">
                  <c:v>74.790000000000006</c:v>
                </c:pt>
              </c:numCache>
            </c:numRef>
          </c:val>
          <c:smooth val="0"/>
          <c:extLst>
            <c:ext xmlns:c16="http://schemas.microsoft.com/office/drawing/2014/chart" uri="{C3380CC4-5D6E-409C-BE32-E72D297353CC}">
              <c16:uniqueId val="{00000001-4F9E-4677-853F-6D4B0DBE64F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1873.56</c:v>
                </c:pt>
                <c:pt idx="2">
                  <c:v>1777</c:v>
                </c:pt>
                <c:pt idx="3">
                  <c:v>1690.6</c:v>
                </c:pt>
                <c:pt idx="4">
                  <c:v>1607.72</c:v>
                </c:pt>
              </c:numCache>
            </c:numRef>
          </c:val>
          <c:extLst>
            <c:ext xmlns:c16="http://schemas.microsoft.com/office/drawing/2014/chart" uri="{C3380CC4-5D6E-409C-BE32-E72D297353CC}">
              <c16:uniqueId val="{00000000-D45C-42D7-871E-C1F632AFDAC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789.08</c:v>
                </c:pt>
                <c:pt idx="2">
                  <c:v>747.84</c:v>
                </c:pt>
                <c:pt idx="3">
                  <c:v>804.98</c:v>
                </c:pt>
                <c:pt idx="4">
                  <c:v>767.56</c:v>
                </c:pt>
              </c:numCache>
            </c:numRef>
          </c:val>
          <c:smooth val="0"/>
          <c:extLst>
            <c:ext xmlns:c16="http://schemas.microsoft.com/office/drawing/2014/chart" uri="{C3380CC4-5D6E-409C-BE32-E72D297353CC}">
              <c16:uniqueId val="{00000001-D45C-42D7-871E-C1F632AFDAC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110.1</c:v>
                </c:pt>
                <c:pt idx="2">
                  <c:v>126.18</c:v>
                </c:pt>
                <c:pt idx="3">
                  <c:v>104.05</c:v>
                </c:pt>
                <c:pt idx="4">
                  <c:v>118.37</c:v>
                </c:pt>
              </c:numCache>
            </c:numRef>
          </c:val>
          <c:extLst>
            <c:ext xmlns:c16="http://schemas.microsoft.com/office/drawing/2014/chart" uri="{C3380CC4-5D6E-409C-BE32-E72D297353CC}">
              <c16:uniqueId val="{00000000-A279-4D6E-8D6E-37287BD325D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88.25</c:v>
                </c:pt>
                <c:pt idx="2">
                  <c:v>90.17</c:v>
                </c:pt>
                <c:pt idx="3">
                  <c:v>88.71</c:v>
                </c:pt>
                <c:pt idx="4">
                  <c:v>90.23</c:v>
                </c:pt>
              </c:numCache>
            </c:numRef>
          </c:val>
          <c:smooth val="0"/>
          <c:extLst>
            <c:ext xmlns:c16="http://schemas.microsoft.com/office/drawing/2014/chart" uri="{C3380CC4-5D6E-409C-BE32-E72D297353CC}">
              <c16:uniqueId val="{00000001-A279-4D6E-8D6E-37287BD325D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162.29</c:v>
                </c:pt>
                <c:pt idx="2">
                  <c:v>141.65</c:v>
                </c:pt>
                <c:pt idx="3">
                  <c:v>172.34</c:v>
                </c:pt>
                <c:pt idx="4">
                  <c:v>151.85</c:v>
                </c:pt>
              </c:numCache>
            </c:numRef>
          </c:val>
          <c:extLst>
            <c:ext xmlns:c16="http://schemas.microsoft.com/office/drawing/2014/chart" uri="{C3380CC4-5D6E-409C-BE32-E72D297353CC}">
              <c16:uniqueId val="{00000000-1223-4338-ADE1-D1AE3F2FB23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176.37</c:v>
                </c:pt>
                <c:pt idx="2">
                  <c:v>173.17</c:v>
                </c:pt>
                <c:pt idx="3">
                  <c:v>174.8</c:v>
                </c:pt>
                <c:pt idx="4">
                  <c:v>170.2</c:v>
                </c:pt>
              </c:numCache>
            </c:numRef>
          </c:val>
          <c:smooth val="0"/>
          <c:extLst>
            <c:ext xmlns:c16="http://schemas.microsoft.com/office/drawing/2014/chart" uri="{C3380CC4-5D6E-409C-BE32-E72D297353CC}">
              <c16:uniqueId val="{00000001-1223-4338-ADE1-D1AE3F2FB23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Z1"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2">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2">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0" t="str">
        <f>データ!H6</f>
        <v>宮城県　亘理町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54">
        <f>データ!S6</f>
        <v>33077</v>
      </c>
      <c r="AM8" s="54"/>
      <c r="AN8" s="54"/>
      <c r="AO8" s="54"/>
      <c r="AP8" s="54"/>
      <c r="AQ8" s="54"/>
      <c r="AR8" s="54"/>
      <c r="AS8" s="54"/>
      <c r="AT8" s="53">
        <f>データ!T6</f>
        <v>73.599999999999994</v>
      </c>
      <c r="AU8" s="53"/>
      <c r="AV8" s="53"/>
      <c r="AW8" s="53"/>
      <c r="AX8" s="53"/>
      <c r="AY8" s="53"/>
      <c r="AZ8" s="53"/>
      <c r="BA8" s="53"/>
      <c r="BB8" s="53">
        <f>データ!U6</f>
        <v>449.42</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2">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2">
      <c r="A10" s="2"/>
      <c r="B10" s="53" t="str">
        <f>データ!N6</f>
        <v>-</v>
      </c>
      <c r="C10" s="53"/>
      <c r="D10" s="53"/>
      <c r="E10" s="53"/>
      <c r="F10" s="53"/>
      <c r="G10" s="53"/>
      <c r="H10" s="53"/>
      <c r="I10" s="53">
        <f>データ!O6</f>
        <v>60.51</v>
      </c>
      <c r="J10" s="53"/>
      <c r="K10" s="53"/>
      <c r="L10" s="53"/>
      <c r="M10" s="53"/>
      <c r="N10" s="53"/>
      <c r="O10" s="53"/>
      <c r="P10" s="53">
        <f>データ!P6</f>
        <v>83.08</v>
      </c>
      <c r="Q10" s="53"/>
      <c r="R10" s="53"/>
      <c r="S10" s="53"/>
      <c r="T10" s="53"/>
      <c r="U10" s="53"/>
      <c r="V10" s="53"/>
      <c r="W10" s="53">
        <f>データ!Q6</f>
        <v>97.53</v>
      </c>
      <c r="X10" s="53"/>
      <c r="Y10" s="53"/>
      <c r="Z10" s="53"/>
      <c r="AA10" s="53"/>
      <c r="AB10" s="53"/>
      <c r="AC10" s="53"/>
      <c r="AD10" s="54">
        <f>データ!R6</f>
        <v>3575</v>
      </c>
      <c r="AE10" s="54"/>
      <c r="AF10" s="54"/>
      <c r="AG10" s="54"/>
      <c r="AH10" s="54"/>
      <c r="AI10" s="54"/>
      <c r="AJ10" s="54"/>
      <c r="AK10" s="2"/>
      <c r="AL10" s="54">
        <f>データ!V6</f>
        <v>27355</v>
      </c>
      <c r="AM10" s="54"/>
      <c r="AN10" s="54"/>
      <c r="AO10" s="54"/>
      <c r="AP10" s="54"/>
      <c r="AQ10" s="54"/>
      <c r="AR10" s="54"/>
      <c r="AS10" s="54"/>
      <c r="AT10" s="53">
        <f>データ!W6</f>
        <v>9.8699999999999992</v>
      </c>
      <c r="AU10" s="53"/>
      <c r="AV10" s="53"/>
      <c r="AW10" s="53"/>
      <c r="AX10" s="53"/>
      <c r="AY10" s="53"/>
      <c r="AZ10" s="53"/>
      <c r="BA10" s="53"/>
      <c r="BB10" s="53">
        <f>データ!X6</f>
        <v>2771.53</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2">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114</v>
      </c>
      <c r="BM16" s="80"/>
      <c r="BN16" s="80"/>
      <c r="BO16" s="80"/>
      <c r="BP16" s="80"/>
      <c r="BQ16" s="80"/>
      <c r="BR16" s="80"/>
      <c r="BS16" s="80"/>
      <c r="BT16" s="80"/>
      <c r="BU16" s="80"/>
      <c r="BV16" s="80"/>
      <c r="BW16" s="80"/>
      <c r="BX16" s="80"/>
      <c r="BY16" s="80"/>
      <c r="BZ16" s="8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QPeURsDvczZI5GLVYMBylafeSSunGmwKwOS1uNAjlzwwO4kebBjw61NE0JX3cIRxsMLrbvyorvw+TIT2JJOd5g==" saltValue="iOvQB2QZREsBOUPS0dGfS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2">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43613</v>
      </c>
      <c r="D6" s="19">
        <f t="shared" si="3"/>
        <v>46</v>
      </c>
      <c r="E6" s="19">
        <f t="shared" si="3"/>
        <v>17</v>
      </c>
      <c r="F6" s="19">
        <f t="shared" si="3"/>
        <v>1</v>
      </c>
      <c r="G6" s="19">
        <f t="shared" si="3"/>
        <v>0</v>
      </c>
      <c r="H6" s="19" t="str">
        <f t="shared" si="3"/>
        <v>宮城県　亘理町</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60.51</v>
      </c>
      <c r="P6" s="20">
        <f t="shared" si="3"/>
        <v>83.08</v>
      </c>
      <c r="Q6" s="20">
        <f t="shared" si="3"/>
        <v>97.53</v>
      </c>
      <c r="R6" s="20">
        <f t="shared" si="3"/>
        <v>3575</v>
      </c>
      <c r="S6" s="20">
        <f t="shared" si="3"/>
        <v>33077</v>
      </c>
      <c r="T6" s="20">
        <f t="shared" si="3"/>
        <v>73.599999999999994</v>
      </c>
      <c r="U6" s="20">
        <f t="shared" si="3"/>
        <v>449.42</v>
      </c>
      <c r="V6" s="20">
        <f t="shared" si="3"/>
        <v>27355</v>
      </c>
      <c r="W6" s="20">
        <f t="shared" si="3"/>
        <v>9.8699999999999992</v>
      </c>
      <c r="X6" s="20">
        <f t="shared" si="3"/>
        <v>2771.53</v>
      </c>
      <c r="Y6" s="21" t="str">
        <f>IF(Y7="",NA(),Y7)</f>
        <v>-</v>
      </c>
      <c r="Z6" s="21">
        <f t="shared" ref="Z6:AH6" si="4">IF(Z7="",NA(),Z7)</f>
        <v>132.08000000000001</v>
      </c>
      <c r="AA6" s="21">
        <f t="shared" si="4"/>
        <v>128.54</v>
      </c>
      <c r="AB6" s="21">
        <f t="shared" si="4"/>
        <v>132.72999999999999</v>
      </c>
      <c r="AC6" s="21">
        <f t="shared" si="4"/>
        <v>128.72</v>
      </c>
      <c r="AD6" s="21" t="str">
        <f t="shared" si="4"/>
        <v>-</v>
      </c>
      <c r="AE6" s="21">
        <f t="shared" si="4"/>
        <v>106.5</v>
      </c>
      <c r="AF6" s="21">
        <f t="shared" si="4"/>
        <v>106.22</v>
      </c>
      <c r="AG6" s="21">
        <f t="shared" si="4"/>
        <v>107.01</v>
      </c>
      <c r="AH6" s="21">
        <f t="shared" si="4"/>
        <v>106.53</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18.36</v>
      </c>
      <c r="AQ6" s="21">
        <f t="shared" si="5"/>
        <v>18.010000000000002</v>
      </c>
      <c r="AR6" s="21">
        <f t="shared" si="5"/>
        <v>23.86</v>
      </c>
      <c r="AS6" s="21">
        <f t="shared" si="5"/>
        <v>18.41</v>
      </c>
      <c r="AT6" s="20" t="str">
        <f>IF(AT7="","",IF(AT7="-","【-】","【"&amp;SUBSTITUTE(TEXT(AT7,"#,##0.00"),"-","△")&amp;"】"))</f>
        <v>【3.03】</v>
      </c>
      <c r="AU6" s="21" t="str">
        <f>IF(AU7="",NA(),AU7)</f>
        <v>-</v>
      </c>
      <c r="AV6" s="21">
        <f t="shared" ref="AV6:BD6" si="6">IF(AV7="",NA(),AV7)</f>
        <v>49.8</v>
      </c>
      <c r="AW6" s="21">
        <f t="shared" si="6"/>
        <v>41.08</v>
      </c>
      <c r="AX6" s="21">
        <f t="shared" si="6"/>
        <v>50</v>
      </c>
      <c r="AY6" s="21">
        <f t="shared" si="6"/>
        <v>53.65</v>
      </c>
      <c r="AZ6" s="21" t="str">
        <f t="shared" si="6"/>
        <v>-</v>
      </c>
      <c r="BA6" s="21">
        <f t="shared" si="6"/>
        <v>55.6</v>
      </c>
      <c r="BB6" s="21">
        <f t="shared" si="6"/>
        <v>59.4</v>
      </c>
      <c r="BC6" s="21">
        <f t="shared" si="6"/>
        <v>68.27</v>
      </c>
      <c r="BD6" s="21">
        <f t="shared" si="6"/>
        <v>74.790000000000006</v>
      </c>
      <c r="BE6" s="20" t="str">
        <f>IF(BE7="","",IF(BE7="-","【-】","【"&amp;SUBSTITUTE(TEXT(BE7,"#,##0.00"),"-","△")&amp;"】"))</f>
        <v>【78.43】</v>
      </c>
      <c r="BF6" s="21" t="str">
        <f>IF(BF7="",NA(),BF7)</f>
        <v>-</v>
      </c>
      <c r="BG6" s="21">
        <f t="shared" ref="BG6:BO6" si="7">IF(BG7="",NA(),BG7)</f>
        <v>1873.56</v>
      </c>
      <c r="BH6" s="21">
        <f t="shared" si="7"/>
        <v>1777</v>
      </c>
      <c r="BI6" s="21">
        <f t="shared" si="7"/>
        <v>1690.6</v>
      </c>
      <c r="BJ6" s="21">
        <f t="shared" si="7"/>
        <v>1607.72</v>
      </c>
      <c r="BK6" s="21" t="str">
        <f t="shared" si="7"/>
        <v>-</v>
      </c>
      <c r="BL6" s="21">
        <f t="shared" si="7"/>
        <v>789.08</v>
      </c>
      <c r="BM6" s="21">
        <f t="shared" si="7"/>
        <v>747.84</v>
      </c>
      <c r="BN6" s="21">
        <f t="shared" si="7"/>
        <v>804.98</v>
      </c>
      <c r="BO6" s="21">
        <f t="shared" si="7"/>
        <v>767.56</v>
      </c>
      <c r="BP6" s="20" t="str">
        <f>IF(BP7="","",IF(BP7="-","【-】","【"&amp;SUBSTITUTE(TEXT(BP7,"#,##0.00"),"-","△")&amp;"】"))</f>
        <v>【630.82】</v>
      </c>
      <c r="BQ6" s="21" t="str">
        <f>IF(BQ7="",NA(),BQ7)</f>
        <v>-</v>
      </c>
      <c r="BR6" s="21">
        <f t="shared" ref="BR6:BZ6" si="8">IF(BR7="",NA(),BR7)</f>
        <v>110.1</v>
      </c>
      <c r="BS6" s="21">
        <f t="shared" si="8"/>
        <v>126.18</v>
      </c>
      <c r="BT6" s="21">
        <f t="shared" si="8"/>
        <v>104.05</v>
      </c>
      <c r="BU6" s="21">
        <f t="shared" si="8"/>
        <v>118.37</v>
      </c>
      <c r="BV6" s="21" t="str">
        <f t="shared" si="8"/>
        <v>-</v>
      </c>
      <c r="BW6" s="21">
        <f t="shared" si="8"/>
        <v>88.25</v>
      </c>
      <c r="BX6" s="21">
        <f t="shared" si="8"/>
        <v>90.17</v>
      </c>
      <c r="BY6" s="21">
        <f t="shared" si="8"/>
        <v>88.71</v>
      </c>
      <c r="BZ6" s="21">
        <f t="shared" si="8"/>
        <v>90.23</v>
      </c>
      <c r="CA6" s="20" t="str">
        <f>IF(CA7="","",IF(CA7="-","【-】","【"&amp;SUBSTITUTE(TEXT(CA7,"#,##0.00"),"-","△")&amp;"】"))</f>
        <v>【97.81】</v>
      </c>
      <c r="CB6" s="21" t="str">
        <f>IF(CB7="",NA(),CB7)</f>
        <v>-</v>
      </c>
      <c r="CC6" s="21">
        <f t="shared" ref="CC6:CK6" si="9">IF(CC7="",NA(),CC7)</f>
        <v>162.29</v>
      </c>
      <c r="CD6" s="21">
        <f t="shared" si="9"/>
        <v>141.65</v>
      </c>
      <c r="CE6" s="21">
        <f t="shared" si="9"/>
        <v>172.34</v>
      </c>
      <c r="CF6" s="21">
        <f t="shared" si="9"/>
        <v>151.85</v>
      </c>
      <c r="CG6" s="21" t="str">
        <f t="shared" si="9"/>
        <v>-</v>
      </c>
      <c r="CH6" s="21">
        <f t="shared" si="9"/>
        <v>176.37</v>
      </c>
      <c r="CI6" s="21">
        <f t="shared" si="9"/>
        <v>173.17</v>
      </c>
      <c r="CJ6" s="21">
        <f t="shared" si="9"/>
        <v>174.8</v>
      </c>
      <c r="CK6" s="21">
        <f t="shared" si="9"/>
        <v>170.2</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56.72</v>
      </c>
      <c r="CT6" s="21">
        <f t="shared" si="10"/>
        <v>56.43</v>
      </c>
      <c r="CU6" s="21">
        <f t="shared" si="10"/>
        <v>55.82</v>
      </c>
      <c r="CV6" s="21">
        <f t="shared" si="10"/>
        <v>56.51</v>
      </c>
      <c r="CW6" s="20" t="str">
        <f>IF(CW7="","",IF(CW7="-","【-】","【"&amp;SUBSTITUTE(TEXT(CW7,"#,##0.00"),"-","△")&amp;"】"))</f>
        <v>【58.94】</v>
      </c>
      <c r="CX6" s="21" t="str">
        <f>IF(CX7="",NA(),CX7)</f>
        <v>-</v>
      </c>
      <c r="CY6" s="21">
        <f t="shared" ref="CY6:DG6" si="11">IF(CY7="",NA(),CY7)</f>
        <v>90.97</v>
      </c>
      <c r="CZ6" s="21">
        <f t="shared" si="11"/>
        <v>90.8</v>
      </c>
      <c r="DA6" s="21">
        <f t="shared" si="11"/>
        <v>91.23</v>
      </c>
      <c r="DB6" s="21">
        <f t="shared" si="11"/>
        <v>90.04</v>
      </c>
      <c r="DC6" s="21" t="str">
        <f t="shared" si="11"/>
        <v>-</v>
      </c>
      <c r="DD6" s="21">
        <f t="shared" si="11"/>
        <v>90.72</v>
      </c>
      <c r="DE6" s="21">
        <f t="shared" si="11"/>
        <v>91.07</v>
      </c>
      <c r="DF6" s="21">
        <f t="shared" si="11"/>
        <v>90.67</v>
      </c>
      <c r="DG6" s="21">
        <f t="shared" si="11"/>
        <v>90.62</v>
      </c>
      <c r="DH6" s="20" t="str">
        <f>IF(DH7="","",IF(DH7="-","【-】","【"&amp;SUBSTITUTE(TEXT(DH7,"#,##0.00"),"-","△")&amp;"】"))</f>
        <v>【95.91】</v>
      </c>
      <c r="DI6" s="21" t="str">
        <f>IF(DI7="",NA(),DI7)</f>
        <v>-</v>
      </c>
      <c r="DJ6" s="21">
        <f t="shared" ref="DJ6:DR6" si="12">IF(DJ7="",NA(),DJ7)</f>
        <v>2.99</v>
      </c>
      <c r="DK6" s="21">
        <f t="shared" si="12"/>
        <v>5.97</v>
      </c>
      <c r="DL6" s="21">
        <f t="shared" si="12"/>
        <v>8.67</v>
      </c>
      <c r="DM6" s="21">
        <f t="shared" si="12"/>
        <v>11.44</v>
      </c>
      <c r="DN6" s="21" t="str">
        <f t="shared" si="12"/>
        <v>-</v>
      </c>
      <c r="DO6" s="21">
        <f t="shared" si="12"/>
        <v>20.78</v>
      </c>
      <c r="DP6" s="21">
        <f t="shared" si="12"/>
        <v>23.54</v>
      </c>
      <c r="DQ6" s="21">
        <f t="shared" si="12"/>
        <v>25.86</v>
      </c>
      <c r="DR6" s="21">
        <f t="shared" si="12"/>
        <v>26.9</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1.34</v>
      </c>
      <c r="EA6" s="21">
        <f t="shared" si="13"/>
        <v>1.5</v>
      </c>
      <c r="EB6" s="21">
        <f t="shared" si="13"/>
        <v>1.4</v>
      </c>
      <c r="EC6" s="21">
        <f t="shared" si="13"/>
        <v>2.08</v>
      </c>
      <c r="ED6" s="20" t="str">
        <f>IF(ED7="","",IF(ED7="-","【-】","【"&amp;SUBSTITUTE(TEXT(ED7,"#,##0.00"),"-","△")&amp;"】"))</f>
        <v>【8.68】</v>
      </c>
      <c r="EE6" s="21" t="str">
        <f>IF(EE7="",NA(),EE7)</f>
        <v>-</v>
      </c>
      <c r="EF6" s="21">
        <f t="shared" ref="EF6:EN6" si="14">IF(EF7="",NA(),EF7)</f>
        <v>0.15</v>
      </c>
      <c r="EG6" s="21">
        <f t="shared" si="14"/>
        <v>0.16</v>
      </c>
      <c r="EH6" s="21">
        <f t="shared" si="14"/>
        <v>0.26</v>
      </c>
      <c r="EI6" s="21">
        <f t="shared" si="14"/>
        <v>0.18</v>
      </c>
      <c r="EJ6" s="21" t="str">
        <f t="shared" si="14"/>
        <v>-</v>
      </c>
      <c r="EK6" s="21">
        <f t="shared" si="14"/>
        <v>0.15</v>
      </c>
      <c r="EL6" s="21">
        <f t="shared" si="14"/>
        <v>0.15</v>
      </c>
      <c r="EM6" s="21">
        <f t="shared" si="14"/>
        <v>0.12</v>
      </c>
      <c r="EN6" s="21">
        <f t="shared" si="14"/>
        <v>0.09</v>
      </c>
      <c r="EO6" s="20" t="str">
        <f>IF(EO7="","",IF(EO7="-","【-】","【"&amp;SUBSTITUTE(TEXT(EO7,"#,##0.00"),"-","△")&amp;"】"))</f>
        <v>【0.22】</v>
      </c>
    </row>
    <row r="7" spans="1:148" s="22" customFormat="1" x14ac:dyDescent="0.2">
      <c r="A7" s="14"/>
      <c r="B7" s="23">
        <v>2023</v>
      </c>
      <c r="C7" s="23">
        <v>43613</v>
      </c>
      <c r="D7" s="23">
        <v>46</v>
      </c>
      <c r="E7" s="23">
        <v>17</v>
      </c>
      <c r="F7" s="23">
        <v>1</v>
      </c>
      <c r="G7" s="23">
        <v>0</v>
      </c>
      <c r="H7" s="23" t="s">
        <v>96</v>
      </c>
      <c r="I7" s="23" t="s">
        <v>97</v>
      </c>
      <c r="J7" s="23" t="s">
        <v>98</v>
      </c>
      <c r="K7" s="23" t="s">
        <v>99</v>
      </c>
      <c r="L7" s="23" t="s">
        <v>100</v>
      </c>
      <c r="M7" s="23" t="s">
        <v>101</v>
      </c>
      <c r="N7" s="24" t="s">
        <v>102</v>
      </c>
      <c r="O7" s="24">
        <v>60.51</v>
      </c>
      <c r="P7" s="24">
        <v>83.08</v>
      </c>
      <c r="Q7" s="24">
        <v>97.53</v>
      </c>
      <c r="R7" s="24">
        <v>3575</v>
      </c>
      <c r="S7" s="24">
        <v>33077</v>
      </c>
      <c r="T7" s="24">
        <v>73.599999999999994</v>
      </c>
      <c r="U7" s="24">
        <v>449.42</v>
      </c>
      <c r="V7" s="24">
        <v>27355</v>
      </c>
      <c r="W7" s="24">
        <v>9.8699999999999992</v>
      </c>
      <c r="X7" s="24">
        <v>2771.53</v>
      </c>
      <c r="Y7" s="24" t="s">
        <v>102</v>
      </c>
      <c r="Z7" s="24">
        <v>132.08000000000001</v>
      </c>
      <c r="AA7" s="24">
        <v>128.54</v>
      </c>
      <c r="AB7" s="24">
        <v>132.72999999999999</v>
      </c>
      <c r="AC7" s="24">
        <v>128.72</v>
      </c>
      <c r="AD7" s="24" t="s">
        <v>102</v>
      </c>
      <c r="AE7" s="24">
        <v>106.5</v>
      </c>
      <c r="AF7" s="24">
        <v>106.22</v>
      </c>
      <c r="AG7" s="24">
        <v>107.01</v>
      </c>
      <c r="AH7" s="24">
        <v>106.53</v>
      </c>
      <c r="AI7" s="24">
        <v>105.91</v>
      </c>
      <c r="AJ7" s="24" t="s">
        <v>102</v>
      </c>
      <c r="AK7" s="24">
        <v>0</v>
      </c>
      <c r="AL7" s="24">
        <v>0</v>
      </c>
      <c r="AM7" s="24">
        <v>0</v>
      </c>
      <c r="AN7" s="24">
        <v>0</v>
      </c>
      <c r="AO7" s="24" t="s">
        <v>102</v>
      </c>
      <c r="AP7" s="24">
        <v>18.36</v>
      </c>
      <c r="AQ7" s="24">
        <v>18.010000000000002</v>
      </c>
      <c r="AR7" s="24">
        <v>23.86</v>
      </c>
      <c r="AS7" s="24">
        <v>18.41</v>
      </c>
      <c r="AT7" s="24">
        <v>3.03</v>
      </c>
      <c r="AU7" s="24" t="s">
        <v>102</v>
      </c>
      <c r="AV7" s="24">
        <v>49.8</v>
      </c>
      <c r="AW7" s="24">
        <v>41.08</v>
      </c>
      <c r="AX7" s="24">
        <v>50</v>
      </c>
      <c r="AY7" s="24">
        <v>53.65</v>
      </c>
      <c r="AZ7" s="24" t="s">
        <v>102</v>
      </c>
      <c r="BA7" s="24">
        <v>55.6</v>
      </c>
      <c r="BB7" s="24">
        <v>59.4</v>
      </c>
      <c r="BC7" s="24">
        <v>68.27</v>
      </c>
      <c r="BD7" s="24">
        <v>74.790000000000006</v>
      </c>
      <c r="BE7" s="24">
        <v>78.430000000000007</v>
      </c>
      <c r="BF7" s="24" t="s">
        <v>102</v>
      </c>
      <c r="BG7" s="24">
        <v>1873.56</v>
      </c>
      <c r="BH7" s="24">
        <v>1777</v>
      </c>
      <c r="BI7" s="24">
        <v>1690.6</v>
      </c>
      <c r="BJ7" s="24">
        <v>1607.72</v>
      </c>
      <c r="BK7" s="24" t="s">
        <v>102</v>
      </c>
      <c r="BL7" s="24">
        <v>789.08</v>
      </c>
      <c r="BM7" s="24">
        <v>747.84</v>
      </c>
      <c r="BN7" s="24">
        <v>804.98</v>
      </c>
      <c r="BO7" s="24">
        <v>767.56</v>
      </c>
      <c r="BP7" s="24">
        <v>630.82000000000005</v>
      </c>
      <c r="BQ7" s="24" t="s">
        <v>102</v>
      </c>
      <c r="BR7" s="24">
        <v>110.1</v>
      </c>
      <c r="BS7" s="24">
        <v>126.18</v>
      </c>
      <c r="BT7" s="24">
        <v>104.05</v>
      </c>
      <c r="BU7" s="24">
        <v>118.37</v>
      </c>
      <c r="BV7" s="24" t="s">
        <v>102</v>
      </c>
      <c r="BW7" s="24">
        <v>88.25</v>
      </c>
      <c r="BX7" s="24">
        <v>90.17</v>
      </c>
      <c r="BY7" s="24">
        <v>88.71</v>
      </c>
      <c r="BZ7" s="24">
        <v>90.23</v>
      </c>
      <c r="CA7" s="24">
        <v>97.81</v>
      </c>
      <c r="CB7" s="24" t="s">
        <v>102</v>
      </c>
      <c r="CC7" s="24">
        <v>162.29</v>
      </c>
      <c r="CD7" s="24">
        <v>141.65</v>
      </c>
      <c r="CE7" s="24">
        <v>172.34</v>
      </c>
      <c r="CF7" s="24">
        <v>151.85</v>
      </c>
      <c r="CG7" s="24" t="s">
        <v>102</v>
      </c>
      <c r="CH7" s="24">
        <v>176.37</v>
      </c>
      <c r="CI7" s="24">
        <v>173.17</v>
      </c>
      <c r="CJ7" s="24">
        <v>174.8</v>
      </c>
      <c r="CK7" s="24">
        <v>170.2</v>
      </c>
      <c r="CL7" s="24">
        <v>138.75</v>
      </c>
      <c r="CM7" s="24" t="s">
        <v>102</v>
      </c>
      <c r="CN7" s="24" t="s">
        <v>102</v>
      </c>
      <c r="CO7" s="24" t="s">
        <v>102</v>
      </c>
      <c r="CP7" s="24" t="s">
        <v>102</v>
      </c>
      <c r="CQ7" s="24" t="s">
        <v>102</v>
      </c>
      <c r="CR7" s="24" t="s">
        <v>102</v>
      </c>
      <c r="CS7" s="24">
        <v>56.72</v>
      </c>
      <c r="CT7" s="24">
        <v>56.43</v>
      </c>
      <c r="CU7" s="24">
        <v>55.82</v>
      </c>
      <c r="CV7" s="24">
        <v>56.51</v>
      </c>
      <c r="CW7" s="24">
        <v>58.94</v>
      </c>
      <c r="CX7" s="24" t="s">
        <v>102</v>
      </c>
      <c r="CY7" s="24">
        <v>90.97</v>
      </c>
      <c r="CZ7" s="24">
        <v>90.8</v>
      </c>
      <c r="DA7" s="24">
        <v>91.23</v>
      </c>
      <c r="DB7" s="24">
        <v>90.04</v>
      </c>
      <c r="DC7" s="24" t="s">
        <v>102</v>
      </c>
      <c r="DD7" s="24">
        <v>90.72</v>
      </c>
      <c r="DE7" s="24">
        <v>91.07</v>
      </c>
      <c r="DF7" s="24">
        <v>90.67</v>
      </c>
      <c r="DG7" s="24">
        <v>90.62</v>
      </c>
      <c r="DH7" s="24">
        <v>95.91</v>
      </c>
      <c r="DI7" s="24" t="s">
        <v>102</v>
      </c>
      <c r="DJ7" s="24">
        <v>2.99</v>
      </c>
      <c r="DK7" s="24">
        <v>5.97</v>
      </c>
      <c r="DL7" s="24">
        <v>8.67</v>
      </c>
      <c r="DM7" s="24">
        <v>11.44</v>
      </c>
      <c r="DN7" s="24" t="s">
        <v>102</v>
      </c>
      <c r="DO7" s="24">
        <v>20.78</v>
      </c>
      <c r="DP7" s="24">
        <v>23.54</v>
      </c>
      <c r="DQ7" s="24">
        <v>25.86</v>
      </c>
      <c r="DR7" s="24">
        <v>26.9</v>
      </c>
      <c r="DS7" s="24">
        <v>41.09</v>
      </c>
      <c r="DT7" s="24" t="s">
        <v>102</v>
      </c>
      <c r="DU7" s="24">
        <v>0</v>
      </c>
      <c r="DV7" s="24">
        <v>0</v>
      </c>
      <c r="DW7" s="24">
        <v>0</v>
      </c>
      <c r="DX7" s="24">
        <v>0</v>
      </c>
      <c r="DY7" s="24" t="s">
        <v>102</v>
      </c>
      <c r="DZ7" s="24">
        <v>1.34</v>
      </c>
      <c r="EA7" s="24">
        <v>1.5</v>
      </c>
      <c r="EB7" s="24">
        <v>1.4</v>
      </c>
      <c r="EC7" s="24">
        <v>2.08</v>
      </c>
      <c r="ED7" s="24">
        <v>8.68</v>
      </c>
      <c r="EE7" s="24" t="s">
        <v>102</v>
      </c>
      <c r="EF7" s="24">
        <v>0.15</v>
      </c>
      <c r="EG7" s="24">
        <v>0.16</v>
      </c>
      <c r="EH7" s="24">
        <v>0.26</v>
      </c>
      <c r="EI7" s="24">
        <v>0.18</v>
      </c>
      <c r="EJ7" s="24" t="s">
        <v>102</v>
      </c>
      <c r="EK7" s="24">
        <v>0.15</v>
      </c>
      <c r="EL7" s="24">
        <v>0.15</v>
      </c>
      <c r="EM7" s="24">
        <v>0.12</v>
      </c>
      <c r="EN7" s="24">
        <v>0.09</v>
      </c>
      <c r="EO7" s="24">
        <v>0.22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亘理町　管理者</cp:lastModifiedBy>
  <dcterms:created xsi:type="dcterms:W3CDTF">2025-01-24T06:58:10Z</dcterms:created>
  <dcterms:modified xsi:type="dcterms:W3CDTF">2025-02-03T09:16:09Z</dcterms:modified>
  <cp:category/>
</cp:coreProperties>
</file>