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5_白石市★☆\02_修正\"/>
    </mc:Choice>
  </mc:AlternateContent>
  <workbookProtection workbookAlgorithmName="SHA-512" workbookHashValue="yOp53IKCvZEg6EQuH0DmFMA2Femujd18+gcRAuRWBoW8Xs/F09m9IohWzDV0IZeKtVLasYj6VYoaXUHps686Gw==" workbookSaltValue="1wri3Pkd8/9v7IVOYZ+eQw==" workbookSpinCount="100000" lockStructure="1"/>
  <bookViews>
    <workbookView xWindow="-120" yWindow="-120" windowWidth="29040" windowHeight="157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JB80" i="4" s="1"/>
  <c r="EW7" i="5"/>
  <c r="EV7" i="5"/>
  <c r="HX80" i="4" s="1"/>
  <c r="EU7" i="5"/>
  <c r="HI80" i="4" s="1"/>
  <c r="ET7" i="5"/>
  <c r="GT80" i="4" s="1"/>
  <c r="ES7" i="5"/>
  <c r="ER7" i="5"/>
  <c r="IM79" i="4" s="1"/>
  <c r="EQ7" i="5"/>
  <c r="EP7" i="5"/>
  <c r="HI79" i="4" s="1"/>
  <c r="EO7" i="5"/>
  <c r="GT79" i="4" s="1"/>
  <c r="EM7" i="5"/>
  <c r="EL7" i="5"/>
  <c r="EK7" i="5"/>
  <c r="EJ7" i="5"/>
  <c r="EI7" i="5"/>
  <c r="EH7" i="5"/>
  <c r="EG7" i="5"/>
  <c r="EF7" i="5"/>
  <c r="EE7" i="5"/>
  <c r="DV79" i="4" s="1"/>
  <c r="ED7" i="5"/>
  <c r="DG79" i="4" s="1"/>
  <c r="EB7" i="5"/>
  <c r="BX80" i="4" s="1"/>
  <c r="EA7" i="5"/>
  <c r="DZ7" i="5"/>
  <c r="DY7" i="5"/>
  <c r="DX7" i="5"/>
  <c r="P80" i="4" s="1"/>
  <c r="DW7" i="5"/>
  <c r="DV7" i="5"/>
  <c r="DU7" i="5"/>
  <c r="DT7" i="5"/>
  <c r="DS7" i="5"/>
  <c r="DQ7" i="5"/>
  <c r="DP7" i="5"/>
  <c r="DO7" i="5"/>
  <c r="DN7" i="5"/>
  <c r="DM7" i="5"/>
  <c r="DL7" i="5"/>
  <c r="DK7" i="5"/>
  <c r="DJ7" i="5"/>
  <c r="DI7" i="5"/>
  <c r="DH7" i="5"/>
  <c r="DF7" i="5"/>
  <c r="IZ56" i="4" s="1"/>
  <c r="DE7" i="5"/>
  <c r="DD7" i="5"/>
  <c r="HV56" i="4" s="1"/>
  <c r="DC7" i="5"/>
  <c r="HG56" i="4" s="1"/>
  <c r="DB7" i="5"/>
  <c r="GR56" i="4" s="1"/>
  <c r="DA7" i="5"/>
  <c r="CZ7" i="5"/>
  <c r="CY7" i="5"/>
  <c r="CX7" i="5"/>
  <c r="CW7" i="5"/>
  <c r="CU7" i="5"/>
  <c r="CT7" i="5"/>
  <c r="CS7" i="5"/>
  <c r="CR7" i="5"/>
  <c r="CQ7" i="5"/>
  <c r="CP7" i="5"/>
  <c r="CO7" i="5"/>
  <c r="CN7" i="5"/>
  <c r="CM7" i="5"/>
  <c r="DS55" i="4" s="1"/>
  <c r="CL7" i="5"/>
  <c r="DD55" i="4" s="1"/>
  <c r="CJ7" i="5"/>
  <c r="BX56" i="4" s="1"/>
  <c r="CI7" i="5"/>
  <c r="CH7" i="5"/>
  <c r="CG7" i="5"/>
  <c r="CF7" i="5"/>
  <c r="CE7" i="5"/>
  <c r="CD7" i="5"/>
  <c r="CC7" i="5"/>
  <c r="CB7" i="5"/>
  <c r="CA7" i="5"/>
  <c r="BY7" i="5"/>
  <c r="BX7" i="5"/>
  <c r="BW7" i="5"/>
  <c r="BV7" i="5"/>
  <c r="BU7" i="5"/>
  <c r="BT7" i="5"/>
  <c r="BS7" i="5"/>
  <c r="BR7" i="5"/>
  <c r="BQ7" i="5"/>
  <c r="BP7" i="5"/>
  <c r="BN7" i="5"/>
  <c r="IZ34" i="4" s="1"/>
  <c r="BM7" i="5"/>
  <c r="BL7" i="5"/>
  <c r="HV34" i="4" s="1"/>
  <c r="BK7" i="5"/>
  <c r="HG34" i="4" s="1"/>
  <c r="BJ7" i="5"/>
  <c r="GR34" i="4" s="1"/>
  <c r="BI7" i="5"/>
  <c r="BH7" i="5"/>
  <c r="BG7" i="5"/>
  <c r="BF7" i="5"/>
  <c r="BE7" i="5"/>
  <c r="BC7" i="5"/>
  <c r="BB7" i="5"/>
  <c r="BA7" i="5"/>
  <c r="AZ7" i="5"/>
  <c r="AY7" i="5"/>
  <c r="AX7" i="5"/>
  <c r="AW7" i="5"/>
  <c r="AV7" i="5"/>
  <c r="AU7" i="5"/>
  <c r="DS33" i="4" s="1"/>
  <c r="AT7" i="5"/>
  <c r="DD33" i="4" s="1"/>
  <c r="AR7" i="5"/>
  <c r="BX34" i="4" s="1"/>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LP8" i="4" s="1"/>
  <c r="AA6" i="5"/>
  <c r="JW8" i="4" s="1"/>
  <c r="Z6" i="5"/>
  <c r="ID8" i="4" s="1"/>
  <c r="Y6" i="5"/>
  <c r="X6" i="5"/>
  <c r="W6" i="5"/>
  <c r="CN12" i="4" s="1"/>
  <c r="V6" i="5"/>
  <c r="AU12" i="4" s="1"/>
  <c r="U6" i="5"/>
  <c r="T6" i="5"/>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C90" i="4"/>
  <c r="B90" i="4"/>
  <c r="MO80" i="4"/>
  <c r="LZ80" i="4"/>
  <c r="LK80" i="4"/>
  <c r="KV80" i="4"/>
  <c r="KG80" i="4"/>
  <c r="IM80" i="4"/>
  <c r="FO80" i="4"/>
  <c r="EZ80" i="4"/>
  <c r="EK80" i="4"/>
  <c r="DV80" i="4"/>
  <c r="DG80" i="4"/>
  <c r="BI80" i="4"/>
  <c r="AT80" i="4"/>
  <c r="AE80" i="4"/>
  <c r="MO79" i="4"/>
  <c r="LZ79" i="4"/>
  <c r="LK79" i="4"/>
  <c r="JB79" i="4"/>
  <c r="HX79" i="4"/>
  <c r="FO79" i="4"/>
  <c r="EZ79" i="4"/>
  <c r="EK79" i="4"/>
  <c r="BX79" i="4"/>
  <c r="BI79" i="4"/>
  <c r="AT79" i="4"/>
  <c r="AE79" i="4"/>
  <c r="P79" i="4"/>
  <c r="MN56" i="4"/>
  <c r="LY56" i="4"/>
  <c r="LJ56" i="4"/>
  <c r="KU56" i="4"/>
  <c r="KF56" i="4"/>
  <c r="IK56" i="4"/>
  <c r="FL56" i="4"/>
  <c r="EW56" i="4"/>
  <c r="EH56" i="4"/>
  <c r="DS56" i="4"/>
  <c r="DD56" i="4"/>
  <c r="BI56" i="4"/>
  <c r="AT56" i="4"/>
  <c r="AE56" i="4"/>
  <c r="P56" i="4"/>
  <c r="MN55" i="4"/>
  <c r="LY55" i="4"/>
  <c r="LJ55" i="4"/>
  <c r="KU55" i="4"/>
  <c r="KF55" i="4"/>
  <c r="IZ55" i="4"/>
  <c r="IK55" i="4"/>
  <c r="HV55" i="4"/>
  <c r="HG55" i="4"/>
  <c r="GR55" i="4"/>
  <c r="FL55" i="4"/>
  <c r="EW55" i="4"/>
  <c r="EH55" i="4"/>
  <c r="BX55" i="4"/>
  <c r="BI55" i="4"/>
  <c r="AT55" i="4"/>
  <c r="AE55" i="4"/>
  <c r="P55" i="4"/>
  <c r="MN34" i="4"/>
  <c r="LY34" i="4"/>
  <c r="LJ34" i="4"/>
  <c r="KU34" i="4"/>
  <c r="KF34" i="4"/>
  <c r="IK34" i="4"/>
  <c r="FL34" i="4"/>
  <c r="EW34" i="4"/>
  <c r="EH34" i="4"/>
  <c r="DS34" i="4"/>
  <c r="DD34" i="4"/>
  <c r="BI34" i="4"/>
  <c r="AT34" i="4"/>
  <c r="AE34" i="4"/>
  <c r="P34" i="4"/>
  <c r="MN33" i="4"/>
  <c r="LY33" i="4"/>
  <c r="LJ33" i="4"/>
  <c r="KU33" i="4"/>
  <c r="KF33" i="4"/>
  <c r="IZ33" i="4"/>
  <c r="IK33" i="4"/>
  <c r="HV33" i="4"/>
  <c r="HG33" i="4"/>
  <c r="GR33" i="4"/>
  <c r="FL33" i="4"/>
  <c r="EW33" i="4"/>
  <c r="EH33" i="4"/>
  <c r="BX33" i="4"/>
  <c r="BI33" i="4"/>
  <c r="AT33" i="4"/>
  <c r="AE33" i="4"/>
  <c r="P33" i="4"/>
  <c r="LP12" i="4"/>
  <c r="ID12" i="4"/>
  <c r="FZ12" i="4"/>
  <c r="EG12" i="4"/>
  <c r="B12" i="4"/>
  <c r="LP10" i="4"/>
  <c r="JW10" i="4"/>
  <c r="ID10" i="4"/>
  <c r="FZ10" i="4"/>
  <c r="EG10" i="4"/>
  <c r="CN10" i="4"/>
  <c r="FZ8" i="4"/>
  <c r="EG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V54" i="4"/>
  <c r="HX78"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<sst xmlns="http://schemas.openxmlformats.org/spreadsheetml/2006/main" count="344" uniqueCount="184">
  <si>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</si>
  <si>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</si>
  <si>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</si>
  <si>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</si>
  <si>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</si>
  <si>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</si>
  <si>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</si>
  <si>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</si>
  <si>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</si>
  <si>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</si>
  <si>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</si>
  <si>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</si>
  <si>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</si>
  <si>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</si>
  <si>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</si>
  <si>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</si>
  <si>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</si>
  <si>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</si>
  <si>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</si>
  <si>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</si>
  <si>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</si>
  <si>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</si>
  <si>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</si>
  <si>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</si>
  <si>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</si>
  <si>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</si>
  <si>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</si>
  <si>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</si>
  <si>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</si>
  <si>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</si>
  <si>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</si>
  <si>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</si>
  <si>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</si>
  <si>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</si>
  <si>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</si>
  <si>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</si>
  <si>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</si>
  <si>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</si>
  <si>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</si>
  <si>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</si>
  <si>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</si>
  <si>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</si>
  <si>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</si>
  <si>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</si>
  <si>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</si>
  <si>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</si>
  <si>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</si>
  <si>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</si>
  <si>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</si>
  <si>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</si>
  <si>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</si>
  <si>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</si>
  <si>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</si>
  <si>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</si>
  <si>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</si>
  <si>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</si>
  <si>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</si>
  <si>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</si>
  <si>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</si>
  <si>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</si>
  <si>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</si>
  <si>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</si>
  <si>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</si>
  <si>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</si>
  <si>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</si>
  <si>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</si>
  <si>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</si>
  <si>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</si>
  <si>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</si>
  <si>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</si>
  <si>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</si>
  <si>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</si>
  <si>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</si>
  <si>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</si>
  <si>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</si>
  <si>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</si>
  <si>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</si>
  <si>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</si>
  <si>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</si>
  <si>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</si>
  <si>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</si>
  <si>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</si>
  <si>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</si>
  <si>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</si>
  <si>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</si>
  <si>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</si>
  <si>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</si>
  <si>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</si>
  <si>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</si>
  <si>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</si>
  <si>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</si>
  <si>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</si>
  <si>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</si>
  <si>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</si>
  <si>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</si>
  <si>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</si>
  <si>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</si>
  <si>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</si>
  <si>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</si>
  <si>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</si>
  <si>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</si>
  <si>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</si>
  <si>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</si>
  <si>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</si>
  <si>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</si>
  <si>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</si>
  <si>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</si>
  <si>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</si>
  <si>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</si>
  <si>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</si>
  <si>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</si>
  <si>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</si>
  <si>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</si>
  <si>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</si>
  <si>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</si>
  <si>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</si>
  <si>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</si>
  <si>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</si>
  <si>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</si>
  <si>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</si>
  <si>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</si>
  <si>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</si>
  <si>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</si>
  <si>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</si>
  <si>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</si>
  <si>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</si>
  <si>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</si>
  <si>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</si>
  <si>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</si>
  <si>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</si>
  <si>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</si>
  <si>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</si>
  <si>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</si>
  <si>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</si>
  <si>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</si>
  <si>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</si>
  <si>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</si>
  <si>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</si>
  <si>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</si>
  <si>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</si>
  <si>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</si>
  <si>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</si>
  <si>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</si>
  <si>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</si>
  <si>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</si>
  <si>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</si>
  <si>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</si>
  <si>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</si>
  <si>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</si>
  <si>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</si>
  <si>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</si>
  <si>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</si>
  <si>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</si>
  <si>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</si>
  <si>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</si>
  <si>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</si>
  <si>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</si>
  <si>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</si>
  <si>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</si>
  <si>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</si>
  <si>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</si>
  <si>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</si>
  <si>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</si>
  <si>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</si>
  <si>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</si>
  <si>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</si>
  <si>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100床以上～200床未満</t>
  </si>
  <si>
    <t>非設置</t>
  </si>
  <si>
    <t>直営</t>
  </si>
  <si>
    <t>対象</t>
  </si>
  <si>
    <t>ド 透 I 訓 ガ</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</si>
  <si>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</si>
  <si>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</si>
  <si>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</si>
  <si>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</si>
  <si>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</si>
  <si>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</si>
  <si>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</si>
  <si>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</si>
  <si>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</si>
  <si>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経常収支比率について、令和4年度は、経営形態の見直しとして、組合が解散することとなり、職員数の減による給与費の減少、材料費の在庫調整などの影響により、経常費用が減少した。しかし、赤字幅は小さくなったが類似団体平均値を大きく下回っている。医業収支比率、修正医業収支比率についても同様である。病床利用率については、新型コロナウイルス感染症の影響により、第５病棟を休床しているため令和2年度から大きく減少しており、令和4年度についても引き続き休床中であった。
　入院患者１人１日当たりの収益については、常勤の外科医師の退職により入院収益が大きく減少したことによる。また、外来患者１人１日当たりの収益については、病床を300床から199床へ減床したことにより医学管理料等の算定項目が増加し一人当たりの単価が増加したものと分析している。</t>
    <rPh sb="1" eb="3">
      <t>ケイジョウ</t>
    </rPh>
    <rPh sb="3" eb="5">
      <t>シュウシ</t>
    </rPh>
    <rPh sb="5" eb="7">
      <t>ヒリツ</t>
    </rPh>
    <rPh sb="12" eb="14">
      <t>レイワ</t>
    </rPh>
    <rPh sb="15" eb="17">
      <t>ネンド</t>
    </rPh>
    <rPh sb="19" eb="21">
      <t>ケイエイ</t>
    </rPh>
    <rPh sb="21" eb="23">
      <t>ケイタイ</t>
    </rPh>
    <rPh sb="24" eb="26">
      <t>ミナオ</t>
    </rPh>
    <rPh sb="31" eb="33">
      <t>クミアイ</t>
    </rPh>
    <rPh sb="34" eb="36">
      <t>カイサン</t>
    </rPh>
    <rPh sb="44" eb="46">
      <t>ショクイン</t>
    </rPh>
    <rPh sb="46" eb="47">
      <t>スウ</t>
    </rPh>
    <rPh sb="48" eb="49">
      <t>ゲン</t>
    </rPh>
    <rPh sb="52" eb="54">
      <t>キュウヨ</t>
    </rPh>
    <rPh sb="54" eb="55">
      <t>ヒ</t>
    </rPh>
    <rPh sb="56" eb="58">
      <t>ゲンショウ</t>
    </rPh>
    <rPh sb="59" eb="62">
      <t>ザイリョウヒ</t>
    </rPh>
    <rPh sb="63" eb="65">
      <t>ザイコ</t>
    </rPh>
    <rPh sb="65" eb="67">
      <t>チョウセイ</t>
    </rPh>
    <rPh sb="70" eb="72">
      <t>エイキョウ</t>
    </rPh>
    <rPh sb="76" eb="78">
      <t>ケイジョウ</t>
    </rPh>
    <rPh sb="78" eb="80">
      <t>ヒヨウ</t>
    </rPh>
    <rPh sb="81" eb="83">
      <t>ゲンショウ</t>
    </rPh>
    <rPh sb="90" eb="92">
      <t>アカジ</t>
    </rPh>
    <rPh sb="92" eb="93">
      <t>ハバ</t>
    </rPh>
    <rPh sb="94" eb="95">
      <t>チイ</t>
    </rPh>
    <rPh sb="101" eb="103">
      <t>ルイジ</t>
    </rPh>
    <rPh sb="103" eb="105">
      <t>ダンタイ</t>
    </rPh>
    <rPh sb="105" eb="107">
      <t>ヘイキン</t>
    </rPh>
    <rPh sb="107" eb="108">
      <t>チ</t>
    </rPh>
    <rPh sb="109" eb="110">
      <t>オオ</t>
    </rPh>
    <rPh sb="112" eb="114">
      <t>シタマワ</t>
    </rPh>
    <rPh sb="119" eb="121">
      <t>イギョウ</t>
    </rPh>
    <rPh sb="121" eb="123">
      <t>シュウシ</t>
    </rPh>
    <rPh sb="123" eb="125">
      <t>ヒリツ</t>
    </rPh>
    <rPh sb="126" eb="128">
      <t>シュウセイ</t>
    </rPh>
    <rPh sb="128" eb="130">
      <t>イギョウ</t>
    </rPh>
    <rPh sb="130" eb="132">
      <t>シュウシ</t>
    </rPh>
    <rPh sb="132" eb="134">
      <t>ヒリツ</t>
    </rPh>
    <rPh sb="139" eb="141">
      <t>ドウヨウ</t>
    </rPh>
    <rPh sb="145" eb="147">
      <t>ビョウショウ</t>
    </rPh>
    <rPh sb="147" eb="150">
      <t>リヨウリツ</t>
    </rPh>
    <rPh sb="156" eb="158">
      <t>シンガタ</t>
    </rPh>
    <rPh sb="165" eb="168">
      <t>カンセンショウ</t>
    </rPh>
    <rPh sb="169" eb="171">
      <t>エイキョウ</t>
    </rPh>
    <rPh sb="175" eb="176">
      <t>ダイ</t>
    </rPh>
    <rPh sb="177" eb="179">
      <t>ビョウトウ</t>
    </rPh>
    <rPh sb="180" eb="181">
      <t>ヤス</t>
    </rPh>
    <rPh sb="181" eb="182">
      <t>トコ</t>
    </rPh>
    <rPh sb="188" eb="190">
      <t>レイワ</t>
    </rPh>
    <rPh sb="191" eb="193">
      <t>ネンド</t>
    </rPh>
    <rPh sb="195" eb="196">
      <t>オオ</t>
    </rPh>
    <rPh sb="198" eb="200">
      <t>ゲンショウ</t>
    </rPh>
    <rPh sb="205" eb="207">
      <t>レイワ</t>
    </rPh>
    <rPh sb="208" eb="210">
      <t>ネンド</t>
    </rPh>
    <rPh sb="215" eb="216">
      <t>ヒ</t>
    </rPh>
    <rPh sb="217" eb="218">
      <t>ツヅ</t>
    </rPh>
    <rPh sb="219" eb="220">
      <t>ヤス</t>
    </rPh>
    <rPh sb="220" eb="221">
      <t>トコ</t>
    </rPh>
    <rPh sb="221" eb="222">
      <t>チュウ</t>
    </rPh>
    <rPh sb="229" eb="231">
      <t>ニュウイン</t>
    </rPh>
    <rPh sb="231" eb="233">
      <t>カンジャ</t>
    </rPh>
    <rPh sb="234" eb="235">
      <t>ニン</t>
    </rPh>
    <rPh sb="236" eb="237">
      <t>ニチ</t>
    </rPh>
    <rPh sb="237" eb="238">
      <t>ア</t>
    </rPh>
    <rPh sb="241" eb="243">
      <t>シュウエキ</t>
    </rPh>
    <rPh sb="262" eb="264">
      <t>ニュウイン</t>
    </rPh>
    <rPh sb="264" eb="266">
      <t>シュウエキ</t>
    </rPh>
    <rPh sb="267" eb="268">
      <t>オオ</t>
    </rPh>
    <rPh sb="270" eb="272">
      <t>ゲンショウ</t>
    </rPh>
    <rPh sb="283" eb="285">
      <t>ガイライ</t>
    </rPh>
    <rPh sb="285" eb="287">
      <t>カンジャ</t>
    </rPh>
    <rPh sb="290" eb="291">
      <t>ニチ</t>
    </rPh>
    <rPh sb="291" eb="292">
      <t>ア</t>
    </rPh>
    <rPh sb="295" eb="297">
      <t>シュウエキ</t>
    </rPh>
    <rPh sb="303" eb="305">
      <t>ビョウショウ</t>
    </rPh>
    <rPh sb="309" eb="310">
      <t>トコ</t>
    </rPh>
    <rPh sb="315" eb="316">
      <t>トコ</t>
    </rPh>
    <rPh sb="326" eb="328">
      <t>イガク</t>
    </rPh>
    <rPh sb="328" eb="330">
      <t>カンリ</t>
    </rPh>
    <rPh sb="330" eb="331">
      <t>リョウ</t>
    </rPh>
    <rPh sb="331" eb="332">
      <t>トウ</t>
    </rPh>
    <rPh sb="357" eb="359">
      <t>ブンセキ</t>
    </rPh>
    <phoneticPr fontId="5"/>
  </si>
  <si>
    <t>　令和2年度にみやぎ県南中核病院との間で「地域医療構想連携プラン」を策定した。連携プランにおいて当院は、急性期機能を保持しつつ、仙南医療圏における回復期を中心に担うこととしている。
　救急については、群輪番制により二次救急を担っており、回復期については、地域包括ケア病棟48床、回復期リハビリテーション病棟51床の合計99床の回復期病床を運営している。
　また、当院は、「腎・透析センター」を設置しており、100名を超える透析患者の受入を行っている。</t>
    <rPh sb="1" eb="3">
      <t>レイワ</t>
    </rPh>
    <rPh sb="4" eb="6">
      <t>ネンド</t>
    </rPh>
    <rPh sb="10" eb="12">
      <t>ケンナン</t>
    </rPh>
    <rPh sb="12" eb="14">
      <t>チュウカク</t>
    </rPh>
    <rPh sb="14" eb="16">
      <t>ビョウイン</t>
    </rPh>
    <rPh sb="18" eb="19">
      <t>アイダ</t>
    </rPh>
    <rPh sb="34" eb="36">
      <t>サクテイ</t>
    </rPh>
    <rPh sb="39" eb="41">
      <t>レンケイ</t>
    </rPh>
    <rPh sb="48" eb="50">
      <t>トウイン</t>
    </rPh>
    <rPh sb="52" eb="55">
      <t>キュウセイキ</t>
    </rPh>
    <rPh sb="55" eb="57">
      <t>キノウ</t>
    </rPh>
    <rPh sb="58" eb="60">
      <t>ホジ</t>
    </rPh>
    <rPh sb="64" eb="66">
      <t>センナン</t>
    </rPh>
    <rPh sb="66" eb="68">
      <t>イリョウ</t>
    </rPh>
    <rPh sb="68" eb="69">
      <t>ケン</t>
    </rPh>
    <rPh sb="73" eb="75">
      <t>カイフク</t>
    </rPh>
    <rPh sb="75" eb="76">
      <t>キ</t>
    </rPh>
    <rPh sb="77" eb="79">
      <t>チュウシン</t>
    </rPh>
    <rPh sb="80" eb="81">
      <t>ニナ</t>
    </rPh>
    <rPh sb="92" eb="94">
      <t>キュウキュウ</t>
    </rPh>
    <rPh sb="100" eb="101">
      <t>グン</t>
    </rPh>
    <rPh sb="101" eb="103">
      <t>リンバン</t>
    </rPh>
    <rPh sb="103" eb="104">
      <t>セイ</t>
    </rPh>
    <rPh sb="107" eb="109">
      <t>ニジ</t>
    </rPh>
    <rPh sb="109" eb="111">
      <t>キュウキュウ</t>
    </rPh>
    <rPh sb="112" eb="113">
      <t>ニナ</t>
    </rPh>
    <rPh sb="118" eb="120">
      <t>カイフク</t>
    </rPh>
    <rPh sb="120" eb="121">
      <t>キ</t>
    </rPh>
    <rPh sb="127" eb="131">
      <t>チイキホウカツ</t>
    </rPh>
    <rPh sb="133" eb="135">
      <t>ビョウトウ</t>
    </rPh>
    <rPh sb="137" eb="138">
      <t>トコ</t>
    </rPh>
    <rPh sb="139" eb="141">
      <t>カイフク</t>
    </rPh>
    <rPh sb="141" eb="142">
      <t>キ</t>
    </rPh>
    <rPh sb="151" eb="153">
      <t>ビョウトウ</t>
    </rPh>
    <rPh sb="155" eb="156">
      <t>トコ</t>
    </rPh>
    <rPh sb="157" eb="159">
      <t>ゴウケイ</t>
    </rPh>
    <rPh sb="161" eb="162">
      <t>トコ</t>
    </rPh>
    <rPh sb="163" eb="165">
      <t>カイフク</t>
    </rPh>
    <rPh sb="165" eb="166">
      <t>キ</t>
    </rPh>
    <rPh sb="166" eb="168">
      <t>ビョウショウ</t>
    </rPh>
    <rPh sb="169" eb="171">
      <t>ウンエイ</t>
    </rPh>
    <rPh sb="181" eb="183">
      <t>トウイン</t>
    </rPh>
    <phoneticPr fontId="5"/>
  </si>
  <si>
    <t>　有形固定資産減価償却率、器械備品減価償却率ともに増加傾向にあり、類似病院と比較しても高い値となっている。多くの医療機器について耐用年数を超えて運用しており、建物も築２０年が経過し経年劣化が進み、更新が必要となっている。令和4年度は院内空調設備について更新を行ったが、今後も計画的な設備等の更新を行う必要がある。
　１床当たり有形固定資産の令和2年度からの急激な増加は、病床数を300床から199床へ段階的に減床したことが影響している。</t>
    <rPh sb="87" eb="89">
      <t>ケイカ</t>
    </rPh>
    <rPh sb="95" eb="96">
      <t>スス</t>
    </rPh>
    <rPh sb="98" eb="100">
      <t>コウシン</t>
    </rPh>
    <rPh sb="101" eb="103">
      <t>ヒツヨウ</t>
    </rPh>
    <rPh sb="129" eb="130">
      <t>オコナ</t>
    </rPh>
    <rPh sb="143" eb="144">
      <t>トウ</t>
    </rPh>
    <rPh sb="187" eb="188">
      <t>スウ</t>
    </rPh>
    <rPh sb="192" eb="193">
      <t>トコ</t>
    </rPh>
    <rPh sb="198" eb="199">
      <t>トコ</t>
    </rPh>
    <rPh sb="200" eb="203">
      <t>ダンカイテキ</t>
    </rPh>
    <phoneticPr fontId="5"/>
  </si>
  <si>
    <t>　令和5年度からは、経営形態の見直しとして、令和4年度末で病院を運営している一部事務組合が解散され、白石市が病院事業を承継し運営することとなった。市では、指定管理者制度を導入して病院事業を行っていくこととしており、経営強化プランも策定されることから今後については、連携プラン、経営強化プランに基づき指定管理者と共に病院事業を運営し、地域における役割を果たしていく必要がある。</t>
    <rPh sb="1" eb="3">
      <t>レイワ</t>
    </rPh>
    <rPh sb="4" eb="6">
      <t>ネンド</t>
    </rPh>
    <rPh sb="10" eb="12">
      <t>ケイエイ</t>
    </rPh>
    <rPh sb="12" eb="14">
      <t>ケイタイ</t>
    </rPh>
    <rPh sb="15" eb="17">
      <t>ミナオ</t>
    </rPh>
    <rPh sb="22" eb="24">
      <t>レイワ</t>
    </rPh>
    <rPh sb="25" eb="27">
      <t>ネンド</t>
    </rPh>
    <rPh sb="27" eb="28">
      <t>マツ</t>
    </rPh>
    <rPh sb="29" eb="31">
      <t>ビョウイン</t>
    </rPh>
    <rPh sb="32" eb="34">
      <t>ウンエイ</t>
    </rPh>
    <rPh sb="38" eb="40">
      <t>イチブ</t>
    </rPh>
    <rPh sb="40" eb="42">
      <t>ジム</t>
    </rPh>
    <rPh sb="42" eb="44">
      <t>クミアイ</t>
    </rPh>
    <rPh sb="45" eb="47">
      <t>カイサン</t>
    </rPh>
    <rPh sb="50" eb="53">
      <t>シロイシシ</t>
    </rPh>
    <rPh sb="54" eb="56">
      <t>ビョウイン</t>
    </rPh>
    <rPh sb="56" eb="58">
      <t>ジギョウ</t>
    </rPh>
    <rPh sb="59" eb="61">
      <t>ショウケイ</t>
    </rPh>
    <rPh sb="62" eb="64">
      <t>ウンエイ</t>
    </rPh>
    <rPh sb="73" eb="74">
      <t>シ</t>
    </rPh>
    <rPh sb="77" eb="84">
      <t>シテイカンリシャセイド</t>
    </rPh>
    <rPh sb="85" eb="87">
      <t>ドウニュウ</t>
    </rPh>
    <rPh sb="89" eb="91">
      <t>ビョウイン</t>
    </rPh>
    <rPh sb="91" eb="93">
      <t>ジギョウ</t>
    </rPh>
    <rPh sb="94" eb="95">
      <t>オコナ</t>
    </rPh>
    <rPh sb="107" eb="109">
      <t>ケイエイ</t>
    </rPh>
    <rPh sb="109" eb="111">
      <t>キョウカ</t>
    </rPh>
    <rPh sb="115" eb="117">
      <t>サクテイ</t>
    </rPh>
    <rPh sb="124" eb="126">
      <t>コンゴ</t>
    </rPh>
    <rPh sb="132" eb="134">
      <t>レンケイ</t>
    </rPh>
    <rPh sb="138" eb="140">
      <t>ケイエイ</t>
    </rPh>
    <rPh sb="140" eb="142">
      <t>キョウカ</t>
    </rPh>
    <rPh sb="146" eb="147">
      <t>モト</t>
    </rPh>
    <rPh sb="149" eb="151">
      <t>シテイ</t>
    </rPh>
    <rPh sb="151" eb="154">
      <t>カンリシャ</t>
    </rPh>
    <rPh sb="155" eb="156">
      <t>トモ</t>
    </rPh>
    <rPh sb="157" eb="159">
      <t>ビョウイン</t>
    </rPh>
    <rPh sb="159" eb="161">
      <t>ジギョウ</t>
    </rPh>
    <rPh sb="162" eb="164">
      <t>ウンエイ</t>
    </rPh>
    <rPh sb="166" eb="168">
      <t>チイキ</t>
    </rPh>
    <rPh sb="172" eb="174">
      <t>ヤクワリ</t>
    </rPh>
    <rPh sb="175" eb="176">
      <t>ハ</t>
    </rPh>
    <rPh sb="181" eb="1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</si>
</sst>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58.1</c:v>
                </c:pt>
                <c:pt idx="1">
                  <c:v>59</c:v>
                </c:pt>
                <c:pt idx="2">
                  <c:v>43.6</c:v>
                </c:pt>
                <c:pt idx="3">
                  <c:v>43.9</c:v>
                </c:pt>
                <c:pt idx="4">
                  <c:v>43.1</c:v>
                </c:pt>
              </c:numCache>
            </c:numRef>
          </c:val>
          <c:extLst>
            <c:ext xmlns:c16="http://schemas.microsoft.com/office/drawing/2014/chart" uri="{C3380CC4-5D6E-409C-BE32-E72D297353CC}">
              <c16:uniqueId val="{00000000-E893-4867-AD05-E542787CBC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64.5</c:v>
                </c:pt>
                <c:pt idx="3">
                  <c:v>63.8</c:v>
                </c:pt>
                <c:pt idx="4">
                  <c:v>63.3</c:v>
                </c:pt>
              </c:numCache>
            </c:numRef>
          </c:val>
          <c:smooth val="0"/>
          <c:extLst>
            <c:ext xmlns:c16="http://schemas.microsoft.com/office/drawing/2014/chart" uri="{C3380CC4-5D6E-409C-BE32-E72D297353CC}">
              <c16:uniqueId val="{00000001-E893-4867-AD05-E542787CBC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79.5</c:v>
                </c:pt>
                <c:pt idx="1">
                  <c:v>79.8</c:v>
                </c:pt>
                <c:pt idx="2">
                  <c:v>64.5</c:v>
                </c:pt>
                <c:pt idx="3">
                  <c:v>65.400000000000006</c:v>
                </c:pt>
                <c:pt idx="4">
                  <c:v>66</c:v>
                </c:pt>
              </c:numCache>
            </c:numRef>
          </c:val>
          <c:extLst>
            <c:ext xmlns:c16="http://schemas.microsoft.com/office/drawing/2014/chart" uri="{C3380CC4-5D6E-409C-BE32-E72D297353CC}">
              <c16:uniqueId val="{00000000-7CF3-4502-813C-914EDEEE67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77.599999999999994</c:v>
                </c:pt>
                <c:pt idx="3">
                  <c:v>79.2</c:v>
                </c:pt>
                <c:pt idx="4">
                  <c:v>78.099999999999994</c:v>
                </c:pt>
              </c:numCache>
            </c:numRef>
          </c:val>
          <c:smooth val="0"/>
          <c:extLst>
            <c:ext xmlns:c16="http://schemas.microsoft.com/office/drawing/2014/chart" uri="{C3380CC4-5D6E-409C-BE32-E72D297353CC}">
              <c16:uniqueId val="{00000001-7CF3-4502-813C-914EDEEE67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84.5</c:v>
                </c:pt>
                <c:pt idx="1">
                  <c:v>84.8</c:v>
                </c:pt>
                <c:pt idx="2">
                  <c:v>70.400000000000006</c:v>
                </c:pt>
                <c:pt idx="3">
                  <c:v>72.599999999999994</c:v>
                </c:pt>
                <c:pt idx="4">
                  <c:v>73.8</c:v>
                </c:pt>
              </c:numCache>
            </c:numRef>
          </c:val>
          <c:extLst>
            <c:ext xmlns:c16="http://schemas.microsoft.com/office/drawing/2014/chart" uri="{C3380CC4-5D6E-409C-BE32-E72D297353CC}">
              <c16:uniqueId val="{00000000-4A08-4A58-9BC3-07DA2AE407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80.7</c:v>
                </c:pt>
                <c:pt idx="3">
                  <c:v>82.3</c:v>
                </c:pt>
                <c:pt idx="4">
                  <c:v>81.7</c:v>
                </c:pt>
              </c:numCache>
            </c:numRef>
          </c:val>
          <c:smooth val="0"/>
          <c:extLst>
            <c:ext xmlns:c16="http://schemas.microsoft.com/office/drawing/2014/chart" uri="{C3380CC4-5D6E-409C-BE32-E72D297353CC}">
              <c16:uniqueId val="{00000001-4A08-4A58-9BC3-07DA2AE407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89.2</c:v>
                </c:pt>
                <c:pt idx="1">
                  <c:v>84.6</c:v>
                </c:pt>
                <c:pt idx="2">
                  <c:v>81.5</c:v>
                </c:pt>
                <c:pt idx="3">
                  <c:v>80.099999999999994</c:v>
                </c:pt>
                <c:pt idx="4">
                  <c:v>86.8</c:v>
                </c:pt>
              </c:numCache>
            </c:numRef>
          </c:val>
          <c:extLst>
            <c:ext xmlns:c16="http://schemas.microsoft.com/office/drawing/2014/chart" uri="{C3380CC4-5D6E-409C-BE32-E72D297353CC}">
              <c16:uniqueId val="{00000000-6A0C-4512-A8D7-4B77EE140D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101.8</c:v>
                </c:pt>
                <c:pt idx="3">
                  <c:v>106.2</c:v>
                </c:pt>
                <c:pt idx="4">
                  <c:v>104.3</c:v>
                </c:pt>
              </c:numCache>
            </c:numRef>
          </c:val>
          <c:smooth val="0"/>
          <c:extLst>
            <c:ext xmlns:c16="http://schemas.microsoft.com/office/drawing/2014/chart" uri="{C3380CC4-5D6E-409C-BE32-E72D297353CC}">
              <c16:uniqueId val="{00000001-6A0C-4512-A8D7-4B77EE140D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66.599999999999994</c:v>
                </c:pt>
                <c:pt idx="1">
                  <c:v>69.099999999999994</c:v>
                </c:pt>
                <c:pt idx="2">
                  <c:v>70.2</c:v>
                </c:pt>
                <c:pt idx="3">
                  <c:v>72.400000000000006</c:v>
                </c:pt>
                <c:pt idx="4">
                  <c:v>72</c:v>
                </c:pt>
              </c:numCache>
            </c:numRef>
          </c:val>
          <c:extLst>
            <c:ext xmlns:c16="http://schemas.microsoft.com/office/drawing/2014/chart" uri="{C3380CC4-5D6E-409C-BE32-E72D297353CC}">
              <c16:uniqueId val="{00000000-4BA9-4A9A-8E3F-B248FE5559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51.4</c:v>
                </c:pt>
                <c:pt idx="3">
                  <c:v>51.9</c:v>
                </c:pt>
                <c:pt idx="4">
                  <c:v>59.4</c:v>
                </c:pt>
              </c:numCache>
            </c:numRef>
          </c:val>
          <c:smooth val="0"/>
          <c:extLst>
            <c:ext xmlns:c16="http://schemas.microsoft.com/office/drawing/2014/chart" uri="{C3380CC4-5D6E-409C-BE32-E72D297353CC}">
              <c16:uniqueId val="{00000001-4BA9-4A9A-8E3F-B248FE5559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74.7</c:v>
                </c:pt>
                <c:pt idx="1">
                  <c:v>79.599999999999994</c:v>
                </c:pt>
                <c:pt idx="2">
                  <c:v>79.2</c:v>
                </c:pt>
                <c:pt idx="3">
                  <c:v>83.5</c:v>
                </c:pt>
                <c:pt idx="4">
                  <c:v>85.6</c:v>
                </c:pt>
              </c:numCache>
            </c:numRef>
          </c:val>
          <c:extLst>
            <c:ext xmlns:c16="http://schemas.microsoft.com/office/drawing/2014/chart" uri="{C3380CC4-5D6E-409C-BE32-E72D297353CC}">
              <c16:uniqueId val="{00000000-8015-4001-A03D-98859624CAC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71.900000000000006</c:v>
                </c:pt>
                <c:pt idx="3">
                  <c:v>71.2</c:v>
                </c:pt>
                <c:pt idx="4">
                  <c:v>74.3</c:v>
                </c:pt>
              </c:numCache>
            </c:numRef>
          </c:val>
          <c:smooth val="0"/>
          <c:extLst>
            <c:ext xmlns:c16="http://schemas.microsoft.com/office/drawing/2014/chart" uri="{C3380CC4-5D6E-409C-BE32-E72D297353CC}">
              <c16:uniqueId val="{00000001-8015-4001-A03D-98859624CAC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48822260</c:v>
                </c:pt>
                <c:pt idx="1">
                  <c:v>48637461</c:v>
                </c:pt>
                <c:pt idx="2">
                  <c:v>57813989</c:v>
                </c:pt>
                <c:pt idx="3">
                  <c:v>73219807</c:v>
                </c:pt>
                <c:pt idx="4">
                  <c:v>73629804</c:v>
                </c:pt>
              </c:numCache>
            </c:numRef>
          </c:val>
          <c:extLst>
            <c:ext xmlns:c16="http://schemas.microsoft.com/office/drawing/2014/chart" uri="{C3380CC4-5D6E-409C-BE32-E72D297353CC}">
              <c16:uniqueId val="{00000000-E842-4F52-B1CB-97070D759F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45896030</c:v>
                </c:pt>
                <c:pt idx="3">
                  <c:v>47415042</c:v>
                </c:pt>
                <c:pt idx="4">
                  <c:v>44196357</c:v>
                </c:pt>
              </c:numCache>
            </c:numRef>
          </c:val>
          <c:smooth val="0"/>
          <c:extLst>
            <c:ext xmlns:c16="http://schemas.microsoft.com/office/drawing/2014/chart" uri="{C3380CC4-5D6E-409C-BE32-E72D297353CC}">
              <c16:uniqueId val="{00000001-E842-4F52-B1CB-97070D759F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13.8</c:v>
                </c:pt>
                <c:pt idx="2">
                  <c:v>13</c:v>
                </c:pt>
                <c:pt idx="3">
                  <c:v>11.7</c:v>
                </c:pt>
                <c:pt idx="4">
                  <c:v>13</c:v>
                </c:pt>
              </c:numCache>
            </c:numRef>
          </c:val>
          <c:extLst>
            <c:ext xmlns:c16="http://schemas.microsoft.com/office/drawing/2014/chart" uri="{C3380CC4-5D6E-409C-BE32-E72D297353CC}">
              <c16:uniqueId val="{00000000-63F1-4BA0-84DB-6F13EF5416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20.2</c:v>
                </c:pt>
                <c:pt idx="3">
                  <c:v>20.2</c:v>
                </c:pt>
                <c:pt idx="4">
                  <c:v>17.899999999999999</c:v>
                </c:pt>
              </c:numCache>
            </c:numRef>
          </c:val>
          <c:smooth val="0"/>
          <c:extLst>
            <c:ext xmlns:c16="http://schemas.microsoft.com/office/drawing/2014/chart" uri="{C3380CC4-5D6E-409C-BE32-E72D297353CC}">
              <c16:uniqueId val="{00000001-63F1-4BA0-84DB-6F13EF5416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54.9</c:v>
                </c:pt>
                <c:pt idx="1">
                  <c:v>57.1</c:v>
                </c:pt>
                <c:pt idx="2">
                  <c:v>78</c:v>
                </c:pt>
                <c:pt idx="3">
                  <c:v>71.5</c:v>
                </c:pt>
                <c:pt idx="4">
                  <c:v>69.2</c:v>
                </c:pt>
              </c:numCache>
            </c:numRef>
          </c:val>
          <c:extLst>
            <c:ext xmlns:c16="http://schemas.microsoft.com/office/drawing/2014/chart" uri="{C3380CC4-5D6E-409C-BE32-E72D297353CC}">
              <c16:uniqueId val="{00000000-DC4F-4B45-B09C-C567E6013B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63.4</c:v>
                </c:pt>
                <c:pt idx="3">
                  <c:v>61.3</c:v>
                </c:pt>
                <c:pt idx="4">
                  <c:v>66.900000000000006</c:v>
                </c:pt>
              </c:numCache>
            </c:numRef>
          </c:val>
          <c:smooth val="0"/>
          <c:extLst>
            <c:ext xmlns:c16="http://schemas.microsoft.com/office/drawing/2014/chart" uri="{C3380CC4-5D6E-409C-BE32-E72D297353CC}">
              <c16:uniqueId val="{00000001-DC4F-4B45-B09C-C567E6013B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10350</c:v>
                </c:pt>
                <c:pt idx="1">
                  <c:v>10623</c:v>
                </c:pt>
                <c:pt idx="2">
                  <c:v>11558</c:v>
                </c:pt>
                <c:pt idx="3">
                  <c:v>12073</c:v>
                </c:pt>
                <c:pt idx="4">
                  <c:v>12774</c:v>
                </c:pt>
              </c:numCache>
            </c:numRef>
          </c:val>
          <c:extLst>
            <c:ext xmlns:c16="http://schemas.microsoft.com/office/drawing/2014/chart" uri="{C3380CC4-5D6E-409C-BE32-E72D297353CC}">
              <c16:uniqueId val="{00000000-78EE-4C6C-960F-99B78F8979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13767</c:v>
                </c:pt>
                <c:pt idx="3">
                  <c:v>14046</c:v>
                </c:pt>
                <c:pt idx="4">
                  <c:v>11831</c:v>
                </c:pt>
              </c:numCache>
            </c:numRef>
          </c:val>
          <c:smooth val="0"/>
          <c:extLst>
            <c:ext xmlns:c16="http://schemas.microsoft.com/office/drawing/2014/chart" uri="{C3380CC4-5D6E-409C-BE32-E72D297353CC}">
              <c16:uniqueId val="{00000001-78EE-4C6C-960F-99B78F8979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41472</c:v>
                </c:pt>
                <c:pt idx="1">
                  <c:v>42113</c:v>
                </c:pt>
                <c:pt idx="2">
                  <c:v>40930</c:v>
                </c:pt>
                <c:pt idx="3">
                  <c:v>37496</c:v>
                </c:pt>
                <c:pt idx="4">
                  <c:v>35824</c:v>
                </c:pt>
              </c:numCache>
            </c:numRef>
          </c:val>
          <c:extLst>
            <c:ext xmlns:c16="http://schemas.microsoft.com/office/drawing/2014/chart" uri="{C3380CC4-5D6E-409C-BE32-E72D297353CC}">
              <c16:uniqueId val="{00000000-D84A-425C-AAAE-50706BC303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51594</c:v>
                </c:pt>
                <c:pt idx="3">
                  <c:v>53805</c:v>
                </c:pt>
                <c:pt idx="4">
                  <c:v>40846</c:v>
                </c:pt>
              </c:numCache>
            </c:numRef>
          </c:val>
          <c:smooth val="0"/>
          <c:extLst>
            <c:ext xmlns:c16="http://schemas.microsoft.com/office/drawing/2014/chart" uri="{C3380CC4-5D6E-409C-BE32-E72D297353CC}">
              <c16:uniqueId val="{00000001-D84A-425C-AAAE-50706BC303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315</c:v>
                </c:pt>
                <c:pt idx="1">
                  <c:v>324.7</c:v>
                </c:pt>
                <c:pt idx="2">
                  <c:v>472.7</c:v>
                </c:pt>
                <c:pt idx="3">
                  <c:v>600</c:v>
                </c:pt>
                <c:pt idx="4">
                  <c:v>648.70000000000005</c:v>
                </c:pt>
              </c:numCache>
            </c:numRef>
          </c:val>
          <c:extLst>
            <c:ext xmlns:c16="http://schemas.microsoft.com/office/drawing/2014/chart" uri="{C3380CC4-5D6E-409C-BE32-E72D297353CC}">
              <c16:uniqueId val="{00000000-B43B-4BA5-8567-CD4A9BD7D9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91.6</c:v>
                </c:pt>
                <c:pt idx="3">
                  <c:v>100.1</c:v>
                </c:pt>
                <c:pt idx="4">
                  <c:v>118.9</c:v>
                </c:pt>
              </c:numCache>
            </c:numRef>
          </c:val>
          <c:smooth val="0"/>
          <c:extLst>
            <c:ext xmlns:c16="http://schemas.microsoft.com/office/drawing/2014/chart" uri="{C3380CC4-5D6E-409C-BE32-E72D297353CC}">
              <c16:uniqueId val="{00000001-B43B-4BA5-8567-CD4A9BD7D9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3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宮城県白石市外二町組合　公立刈田綜合病院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26164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179</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89.2</v>
      </c>
      <c r="Q33" s="70"/>
      <c r="R33" s="70"/>
      <c r="S33" s="70"/>
      <c r="T33" s="70"/>
      <c r="U33" s="70"/>
      <c r="V33" s="70"/>
      <c r="W33" s="70"/>
      <c r="X33" s="70"/>
      <c r="Y33" s="70"/>
      <c r="Z33" s="70"/>
      <c r="AA33" s="70"/>
      <c r="AB33" s="70"/>
      <c r="AC33" s="70"/>
      <c r="AD33" s="71"/>
      <c r="AE33" s="69">
        <f>データ!AJ7</f>
        <v>84.6</v>
      </c>
      <c r="AF33" s="70"/>
      <c r="AG33" s="70"/>
      <c r="AH33" s="70"/>
      <c r="AI33" s="70"/>
      <c r="AJ33" s="70"/>
      <c r="AK33" s="70"/>
      <c r="AL33" s="70"/>
      <c r="AM33" s="70"/>
      <c r="AN33" s="70"/>
      <c r="AO33" s="70"/>
      <c r="AP33" s="70"/>
      <c r="AQ33" s="70"/>
      <c r="AR33" s="70"/>
      <c r="AS33" s="71"/>
      <c r="AT33" s="69">
        <f>データ!AK7</f>
        <v>81.5</v>
      </c>
      <c r="AU33" s="70"/>
      <c r="AV33" s="70"/>
      <c r="AW33" s="70"/>
      <c r="AX33" s="70"/>
      <c r="AY33" s="70"/>
      <c r="AZ33" s="70"/>
      <c r="BA33" s="70"/>
      <c r="BB33" s="70"/>
      <c r="BC33" s="70"/>
      <c r="BD33" s="70"/>
      <c r="BE33" s="70"/>
      <c r="BF33" s="70"/>
      <c r="BG33" s="70"/>
      <c r="BH33" s="71"/>
      <c r="BI33" s="69">
        <f>データ!AL7</f>
        <v>80.099999999999994</v>
      </c>
      <c r="BJ33" s="70"/>
      <c r="BK33" s="70"/>
      <c r="BL33" s="70"/>
      <c r="BM33" s="70"/>
      <c r="BN33" s="70"/>
      <c r="BO33" s="70"/>
      <c r="BP33" s="70"/>
      <c r="BQ33" s="70"/>
      <c r="BR33" s="70"/>
      <c r="BS33" s="70"/>
      <c r="BT33" s="70"/>
      <c r="BU33" s="70"/>
      <c r="BV33" s="70"/>
      <c r="BW33" s="71"/>
      <c r="BX33" s="69">
        <f>データ!AM7</f>
        <v>86.8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84.5</v>
      </c>
      <c r="DE33" s="70"/>
      <c r="DF33" s="70"/>
      <c r="DG33" s="70"/>
      <c r="DH33" s="70"/>
      <c r="DI33" s="70"/>
      <c r="DJ33" s="70"/>
      <c r="DK33" s="70"/>
      <c r="DL33" s="70"/>
      <c r="DM33" s="70"/>
      <c r="DN33" s="70"/>
      <c r="DO33" s="70"/>
      <c r="DP33" s="70"/>
      <c r="DQ33" s="70"/>
      <c r="DR33" s="71"/>
      <c r="DS33" s="69">
        <f>データ!AU7</f>
        <v>84.8</v>
      </c>
      <c r="DT33" s="70"/>
      <c r="DU33" s="70"/>
      <c r="DV33" s="70"/>
      <c r="DW33" s="70"/>
      <c r="DX33" s="70"/>
      <c r="DY33" s="70"/>
      <c r="DZ33" s="70"/>
      <c r="EA33" s="70"/>
      <c r="EB33" s="70"/>
      <c r="EC33" s="70"/>
      <c r="ED33" s="70"/>
      <c r="EE33" s="70"/>
      <c r="EF33" s="70"/>
      <c r="EG33" s="71"/>
      <c r="EH33" s="69">
        <f>データ!AV7</f>
        <v>70.400000000000006</v>
      </c>
      <c r="EI33" s="70"/>
      <c r="EJ33" s="70"/>
      <c r="EK33" s="70"/>
      <c r="EL33" s="70"/>
      <c r="EM33" s="70"/>
      <c r="EN33" s="70"/>
      <c r="EO33" s="70"/>
      <c r="EP33" s="70"/>
      <c r="EQ33" s="70"/>
      <c r="ER33" s="70"/>
      <c r="ES33" s="70"/>
      <c r="ET33" s="70"/>
      <c r="EU33" s="70"/>
      <c r="EV33" s="71"/>
      <c r="EW33" s="69">
        <f>データ!AW7</f>
        <v>72.599999999999994</v>
      </c>
      <c r="EX33" s="70"/>
      <c r="EY33" s="70"/>
      <c r="EZ33" s="70"/>
      <c r="FA33" s="70"/>
      <c r="FB33" s="70"/>
      <c r="FC33" s="70"/>
      <c r="FD33" s="70"/>
      <c r="FE33" s="70"/>
      <c r="FF33" s="70"/>
      <c r="FG33" s="70"/>
      <c r="FH33" s="70"/>
      <c r="FI33" s="70"/>
      <c r="FJ33" s="70"/>
      <c r="FK33" s="71"/>
      <c r="FL33" s="69">
        <f>データ!AX7</f>
        <v>73.8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79.5</v>
      </c>
      <c r="GS33" s="70"/>
      <c r="GT33" s="70"/>
      <c r="GU33" s="70"/>
      <c r="GV33" s="70"/>
      <c r="GW33" s="70"/>
      <c r="GX33" s="70"/>
      <c r="GY33" s="70"/>
      <c r="GZ33" s="70"/>
      <c r="HA33" s="70"/>
      <c r="HB33" s="70"/>
      <c r="HC33" s="70"/>
      <c r="HD33" s="70"/>
      <c r="HE33" s="70"/>
      <c r="HF33" s="71"/>
      <c r="HG33" s="69">
        <f>データ!BF7</f>
        <v>79.8</v>
      </c>
      <c r="HH33" s="70"/>
      <c r="HI33" s="70"/>
      <c r="HJ33" s="70"/>
      <c r="HK33" s="70"/>
      <c r="HL33" s="70"/>
      <c r="HM33" s="70"/>
      <c r="HN33" s="70"/>
      <c r="HO33" s="70"/>
      <c r="HP33" s="70"/>
      <c r="HQ33" s="70"/>
      <c r="HR33" s="70"/>
      <c r="HS33" s="70"/>
      <c r="HT33" s="70"/>
      <c r="HU33" s="71"/>
      <c r="HV33" s="69">
        <f>データ!BG7</f>
        <v>64.5</v>
      </c>
      <c r="HW33" s="70"/>
      <c r="HX33" s="70"/>
      <c r="HY33" s="70"/>
      <c r="HZ33" s="70"/>
      <c r="IA33" s="70"/>
      <c r="IB33" s="70"/>
      <c r="IC33" s="70"/>
      <c r="ID33" s="70"/>
      <c r="IE33" s="70"/>
      <c r="IF33" s="70"/>
      <c r="IG33" s="70"/>
      <c r="IH33" s="70"/>
      <c r="II33" s="70"/>
      <c r="IJ33" s="71"/>
      <c r="IK33" s="69">
        <f>データ!BH7</f>
        <v>65.400000000000006</v>
      </c>
      <c r="IL33" s="70"/>
      <c r="IM33" s="70"/>
      <c r="IN33" s="70"/>
      <c r="IO33" s="70"/>
      <c r="IP33" s="70"/>
      <c r="IQ33" s="70"/>
      <c r="IR33" s="70"/>
      <c r="IS33" s="70"/>
      <c r="IT33" s="70"/>
      <c r="IU33" s="70"/>
      <c r="IV33" s="70"/>
      <c r="IW33" s="70"/>
      <c r="IX33" s="70"/>
      <c r="IY33" s="71"/>
      <c r="IZ33" s="69">
        <f>データ!BI7</f>
        <v>66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58.1</v>
      </c>
      <c r="KG33" s="70"/>
      <c r="KH33" s="70"/>
      <c r="KI33" s="70"/>
      <c r="KJ33" s="70"/>
      <c r="KK33" s="70"/>
      <c r="KL33" s="70"/>
      <c r="KM33" s="70"/>
      <c r="KN33" s="70"/>
      <c r="KO33" s="70"/>
      <c r="KP33" s="70"/>
      <c r="KQ33" s="70"/>
      <c r="KR33" s="70"/>
      <c r="KS33" s="70"/>
      <c r="KT33" s="71"/>
      <c r="KU33" s="69">
        <f>データ!BQ7</f>
        <v>59</v>
      </c>
      <c r="KV33" s="70"/>
      <c r="KW33" s="70"/>
      <c r="KX33" s="70"/>
      <c r="KY33" s="70"/>
      <c r="KZ33" s="70"/>
      <c r="LA33" s="70"/>
      <c r="LB33" s="70"/>
      <c r="LC33" s="70"/>
      <c r="LD33" s="70"/>
      <c r="LE33" s="70"/>
      <c r="LF33" s="70"/>
      <c r="LG33" s="70"/>
      <c r="LH33" s="70"/>
      <c r="LI33" s="71"/>
      <c r="LJ33" s="69">
        <f>データ!BR7</f>
        <v>43.6</v>
      </c>
      <c r="LK33" s="70"/>
      <c r="LL33" s="70"/>
      <c r="LM33" s="70"/>
      <c r="LN33" s="70"/>
      <c r="LO33" s="70"/>
      <c r="LP33" s="70"/>
      <c r="LQ33" s="70"/>
      <c r="LR33" s="70"/>
      <c r="LS33" s="70"/>
      <c r="LT33" s="70"/>
      <c r="LU33" s="70"/>
      <c r="LV33" s="70"/>
      <c r="LW33" s="70"/>
      <c r="LX33" s="71"/>
      <c r="LY33" s="69">
        <f>データ!BS7</f>
        <v>43.9</v>
      </c>
      <c r="LZ33" s="70"/>
      <c r="MA33" s="70"/>
      <c r="MB33" s="70"/>
      <c r="MC33" s="70"/>
      <c r="MD33" s="70"/>
      <c r="ME33" s="70"/>
      <c r="MF33" s="70"/>
      <c r="MG33" s="70"/>
      <c r="MH33" s="70"/>
      <c r="MI33" s="70"/>
      <c r="MJ33" s="70"/>
      <c r="MK33" s="70"/>
      <c r="ML33" s="70"/>
      <c r="MM33" s="71"/>
      <c r="MN33" s="69">
        <f>データ!BT7</f>
        <v>43.1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41472</v>
      </c>
      <c r="Q55" s="67"/>
      <c r="R55" s="67"/>
      <c r="S55" s="67"/>
      <c r="T55" s="67"/>
      <c r="U55" s="67"/>
      <c r="V55" s="67"/>
      <c r="W55" s="67"/>
      <c r="X55" s="67"/>
      <c r="Y55" s="67"/>
      <c r="Z55" s="67"/>
      <c r="AA55" s="67"/>
      <c r="AB55" s="67"/>
      <c r="AC55" s="67"/>
      <c r="AD55" s="68"/>
      <c r="AE55" s="66">
        <f>データ!CB7</f>
        <v>42113</v>
      </c>
      <c r="AF55" s="67"/>
      <c r="AG55" s="67"/>
      <c r="AH55" s="67"/>
      <c r="AI55" s="67"/>
      <c r="AJ55" s="67"/>
      <c r="AK55" s="67"/>
      <c r="AL55" s="67"/>
      <c r="AM55" s="67"/>
      <c r="AN55" s="67"/>
      <c r="AO55" s="67"/>
      <c r="AP55" s="67"/>
      <c r="AQ55" s="67"/>
      <c r="AR55" s="67"/>
      <c r="AS55" s="68"/>
      <c r="AT55" s="66">
        <f>データ!CC7</f>
        <v>40930</v>
      </c>
      <c r="AU55" s="67"/>
      <c r="AV55" s="67"/>
      <c r="AW55" s="67"/>
      <c r="AX55" s="67"/>
      <c r="AY55" s="67"/>
      <c r="AZ55" s="67"/>
      <c r="BA55" s="67"/>
      <c r="BB55" s="67"/>
      <c r="BC55" s="67"/>
      <c r="BD55" s="67"/>
      <c r="BE55" s="67"/>
      <c r="BF55" s="67"/>
      <c r="BG55" s="67"/>
      <c r="BH55" s="68"/>
      <c r="BI55" s="66">
        <f>データ!CD7</f>
        <v>37496</v>
      </c>
      <c r="BJ55" s="67"/>
      <c r="BK55" s="67"/>
      <c r="BL55" s="67"/>
      <c r="BM55" s="67"/>
      <c r="BN55" s="67"/>
      <c r="BO55" s="67"/>
      <c r="BP55" s="67"/>
      <c r="BQ55" s="67"/>
      <c r="BR55" s="67"/>
      <c r="BS55" s="67"/>
      <c r="BT55" s="67"/>
      <c r="BU55" s="67"/>
      <c r="BV55" s="67"/>
      <c r="BW55" s="68"/>
      <c r="BX55" s="66">
        <f>データ!CE7</f>
        <v>35824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10350</v>
      </c>
      <c r="DE55" s="67"/>
      <c r="DF55" s="67"/>
      <c r="DG55" s="67"/>
      <c r="DH55" s="67"/>
      <c r="DI55" s="67"/>
      <c r="DJ55" s="67"/>
      <c r="DK55" s="67"/>
      <c r="DL55" s="67"/>
      <c r="DM55" s="67"/>
      <c r="DN55" s="67"/>
      <c r="DO55" s="67"/>
      <c r="DP55" s="67"/>
      <c r="DQ55" s="67"/>
      <c r="DR55" s="68"/>
      <c r="DS55" s="66">
        <f>データ!CM7</f>
        <v>10623</v>
      </c>
      <c r="DT55" s="67"/>
      <c r="DU55" s="67"/>
      <c r="DV55" s="67"/>
      <c r="DW55" s="67"/>
      <c r="DX55" s="67"/>
      <c r="DY55" s="67"/>
      <c r="DZ55" s="67"/>
      <c r="EA55" s="67"/>
      <c r="EB55" s="67"/>
      <c r="EC55" s="67"/>
      <c r="ED55" s="67"/>
      <c r="EE55" s="67"/>
      <c r="EF55" s="67"/>
      <c r="EG55" s="68"/>
      <c r="EH55" s="66">
        <f>データ!CN7</f>
        <v>11558</v>
      </c>
      <c r="EI55" s="67"/>
      <c r="EJ55" s="67"/>
      <c r="EK55" s="67"/>
      <c r="EL55" s="67"/>
      <c r="EM55" s="67"/>
      <c r="EN55" s="67"/>
      <c r="EO55" s="67"/>
      <c r="EP55" s="67"/>
      <c r="EQ55" s="67"/>
      <c r="ER55" s="67"/>
      <c r="ES55" s="67"/>
      <c r="ET55" s="67"/>
      <c r="EU55" s="67"/>
      <c r="EV55" s="68"/>
      <c r="EW55" s="66">
        <f>データ!CO7</f>
        <v>12073</v>
      </c>
      <c r="EX55" s="67"/>
      <c r="EY55" s="67"/>
      <c r="EZ55" s="67"/>
      <c r="FA55" s="67"/>
      <c r="FB55" s="67"/>
      <c r="FC55" s="67"/>
      <c r="FD55" s="67"/>
      <c r="FE55" s="67"/>
      <c r="FF55" s="67"/>
      <c r="FG55" s="67"/>
      <c r="FH55" s="67"/>
      <c r="FI55" s="67"/>
      <c r="FJ55" s="67"/>
      <c r="FK55" s="68"/>
      <c r="FL55" s="66">
        <f>データ!CP7</f>
        <v>12774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54.9</v>
      </c>
      <c r="GS55" s="70"/>
      <c r="GT55" s="70"/>
      <c r="GU55" s="70"/>
      <c r="GV55" s="70"/>
      <c r="GW55" s="70"/>
      <c r="GX55" s="70"/>
      <c r="GY55" s="70"/>
      <c r="GZ55" s="70"/>
      <c r="HA55" s="70"/>
      <c r="HB55" s="70"/>
      <c r="HC55" s="70"/>
      <c r="HD55" s="70"/>
      <c r="HE55" s="70"/>
      <c r="HF55" s="71"/>
      <c r="HG55" s="69">
        <f>データ!CX7</f>
        <v>57.1</v>
      </c>
      <c r="HH55" s="70"/>
      <c r="HI55" s="70"/>
      <c r="HJ55" s="70"/>
      <c r="HK55" s="70"/>
      <c r="HL55" s="70"/>
      <c r="HM55" s="70"/>
      <c r="HN55" s="70"/>
      <c r="HO55" s="70"/>
      <c r="HP55" s="70"/>
      <c r="HQ55" s="70"/>
      <c r="HR55" s="70"/>
      <c r="HS55" s="70"/>
      <c r="HT55" s="70"/>
      <c r="HU55" s="71"/>
      <c r="HV55" s="69">
        <f>データ!CY7</f>
        <v>78</v>
      </c>
      <c r="HW55" s="70"/>
      <c r="HX55" s="70"/>
      <c r="HY55" s="70"/>
      <c r="HZ55" s="70"/>
      <c r="IA55" s="70"/>
      <c r="IB55" s="70"/>
      <c r="IC55" s="70"/>
      <c r="ID55" s="70"/>
      <c r="IE55" s="70"/>
      <c r="IF55" s="70"/>
      <c r="IG55" s="70"/>
      <c r="IH55" s="70"/>
      <c r="II55" s="70"/>
      <c r="IJ55" s="71"/>
      <c r="IK55" s="69">
        <f>データ!CZ7</f>
        <v>71.5</v>
      </c>
      <c r="IL55" s="70"/>
      <c r="IM55" s="70"/>
      <c r="IN55" s="70"/>
      <c r="IO55" s="70"/>
      <c r="IP55" s="70"/>
      <c r="IQ55" s="70"/>
      <c r="IR55" s="70"/>
      <c r="IS55" s="70"/>
      <c r="IT55" s="70"/>
      <c r="IU55" s="70"/>
      <c r="IV55" s="70"/>
      <c r="IW55" s="70"/>
      <c r="IX55" s="70"/>
      <c r="IY55" s="71"/>
      <c r="IZ55" s="69">
        <f>データ!DA7</f>
        <v>69.2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11.7</v>
      </c>
      <c r="LZ55" s="70"/>
      <c r="MA55" s="70"/>
      <c r="MB55" s="70"/>
      <c r="MC55" s="70"/>
      <c r="MD55" s="70"/>
      <c r="ME55" s="70"/>
      <c r="MF55" s="70"/>
      <c r="MG55" s="70"/>
      <c r="MH55" s="70"/>
      <c r="MI55" s="70"/>
      <c r="MJ55" s="70"/>
      <c r="MK55" s="70"/>
      <c r="ML55" s="70"/>
      <c r="MM55" s="71"/>
      <c r="MN55" s="69">
        <f>データ!DL7</f>
        <v>13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315</v>
      </c>
      <c r="Q79" s="70"/>
      <c r="R79" s="70"/>
      <c r="S79" s="70"/>
      <c r="T79" s="70"/>
      <c r="U79" s="70"/>
      <c r="V79" s="70"/>
      <c r="W79" s="70"/>
      <c r="X79" s="70"/>
      <c r="Y79" s="70"/>
      <c r="Z79" s="70"/>
      <c r="AA79" s="70"/>
      <c r="AB79" s="70"/>
      <c r="AC79" s="70"/>
      <c r="AD79" s="71"/>
      <c r="AE79" s="69">
        <f>データ!DT7</f>
        <v>324.7</v>
      </c>
      <c r="AF79" s="70"/>
      <c r="AG79" s="70"/>
      <c r="AH79" s="70"/>
      <c r="AI79" s="70"/>
      <c r="AJ79" s="70"/>
      <c r="AK79" s="70"/>
      <c r="AL79" s="70"/>
      <c r="AM79" s="70"/>
      <c r="AN79" s="70"/>
      <c r="AO79" s="70"/>
      <c r="AP79" s="70"/>
      <c r="AQ79" s="70"/>
      <c r="AR79" s="70"/>
      <c r="AS79" s="71"/>
      <c r="AT79" s="69">
        <f>データ!DU7</f>
        <v>472.7</v>
      </c>
      <c r="AU79" s="70"/>
      <c r="AV79" s="70"/>
      <c r="AW79" s="70"/>
      <c r="AX79" s="70"/>
      <c r="AY79" s="70"/>
      <c r="AZ79" s="70"/>
      <c r="BA79" s="70"/>
      <c r="BB79" s="70"/>
      <c r="BC79" s="70"/>
      <c r="BD79" s="70"/>
      <c r="BE79" s="70"/>
      <c r="BF79" s="70"/>
      <c r="BG79" s="70"/>
      <c r="BH79" s="71"/>
      <c r="BI79" s="69">
        <f>データ!DV7</f>
        <v>600</v>
      </c>
      <c r="BJ79" s="70"/>
      <c r="BK79" s="70"/>
      <c r="BL79" s="70"/>
      <c r="BM79" s="70"/>
      <c r="BN79" s="70"/>
      <c r="BO79" s="70"/>
      <c r="BP79" s="70"/>
      <c r="BQ79" s="70"/>
      <c r="BR79" s="70"/>
      <c r="BS79" s="70"/>
      <c r="BT79" s="70"/>
      <c r="BU79" s="70"/>
      <c r="BV79" s="70"/>
      <c r="BW79" s="71"/>
      <c r="BX79" s="69">
        <f>データ!DW7</f>
        <v>648.70000000000005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66.599999999999994</v>
      </c>
      <c r="DH79" s="70"/>
      <c r="DI79" s="70"/>
      <c r="DJ79" s="70"/>
      <c r="DK79" s="70"/>
      <c r="DL79" s="70"/>
      <c r="DM79" s="70"/>
      <c r="DN79" s="70"/>
      <c r="DO79" s="70"/>
      <c r="DP79" s="70"/>
      <c r="DQ79" s="70"/>
      <c r="DR79" s="70"/>
      <c r="DS79" s="70"/>
      <c r="DT79" s="70"/>
      <c r="DU79" s="71"/>
      <c r="DV79" s="69">
        <f>データ!EE7</f>
        <v>69.099999999999994</v>
      </c>
      <c r="DW79" s="70"/>
      <c r="DX79" s="70"/>
      <c r="DY79" s="70"/>
      <c r="DZ79" s="70"/>
      <c r="EA79" s="70"/>
      <c r="EB79" s="70"/>
      <c r="EC79" s="70"/>
      <c r="ED79" s="70"/>
      <c r="EE79" s="70"/>
      <c r="EF79" s="70"/>
      <c r="EG79" s="70"/>
      <c r="EH79" s="70"/>
      <c r="EI79" s="70"/>
      <c r="EJ79" s="71"/>
      <c r="EK79" s="69">
        <f>データ!EF7</f>
        <v>70.2</v>
      </c>
      <c r="EL79" s="70"/>
      <c r="EM79" s="70"/>
      <c r="EN79" s="70"/>
      <c r="EO79" s="70"/>
      <c r="EP79" s="70"/>
      <c r="EQ79" s="70"/>
      <c r="ER79" s="70"/>
      <c r="ES79" s="70"/>
      <c r="ET79" s="70"/>
      <c r="EU79" s="70"/>
      <c r="EV79" s="70"/>
      <c r="EW79" s="70"/>
      <c r="EX79" s="70"/>
      <c r="EY79" s="71"/>
      <c r="EZ79" s="69">
        <f>データ!EG7</f>
        <v>72.400000000000006</v>
      </c>
      <c r="FA79" s="70"/>
      <c r="FB79" s="70"/>
      <c r="FC79" s="70"/>
      <c r="FD79" s="70"/>
      <c r="FE79" s="70"/>
      <c r="FF79" s="70"/>
      <c r="FG79" s="70"/>
      <c r="FH79" s="70"/>
      <c r="FI79" s="70"/>
      <c r="FJ79" s="70"/>
      <c r="FK79" s="70"/>
      <c r="FL79" s="70"/>
      <c r="FM79" s="70"/>
      <c r="FN79" s="71"/>
      <c r="FO79" s="69">
        <f>データ!EH7</f>
        <v>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74.7</v>
      </c>
      <c r="GU79" s="70"/>
      <c r="GV79" s="70"/>
      <c r="GW79" s="70"/>
      <c r="GX79" s="70"/>
      <c r="GY79" s="70"/>
      <c r="GZ79" s="70"/>
      <c r="HA79" s="70"/>
      <c r="HB79" s="70"/>
      <c r="HC79" s="70"/>
      <c r="HD79" s="70"/>
      <c r="HE79" s="70"/>
      <c r="HF79" s="70"/>
      <c r="HG79" s="70"/>
      <c r="HH79" s="71"/>
      <c r="HI79" s="69">
        <f>データ!EP7</f>
        <v>79.599999999999994</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83.5</v>
      </c>
      <c r="IN79" s="70"/>
      <c r="IO79" s="70"/>
      <c r="IP79" s="70"/>
      <c r="IQ79" s="70"/>
      <c r="IR79" s="70"/>
      <c r="IS79" s="70"/>
      <c r="IT79" s="70"/>
      <c r="IU79" s="70"/>
      <c r="IV79" s="70"/>
      <c r="IW79" s="70"/>
      <c r="IX79" s="70"/>
      <c r="IY79" s="70"/>
      <c r="IZ79" s="70"/>
      <c r="JA79" s="71"/>
      <c r="JB79" s="69">
        <f>データ!ES7</f>
        <v>85.6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48822260</v>
      </c>
      <c r="KH79" s="67"/>
      <c r="KI79" s="67"/>
      <c r="KJ79" s="67"/>
      <c r="KK79" s="67"/>
      <c r="KL79" s="67"/>
      <c r="KM79" s="67"/>
      <c r="KN79" s="67"/>
      <c r="KO79" s="67"/>
      <c r="KP79" s="67"/>
      <c r="KQ79" s="67"/>
      <c r="KR79" s="67"/>
      <c r="KS79" s="67"/>
      <c r="KT79" s="67"/>
      <c r="KU79" s="68"/>
      <c r="KV79" s="66">
        <f>データ!FA7</f>
        <v>48637461</v>
      </c>
      <c r="KW79" s="67"/>
      <c r="KX79" s="67"/>
      <c r="KY79" s="67"/>
      <c r="KZ79" s="67"/>
      <c r="LA79" s="67"/>
      <c r="LB79" s="67"/>
      <c r="LC79" s="67"/>
      <c r="LD79" s="67"/>
      <c r="LE79" s="67"/>
      <c r="LF79" s="67"/>
      <c r="LG79" s="67"/>
      <c r="LH79" s="67"/>
      <c r="LI79" s="67"/>
      <c r="LJ79" s="68"/>
      <c r="LK79" s="66">
        <f>データ!FB7</f>
        <v>57813989</v>
      </c>
      <c r="LL79" s="67"/>
      <c r="LM79" s="67"/>
      <c r="LN79" s="67"/>
      <c r="LO79" s="67"/>
      <c r="LP79" s="67"/>
      <c r="LQ79" s="67"/>
      <c r="LR79" s="67"/>
      <c r="LS79" s="67"/>
      <c r="LT79" s="67"/>
      <c r="LU79" s="67"/>
      <c r="LV79" s="67"/>
      <c r="LW79" s="67"/>
      <c r="LX79" s="67"/>
      <c r="LY79" s="68"/>
      <c r="LZ79" s="66">
        <f>データ!FC7</f>
        <v>73219807</v>
      </c>
      <c r="MA79" s="67"/>
      <c r="MB79" s="67"/>
      <c r="MC79" s="67"/>
      <c r="MD79" s="67"/>
      <c r="ME79" s="67"/>
      <c r="MF79" s="67"/>
      <c r="MG79" s="67"/>
      <c r="MH79" s="67"/>
      <c r="MI79" s="67"/>
      <c r="MJ79" s="67"/>
      <c r="MK79" s="67"/>
      <c r="ML79" s="67"/>
      <c r="MM79" s="67"/>
      <c r="MN79" s="68"/>
      <c r="MO79" s="66">
        <f>データ!FD7</f>
        <v>73629804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BqKNJtp1kLClST/Yt6OdQXyg0HAK50uO+NdRLnOF9PvbS8Y7tesyV7TqOJvm7ZWWZa0xMHknHcGJdD2il4OlA==" saltValue="5h5MK1uoR7pli+HWleJJ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48453</v>
      </c>
      <c r="D6" s="50">
        <f t="shared" si="2"/>
        <v>46</v>
      </c>
      <c r="E6" s="50">
        <f t="shared" si="2"/>
        <v>6</v>
      </c>
      <c r="F6" s="50">
        <f t="shared" si="2"/>
        <v>0</v>
      </c>
      <c r="G6" s="50">
        <f t="shared" si="2"/>
        <v>1</v>
      </c>
      <c r="H6" s="147" t="str">
        <f>IF(H8&lt;&gt;I8,H8,"")&amp;IF(I8&lt;&gt;J8,I8,"")&amp;"　"&amp;J8</f>
        <v>宮城県白石市外二町組合　公立刈田綜合病院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I 訓 ガ</v>
      </c>
      <c r="T6" s="50" t="str">
        <f t="shared" si="3"/>
        <v>救 災 輪</v>
      </c>
      <c r="U6" s="51" t="str">
        <f>U8</f>
        <v>-</v>
      </c>
      <c r="V6" s="51">
        <f>V8</f>
        <v>26164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109</v>
      </c>
      <c r="AG6" s="51" t="str">
        <f t="shared" si="3"/>
        <v>-</v>
      </c>
      <c r="AH6" s="51">
        <f t="shared" si="3"/>
        <v>109</v>
      </c>
      <c r="AI6" s="52">
        <f>IF(AI8="-",NA(),AI8)</f>
        <v>89.2</v>
      </c>
      <c r="AJ6" s="52">
        <f t="shared" ref="AJ6:AR6" si="5">IF(AJ8="-",NA(),AJ8)</f>
        <v>84.6</v>
      </c>
      <c r="AK6" s="52">
        <f t="shared" si="5"/>
        <v>81.5</v>
      </c>
      <c r="AL6" s="52">
        <f t="shared" si="5"/>
        <v>80.099999999999994</v>
      </c>
      <c r="AM6" s="52">
        <f t="shared" si="5"/>
        <v>86.8</v>
      </c>
      <c r="AN6" s="52">
        <f t="shared" si="5"/>
        <v>97.8</v>
      </c>
      <c r="AO6" s="52">
        <f t="shared" si="5"/>
        <v>97</v>
      </c>
      <c r="AP6" s="52">
        <f t="shared" si="5"/>
        <v>101.8</v>
      </c>
      <c r="AQ6" s="52">
        <f t="shared" si="5"/>
        <v>106.2</v>
      </c>
      <c r="AR6" s="52">
        <f t="shared" si="5"/>
        <v>104.3</v>
      </c>
      <c r="AS6" s="52" t="str">
        <f>IF(AS8="-","【-】","【"&amp;SUBSTITUTE(TEXT(AS8,"#,##0.0"),"-","△")&amp;"】")</f>
        <v>【103.5】</v>
      </c>
      <c r="AT6" s="52">
        <f>IF(AT8="-",NA(),AT8)</f>
        <v>84.5</v>
      </c>
      <c r="AU6" s="52">
        <f t="shared" ref="AU6:BC6" si="6">IF(AU8="-",NA(),AU8)</f>
        <v>84.8</v>
      </c>
      <c r="AV6" s="52">
        <f t="shared" si="6"/>
        <v>70.400000000000006</v>
      </c>
      <c r="AW6" s="52">
        <f t="shared" si="6"/>
        <v>72.599999999999994</v>
      </c>
      <c r="AX6" s="52">
        <f t="shared" si="6"/>
        <v>73.8</v>
      </c>
      <c r="AY6" s="52">
        <f t="shared" si="6"/>
        <v>89.7</v>
      </c>
      <c r="AZ6" s="52">
        <f t="shared" si="6"/>
        <v>89.3</v>
      </c>
      <c r="BA6" s="52">
        <f t="shared" si="6"/>
        <v>80.7</v>
      </c>
      <c r="BB6" s="52">
        <f t="shared" si="6"/>
        <v>82.3</v>
      </c>
      <c r="BC6" s="52">
        <f t="shared" si="6"/>
        <v>81.7</v>
      </c>
      <c r="BD6" s="52" t="str">
        <f>IF(BD8="-","【-】","【"&amp;SUBSTITUTE(TEXT(BD8,"#,##0.0"),"-","△")&amp;"】")</f>
        <v>【86.4】</v>
      </c>
      <c r="BE6" s="52">
        <f>IF(BE8="-",NA(),BE8)</f>
        <v>79.5</v>
      </c>
      <c r="BF6" s="52">
        <f t="shared" ref="BF6:BN6" si="7">IF(BF8="-",NA(),BF8)</f>
        <v>79.8</v>
      </c>
      <c r="BG6" s="52">
        <f t="shared" si="7"/>
        <v>64.5</v>
      </c>
      <c r="BH6" s="52">
        <f t="shared" si="7"/>
        <v>65.400000000000006</v>
      </c>
      <c r="BI6" s="52">
        <f t="shared" si="7"/>
        <v>66</v>
      </c>
      <c r="BJ6" s="52">
        <f t="shared" si="7"/>
        <v>86.7</v>
      </c>
      <c r="BK6" s="52">
        <f t="shared" si="7"/>
        <v>86.5</v>
      </c>
      <c r="BL6" s="52">
        <f t="shared" si="7"/>
        <v>77.599999999999994</v>
      </c>
      <c r="BM6" s="52">
        <f t="shared" si="7"/>
        <v>79.2</v>
      </c>
      <c r="BN6" s="52">
        <f t="shared" si="7"/>
        <v>78.099999999999994</v>
      </c>
      <c r="BO6" s="52" t="str">
        <f>IF(BO8="-","【-】","【"&amp;SUBSTITUTE(TEXT(BO8,"#,##0.0"),"-","△")&amp;"】")</f>
        <v>【83.7】</v>
      </c>
      <c r="BP6" s="52">
        <f>IF(BP8="-",NA(),BP8)</f>
        <v>58.1</v>
      </c>
      <c r="BQ6" s="52">
        <f t="shared" ref="BQ6:BY6" si="8">IF(BQ8="-",NA(),BQ8)</f>
        <v>59</v>
      </c>
      <c r="BR6" s="52">
        <f t="shared" si="8"/>
        <v>43.6</v>
      </c>
      <c r="BS6" s="52">
        <f t="shared" si="8"/>
        <v>43.9</v>
      </c>
      <c r="BT6" s="52">
        <f t="shared" si="8"/>
        <v>43.1</v>
      </c>
      <c r="BU6" s="52">
        <f t="shared" si="8"/>
        <v>74.099999999999994</v>
      </c>
      <c r="BV6" s="52">
        <f t="shared" si="8"/>
        <v>74.400000000000006</v>
      </c>
      <c r="BW6" s="52">
        <f t="shared" si="8"/>
        <v>64.5</v>
      </c>
      <c r="BX6" s="52">
        <f t="shared" si="8"/>
        <v>63.8</v>
      </c>
      <c r="BY6" s="52">
        <f t="shared" si="8"/>
        <v>63.3</v>
      </c>
      <c r="BZ6" s="52" t="str">
        <f>IF(BZ8="-","【-】","【"&amp;SUBSTITUTE(TEXT(BZ8,"#,##0.0"),"-","△")&amp;"】")</f>
        <v>【66.8】</v>
      </c>
      <c r="CA6" s="53">
        <f>IF(CA8="-",NA(),CA8)</f>
        <v>41472</v>
      </c>
      <c r="CB6" s="53">
        <f t="shared" ref="CB6:CJ6" si="9">IF(CB8="-",NA(),CB8)</f>
        <v>42113</v>
      </c>
      <c r="CC6" s="53">
        <f t="shared" si="9"/>
        <v>40930</v>
      </c>
      <c r="CD6" s="53">
        <f t="shared" si="9"/>
        <v>37496</v>
      </c>
      <c r="CE6" s="53">
        <f t="shared" si="9"/>
        <v>35824</v>
      </c>
      <c r="CF6" s="53">
        <f t="shared" si="9"/>
        <v>52405</v>
      </c>
      <c r="CG6" s="53">
        <f t="shared" si="9"/>
        <v>53523</v>
      </c>
      <c r="CH6" s="53">
        <f t="shared" si="9"/>
        <v>51594</v>
      </c>
      <c r="CI6" s="53">
        <f t="shared" si="9"/>
        <v>53805</v>
      </c>
      <c r="CJ6" s="53">
        <f t="shared" si="9"/>
        <v>40846</v>
      </c>
      <c r="CK6" s="52" t="str">
        <f>IF(CK8="-","【-】","【"&amp;SUBSTITUTE(TEXT(CK8,"#,##0"),"-","△")&amp;"】")</f>
        <v>【61,837】</v>
      </c>
      <c r="CL6" s="53">
        <f>IF(CL8="-",NA(),CL8)</f>
        <v>10350</v>
      </c>
      <c r="CM6" s="53">
        <f t="shared" ref="CM6:CU6" si="10">IF(CM8="-",NA(),CM8)</f>
        <v>10623</v>
      </c>
      <c r="CN6" s="53">
        <f t="shared" si="10"/>
        <v>11558</v>
      </c>
      <c r="CO6" s="53">
        <f t="shared" si="10"/>
        <v>12073</v>
      </c>
      <c r="CP6" s="53">
        <f t="shared" si="10"/>
        <v>12774</v>
      </c>
      <c r="CQ6" s="53">
        <f t="shared" si="10"/>
        <v>14290</v>
      </c>
      <c r="CR6" s="53">
        <f t="shared" si="10"/>
        <v>15111</v>
      </c>
      <c r="CS6" s="53">
        <f t="shared" si="10"/>
        <v>13767</v>
      </c>
      <c r="CT6" s="53">
        <f t="shared" si="10"/>
        <v>14046</v>
      </c>
      <c r="CU6" s="53">
        <f t="shared" si="10"/>
        <v>11831</v>
      </c>
      <c r="CV6" s="52" t="str">
        <f>IF(CV8="-","【-】","【"&amp;SUBSTITUTE(TEXT(CV8,"#,##0"),"-","△")&amp;"】")</f>
        <v>【17,600】</v>
      </c>
      <c r="CW6" s="52">
        <f>IF(CW8="-",NA(),CW8)</f>
        <v>54.9</v>
      </c>
      <c r="CX6" s="52">
        <f t="shared" ref="CX6:DF6" si="11">IF(CX8="-",NA(),CX8)</f>
        <v>57.1</v>
      </c>
      <c r="CY6" s="52">
        <f t="shared" si="11"/>
        <v>78</v>
      </c>
      <c r="CZ6" s="52">
        <f t="shared" si="11"/>
        <v>71.5</v>
      </c>
      <c r="DA6" s="52">
        <f t="shared" si="11"/>
        <v>69.2</v>
      </c>
      <c r="DB6" s="52">
        <f t="shared" si="11"/>
        <v>56</v>
      </c>
      <c r="DC6" s="52">
        <f t="shared" si="11"/>
        <v>56.2</v>
      </c>
      <c r="DD6" s="52">
        <f t="shared" si="11"/>
        <v>63.4</v>
      </c>
      <c r="DE6" s="52">
        <f t="shared" si="11"/>
        <v>61.3</v>
      </c>
      <c r="DF6" s="52">
        <f t="shared" si="11"/>
        <v>66.900000000000006</v>
      </c>
      <c r="DG6" s="52" t="str">
        <f>IF(DG8="-","【-】","【"&amp;SUBSTITUTE(TEXT(DG8,"#,##0.0"),"-","△")&amp;"】")</f>
        <v>【55.6】</v>
      </c>
      <c r="DH6" s="52">
        <f>IF(DH8="-",NA(),DH8)</f>
        <v>13.5</v>
      </c>
      <c r="DI6" s="52">
        <f t="shared" ref="DI6:DQ6" si="12">IF(DI8="-",NA(),DI8)</f>
        <v>13.8</v>
      </c>
      <c r="DJ6" s="52">
        <f t="shared" si="12"/>
        <v>13</v>
      </c>
      <c r="DK6" s="52">
        <f t="shared" si="12"/>
        <v>11.7</v>
      </c>
      <c r="DL6" s="52">
        <f t="shared" si="12"/>
        <v>13</v>
      </c>
      <c r="DM6" s="52">
        <f t="shared" si="12"/>
        <v>23.6</v>
      </c>
      <c r="DN6" s="52">
        <f t="shared" si="12"/>
        <v>24.2</v>
      </c>
      <c r="DO6" s="52">
        <f t="shared" si="12"/>
        <v>20.2</v>
      </c>
      <c r="DP6" s="52">
        <f t="shared" si="12"/>
        <v>20.2</v>
      </c>
      <c r="DQ6" s="52">
        <f t="shared" si="12"/>
        <v>17.899999999999999</v>
      </c>
      <c r="DR6" s="52" t="str">
        <f>IF(DR8="-","【-】","【"&amp;SUBSTITUTE(TEXT(DR8,"#,##0.0"),"-","△")&amp;"】")</f>
        <v>【25.1】</v>
      </c>
      <c r="DS6" s="52">
        <f>IF(DS8="-",NA(),DS8)</f>
        <v>315</v>
      </c>
      <c r="DT6" s="52">
        <f t="shared" ref="DT6:EB6" si="13">IF(DT8="-",NA(),DT8)</f>
        <v>324.7</v>
      </c>
      <c r="DU6" s="52">
        <f t="shared" si="13"/>
        <v>472.7</v>
      </c>
      <c r="DV6" s="52">
        <f t="shared" si="13"/>
        <v>600</v>
      </c>
      <c r="DW6" s="52">
        <f t="shared" si="13"/>
        <v>648.70000000000005</v>
      </c>
      <c r="DX6" s="52">
        <f t="shared" si="13"/>
        <v>75.900000000000006</v>
      </c>
      <c r="DY6" s="52">
        <f t="shared" si="13"/>
        <v>75.099999999999994</v>
      </c>
      <c r="DZ6" s="52">
        <f t="shared" si="13"/>
        <v>91.6</v>
      </c>
      <c r="EA6" s="52">
        <f t="shared" si="13"/>
        <v>100.1</v>
      </c>
      <c r="EB6" s="52">
        <f t="shared" si="13"/>
        <v>118.9</v>
      </c>
      <c r="EC6" s="52" t="str">
        <f>IF(EC8="-","【-】","【"&amp;SUBSTITUTE(TEXT(EC8,"#,##0.0"),"-","△")&amp;"】")</f>
        <v>【63.0】</v>
      </c>
      <c r="ED6" s="52">
        <f>IF(ED8="-",NA(),ED8)</f>
        <v>66.599999999999994</v>
      </c>
      <c r="EE6" s="52">
        <f t="shared" ref="EE6:EM6" si="14">IF(EE8="-",NA(),EE8)</f>
        <v>69.099999999999994</v>
      </c>
      <c r="EF6" s="52">
        <f t="shared" si="14"/>
        <v>70.2</v>
      </c>
      <c r="EG6" s="52">
        <f t="shared" si="14"/>
        <v>72.400000000000006</v>
      </c>
      <c r="EH6" s="52">
        <f t="shared" si="14"/>
        <v>72</v>
      </c>
      <c r="EI6" s="52">
        <f t="shared" si="14"/>
        <v>51.9</v>
      </c>
      <c r="EJ6" s="52">
        <f t="shared" si="14"/>
        <v>52.9</v>
      </c>
      <c r="EK6" s="52">
        <f t="shared" si="14"/>
        <v>51.4</v>
      </c>
      <c r="EL6" s="52">
        <f t="shared" si="14"/>
        <v>51.9</v>
      </c>
      <c r="EM6" s="52">
        <f t="shared" si="14"/>
        <v>59.4</v>
      </c>
      <c r="EN6" s="52" t="str">
        <f>IF(EN8="-","【-】","【"&amp;SUBSTITUTE(TEXT(EN8,"#,##0.0"),"-","△")&amp;"】")</f>
        <v>【56.4】</v>
      </c>
      <c r="EO6" s="52">
        <f>IF(EO8="-",NA(),EO8)</f>
        <v>74.7</v>
      </c>
      <c r="EP6" s="52">
        <f t="shared" ref="EP6:EX6" si="15">IF(EP8="-",NA(),EP8)</f>
        <v>79.599999999999994</v>
      </c>
      <c r="EQ6" s="52">
        <f t="shared" si="15"/>
        <v>79.2</v>
      </c>
      <c r="ER6" s="52">
        <f t="shared" si="15"/>
        <v>83.5</v>
      </c>
      <c r="ES6" s="52">
        <f t="shared" si="15"/>
        <v>85.6</v>
      </c>
      <c r="ET6" s="52">
        <f t="shared" si="15"/>
        <v>68.2</v>
      </c>
      <c r="EU6" s="52">
        <f t="shared" si="15"/>
        <v>69.400000000000006</v>
      </c>
      <c r="EV6" s="52">
        <f t="shared" si="15"/>
        <v>71.900000000000006</v>
      </c>
      <c r="EW6" s="52">
        <f t="shared" si="15"/>
        <v>71.2</v>
      </c>
      <c r="EX6" s="52">
        <f t="shared" si="15"/>
        <v>74.3</v>
      </c>
      <c r="EY6" s="52" t="str">
        <f>IF(EY8="-","【-】","【"&amp;SUBSTITUTE(TEXT(EY8,"#,##0.0"),"-","△")&amp;"】")</f>
        <v>【70.7】</v>
      </c>
      <c r="EZ6" s="53">
        <f>IF(EZ8="-",NA(),EZ8)</f>
        <v>48822260</v>
      </c>
      <c r="FA6" s="53">
        <f t="shared" ref="FA6:FI6" si="16">IF(FA8="-",NA(),FA8)</f>
        <v>48637461</v>
      </c>
      <c r="FB6" s="53">
        <f t="shared" si="16"/>
        <v>57813989</v>
      </c>
      <c r="FC6" s="53">
        <f t="shared" si="16"/>
        <v>73219807</v>
      </c>
      <c r="FD6" s="53">
        <f t="shared" si="16"/>
        <v>73629804</v>
      </c>
      <c r="FE6" s="53">
        <f t="shared" si="16"/>
        <v>48918364</v>
      </c>
      <c r="FF6" s="53">
        <f t="shared" si="16"/>
        <v>49696718</v>
      </c>
      <c r="FG6" s="53">
        <f t="shared" si="16"/>
        <v>45896030</v>
      </c>
      <c r="FH6" s="53">
        <f t="shared" si="16"/>
        <v>47415042</v>
      </c>
      <c r="FI6" s="53">
        <f t="shared" si="16"/>
        <v>44196357</v>
      </c>
      <c r="FJ6" s="53" t="str">
        <f>IF(FJ8="-","【-】","【"&amp;SUBSTITUTE(TEXT(FJ8,"#,##0"),"-","△")&amp;"】")</f>
        <v>【49,963,977】</v>
      </c>
    </row>
    <row r="7" spans="1:166" s="54" customFormat="1" x14ac:dyDescent="0.15">
      <c r="A7" s="35" t="s">
        <v>159</v>
      </c>
      <c r="B7" s="50">
        <f t="shared" ref="B7:AH7" si="17">B8</f>
        <v>2022</v>
      </c>
      <c r="C7" s="50">
        <f t="shared" si="17"/>
        <v>48453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I 訓 ガ</v>
      </c>
      <c r="T7" s="50" t="str">
        <f t="shared" si="17"/>
        <v>救 災 輪</v>
      </c>
      <c r="U7" s="51" t="str">
        <f>U8</f>
        <v>-</v>
      </c>
      <c r="V7" s="51">
        <f>V8</f>
        <v>26164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109</v>
      </c>
      <c r="AG7" s="51" t="str">
        <f t="shared" si="17"/>
        <v>-</v>
      </c>
      <c r="AH7" s="51">
        <f t="shared" si="17"/>
        <v>109</v>
      </c>
      <c r="AI7" s="52">
        <f>AI8</f>
        <v>89.2</v>
      </c>
      <c r="AJ7" s="52">
        <f t="shared" ref="AJ7:AR7" si="18">AJ8</f>
        <v>84.6</v>
      </c>
      <c r="AK7" s="52">
        <f t="shared" si="18"/>
        <v>81.5</v>
      </c>
      <c r="AL7" s="52">
        <f t="shared" si="18"/>
        <v>80.099999999999994</v>
      </c>
      <c r="AM7" s="52">
        <f t="shared" si="18"/>
        <v>86.8</v>
      </c>
      <c r="AN7" s="52">
        <f t="shared" si="18"/>
        <v>97.8</v>
      </c>
      <c r="AO7" s="52">
        <f t="shared" si="18"/>
        <v>97</v>
      </c>
      <c r="AP7" s="52">
        <f t="shared" si="18"/>
        <v>101.8</v>
      </c>
      <c r="AQ7" s="52">
        <f t="shared" si="18"/>
        <v>106.2</v>
      </c>
      <c r="AR7" s="52">
        <f t="shared" si="18"/>
        <v>104.3</v>
      </c>
      <c r="AS7" s="52"/>
      <c r="AT7" s="52">
        <f>AT8</f>
        <v>84.5</v>
      </c>
      <c r="AU7" s="52">
        <f t="shared" ref="AU7:BC7" si="19">AU8</f>
        <v>84.8</v>
      </c>
      <c r="AV7" s="52">
        <f t="shared" si="19"/>
        <v>70.400000000000006</v>
      </c>
      <c r="AW7" s="52">
        <f t="shared" si="19"/>
        <v>72.599999999999994</v>
      </c>
      <c r="AX7" s="52">
        <f t="shared" si="19"/>
        <v>73.8</v>
      </c>
      <c r="AY7" s="52">
        <f t="shared" si="19"/>
        <v>89.7</v>
      </c>
      <c r="AZ7" s="52">
        <f t="shared" si="19"/>
        <v>89.3</v>
      </c>
      <c r="BA7" s="52">
        <f t="shared" si="19"/>
        <v>80.7</v>
      </c>
      <c r="BB7" s="52">
        <f t="shared" si="19"/>
        <v>82.3</v>
      </c>
      <c r="BC7" s="52">
        <f t="shared" si="19"/>
        <v>81.7</v>
      </c>
      <c r="BD7" s="52"/>
      <c r="BE7" s="52">
        <f>BE8</f>
        <v>79.5</v>
      </c>
      <c r="BF7" s="52">
        <f t="shared" ref="BF7:BN7" si="20">BF8</f>
        <v>79.8</v>
      </c>
      <c r="BG7" s="52">
        <f t="shared" si="20"/>
        <v>64.5</v>
      </c>
      <c r="BH7" s="52">
        <f t="shared" si="20"/>
        <v>65.400000000000006</v>
      </c>
      <c r="BI7" s="52">
        <f t="shared" si="20"/>
        <v>66</v>
      </c>
      <c r="BJ7" s="52">
        <f t="shared" si="20"/>
        <v>86.7</v>
      </c>
      <c r="BK7" s="52">
        <f t="shared" si="20"/>
        <v>86.5</v>
      </c>
      <c r="BL7" s="52">
        <f t="shared" si="20"/>
        <v>77.599999999999994</v>
      </c>
      <c r="BM7" s="52">
        <f t="shared" si="20"/>
        <v>79.2</v>
      </c>
      <c r="BN7" s="52">
        <f t="shared" si="20"/>
        <v>78.099999999999994</v>
      </c>
      <c r="BO7" s="52"/>
      <c r="BP7" s="52">
        <f>BP8</f>
        <v>58.1</v>
      </c>
      <c r="BQ7" s="52">
        <f t="shared" ref="BQ7:BY7" si="21">BQ8</f>
        <v>59</v>
      </c>
      <c r="BR7" s="52">
        <f t="shared" si="21"/>
        <v>43.6</v>
      </c>
      <c r="BS7" s="52">
        <f t="shared" si="21"/>
        <v>43.9</v>
      </c>
      <c r="BT7" s="52">
        <f t="shared" si="21"/>
        <v>43.1</v>
      </c>
      <c r="BU7" s="52">
        <f t="shared" si="21"/>
        <v>74.099999999999994</v>
      </c>
      <c r="BV7" s="52">
        <f t="shared" si="21"/>
        <v>74.400000000000006</v>
      </c>
      <c r="BW7" s="52">
        <f t="shared" si="21"/>
        <v>64.5</v>
      </c>
      <c r="BX7" s="52">
        <f t="shared" si="21"/>
        <v>63.8</v>
      </c>
      <c r="BY7" s="52">
        <f t="shared" si="21"/>
        <v>63.3</v>
      </c>
      <c r="BZ7" s="52"/>
      <c r="CA7" s="53">
        <f>CA8</f>
        <v>41472</v>
      </c>
      <c r="CB7" s="53">
        <f t="shared" ref="CB7:CJ7" si="22">CB8</f>
        <v>42113</v>
      </c>
      <c r="CC7" s="53">
        <f t="shared" si="22"/>
        <v>40930</v>
      </c>
      <c r="CD7" s="53">
        <f t="shared" si="22"/>
        <v>37496</v>
      </c>
      <c r="CE7" s="53">
        <f t="shared" si="22"/>
        <v>35824</v>
      </c>
      <c r="CF7" s="53">
        <f t="shared" si="22"/>
        <v>52405</v>
      </c>
      <c r="CG7" s="53">
        <f t="shared" si="22"/>
        <v>53523</v>
      </c>
      <c r="CH7" s="53">
        <f t="shared" si="22"/>
        <v>51594</v>
      </c>
      <c r="CI7" s="53">
        <f t="shared" si="22"/>
        <v>53805</v>
      </c>
      <c r="CJ7" s="53">
        <f t="shared" si="22"/>
        <v>40846</v>
      </c>
      <c r="CK7" s="52"/>
      <c r="CL7" s="53">
        <f>CL8</f>
        <v>10350</v>
      </c>
      <c r="CM7" s="53">
        <f t="shared" ref="CM7:CU7" si="23">CM8</f>
        <v>10623</v>
      </c>
      <c r="CN7" s="53">
        <f t="shared" si="23"/>
        <v>11558</v>
      </c>
      <c r="CO7" s="53">
        <f t="shared" si="23"/>
        <v>12073</v>
      </c>
      <c r="CP7" s="53">
        <f t="shared" si="23"/>
        <v>12774</v>
      </c>
      <c r="CQ7" s="53">
        <f t="shared" si="23"/>
        <v>14290</v>
      </c>
      <c r="CR7" s="53">
        <f t="shared" si="23"/>
        <v>15111</v>
      </c>
      <c r="CS7" s="53">
        <f t="shared" si="23"/>
        <v>13767</v>
      </c>
      <c r="CT7" s="53">
        <f t="shared" si="23"/>
        <v>14046</v>
      </c>
      <c r="CU7" s="53">
        <f t="shared" si="23"/>
        <v>11831</v>
      </c>
      <c r="CV7" s="52"/>
      <c r="CW7" s="52">
        <f>CW8</f>
        <v>54.9</v>
      </c>
      <c r="CX7" s="52">
        <f t="shared" ref="CX7:DF7" si="24">CX8</f>
        <v>57.1</v>
      </c>
      <c r="CY7" s="52">
        <f t="shared" si="24"/>
        <v>78</v>
      </c>
      <c r="CZ7" s="52">
        <f t="shared" si="24"/>
        <v>71.5</v>
      </c>
      <c r="DA7" s="52">
        <f t="shared" si="24"/>
        <v>69.2</v>
      </c>
      <c r="DB7" s="52">
        <f t="shared" si="24"/>
        <v>56</v>
      </c>
      <c r="DC7" s="52">
        <f t="shared" si="24"/>
        <v>56.2</v>
      </c>
      <c r="DD7" s="52">
        <f t="shared" si="24"/>
        <v>63.4</v>
      </c>
      <c r="DE7" s="52">
        <f t="shared" si="24"/>
        <v>61.3</v>
      </c>
      <c r="DF7" s="52">
        <f t="shared" si="24"/>
        <v>66.900000000000006</v>
      </c>
      <c r="DG7" s="52"/>
      <c r="DH7" s="52">
        <f>DH8</f>
        <v>13.5</v>
      </c>
      <c r="DI7" s="52">
        <f t="shared" ref="DI7:DQ7" si="25">DI8</f>
        <v>13.8</v>
      </c>
      <c r="DJ7" s="52">
        <f t="shared" si="25"/>
        <v>13</v>
      </c>
      <c r="DK7" s="52">
        <f t="shared" si="25"/>
        <v>11.7</v>
      </c>
      <c r="DL7" s="52">
        <f t="shared" si="25"/>
        <v>13</v>
      </c>
      <c r="DM7" s="52">
        <f t="shared" si="25"/>
        <v>23.6</v>
      </c>
      <c r="DN7" s="52">
        <f t="shared" si="25"/>
        <v>24.2</v>
      </c>
      <c r="DO7" s="52">
        <f t="shared" si="25"/>
        <v>20.2</v>
      </c>
      <c r="DP7" s="52">
        <f t="shared" si="25"/>
        <v>20.2</v>
      </c>
      <c r="DQ7" s="52">
        <f t="shared" si="25"/>
        <v>17.899999999999999</v>
      </c>
      <c r="DR7" s="52"/>
      <c r="DS7" s="52">
        <f>DS8</f>
        <v>315</v>
      </c>
      <c r="DT7" s="52">
        <f t="shared" ref="DT7:EB7" si="26">DT8</f>
        <v>324.7</v>
      </c>
      <c r="DU7" s="52">
        <f t="shared" si="26"/>
        <v>472.7</v>
      </c>
      <c r="DV7" s="52">
        <f t="shared" si="26"/>
        <v>600</v>
      </c>
      <c r="DW7" s="52">
        <f t="shared" si="26"/>
        <v>648.70000000000005</v>
      </c>
      <c r="DX7" s="52">
        <f t="shared" si="26"/>
        <v>75.900000000000006</v>
      </c>
      <c r="DY7" s="52">
        <f t="shared" si="26"/>
        <v>75.099999999999994</v>
      </c>
      <c r="DZ7" s="52">
        <f t="shared" si="26"/>
        <v>91.6</v>
      </c>
      <c r="EA7" s="52">
        <f t="shared" si="26"/>
        <v>100.1</v>
      </c>
      <c r="EB7" s="52">
        <f t="shared" si="26"/>
        <v>118.9</v>
      </c>
      <c r="EC7" s="52"/>
      <c r="ED7" s="52">
        <f>ED8</f>
        <v>66.599999999999994</v>
      </c>
      <c r="EE7" s="52">
        <f t="shared" ref="EE7:EM7" si="27">EE8</f>
        <v>69.099999999999994</v>
      </c>
      <c r="EF7" s="52">
        <f t="shared" si="27"/>
        <v>70.2</v>
      </c>
      <c r="EG7" s="52">
        <f t="shared" si="27"/>
        <v>72.400000000000006</v>
      </c>
      <c r="EH7" s="52">
        <f t="shared" si="27"/>
        <v>72</v>
      </c>
      <c r="EI7" s="52">
        <f t="shared" si="27"/>
        <v>51.9</v>
      </c>
      <c r="EJ7" s="52">
        <f t="shared" si="27"/>
        <v>52.9</v>
      </c>
      <c r="EK7" s="52">
        <f t="shared" si="27"/>
        <v>51.4</v>
      </c>
      <c r="EL7" s="52">
        <f t="shared" si="27"/>
        <v>51.9</v>
      </c>
      <c r="EM7" s="52">
        <f t="shared" si="27"/>
        <v>59.4</v>
      </c>
      <c r="EN7" s="52"/>
      <c r="EO7" s="52">
        <f>EO8</f>
        <v>74.7</v>
      </c>
      <c r="EP7" s="52">
        <f t="shared" ref="EP7:EX7" si="28">EP8</f>
        <v>79.599999999999994</v>
      </c>
      <c r="EQ7" s="52">
        <f t="shared" si="28"/>
        <v>79.2</v>
      </c>
      <c r="ER7" s="52">
        <f t="shared" si="28"/>
        <v>83.5</v>
      </c>
      <c r="ES7" s="52">
        <f t="shared" si="28"/>
        <v>85.6</v>
      </c>
      <c r="ET7" s="52">
        <f t="shared" si="28"/>
        <v>68.2</v>
      </c>
      <c r="EU7" s="52">
        <f t="shared" si="28"/>
        <v>69.400000000000006</v>
      </c>
      <c r="EV7" s="52">
        <f t="shared" si="28"/>
        <v>71.900000000000006</v>
      </c>
      <c r="EW7" s="52">
        <f t="shared" si="28"/>
        <v>71.2</v>
      </c>
      <c r="EX7" s="52">
        <f t="shared" si="28"/>
        <v>74.3</v>
      </c>
      <c r="EY7" s="52"/>
      <c r="EZ7" s="53">
        <f>EZ8</f>
        <v>48822260</v>
      </c>
      <c r="FA7" s="53">
        <f t="shared" ref="FA7:FI7" si="29">FA8</f>
        <v>48637461</v>
      </c>
      <c r="FB7" s="53">
        <f t="shared" si="29"/>
        <v>57813989</v>
      </c>
      <c r="FC7" s="53">
        <f t="shared" si="29"/>
        <v>73219807</v>
      </c>
      <c r="FD7" s="53">
        <f t="shared" si="29"/>
        <v>73629804</v>
      </c>
      <c r="FE7" s="53">
        <f t="shared" si="29"/>
        <v>48918364</v>
      </c>
      <c r="FF7" s="53">
        <f t="shared" si="29"/>
        <v>49696718</v>
      </c>
      <c r="FG7" s="53">
        <f t="shared" si="29"/>
        <v>45896030</v>
      </c>
      <c r="FH7" s="53">
        <f t="shared" si="29"/>
        <v>47415042</v>
      </c>
      <c r="FI7" s="53">
        <f t="shared" si="29"/>
        <v>44196357</v>
      </c>
      <c r="FJ7" s="53"/>
    </row>
    <row r="8" spans="1:166" s="54" customFormat="1" x14ac:dyDescent="0.15">
      <c r="A8" s="35"/>
      <c r="B8" s="55">
        <v>2022</v>
      </c>
      <c r="C8" s="55">
        <v>48453</v>
      </c>
      <c r="D8" s="55">
        <v>46</v>
      </c>
      <c r="E8" s="55">
        <v>6</v>
      </c>
      <c r="F8" s="55">
        <v>0</v>
      </c>
      <c r="G8" s="55">
        <v>1</v>
      </c>
      <c r="H8" s="55" t="s">
        <v>160</v>
      </c>
      <c r="I8" s="55" t="s">
        <v>161</v>
      </c>
      <c r="J8" s="55" t="s">
        <v>162</v>
      </c>
      <c r="K8" s="55" t="s">
        <v>163</v>
      </c>
      <c r="L8" s="55" t="s">
        <v>164</v>
      </c>
      <c r="M8" s="55" t="s">
        <v>165</v>
      </c>
      <c r="N8" s="55" t="s">
        <v>166</v>
      </c>
      <c r="O8" s="55" t="s">
        <v>167</v>
      </c>
      <c r="P8" s="55" t="s">
        <v>168</v>
      </c>
      <c r="Q8" s="56">
        <v>13</v>
      </c>
      <c r="R8" s="55" t="s">
        <v>169</v>
      </c>
      <c r="S8" s="55" t="s">
        <v>170</v>
      </c>
      <c r="T8" s="55" t="s">
        <v>171</v>
      </c>
      <c r="U8" s="56" t="s">
        <v>40</v>
      </c>
      <c r="V8" s="56">
        <v>26164</v>
      </c>
      <c r="W8" s="55" t="s">
        <v>40</v>
      </c>
      <c r="X8" s="55" t="s">
        <v>172</v>
      </c>
      <c r="Y8" s="57" t="s">
        <v>173</v>
      </c>
      <c r="Z8" s="56">
        <v>199</v>
      </c>
      <c r="AA8" s="56" t="s">
        <v>40</v>
      </c>
      <c r="AB8" s="56" t="s">
        <v>40</v>
      </c>
      <c r="AC8" s="56" t="s">
        <v>40</v>
      </c>
      <c r="AD8" s="56" t="s">
        <v>40</v>
      </c>
      <c r="AE8" s="56">
        <v>199</v>
      </c>
      <c r="AF8" s="56">
        <v>109</v>
      </c>
      <c r="AG8" s="56" t="s">
        <v>40</v>
      </c>
      <c r="AH8" s="56">
        <v>109</v>
      </c>
      <c r="AI8" s="58">
        <v>89.2</v>
      </c>
      <c r="AJ8" s="58">
        <v>84.6</v>
      </c>
      <c r="AK8" s="58">
        <v>81.5</v>
      </c>
      <c r="AL8" s="58">
        <v>80.099999999999994</v>
      </c>
      <c r="AM8" s="58">
        <v>86.8</v>
      </c>
      <c r="AN8" s="58">
        <v>97.8</v>
      </c>
      <c r="AO8" s="58">
        <v>97</v>
      </c>
      <c r="AP8" s="58">
        <v>101.8</v>
      </c>
      <c r="AQ8" s="58">
        <v>106.2</v>
      </c>
      <c r="AR8" s="58">
        <v>104.3</v>
      </c>
      <c r="AS8" s="58">
        <v>103.5</v>
      </c>
      <c r="AT8" s="58">
        <v>84.5</v>
      </c>
      <c r="AU8" s="58">
        <v>84.8</v>
      </c>
      <c r="AV8" s="58">
        <v>70.400000000000006</v>
      </c>
      <c r="AW8" s="58">
        <v>72.599999999999994</v>
      </c>
      <c r="AX8" s="58">
        <v>73.8</v>
      </c>
      <c r="AY8" s="58">
        <v>89.7</v>
      </c>
      <c r="AZ8" s="58">
        <v>89.3</v>
      </c>
      <c r="BA8" s="58">
        <v>80.7</v>
      </c>
      <c r="BB8" s="58">
        <v>82.3</v>
      </c>
      <c r="BC8" s="58">
        <v>81.7</v>
      </c>
      <c r="BD8" s="58">
        <v>86.4</v>
      </c>
      <c r="BE8" s="59">
        <v>79.5</v>
      </c>
      <c r="BF8" s="59">
        <v>79.8</v>
      </c>
      <c r="BG8" s="59">
        <v>64.5</v>
      </c>
      <c r="BH8" s="59">
        <v>65.400000000000006</v>
      </c>
      <c r="BI8" s="59">
        <v>66</v>
      </c>
      <c r="BJ8" s="59">
        <v>86.7</v>
      </c>
      <c r="BK8" s="59">
        <v>86.5</v>
      </c>
      <c r="BL8" s="59">
        <v>77.599999999999994</v>
      </c>
      <c r="BM8" s="59">
        <v>79.2</v>
      </c>
      <c r="BN8" s="59">
        <v>78.099999999999994</v>
      </c>
      <c r="BO8" s="59">
        <v>83.7</v>
      </c>
      <c r="BP8" s="58">
        <v>58.1</v>
      </c>
      <c r="BQ8" s="58">
        <v>59</v>
      </c>
      <c r="BR8" s="58">
        <v>43.6</v>
      </c>
      <c r="BS8" s="58">
        <v>43.9</v>
      </c>
      <c r="BT8" s="58">
        <v>43.1</v>
      </c>
      <c r="BU8" s="58">
        <v>74.099999999999994</v>
      </c>
      <c r="BV8" s="58">
        <v>74.400000000000006</v>
      </c>
      <c r="BW8" s="58">
        <v>64.5</v>
      </c>
      <c r="BX8" s="58">
        <v>63.8</v>
      </c>
      <c r="BY8" s="58">
        <v>63.3</v>
      </c>
      <c r="BZ8" s="58">
        <v>66.8</v>
      </c>
      <c r="CA8" s="59">
        <v>41472</v>
      </c>
      <c r="CB8" s="59">
        <v>42113</v>
      </c>
      <c r="CC8" s="59">
        <v>40930</v>
      </c>
      <c r="CD8" s="59">
        <v>37496</v>
      </c>
      <c r="CE8" s="59">
        <v>35824</v>
      </c>
      <c r="CF8" s="59">
        <v>52405</v>
      </c>
      <c r="CG8" s="59">
        <v>53523</v>
      </c>
      <c r="CH8" s="59">
        <v>51594</v>
      </c>
      <c r="CI8" s="59">
        <v>53805</v>
      </c>
      <c r="CJ8" s="59">
        <v>40846</v>
      </c>
      <c r="CK8" s="58">
        <v>61837</v>
      </c>
      <c r="CL8" s="59">
        <v>10350</v>
      </c>
      <c r="CM8" s="59">
        <v>10623</v>
      </c>
      <c r="CN8" s="59">
        <v>11558</v>
      </c>
      <c r="CO8" s="59">
        <v>12073</v>
      </c>
      <c r="CP8" s="59">
        <v>12774</v>
      </c>
      <c r="CQ8" s="59">
        <v>14290</v>
      </c>
      <c r="CR8" s="59">
        <v>15111</v>
      </c>
      <c r="CS8" s="59">
        <v>13767</v>
      </c>
      <c r="CT8" s="59">
        <v>14046</v>
      </c>
      <c r="CU8" s="59">
        <v>11831</v>
      </c>
      <c r="CV8" s="58">
        <v>17600</v>
      </c>
      <c r="CW8" s="59">
        <v>54.9</v>
      </c>
      <c r="CX8" s="59">
        <v>57.1</v>
      </c>
      <c r="CY8" s="59">
        <v>78</v>
      </c>
      <c r="CZ8" s="59">
        <v>71.5</v>
      </c>
      <c r="DA8" s="59">
        <v>69.2</v>
      </c>
      <c r="DB8" s="59">
        <v>56</v>
      </c>
      <c r="DC8" s="59">
        <v>56.2</v>
      </c>
      <c r="DD8" s="59">
        <v>63.4</v>
      </c>
      <c r="DE8" s="59">
        <v>61.3</v>
      </c>
      <c r="DF8" s="59">
        <v>66.900000000000006</v>
      </c>
      <c r="DG8" s="59">
        <v>55.6</v>
      </c>
      <c r="DH8" s="59">
        <v>13.5</v>
      </c>
      <c r="DI8" s="59">
        <v>13.8</v>
      </c>
      <c r="DJ8" s="59">
        <v>13</v>
      </c>
      <c r="DK8" s="59">
        <v>11.7</v>
      </c>
      <c r="DL8" s="59">
        <v>13</v>
      </c>
      <c r="DM8" s="59">
        <v>23.6</v>
      </c>
      <c r="DN8" s="59">
        <v>24.2</v>
      </c>
      <c r="DO8" s="59">
        <v>20.2</v>
      </c>
      <c r="DP8" s="59">
        <v>20.2</v>
      </c>
      <c r="DQ8" s="59">
        <v>17.899999999999999</v>
      </c>
      <c r="DR8" s="59">
        <v>25.1</v>
      </c>
      <c r="DS8" s="59">
        <v>315</v>
      </c>
      <c r="DT8" s="59">
        <v>324.7</v>
      </c>
      <c r="DU8" s="59">
        <v>472.7</v>
      </c>
      <c r="DV8" s="59">
        <v>600</v>
      </c>
      <c r="DW8" s="59">
        <v>648.70000000000005</v>
      </c>
      <c r="DX8" s="59">
        <v>75.900000000000006</v>
      </c>
      <c r="DY8" s="59">
        <v>75.099999999999994</v>
      </c>
      <c r="DZ8" s="59">
        <v>91.6</v>
      </c>
      <c r="EA8" s="59">
        <v>100.1</v>
      </c>
      <c r="EB8" s="59">
        <v>118.9</v>
      </c>
      <c r="EC8" s="59">
        <v>63</v>
      </c>
      <c r="ED8" s="58">
        <v>66.599999999999994</v>
      </c>
      <c r="EE8" s="58">
        <v>69.099999999999994</v>
      </c>
      <c r="EF8" s="58">
        <v>70.2</v>
      </c>
      <c r="EG8" s="58">
        <v>72.400000000000006</v>
      </c>
      <c r="EH8" s="58">
        <v>72</v>
      </c>
      <c r="EI8" s="58">
        <v>51.9</v>
      </c>
      <c r="EJ8" s="58">
        <v>52.9</v>
      </c>
      <c r="EK8" s="58">
        <v>51.4</v>
      </c>
      <c r="EL8" s="58">
        <v>51.9</v>
      </c>
      <c r="EM8" s="58">
        <v>59.4</v>
      </c>
      <c r="EN8" s="58">
        <v>56.4</v>
      </c>
      <c r="EO8" s="58">
        <v>74.7</v>
      </c>
      <c r="EP8" s="58">
        <v>79.599999999999994</v>
      </c>
      <c r="EQ8" s="58">
        <v>79.2</v>
      </c>
      <c r="ER8" s="58">
        <v>83.5</v>
      </c>
      <c r="ES8" s="58">
        <v>85.6</v>
      </c>
      <c r="ET8" s="58">
        <v>68.2</v>
      </c>
      <c r="EU8" s="58">
        <v>69.400000000000006</v>
      </c>
      <c r="EV8" s="58">
        <v>71.900000000000006</v>
      </c>
      <c r="EW8" s="58">
        <v>71.2</v>
      </c>
      <c r="EX8" s="58">
        <v>74.3</v>
      </c>
      <c r="EY8" s="58">
        <v>70.7</v>
      </c>
      <c r="EZ8" s="59">
        <v>48822260</v>
      </c>
      <c r="FA8" s="59">
        <v>48637461</v>
      </c>
      <c r="FB8" s="59">
        <v>57813989</v>
      </c>
      <c r="FC8" s="59">
        <v>73219807</v>
      </c>
      <c r="FD8" s="59">
        <v>73629804</v>
      </c>
      <c r="FE8" s="59">
        <v>48918364</v>
      </c>
      <c r="FF8" s="59">
        <v>49696718</v>
      </c>
      <c r="FG8" s="59">
        <v>45896030</v>
      </c>
      <c r="FH8" s="59">
        <v>47415042</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2024-02-13T00:28:27Z</cp:lastPrinted>
  <dcterms:created xsi:type="dcterms:W3CDTF">2023-12-20T05:04:44Z</dcterms:created>
  <dcterms:modified xsi:type="dcterms:W3CDTF">2024-02-13T00:28:28Z</dcterms:modified>
  <cp:category/>
</cp:coreProperties>
</file>