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92.168.0.227\share\07_都市建設課\04　上下水道係\メール添付ファイル保存場所\R5年度\R6.1.18　【無害化済み】 【宮城県市町村課】公営企業に係る経営比較分析表（令和４年度決算）の分析等について(依頼）\提出\"/>
    </mc:Choice>
  </mc:AlternateContent>
  <xr:revisionPtr revIDLastSave="0" documentId="13_ncr:1_{7D8EA8A8-19E3-4820-9B3C-7EF0B4AC22EC}" xr6:coauthVersionLast="43" xr6:coauthVersionMax="43" xr10:uidLastSave="{00000000-0000-0000-0000-000000000000}"/>
  <workbookProtection workbookAlgorithmName="SHA-512" workbookHashValue="YrvJlXXfh5q7QW4OwGcpXkczWAU1Lhoi4nl3uFvrM2uYraryC9IxdhLs5ESbDK7lXmI5UL2VtGgyTfOCBCeP/w==" workbookSaltValue="4EgjLJUaonyXF4TJPjag+A==" workbookSpinCount="100000" lockStructure="1"/>
  <bookViews>
    <workbookView xWindow="-120" yWindow="-120" windowWidth="242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AL8" i="4" s="1"/>
  <c r="R6" i="5"/>
  <c r="Q6" i="5"/>
  <c r="P6" i="5"/>
  <c r="P10" i="4" s="1"/>
  <c r="O6" i="5"/>
  <c r="N6" i="5"/>
  <c r="M6" i="5"/>
  <c r="AD8" i="4" s="1"/>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T10" i="4"/>
  <c r="AL10" i="4"/>
  <c r="AD10" i="4"/>
  <c r="W10" i="4"/>
  <c r="I10" i="4"/>
  <c r="B10" i="4"/>
  <c r="BB8" i="4"/>
  <c r="P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<sst xmlns="http://schemas.openxmlformats.org/spreadsheetml/2006/main" count="247" uniqueCount="120">
  <si>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</si>
  <si>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</si>
  <si>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</si>
  <si>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</si>
  <si>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</si>
  <si>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</si>
  <si>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</si>
  <si>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</si>
  <si>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</si>
  <si>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</si>
  <si>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</si>
  <si>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</si>
  <si>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</si>
  <si>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</si>
  <si>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</si>
  <si>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</si>
  <si>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</si>
  <si>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</si>
  <si>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</si>
  <si>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</si>
  <si>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</si>
  <si>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</si>
  <si>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</si>
  <si>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</si>
  <si>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</si>
  <si>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</si>
  <si>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</si>
  <si>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</si>
  <si>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</si>
  <si>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</si>
  <si>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</si>
  <si>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</si>
  <si>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</si>
  <si>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</si>
  <si>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</si>
  <si>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</si>
  <si>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</si>
  <si>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</si>
  <si>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</si>
  <si>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</si>
  <si>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</si>
  <si>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</si>
  <si>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</si>
  <si>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</si>
  <si>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</si>
  <si>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</si>
  <si>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</si>
  <si>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</si>
  <si>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</si>
  <si>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</si>
  <si>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</si>
  <si>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</si>
  <si>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</si>
  <si>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</si>
  <si>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</si>
  <si>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</si>
  <si>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</si>
  <si>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</si>
  <si>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</si>
  <si>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</si>
  <si>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</si>
  <si>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</si>
  <si>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</si>
  <si>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</si>
  <si>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</si>
  <si>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</si>
  <si>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</si>
  <si>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</si>
  <si>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</si>
  <si>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</si>
  <si>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</si>
  <si>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</si>
  <si>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</si>
  <si>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</si>
  <si>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</si>
  <si>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</si>
  <si>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</si>
  <si>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</si>
  <si>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</si>
  <si>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</si>
  <si>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</si>
  <si>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</si>
  <si>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</si>
  <si>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</si>
  <si>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</si>
  <si>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</si>
  <si>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</si>
  <si>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</si>
  <si>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</si>
  <si>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</si>
  <si>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</si>
  <si>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</si>
  <si>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</si>
  <si>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</si>
  <si>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</si>
  <si>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</si>
  <si>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</si>
  <si>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</si>
  <si>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大衡村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</si>
  <si>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</si>
  <si>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</si>
  <si>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</si>
  <si>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</si>
  <si>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</si>
  <si>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</si>
  <si>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</si>
  <si>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</si>
  <si>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</si>
  <si>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</si>
  <si>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</si>
  <si>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</si>
  <si>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</si>
  <si>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</si>
  <si>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</si>
  <si>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</si>
  <si>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</si>
  <si>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</si>
  <si>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収益的収支比率は100％を超えず，単年度の収支は赤字となった。経費回収率は51.99％で昨年度より低下している。浄化槽管理費が昨年度と比較して，増額していることが要因として考える。管理基数は昨年度より増加（令和4年度末で396基，前年度末比3基増）しているが，管理基数が増えたことによる使用料収入よりも，浄化槽管理費用が高額なため，このような現象が起きている。今後についても、使用料収入よりも、浄化槽1基あたりの管理費が高額なため、経費回収率が低下する見込みであり，依然として一般会計からの繰入金（使用料以外の収入）に依存している状況にあるので，維持管理の効率化，軽微な修繕業務等については職員自ら行う等，経費の削減に努め経営改善を図る。
　企業債残高対事業規模比率が0％となっているのは，償還に要する資金を一般会計等において負担しているためである。
　汚水処理原価については，類似団体等平均値と比較すると安価な数値となっているが，将来に備え経営の見通しをたてて健全な経営に努める。
　施設利用率については市町村設置型のため100％となっている。また，水洗化率についても毎年向上しているため，来年度以降も数値の向上を目指したい。</t>
    <rPh sb="1" eb="4">
      <t>シュウエキテキ</t>
    </rPh>
    <rPh sb="4" eb="6">
      <t>シュウシ</t>
    </rPh>
    <rPh sb="6" eb="8">
      <t>ヒリツ</t>
    </rPh>
    <rPh sb="14" eb="15">
      <t>コ</t>
    </rPh>
    <rPh sb="18" eb="21">
      <t>タンネンド</t>
    </rPh>
    <rPh sb="22" eb="24">
      <t>シュウシ</t>
    </rPh>
    <rPh sb="25" eb="27">
      <t>アカジ</t>
    </rPh>
    <rPh sb="32" eb="34">
      <t>ケイヒ</t>
    </rPh>
    <rPh sb="34" eb="36">
      <t>カイシュウ</t>
    </rPh>
    <rPh sb="36" eb="37">
      <t>リツ</t>
    </rPh>
    <rPh sb="45" eb="48">
      <t>サクネンド</t>
    </rPh>
    <rPh sb="50" eb="52">
      <t>テイカ</t>
    </rPh>
    <rPh sb="57" eb="60">
      <t>ジョウカソウ</t>
    </rPh>
    <rPh sb="60" eb="62">
      <t>カンリ</t>
    </rPh>
    <rPh sb="62" eb="63">
      <t>ヒ</t>
    </rPh>
    <rPh sb="64" eb="66">
      <t>サクネン</t>
    </rPh>
    <rPh sb="66" eb="67">
      <t>ド</t>
    </rPh>
    <rPh sb="68" eb="70">
      <t>ヒカク</t>
    </rPh>
    <rPh sb="73" eb="75">
      <t>ゾウガク</t>
    </rPh>
    <rPh sb="82" eb="84">
      <t>ヨウイン</t>
    </rPh>
    <rPh sb="87" eb="88">
      <t>カンガ</t>
    </rPh>
    <rPh sb="91" eb="93">
      <t>カンリ</t>
    </rPh>
    <rPh sb="93" eb="95">
      <t>キスウ</t>
    </rPh>
    <rPh sb="96" eb="99">
      <t>サクネンド</t>
    </rPh>
    <rPh sb="101" eb="103">
      <t>ゾウカ</t>
    </rPh>
    <rPh sb="123" eb="124">
      <t>ゾウ</t>
    </rPh>
    <rPh sb="131" eb="133">
      <t>カンリ</t>
    </rPh>
    <rPh sb="133" eb="135">
      <t>キスウ</t>
    </rPh>
    <rPh sb="136" eb="137">
      <t>フ</t>
    </rPh>
    <rPh sb="144" eb="147">
      <t>シヨウリョウ</t>
    </rPh>
    <rPh sb="147" eb="149">
      <t>シュウニュウ</t>
    </rPh>
    <rPh sb="153" eb="156">
      <t>ジョウカソウ</t>
    </rPh>
    <rPh sb="156" eb="158">
      <t>カンリ</t>
    </rPh>
    <rPh sb="158" eb="159">
      <t>ヒ</t>
    </rPh>
    <rPh sb="159" eb="160">
      <t>ヨウ</t>
    </rPh>
    <rPh sb="161" eb="163">
      <t>コウガク</t>
    </rPh>
    <rPh sb="172" eb="174">
      <t>ゲンショウ</t>
    </rPh>
    <rPh sb="175" eb="176">
      <t>オ</t>
    </rPh>
    <rPh sb="181" eb="183">
      <t>コンゴ</t>
    </rPh>
    <rPh sb="189" eb="192">
      <t>シヨウリョウ</t>
    </rPh>
    <rPh sb="192" eb="194">
      <t>シュウニュウ</t>
    </rPh>
    <rPh sb="198" eb="201">
      <t>ジョウカソウ</t>
    </rPh>
    <rPh sb="202" eb="203">
      <t>キ</t>
    </rPh>
    <rPh sb="207" eb="210">
      <t>カンリヒ</t>
    </rPh>
    <rPh sb="211" eb="213">
      <t>コウガク</t>
    </rPh>
    <rPh sb="217" eb="222">
      <t>ケイヒカイシュウリツ</t>
    </rPh>
    <rPh sb="223" eb="225">
      <t>テイカ</t>
    </rPh>
    <rPh sb="227" eb="229">
      <t>ミコ</t>
    </rPh>
    <rPh sb="234" eb="236">
      <t>イゼン</t>
    </rPh>
    <rPh sb="239" eb="241">
      <t>イッパン</t>
    </rPh>
    <rPh sb="241" eb="243">
      <t>カイケイ</t>
    </rPh>
    <rPh sb="246" eb="248">
      <t>クリイレ</t>
    </rPh>
    <rPh sb="248" eb="249">
      <t>キン</t>
    </rPh>
    <rPh sb="250" eb="253">
      <t>シヨウリョウ</t>
    </rPh>
    <rPh sb="253" eb="255">
      <t>イガイ</t>
    </rPh>
    <rPh sb="256" eb="258">
      <t>シュウニュウ</t>
    </rPh>
    <rPh sb="260" eb="262">
      <t>イゾン</t>
    </rPh>
    <rPh sb="266" eb="268">
      <t>ジョウキョウ</t>
    </rPh>
    <rPh sb="274" eb="276">
      <t>イジ</t>
    </rPh>
    <rPh sb="276" eb="278">
      <t>カンリ</t>
    </rPh>
    <rPh sb="279" eb="282">
      <t>コウリツカ</t>
    </rPh>
    <rPh sb="283" eb="285">
      <t>ケイビ</t>
    </rPh>
    <rPh sb="286" eb="288">
      <t>シュウゼン</t>
    </rPh>
    <rPh sb="288" eb="290">
      <t>ギョウム</t>
    </rPh>
    <rPh sb="290" eb="291">
      <t>トウ</t>
    </rPh>
    <rPh sb="296" eb="298">
      <t>ショクイン</t>
    </rPh>
    <rPh sb="298" eb="299">
      <t>ミズカ</t>
    </rPh>
    <rPh sb="300" eb="301">
      <t>オコナ</t>
    </rPh>
    <rPh sb="302" eb="303">
      <t>トウ</t>
    </rPh>
    <rPh sb="304" eb="306">
      <t>ケイヒ</t>
    </rPh>
    <rPh sb="307" eb="309">
      <t>サクゲン</t>
    </rPh>
    <rPh sb="310" eb="311">
      <t>ツト</t>
    </rPh>
    <rPh sb="312" eb="314">
      <t>ケイエイ</t>
    </rPh>
    <rPh sb="314" eb="316">
      <t>カイゼン</t>
    </rPh>
    <rPh sb="317" eb="318">
      <t>ハカ</t>
    </rPh>
    <rPh sb="322" eb="324">
      <t>キギョウ</t>
    </rPh>
    <rPh sb="324" eb="325">
      <t>サイ</t>
    </rPh>
    <rPh sb="325" eb="327">
      <t>ザンダカ</t>
    </rPh>
    <rPh sb="422" eb="424">
      <t>ケイエイ</t>
    </rPh>
    <rPh sb="477" eb="481">
      <t>スイセンカリツ</t>
    </rPh>
    <rPh sb="486" eb="488">
      <t>マイトシ</t>
    </rPh>
    <rPh sb="488" eb="490">
      <t>コウジョウ</t>
    </rPh>
    <rPh sb="497" eb="500">
      <t>ライネンド</t>
    </rPh>
    <rPh sb="500" eb="502">
      <t>イコウ</t>
    </rPh>
    <rPh sb="503" eb="505">
      <t>スウチ</t>
    </rPh>
    <rPh sb="506" eb="508">
      <t>コウジョウ</t>
    </rPh>
    <rPh sb="509" eb="511">
      <t>メザ</t>
    </rPh>
    <phoneticPr fontId="4"/>
  </si>
  <si>
    <t>　大衡村の浄化槽事業は，令和4年度末現在で396基（昨年度比3基増）の管理を行っており，最も古い浄化槽は設置から27年が経過している状況で，今後も適切な維持管理を継続し，施設の長寿命化を図る。</t>
    <rPh sb="1" eb="4">
      <t>オオヒラムラ</t>
    </rPh>
    <rPh sb="5" eb="8">
      <t>ジョウカソウ</t>
    </rPh>
    <rPh sb="8" eb="10">
      <t>ジギョウ</t>
    </rPh>
    <rPh sb="12" eb="14">
      <t>レイワ</t>
    </rPh>
    <rPh sb="15" eb="16">
      <t>ネン</t>
    </rPh>
    <rPh sb="16" eb="17">
      <t>ド</t>
    </rPh>
    <rPh sb="17" eb="18">
      <t>マツ</t>
    </rPh>
    <rPh sb="18" eb="20">
      <t>ゲンザイ</t>
    </rPh>
    <rPh sb="24" eb="25">
      <t>キ</t>
    </rPh>
    <rPh sb="26" eb="29">
      <t>サクネンド</t>
    </rPh>
    <rPh sb="29" eb="30">
      <t>ヒ</t>
    </rPh>
    <rPh sb="31" eb="32">
      <t>キ</t>
    </rPh>
    <rPh sb="32" eb="33">
      <t>ゾウ</t>
    </rPh>
    <rPh sb="35" eb="37">
      <t>カンリ</t>
    </rPh>
    <rPh sb="38" eb="39">
      <t>オコナ</t>
    </rPh>
    <rPh sb="44" eb="45">
      <t>モット</t>
    </rPh>
    <rPh sb="46" eb="47">
      <t>フル</t>
    </rPh>
    <rPh sb="48" eb="51">
      <t>ジョウカソウ</t>
    </rPh>
    <rPh sb="52" eb="54">
      <t>セッチ</t>
    </rPh>
    <rPh sb="58" eb="59">
      <t>ネン</t>
    </rPh>
    <rPh sb="60" eb="62">
      <t>ケイカ</t>
    </rPh>
    <rPh sb="66" eb="68">
      <t>ジョウキョウ</t>
    </rPh>
    <rPh sb="70" eb="72">
      <t>コンゴ</t>
    </rPh>
    <rPh sb="73" eb="75">
      <t>テキセツ</t>
    </rPh>
    <rPh sb="76" eb="78">
      <t>イジ</t>
    </rPh>
    <rPh sb="78" eb="80">
      <t>カンリ</t>
    </rPh>
    <rPh sb="81" eb="83">
      <t>ケイゾク</t>
    </rPh>
    <rPh sb="85" eb="87">
      <t>シセツ</t>
    </rPh>
    <rPh sb="88" eb="89">
      <t>チョウ</t>
    </rPh>
    <rPh sb="89" eb="92">
      <t>ジュミョウカ</t>
    </rPh>
    <rPh sb="93" eb="94">
      <t>ハカ</t>
    </rPh>
    <phoneticPr fontId="4"/>
  </si>
  <si>
    <t>　分析欄でも記載したが，使用料収入に対して，浄化槽1基あたりの管理費が高額なため，経費回収率が低下している。そのため，①収益的収支率と⑤経費回収率の向上を図るため，浄化槽管理の効率化を進め，管理費の削減に努める必要がある。
　最後に，社会情勢の変化に的確に対応した事務事業の見直しや経常的経費の縮減などによる経営改革を進め，経営基盤の強化などを積極的に取り組み，より一層の経営健全化を促進する。</t>
    <rPh sb="1" eb="3">
      <t>ブンセキ</t>
    </rPh>
    <rPh sb="3" eb="4">
      <t>ラン</t>
    </rPh>
    <rPh sb="6" eb="8">
      <t>キサイ</t>
    </rPh>
    <rPh sb="12" eb="17">
      <t>シヨウリョウシュウニュウ</t>
    </rPh>
    <rPh sb="18" eb="19">
      <t>タイ</t>
    </rPh>
    <rPh sb="22" eb="25">
      <t>ジョウカソウ</t>
    </rPh>
    <rPh sb="26" eb="27">
      <t>キ</t>
    </rPh>
    <rPh sb="31" eb="34">
      <t>カンリヒ</t>
    </rPh>
    <rPh sb="35" eb="37">
      <t>コウガク</t>
    </rPh>
    <rPh sb="47" eb="49">
      <t>テイカ</t>
    </rPh>
    <rPh sb="60" eb="63">
      <t>シュウエキテキ</t>
    </rPh>
    <rPh sb="63" eb="65">
      <t>シュウシ</t>
    </rPh>
    <rPh sb="65" eb="66">
      <t>リツ</t>
    </rPh>
    <rPh sb="68" eb="70">
      <t>ケイヒ</t>
    </rPh>
    <rPh sb="70" eb="72">
      <t>カイシュウ</t>
    </rPh>
    <rPh sb="72" eb="73">
      <t>リツ</t>
    </rPh>
    <rPh sb="74" eb="76">
      <t>コウジョウ</t>
    </rPh>
    <rPh sb="77" eb="78">
      <t>ハカ</t>
    </rPh>
    <rPh sb="95" eb="97">
      <t>カンリ</t>
    </rPh>
    <rPh sb="97" eb="98">
      <t>ヒ</t>
    </rPh>
    <rPh sb="99" eb="101">
      <t>サクゲン</t>
    </rPh>
    <rPh sb="102" eb="103">
      <t>ツト</t>
    </rPh>
    <rPh sb="105" eb="1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</si>
</sst>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EB-4960-8828-73E7E54538A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9EB-4960-8828-73E7E54538A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A6B-4612-BF2F-A26DA225A0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56.52</c:v>
                </c:pt>
                <c:pt idx="4">
                  <c:v>88.45</c:v>
                </c:pt>
              </c:numCache>
            </c:numRef>
          </c:val>
          <c:smooth val="0"/>
          <c:extLst>
            <c:ext xmlns:c16="http://schemas.microsoft.com/office/drawing/2014/chart" uri="{C3380CC4-5D6E-409C-BE32-E72D297353CC}">
              <c16:uniqueId val="{00000001-1A6B-4612-BF2F-A26DA225A0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69.44</c:v>
                </c:pt>
                <c:pt idx="1">
                  <c:v>69.44</c:v>
                </c:pt>
                <c:pt idx="2">
                  <c:v>71.959999999999994</c:v>
                </c:pt>
                <c:pt idx="3">
                  <c:v>74.03</c:v>
                </c:pt>
                <c:pt idx="4">
                  <c:v>75.14</c:v>
                </c:pt>
              </c:numCache>
            </c:numRef>
          </c:val>
          <c:extLst>
            <c:ext xmlns:c16="http://schemas.microsoft.com/office/drawing/2014/chart" uri="{C3380CC4-5D6E-409C-BE32-E72D297353CC}">
              <c16:uniqueId val="{00000000-B240-464D-BCE7-513B01972ED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88.43</c:v>
                </c:pt>
                <c:pt idx="4">
                  <c:v>90.34</c:v>
                </c:pt>
              </c:numCache>
            </c:numRef>
          </c:val>
          <c:smooth val="0"/>
          <c:extLst>
            <c:ext xmlns:c16="http://schemas.microsoft.com/office/drawing/2014/chart" uri="{C3380CC4-5D6E-409C-BE32-E72D297353CC}">
              <c16:uniqueId val="{00000001-B240-464D-BCE7-513B01972ED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98.64</c:v>
                </c:pt>
                <c:pt idx="1">
                  <c:v>101.21</c:v>
                </c:pt>
                <c:pt idx="2">
                  <c:v>93.25</c:v>
                </c:pt>
                <c:pt idx="3">
                  <c:v>87.56</c:v>
                </c:pt>
                <c:pt idx="4">
                  <c:v>86.98</c:v>
                </c:pt>
              </c:numCache>
            </c:numRef>
          </c:val>
          <c:extLst>
            <c:ext xmlns:c16="http://schemas.microsoft.com/office/drawing/2014/chart" uri="{C3380CC4-5D6E-409C-BE32-E72D297353CC}">
              <c16:uniqueId val="{00000000-0128-4C7D-8404-76FF6C86B40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28-4C7D-8404-76FF6C86B40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2F-40EE-86E3-6BE147DBD49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2F-40EE-86E3-6BE147DBD49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BE-454B-A174-14921770A56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BE-454B-A174-14921770A56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5B-4AFF-8B42-59FA3C5A58A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5B-4AFF-8B42-59FA3C5A58A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57-480F-B43A-3274B366C98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57-480F-B43A-3274B366C98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F1-47DA-B23F-894C63EF1B1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294.08999999999997</c:v>
                </c:pt>
                <c:pt idx="4">
                  <c:v>294.08999999999997</c:v>
                </c:pt>
              </c:numCache>
            </c:numRef>
          </c:val>
          <c:smooth val="0"/>
          <c:extLst>
            <c:ext xmlns:c16="http://schemas.microsoft.com/office/drawing/2014/chart" uri="{C3380CC4-5D6E-409C-BE32-E72D297353CC}">
              <c16:uniqueId val="{00000001-41F1-47DA-B23F-894C63EF1B1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61.53</c:v>
                </c:pt>
                <c:pt idx="1">
                  <c:v>62.87</c:v>
                </c:pt>
                <c:pt idx="2">
                  <c:v>58.39</c:v>
                </c:pt>
                <c:pt idx="3">
                  <c:v>55.84</c:v>
                </c:pt>
                <c:pt idx="4">
                  <c:v>51.99</c:v>
                </c:pt>
              </c:numCache>
            </c:numRef>
          </c:val>
          <c:extLst>
            <c:ext xmlns:c16="http://schemas.microsoft.com/office/drawing/2014/chart" uri="{C3380CC4-5D6E-409C-BE32-E72D297353CC}">
              <c16:uniqueId val="{00000000-8EB0-4AA4-AB2E-9F930CFE1BC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60</c:v>
                </c:pt>
                <c:pt idx="4">
                  <c:v>59.01</c:v>
                </c:pt>
              </c:numCache>
            </c:numRef>
          </c:val>
          <c:smooth val="0"/>
          <c:extLst>
            <c:ext xmlns:c16="http://schemas.microsoft.com/office/drawing/2014/chart" uri="{C3380CC4-5D6E-409C-BE32-E72D297353CC}">
              <c16:uniqueId val="{00000001-8EB0-4AA4-AB2E-9F930CFE1BC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135.56</c:v>
                </c:pt>
                <c:pt idx="1">
                  <c:v>132.1</c:v>
                </c:pt>
                <c:pt idx="2">
                  <c:v>144.22</c:v>
                </c:pt>
                <c:pt idx="3">
                  <c:v>150.91999999999999</c:v>
                </c:pt>
                <c:pt idx="4">
                  <c:v>163.30000000000001</c:v>
                </c:pt>
              </c:numCache>
            </c:numRef>
          </c:val>
          <c:extLst>
            <c:ext xmlns:c16="http://schemas.microsoft.com/office/drawing/2014/chart" uri="{C3380CC4-5D6E-409C-BE32-E72D297353CC}">
              <c16:uniqueId val="{00000000-17F1-463C-86D6-2FC8E6CEAAE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282.70999999999998</c:v>
                </c:pt>
                <c:pt idx="4">
                  <c:v>291.82</c:v>
                </c:pt>
              </c:numCache>
            </c:numRef>
          </c:val>
          <c:smooth val="0"/>
          <c:extLst>
            <c:ext xmlns:c16="http://schemas.microsoft.com/office/drawing/2014/chart" uri="{C3380CC4-5D6E-409C-BE32-E72D297353CC}">
              <c16:uniqueId val="{00000001-17F1-463C-86D6-2FC8E6CEAAE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大衡村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5650</v>
      </c>
      <c r="AM8" s="46"/>
      <c r="AN8" s="46"/>
      <c r="AO8" s="46"/>
      <c r="AP8" s="46"/>
      <c r="AQ8" s="46"/>
      <c r="AR8" s="46"/>
      <c r="AS8" s="46"/>
      <c r="AT8" s="45">
        <f>データ!T6</f>
        <v>60.32</v>
      </c>
      <c r="AU8" s="45"/>
      <c r="AV8" s="45"/>
      <c r="AW8" s="45"/>
      <c r="AX8" s="45"/>
      <c r="AY8" s="45"/>
      <c r="AZ8" s="45"/>
      <c r="BA8" s="45"/>
      <c r="BB8" s="45">
        <f>データ!U6</f>
        <v>93.67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39</v>
      </c>
      <c r="Q10" s="45"/>
      <c r="R10" s="45"/>
      <c r="S10" s="45"/>
      <c r="T10" s="45"/>
      <c r="U10" s="45"/>
      <c r="V10" s="45"/>
      <c r="W10" s="45">
        <f>データ!Q6</f>
        <v>100</v>
      </c>
      <c r="X10" s="45"/>
      <c r="Y10" s="45"/>
      <c r="Z10" s="45"/>
      <c r="AA10" s="45"/>
      <c r="AB10" s="45"/>
      <c r="AC10" s="45"/>
      <c r="AD10" s="46">
        <f>データ!R6</f>
        <v>3500</v>
      </c>
      <c r="AE10" s="46"/>
      <c r="AF10" s="46"/>
      <c r="AG10" s="46"/>
      <c r="AH10" s="46"/>
      <c r="AI10" s="46"/>
      <c r="AJ10" s="46"/>
      <c r="AK10" s="2"/>
      <c r="AL10" s="46">
        <f>データ!V6</f>
        <v>2196</v>
      </c>
      <c r="AM10" s="46"/>
      <c r="AN10" s="46"/>
      <c r="AO10" s="46"/>
      <c r="AP10" s="46"/>
      <c r="AQ10" s="46"/>
      <c r="AR10" s="46"/>
      <c r="AS10" s="46"/>
      <c r="AT10" s="45">
        <f>データ!W6</f>
        <v>52.7</v>
      </c>
      <c r="AU10" s="45"/>
      <c r="AV10" s="45"/>
      <c r="AW10" s="45"/>
      <c r="AX10" s="45"/>
      <c r="AY10" s="45"/>
      <c r="AZ10" s="45"/>
      <c r="BA10" s="45"/>
      <c r="BB10" s="45">
        <f>データ!X6</f>
        <v>41.67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44</v>
      </c>
      <c r="O86" s="12" t="str">
        <f>データ!EO6</f>
        <v>【-】</v>
      </c>
    </row>
  </sheetData>
  <sheetProtection algorithmName="SHA-512" hashValue="QA6Eqtd0ru5pFIh0qMW+BOP1d/OsRgwAaDrOkhcqIhPlNdtuM3qQMyVCgxCHaDnjzpFw2F+j4r1GeqbhNWdrKg==" saltValue="Z0eKGYYN1Fy1lBWQfZsLS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44245</v>
      </c>
      <c r="D6" s="19">
        <f t="shared" si="3"/>
        <v>47</v>
      </c>
      <c r="E6" s="19">
        <f t="shared" si="3"/>
        <v>18</v>
      </c>
      <c r="F6" s="19">
        <f t="shared" si="3"/>
        <v>0</v>
      </c>
      <c r="G6" s="19">
        <f t="shared" si="3"/>
        <v>0</v>
      </c>
      <c r="H6" s="19" t="str">
        <f t="shared" si="3"/>
        <v>宮城県　大衡村</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39</v>
      </c>
      <c r="Q6" s="20">
        <f t="shared" si="3"/>
        <v>100</v>
      </c>
      <c r="R6" s="20">
        <f t="shared" si="3"/>
        <v>3500</v>
      </c>
      <c r="S6" s="20">
        <f t="shared" si="3"/>
        <v>5650</v>
      </c>
      <c r="T6" s="20">
        <f t="shared" si="3"/>
        <v>60.32</v>
      </c>
      <c r="U6" s="20">
        <f t="shared" si="3"/>
        <v>93.67</v>
      </c>
      <c r="V6" s="20">
        <f t="shared" si="3"/>
        <v>2196</v>
      </c>
      <c r="W6" s="20">
        <f t="shared" si="3"/>
        <v>52.7</v>
      </c>
      <c r="X6" s="20">
        <f t="shared" si="3"/>
        <v>41.67</v>
      </c>
      <c r="Y6" s="21">
        <f>IF(Y7="",NA(),Y7)</f>
        <v>98.64</v>
      </c>
      <c r="Z6" s="21">
        <f t="shared" ref="Z6:AH6" si="4">IF(Z7="",NA(),Z7)</f>
        <v>101.21</v>
      </c>
      <c r="AA6" s="21">
        <f t="shared" si="4"/>
        <v>93.25</v>
      </c>
      <c r="AB6" s="21">
        <f t="shared" si="4"/>
        <v>87.56</v>
      </c>
      <c r="AC6" s="21">
        <f t="shared" si="4"/>
        <v>86.98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386.46</v>
      </c>
      <c r="BL6" s="21">
        <f t="shared" si="7"/>
        <v>421.25</v>
      </c>
      <c r="BM6" s="21">
        <f t="shared" si="7"/>
        <v>398.42</v>
      </c>
      <c r="BN6" s="21">
        <f t="shared" si="7"/>
        <v>294.08999999999997</v>
      </c>
      <c r="BO6" s="21">
        <f t="shared" si="7"/>
        <v>294.08999999999997</v>
      </c>
      <c r="BP6" s="20" t="str">
        <f>IF(BP7="","",IF(BP7="-","【-】","【"&amp;SUBSTITUTE(TEXT(BP7,"#,##0.00"),"-","△")&amp;"】"))</f>
        <v>【307.39】</v>
      </c>
      <c r="BQ6" s="21">
        <f>IF(BQ7="",NA(),BQ7)</f>
        <v>61.53</v>
      </c>
      <c r="BR6" s="21">
        <f t="shared" ref="BR6:BZ6" si="8">IF(BR7="",NA(),BR7)</f>
        <v>62.87</v>
      </c>
      <c r="BS6" s="21">
        <f t="shared" si="8"/>
        <v>58.39</v>
      </c>
      <c r="BT6" s="21">
        <f t="shared" si="8"/>
        <v>55.84</v>
      </c>
      <c r="BU6" s="21">
        <f t="shared" si="8"/>
        <v>51.99</v>
      </c>
      <c r="BV6" s="21">
        <f t="shared" si="8"/>
        <v>55.85</v>
      </c>
      <c r="BW6" s="21">
        <f t="shared" si="8"/>
        <v>53.23</v>
      </c>
      <c r="BX6" s="21">
        <f t="shared" si="8"/>
        <v>50.7</v>
      </c>
      <c r="BY6" s="21">
        <f t="shared" si="8"/>
        <v>60</v>
      </c>
      <c r="BZ6" s="21">
        <f t="shared" si="8"/>
        <v>59.01</v>
      </c>
      <c r="CA6" s="20" t="str">
        <f>IF(CA7="","",IF(CA7="-","【-】","【"&amp;SUBSTITUTE(TEXT(CA7,"#,##0.00"),"-","△")&amp;"】"))</f>
        <v>【57.03】</v>
      </c>
      <c r="CB6" s="21">
        <f>IF(CB7="",NA(),CB7)</f>
        <v>135.56</v>
      </c>
      <c r="CC6" s="21">
        <f t="shared" ref="CC6:CK6" si="9">IF(CC7="",NA(),CC7)</f>
        <v>132.1</v>
      </c>
      <c r="CD6" s="21">
        <f t="shared" si="9"/>
        <v>144.22</v>
      </c>
      <c r="CE6" s="21">
        <f t="shared" si="9"/>
        <v>150.91999999999999</v>
      </c>
      <c r="CF6" s="21">
        <f t="shared" si="9"/>
        <v>163.30000000000001</v>
      </c>
      <c r="CG6" s="21">
        <f t="shared" si="9"/>
        <v>287.91000000000003</v>
      </c>
      <c r="CH6" s="21">
        <f t="shared" si="9"/>
        <v>283.3</v>
      </c>
      <c r="CI6" s="21">
        <f t="shared" si="9"/>
        <v>289.81</v>
      </c>
      <c r="CJ6" s="21">
        <f t="shared" si="9"/>
        <v>282.70999999999998</v>
      </c>
      <c r="CK6" s="21">
        <f t="shared" si="9"/>
        <v>291.82</v>
      </c>
      <c r="CL6" s="20" t="str">
        <f>IF(CL7="","",IF(CL7="-","【-】","【"&amp;SUBSTITUTE(TEXT(CL7,"#,##0.00"),"-","△")&amp;"】"))</f>
        <v>【294.83】</v>
      </c>
      <c r="CM6" s="21">
        <f>IF(CM7="",NA(),CM7)</f>
        <v>100</v>
      </c>
      <c r="CN6" s="21">
        <f t="shared" ref="CN6:CV6" si="10">IF(CN7="",NA(),CN7)</f>
        <v>100</v>
      </c>
      <c r="CO6" s="21">
        <f t="shared" si="10"/>
        <v>100</v>
      </c>
      <c r="CP6" s="21">
        <f t="shared" si="10"/>
        <v>100</v>
      </c>
      <c r="CQ6" s="21">
        <f t="shared" si="10"/>
        <v>100</v>
      </c>
      <c r="CR6" s="21">
        <f t="shared" si="10"/>
        <v>54.93</v>
      </c>
      <c r="CS6" s="21">
        <f t="shared" si="10"/>
        <v>55.96</v>
      </c>
      <c r="CT6" s="21">
        <f t="shared" si="10"/>
        <v>56.45</v>
      </c>
      <c r="CU6" s="21">
        <f t="shared" si="10"/>
        <v>56.52</v>
      </c>
      <c r="CV6" s="21">
        <f t="shared" si="10"/>
        <v>88.45</v>
      </c>
      <c r="CW6" s="20" t="str">
        <f>IF(CW7="","",IF(CW7="-","【-】","【"&amp;SUBSTITUTE(TEXT(CW7,"#,##0.00"),"-","△")&amp;"】"))</f>
        <v>【84.27】</v>
      </c>
      <c r="CX6" s="21">
        <f>IF(CX7="",NA(),CX7)</f>
        <v>69.44</v>
      </c>
      <c r="CY6" s="21">
        <f t="shared" ref="CY6:DG6" si="11">IF(CY7="",NA(),CY7)</f>
        <v>69.44</v>
      </c>
      <c r="CZ6" s="21">
        <f t="shared" si="11"/>
        <v>71.959999999999994</v>
      </c>
      <c r="DA6" s="21">
        <f t="shared" si="11"/>
        <v>74.03</v>
      </c>
      <c r="DB6" s="21">
        <f t="shared" si="11"/>
        <v>75.14</v>
      </c>
      <c r="DC6" s="21">
        <f t="shared" si="11"/>
        <v>65.569999999999993</v>
      </c>
      <c r="DD6" s="21">
        <f t="shared" si="11"/>
        <v>60.12</v>
      </c>
      <c r="DE6" s="21">
        <f t="shared" si="11"/>
        <v>54.99</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44245</v>
      </c>
      <c r="D7" s="23">
        <v>47</v>
      </c>
      <c r="E7" s="23">
        <v>18</v>
      </c>
      <c r="F7" s="23">
        <v>0</v>
      </c>
      <c r="G7" s="23">
        <v>0</v>
      </c>
      <c r="H7" s="23" t="s">
        <v>98</v>
      </c>
      <c r="I7" s="23" t="s">
        <v>99</v>
      </c>
      <c r="J7" s="23" t="s">
        <v>100</v>
      </c>
      <c r="K7" s="23" t="s">
        <v>101</v>
      </c>
      <c r="L7" s="23" t="s">
        <v>102</v>
      </c>
      <c r="M7" s="23" t="s">
        <v>103</v>
      </c>
      <c r="N7" s="24" t="s">
        <v>104</v>
      </c>
      <c r="O7" s="24" t="s">
        <v>105</v>
      </c>
      <c r="P7" s="24">
        <v>39</v>
      </c>
      <c r="Q7" s="24">
        <v>100</v>
      </c>
      <c r="R7" s="24">
        <v>3500</v>
      </c>
      <c r="S7" s="24">
        <v>5650</v>
      </c>
      <c r="T7" s="24">
        <v>60.32</v>
      </c>
      <c r="U7" s="24">
        <v>93.67</v>
      </c>
      <c r="V7" s="24">
        <v>2196</v>
      </c>
      <c r="W7" s="24">
        <v>52.7</v>
      </c>
      <c r="X7" s="24">
        <v>41.67</v>
      </c>
      <c r="Y7" s="24">
        <v>98.64</v>
      </c>
      <c r="Z7" s="24">
        <v>101.21</v>
      </c>
      <c r="AA7" s="24">
        <v>93.25</v>
      </c>
      <c r="AB7" s="24">
        <v>87.56</v>
      </c>
      <c r="AC7" s="24">
        <v>86.98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386.46</v>
      </c>
      <c r="BL7" s="24">
        <v>421.25</v>
      </c>
      <c r="BM7" s="24">
        <v>398.42</v>
      </c>
      <c r="BN7" s="24">
        <v>294.08999999999997</v>
      </c>
      <c r="BO7" s="24">
        <v>294.08999999999997</v>
      </c>
      <c r="BP7" s="24">
        <v>307.39</v>
      </c>
      <c r="BQ7" s="24">
        <v>61.53</v>
      </c>
      <c r="BR7" s="24">
        <v>62.87</v>
      </c>
      <c r="BS7" s="24">
        <v>58.39</v>
      </c>
      <c r="BT7" s="24">
        <v>55.84</v>
      </c>
      <c r="BU7" s="24">
        <v>51.99</v>
      </c>
      <c r="BV7" s="24">
        <v>55.85</v>
      </c>
      <c r="BW7" s="24">
        <v>53.23</v>
      </c>
      <c r="BX7" s="24">
        <v>50.7</v>
      </c>
      <c r="BY7" s="24">
        <v>60</v>
      </c>
      <c r="BZ7" s="24">
        <v>59.01</v>
      </c>
      <c r="CA7" s="24">
        <v>57.03</v>
      </c>
      <c r="CB7" s="24">
        <v>135.56</v>
      </c>
      <c r="CC7" s="24">
        <v>132.1</v>
      </c>
      <c r="CD7" s="24">
        <v>144.22</v>
      </c>
      <c r="CE7" s="24">
        <v>150.91999999999999</v>
      </c>
      <c r="CF7" s="24">
        <v>163.30000000000001</v>
      </c>
      <c r="CG7" s="24">
        <v>287.91000000000003</v>
      </c>
      <c r="CH7" s="24">
        <v>283.3</v>
      </c>
      <c r="CI7" s="24">
        <v>289.81</v>
      </c>
      <c r="CJ7" s="24">
        <v>282.70999999999998</v>
      </c>
      <c r="CK7" s="24">
        <v>291.82</v>
      </c>
      <c r="CL7" s="24">
        <v>294.83</v>
      </c>
      <c r="CM7" s="24">
        <v>100</v>
      </c>
      <c r="CN7" s="24">
        <v>100</v>
      </c>
      <c r="CO7" s="24">
        <v>100</v>
      </c>
      <c r="CP7" s="24">
        <v>100</v>
      </c>
      <c r="CQ7" s="24">
        <v>100</v>
      </c>
      <c r="CR7" s="24">
        <v>54.93</v>
      </c>
      <c r="CS7" s="24">
        <v>55.96</v>
      </c>
      <c r="CT7" s="24">
        <v>56.45</v>
      </c>
      <c r="CU7" s="24">
        <v>56.52</v>
      </c>
      <c r="CV7" s="24">
        <v>88.45</v>
      </c>
      <c r="CW7" s="24">
        <v>84.27</v>
      </c>
      <c r="CX7" s="24">
        <v>69.44</v>
      </c>
      <c r="CY7" s="24">
        <v>69.44</v>
      </c>
      <c r="CZ7" s="24">
        <v>71.959999999999994</v>
      </c>
      <c r="DA7" s="24">
        <v>74.03</v>
      </c>
      <c r="DB7" s="24">
        <v>75.14</v>
      </c>
      <c r="DC7" s="24">
        <v>65.569999999999993</v>
      </c>
      <c r="DD7" s="24">
        <v>60.12</v>
      </c>
      <c r="DE7" s="24">
        <v>54.99</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2023-12-12T02:59:28Z</dcterms:created>
  <dcterms:modified xsi:type="dcterms:W3CDTF">2024-02-08T07:49:44Z</dcterms:modified>
  <cp:category/>
</cp:coreProperties>
</file>