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7bnas1\nas2_水道\上水道係\(10)  営業の企画及び統計\経営比較分析表\R4年度決算\"/>
    </mc:Choice>
  </mc:AlternateContent>
  <xr:revisionPtr revIDLastSave="0" documentId="13_ncr:1_{085CAEEB-2C02-4EB4-8A50-A380F1157B3B}" xr6:coauthVersionLast="47" xr6:coauthVersionMax="47" xr10:uidLastSave="{00000000-0000-0000-0000-000000000000}"/>
  <workbookProtection workbookAlgorithmName="SHA-512" workbookHashValue="uHTFhMCLsFRa/UWIbcyb1GucmoRd9mv7aSGdQ8c+z3z8JLsKg/FELtRrAR7RG/ybXG/wXlKDlwW1GKggRO6ctA==" workbookSaltValue="zFB/0TDFMjgrCHcZc6X0gg=="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BB10" i="4"/>
  <c r="AT10" i="4"/>
  <c r="AL10" i="4"/>
  <c r="I10" i="4"/>
  <c r="B10" i="4"/>
  <c r="BB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<sst xmlns="http://schemas.openxmlformats.org/spreadsheetml/2006/main" count="228" uniqueCount="113">
  <si>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</si>
  <si>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</si>
  <si>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</si>
  <si>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</si>
  <si>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</si>
  <si>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</si>
  <si>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</si>
  <si>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</si>
  <si>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</si>
  <si>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</si>
  <si>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</si>
  <si>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</si>
  <si>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</si>
  <si>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</si>
  <si>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</si>
  <si>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</si>
  <si>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</si>
  <si>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</si>
  <si>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</si>
  <si>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</si>
  <si>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</si>
  <si>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</si>
  <si>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</si>
  <si>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</si>
  <si>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</si>
  <si>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</si>
  <si>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</si>
  <si>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</si>
  <si>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</si>
  <si>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</si>
  <si>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</si>
  <si>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</si>
  <si>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</si>
  <si>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</si>
  <si>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</si>
  <si>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</si>
  <si>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</si>
  <si>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</si>
  <si>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</si>
  <si>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</si>
  <si>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</si>
  <si>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</si>
  <si>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</si>
  <si>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</si>
  <si>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</si>
  <si>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</si>
  <si>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</si>
  <si>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</si>
  <si>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</si>
  <si>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</si>
  <si>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</si>
  <si>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</si>
  <si>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</si>
  <si>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</si>
  <si>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</si>
  <si>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</si>
  <si>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</si>
  <si>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</si>
  <si>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</si>
  <si>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</si>
  <si>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</si>
  <si>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</si>
  <si>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</si>
  <si>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</si>
  <si>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</si>
  <si>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</si>
  <si>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</si>
  <si>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</si>
  <si>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</si>
  <si>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</si>
  <si>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</si>
  <si>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</si>
  <si>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</si>
  <si>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</si>
  <si>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</si>
  <si>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</si>
  <si>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</si>
  <si>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</si>
  <si>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</si>
  <si>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</si>
  <si>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</si>
  <si>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</si>
  <si>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</si>
  <si>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</si>
  <si>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</si>
  <si>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</si>
  <si>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</si>
  <si>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</si>
  <si>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</si>
  <si>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</si>
  <si>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</si>
  <si>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</si>
  <si>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</si>
  <si>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</si>
  <si>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</si>
  <si>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</si>
  <si>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</si>
  <si>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</si>
  <si>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</si>
  <si>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</si>
  <si>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</si>
  <si>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</si>
  <si>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</si>
  <si>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</si>
  <si>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</si>
  <si>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</si>
  <si>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</si>
  <si>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</si>
  <si>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</si>
  <si>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</si>
  <si>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入においては、高料金対策補助金が該当にならなかったことにより昨年に比べ減少したものの、長期前受金戻入益があり、支出においても事業費が減少したことから、結果的に純利益を生み出すことができた。
　今後も「小さなまちに大きな安心を　くらしを支える水道」を基本理念とし、町民や事業者等に丁寧に説明しながら、事業を進めたいと考えている。</t>
    <rPh sb="1" eb="3">
      <t>シュウニュウ</t>
    </rPh>
    <rPh sb="9" eb="17">
      <t>コウリョウキンタイサクホジョキン</t>
    </rPh>
    <rPh sb="18" eb="20">
      <t>ガイトウ</t>
    </rPh>
    <rPh sb="32" eb="34">
      <t>サクネン</t>
    </rPh>
    <rPh sb="35" eb="36">
      <t>クラ</t>
    </rPh>
    <rPh sb="37" eb="39">
      <t>ゲンショウ</t>
    </rPh>
    <rPh sb="45" eb="49">
      <t>チョウキマエウ</t>
    </rPh>
    <rPh sb="49" eb="50">
      <t>キン</t>
    </rPh>
    <rPh sb="50" eb="53">
      <t>レイニュウエキ</t>
    </rPh>
    <rPh sb="57" eb="59">
      <t>シシュツ</t>
    </rPh>
    <rPh sb="64" eb="67">
      <t>ジギョウヒ</t>
    </rPh>
    <rPh sb="68" eb="70">
      <t>ゲンショウ</t>
    </rPh>
    <phoneticPr fontId="4"/>
  </si>
  <si>
    <t>① 有形固定資産減価償却率は、類似団体平均値と比較して0.17ポイント高い。
② 管路経年化率は、類似団体平均値と比較して5.31ポイント高い。これは、本町の給水面積が13.19㎢と東北一小さな町であることで、上水道の普及が早かったことによる。今後も、令和元年9月に策定した「施設更新計画」や「水道ビジョン」により、長寿命化や被害のなかった施設の耐震化などを継続していく。
③ 管路更新率は、類似団体平均値と比較して0.50ポイント低いが、老朽化が進んでいることは認識している。しかし、これまでも統計単位未満の更新は計画的に行っており、今後も耐震化などの施設の更新を継続していく。</t>
    <phoneticPr fontId="4"/>
  </si>
  <si>
    <t>① 経常収支比率は、令和3年度と比較し9.64ポイント下降した。全国平均と比較すると6.46ポイント低く、類似団体平均と比較しても3.68ポイント低い。下降の主な要因は、経常費用が令和3年度のみ実施した委託事業がなかったことにより6,930千円減少したものの、高料金対策補助金が国の交付要件を満たさなくなったことにより該当にならなかった影響で経常収益で48,272千円の減額となり、結果的に経常収支比率が下降した。
② 累積欠損比率は、未処理欠損金が発生していないため算定されなかった。
③ 流動比率は、令和3年度と比較し424.36ポイント上昇し1,423.42％となった。類似団体平均や全国平均と比較しても高い比率である。上昇した主な要因は、単独の建設事業が減少したことによるものである。
④ 企業債残高対給水収益比率は、令和3年度と比較し4.43ポイント下降した。類似団体平均や全国平均と比較しても低い比率である。要因は、新規の借入がなく着実に償還が進んでいることから比率が下降した。今後、人口減少が進み給水収益が減る中で、老朽施設等の更新に着手し、企業債を起こすことになった場合、比率の上昇は避けられない。
⑤ 料金回収率は、令和3年度と比較し0.7ポイント下降したが類似団体平均と比較すると高く、全国平均と比較すると低い比率である。
⑥給水原価は、令和3年度と比較し1.29円高くなったが類似団体平均と比較した場合は、46.88円高くなっている。要因は、年間総有収水量が減少したことによる。また、本町では、自己水源が無く100%受水であり受水費に占める資本費が高い現況である。今後の水道料金については、「水道料金改定業務の手引き」を参考に検討したい。
⑦ 施設利用率は、令和3年度と比較して1.16ポイント下降した。類似団体平均や全国平均と比較すると下回っている。主な要因は、健康スポーツ施設の休館に伴い使用水量が減少したため。
⑧ 有収率は、令和3年度と同数値となった。類似団体平均と比較した場合は、18.96ポイント高くなっており、十分収益に結びついていると考えられる。</t>
    <rPh sb="79" eb="80">
      <t>オモ</t>
    </rPh>
    <rPh sb="85" eb="89">
      <t>ケイジョウヒヨウ</t>
    </rPh>
    <rPh sb="90" eb="92">
      <t>レイワ</t>
    </rPh>
    <rPh sb="93" eb="95">
      <t>ネンド</t>
    </rPh>
    <rPh sb="101" eb="105">
      <t>イタクジギョウ</t>
    </rPh>
    <rPh sb="120" eb="122">
      <t>センエン</t>
    </rPh>
    <rPh sb="122" eb="124">
      <t>ゲンショウ</t>
    </rPh>
    <rPh sb="130" eb="138">
      <t>コウリョウキンタイサクホジョキン</t>
    </rPh>
    <rPh sb="139" eb="140">
      <t>クニ</t>
    </rPh>
    <rPh sb="141" eb="143">
      <t>コウフ</t>
    </rPh>
    <rPh sb="143" eb="145">
      <t>ヨウケン</t>
    </rPh>
    <rPh sb="146" eb="147">
      <t>ミ</t>
    </rPh>
    <rPh sb="159" eb="161">
      <t>ガイトウ</t>
    </rPh>
    <rPh sb="168" eb="170">
      <t>エイキョウ</t>
    </rPh>
    <rPh sb="171" eb="175">
      <t>ケイジョウシュウエキ</t>
    </rPh>
    <rPh sb="182" eb="184">
      <t>センエン</t>
    </rPh>
    <rPh sb="185" eb="187">
      <t>ゲンガク</t>
    </rPh>
    <rPh sb="640" eb="64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</si>
</sst>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6999999999999993"/>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17-4BAA-8D1B-2E1D095957C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717-4BAA-8D1B-2E1D095957C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50.5</c:v>
                </c:pt>
                <c:pt idx="1">
                  <c:v>48.53</c:v>
                </c:pt>
                <c:pt idx="2">
                  <c:v>51.51</c:v>
                </c:pt>
                <c:pt idx="3">
                  <c:v>50.55</c:v>
                </c:pt>
                <c:pt idx="4">
                  <c:v>49.39</c:v>
                </c:pt>
              </c:numCache>
            </c:numRef>
          </c:val>
          <c:extLst>
            <c:ext xmlns:c16="http://schemas.microsoft.com/office/drawing/2014/chart" uri="{C3380CC4-5D6E-409C-BE32-E72D297353CC}">
              <c16:uniqueId val="{00000000-EC3D-42E9-B17C-812EB223C9E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EC3D-42E9-B17C-812EB223C9E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99.41</c:v>
                </c:pt>
                <c:pt idx="1">
                  <c:v>99.32</c:v>
                </c:pt>
                <c:pt idx="2">
                  <c:v>99.32</c:v>
                </c:pt>
                <c:pt idx="3">
                  <c:v>99.32</c:v>
                </c:pt>
                <c:pt idx="4">
                  <c:v>99.32</c:v>
                </c:pt>
              </c:numCache>
            </c:numRef>
          </c:val>
          <c:extLst>
            <c:ext xmlns:c16="http://schemas.microsoft.com/office/drawing/2014/chart" uri="{C3380CC4-5D6E-409C-BE32-E72D297353CC}">
              <c16:uniqueId val="{00000000-DC94-427F-A02B-62B01E2BD0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DC94-427F-A02B-62B01E2BD0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108.71</c:v>
                </c:pt>
                <c:pt idx="1">
                  <c:v>97.82</c:v>
                </c:pt>
                <c:pt idx="2">
                  <c:v>114.96</c:v>
                </c:pt>
                <c:pt idx="3">
                  <c:v>111.88</c:v>
                </c:pt>
                <c:pt idx="4">
                  <c:v>102.24</c:v>
                </c:pt>
              </c:numCache>
            </c:numRef>
          </c:val>
          <c:extLst>
            <c:ext xmlns:c16="http://schemas.microsoft.com/office/drawing/2014/chart" uri="{C3380CC4-5D6E-409C-BE32-E72D297353CC}">
              <c16:uniqueId val="{00000000-6730-483A-A94E-B08DB8B77B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6730-483A-A94E-B08DB8B77B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48.92</c:v>
                </c:pt>
                <c:pt idx="1">
                  <c:v>50.72</c:v>
                </c:pt>
                <c:pt idx="2">
                  <c:v>51.24</c:v>
                </c:pt>
                <c:pt idx="3">
                  <c:v>51.11</c:v>
                </c:pt>
                <c:pt idx="4">
                  <c:v>52.37</c:v>
                </c:pt>
              </c:numCache>
            </c:numRef>
          </c:val>
          <c:extLst>
            <c:ext xmlns:c16="http://schemas.microsoft.com/office/drawing/2014/chart" uri="{C3380CC4-5D6E-409C-BE32-E72D297353CC}">
              <c16:uniqueId val="{00000000-2EC8-4E0D-A3B6-AD57CB014A9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2EC8-4E0D-A3B6-AD57CB014A9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19.95</c:v>
                </c:pt>
                <c:pt idx="1">
                  <c:v>20.309999999999999</c:v>
                </c:pt>
                <c:pt idx="2">
                  <c:v>21.19</c:v>
                </c:pt>
                <c:pt idx="3">
                  <c:v>22.43</c:v>
                </c:pt>
                <c:pt idx="4">
                  <c:v>26.04</c:v>
                </c:pt>
              </c:numCache>
            </c:numRef>
          </c:val>
          <c:extLst>
            <c:ext xmlns:c16="http://schemas.microsoft.com/office/drawing/2014/chart" uri="{C3380CC4-5D6E-409C-BE32-E72D297353CC}">
              <c16:uniqueId val="{00000000-D500-4A22-AF08-5A0D99C348D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D500-4A22-AF08-5A0D99C348D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34-4B63-8E05-9EA28E99F3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1734-4B63-8E05-9EA28E99F3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1057.5899999999999</c:v>
                </c:pt>
                <c:pt idx="1">
                  <c:v>1939.07</c:v>
                </c:pt>
                <c:pt idx="2">
                  <c:v>2283.69</c:v>
                </c:pt>
                <c:pt idx="3">
                  <c:v>999.06</c:v>
                </c:pt>
                <c:pt idx="4">
                  <c:v>1423.42</c:v>
                </c:pt>
              </c:numCache>
            </c:numRef>
          </c:val>
          <c:extLst>
            <c:ext xmlns:c16="http://schemas.microsoft.com/office/drawing/2014/chart" uri="{C3380CC4-5D6E-409C-BE32-E72D297353CC}">
              <c16:uniqueId val="{00000000-9CC2-40F9-9EB2-9C91ADA2B50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9CC2-40F9-9EB2-9C91ADA2B50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22.86</c:v>
                </c:pt>
                <c:pt idx="1">
                  <c:v>18.97</c:v>
                </c:pt>
                <c:pt idx="2">
                  <c:v>15.53</c:v>
                </c:pt>
                <c:pt idx="3">
                  <c:v>9.08</c:v>
                </c:pt>
                <c:pt idx="4">
                  <c:v>4.6500000000000004</c:v>
                </c:pt>
              </c:numCache>
            </c:numRef>
          </c:val>
          <c:extLst>
            <c:ext xmlns:c16="http://schemas.microsoft.com/office/drawing/2014/chart" uri="{C3380CC4-5D6E-409C-BE32-E72D297353CC}">
              <c16:uniqueId val="{00000000-0434-4006-A5F1-7C131C9E863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0434-4006-A5F1-7C131C9E863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88.81</c:v>
                </c:pt>
                <c:pt idx="1">
                  <c:v>89.47</c:v>
                </c:pt>
                <c:pt idx="2">
                  <c:v>93.33</c:v>
                </c:pt>
                <c:pt idx="3">
                  <c:v>95.34</c:v>
                </c:pt>
                <c:pt idx="4">
                  <c:v>94.64</c:v>
                </c:pt>
              </c:numCache>
            </c:numRef>
          </c:val>
          <c:extLst>
            <c:ext xmlns:c16="http://schemas.microsoft.com/office/drawing/2014/chart" uri="{C3380CC4-5D6E-409C-BE32-E72D297353CC}">
              <c16:uniqueId val="{00000000-0461-4B5F-BD5F-BC1C114B30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0461-4B5F-BD5F-BC1C114B30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279.77999999999997</c:v>
                </c:pt>
                <c:pt idx="1">
                  <c:v>276</c:v>
                </c:pt>
                <c:pt idx="2">
                  <c:v>222.87</c:v>
                </c:pt>
                <c:pt idx="3">
                  <c:v>234.1</c:v>
                </c:pt>
                <c:pt idx="4">
                  <c:v>235.39</c:v>
                </c:pt>
              </c:numCache>
            </c:numRef>
          </c:val>
          <c:extLst>
            <c:ext xmlns:c16="http://schemas.microsoft.com/office/drawing/2014/chart" uri="{C3380CC4-5D6E-409C-BE32-E72D297353CC}">
              <c16:uniqueId val="{00000000-8542-4259-8E93-49006F8CF31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8542-4259-8E93-49006F8CF31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宮城県　七ケ浜町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2" t="s">
        <v>2</v>
      </c>
      <c r="J7" s="43"/>
      <c r="K7" s="43"/>
      <c r="L7" s="43"/>
      <c r="M7" s="43"/>
      <c r="N7" s="43"/>
      <c r="O7" s="61"/>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3" t="s">
        <v>9</v>
      </c>
      <c r="BM7" s="74"/>
      <c r="BN7" s="74"/>
      <c r="BO7" s="74"/>
      <c r="BP7" s="74"/>
      <c r="BQ7" s="74"/>
      <c r="BR7" s="74"/>
      <c r="BS7" s="74"/>
      <c r="BT7" s="74"/>
      <c r="BU7" s="74"/>
      <c r="BV7" s="74"/>
      <c r="BW7" s="74"/>
      <c r="BX7" s="74"/>
      <c r="BY7" s="7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A6</v>
      </c>
      <c r="X8" s="69"/>
      <c r="Y8" s="69"/>
      <c r="Z8" s="69"/>
      <c r="AA8" s="69"/>
      <c r="AB8" s="69"/>
      <c r="AC8" s="69"/>
      <c r="AD8" s="69" t="str">
        <f>データ!$M$6</f>
        <v>非設置</v>
      </c>
      <c r="AE8" s="69"/>
      <c r="AF8" s="69"/>
      <c r="AG8" s="69"/>
      <c r="AH8" s="69"/>
      <c r="AI8" s="69"/>
      <c r="AJ8" s="69"/>
      <c r="AK8" s="2"/>
      <c r="AL8" s="60">
        <f>データ!$R$6</f>
        <v>18014</v>
      </c>
      <c r="AM8" s="60"/>
      <c r="AN8" s="60"/>
      <c r="AO8" s="60"/>
      <c r="AP8" s="60"/>
      <c r="AQ8" s="60"/>
      <c r="AR8" s="60"/>
      <c r="AS8" s="60"/>
      <c r="AT8" s="37">
        <f>データ!$S$6</f>
        <v>13.19</v>
      </c>
      <c r="AU8" s="38"/>
      <c r="AV8" s="38"/>
      <c r="AW8" s="38"/>
      <c r="AX8" s="38"/>
      <c r="AY8" s="38"/>
      <c r="AZ8" s="38"/>
      <c r="BA8" s="38"/>
      <c r="BB8" s="49">
        <f>データ!$T$6</f>
        <v>1365.73</v>
      </c>
      <c r="BC8" s="49"/>
      <c r="BD8" s="49"/>
      <c r="BE8" s="49"/>
      <c r="BF8" s="49"/>
      <c r="BG8" s="49"/>
      <c r="BH8" s="49"/>
      <c r="BI8" s="49"/>
      <c r="BJ8" s="3"/>
      <c r="BK8" s="3"/>
      <c r="BL8" s="62" t="s">
        <v>10</v>
      </c>
      <c r="BM8" s="63"/>
      <c r="BN8" s="64" t="s">
        <v>11</v>
      </c>
      <c r="BO8" s="64"/>
      <c r="BP8" s="64"/>
      <c r="BQ8" s="64"/>
      <c r="BR8" s="64"/>
      <c r="BS8" s="64"/>
      <c r="BT8" s="64"/>
      <c r="BU8" s="64"/>
      <c r="BV8" s="64"/>
      <c r="BW8" s="64"/>
      <c r="BX8" s="64"/>
      <c r="BY8" s="65"/>
    </row>
    <row r="9" spans="1:78" ht="18.75" customHeight="1" x14ac:dyDescent="0.15">
      <c r="A9" s="2"/>
      <c r="B9" s="42" t="s">
        <v>12</v>
      </c>
      <c r="C9" s="43"/>
      <c r="D9" s="43"/>
      <c r="E9" s="43"/>
      <c r="F9" s="43"/>
      <c r="G9" s="43"/>
      <c r="H9" s="43"/>
      <c r="I9" s="42" t="s">
        <v>13</v>
      </c>
      <c r="J9" s="43"/>
      <c r="K9" s="43"/>
      <c r="L9" s="43"/>
      <c r="M9" s="43"/>
      <c r="N9" s="43"/>
      <c r="O9" s="61"/>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15">
      <c r="A10" s="2"/>
      <c r="B10" s="37" t="str">
        <f>データ!$N$6</f>
        <v>-</v>
      </c>
      <c r="C10" s="38"/>
      <c r="D10" s="38"/>
      <c r="E10" s="38"/>
      <c r="F10" s="38"/>
      <c r="G10" s="38"/>
      <c r="H10" s="38"/>
      <c r="I10" s="37">
        <f>データ!$O$6</f>
        <v>97.41</v>
      </c>
      <c r="J10" s="38"/>
      <c r="K10" s="38"/>
      <c r="L10" s="38"/>
      <c r="M10" s="38"/>
      <c r="N10" s="38"/>
      <c r="O10" s="59"/>
      <c r="P10" s="49">
        <f>データ!$P$6</f>
        <v>100</v>
      </c>
      <c r="Q10" s="49"/>
      <c r="R10" s="49"/>
      <c r="S10" s="49"/>
      <c r="T10" s="49"/>
      <c r="U10" s="49"/>
      <c r="V10" s="49"/>
      <c r="W10" s="60">
        <f>データ!$Q$6</f>
        <v>4400</v>
      </c>
      <c r="X10" s="60"/>
      <c r="Y10" s="60"/>
      <c r="Z10" s="60"/>
      <c r="AA10" s="60"/>
      <c r="AB10" s="60"/>
      <c r="AC10" s="60"/>
      <c r="AD10" s="2"/>
      <c r="AE10" s="2"/>
      <c r="AF10" s="2"/>
      <c r="AG10" s="2"/>
      <c r="AH10" s="2"/>
      <c r="AI10" s="2"/>
      <c r="AJ10" s="2"/>
      <c r="AK10" s="2"/>
      <c r="AL10" s="60">
        <f>データ!$U$6</f>
        <v>17884</v>
      </c>
      <c r="AM10" s="60"/>
      <c r="AN10" s="60"/>
      <c r="AO10" s="60"/>
      <c r="AP10" s="60"/>
      <c r="AQ10" s="60"/>
      <c r="AR10" s="60"/>
      <c r="AS10" s="60"/>
      <c r="AT10" s="37">
        <f>データ!$V$6</f>
        <v>13.19</v>
      </c>
      <c r="AU10" s="38"/>
      <c r="AV10" s="38"/>
      <c r="AW10" s="38"/>
      <c r="AX10" s="38"/>
      <c r="AY10" s="38"/>
      <c r="AZ10" s="38"/>
      <c r="BA10" s="38"/>
      <c r="BB10" s="49">
        <f>データ!$W$6</f>
        <v>1355.88</v>
      </c>
      <c r="BC10" s="49"/>
      <c r="BD10" s="49"/>
      <c r="BE10" s="49"/>
      <c r="BF10" s="49"/>
      <c r="BG10" s="49"/>
      <c r="BH10" s="49"/>
      <c r="BI10" s="49"/>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111</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4"/>
      <c r="BM60" s="85"/>
      <c r="BN60" s="85"/>
      <c r="BO60" s="85"/>
      <c r="BP60" s="85"/>
      <c r="BQ60" s="85"/>
      <c r="BR60" s="85"/>
      <c r="BS60" s="85"/>
      <c r="BT60" s="85"/>
      <c r="BU60" s="85"/>
      <c r="BV60" s="85"/>
      <c r="BW60" s="85"/>
      <c r="BX60" s="85"/>
      <c r="BY60" s="85"/>
      <c r="BZ60" s="86"/>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110</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0w+dJGUxMe6M3n8Yftjs5jwf+4zS10u2aQmXVjnVlfbJd0NlH4Oa51RO919SplPu/c867QJ+5S8FG3uY4siq+w==" saltValue="9DqHVpYMff2TLevdedGGM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44041</v>
      </c>
      <c r="D6" s="20">
        <f t="shared" si="3"/>
        <v>46</v>
      </c>
      <c r="E6" s="20">
        <f t="shared" si="3"/>
        <v>1</v>
      </c>
      <c r="F6" s="20">
        <f t="shared" si="3"/>
        <v>0</v>
      </c>
      <c r="G6" s="20">
        <f t="shared" si="3"/>
        <v>1</v>
      </c>
      <c r="H6" s="20" t="str">
        <f t="shared" si="3"/>
        <v>宮城県　七ケ浜町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97.41</v>
      </c>
      <c r="P6" s="21">
        <f t="shared" si="3"/>
        <v>100</v>
      </c>
      <c r="Q6" s="21">
        <f t="shared" si="3"/>
        <v>4400</v>
      </c>
      <c r="R6" s="21">
        <f t="shared" si="3"/>
        <v>18014</v>
      </c>
      <c r="S6" s="21">
        <f t="shared" si="3"/>
        <v>13.19</v>
      </c>
      <c r="T6" s="21">
        <f t="shared" si="3"/>
        <v>1365.73</v>
      </c>
      <c r="U6" s="21">
        <f t="shared" si="3"/>
        <v>17884</v>
      </c>
      <c r="V6" s="21">
        <f t="shared" si="3"/>
        <v>13.19</v>
      </c>
      <c r="W6" s="21">
        <f t="shared" si="3"/>
        <v>1355.88</v>
      </c>
      <c r="X6" s="22">
        <f>IF(X7="",NA(),X7)</f>
        <v>108.71</v>
      </c>
      <c r="Y6" s="22">
        <f t="shared" ref="Y6:AG6" si="4">IF(Y7="",NA(),Y7)</f>
        <v>97.82</v>
      </c>
      <c r="Z6" s="22">
        <f t="shared" si="4"/>
        <v>114.96</v>
      </c>
      <c r="AA6" s="22">
        <f t="shared" si="4"/>
        <v>111.88</v>
      </c>
      <c r="AB6" s="22">
        <f t="shared" si="4"/>
        <v>102.24</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1057.5899999999999</v>
      </c>
      <c r="AU6" s="22">
        <f t="shared" ref="AU6:BC6" si="6">IF(AU7="",NA(),AU7)</f>
        <v>1939.07</v>
      </c>
      <c r="AV6" s="22">
        <f t="shared" si="6"/>
        <v>2283.69</v>
      </c>
      <c r="AW6" s="22">
        <f t="shared" si="6"/>
        <v>999.06</v>
      </c>
      <c r="AX6" s="22">
        <f t="shared" si="6"/>
        <v>1423.42</v>
      </c>
      <c r="AY6" s="22">
        <f t="shared" si="6"/>
        <v>369.69</v>
      </c>
      <c r="AZ6" s="22">
        <f t="shared" si="6"/>
        <v>379.08</v>
      </c>
      <c r="BA6" s="22">
        <f t="shared" si="6"/>
        <v>367.55</v>
      </c>
      <c r="BB6" s="22">
        <f t="shared" si="6"/>
        <v>378.56</v>
      </c>
      <c r="BC6" s="22">
        <f t="shared" si="6"/>
        <v>364.46</v>
      </c>
      <c r="BD6" s="21" t="str">
        <f>IF(BD7="","",IF(BD7="-","【-】","【"&amp;SUBSTITUTE(TEXT(BD7,"#,##0.00"),"-","△")&amp;"】"))</f>
        <v>【252.29】</v>
      </c>
      <c r="BE6" s="22">
        <f>IF(BE7="",NA(),BE7)</f>
        <v>22.86</v>
      </c>
      <c r="BF6" s="22">
        <f t="shared" ref="BF6:BN6" si="7">IF(BF7="",NA(),BF7)</f>
        <v>18.97</v>
      </c>
      <c r="BG6" s="22">
        <f t="shared" si="7"/>
        <v>15.53</v>
      </c>
      <c r="BH6" s="22">
        <f t="shared" si="7"/>
        <v>9.08</v>
      </c>
      <c r="BI6" s="22">
        <f t="shared" si="7"/>
        <v>4.6500000000000004</v>
      </c>
      <c r="BJ6" s="22">
        <f t="shared" si="7"/>
        <v>402.99</v>
      </c>
      <c r="BK6" s="22">
        <f t="shared" si="7"/>
        <v>398.98</v>
      </c>
      <c r="BL6" s="22">
        <f t="shared" si="7"/>
        <v>418.68</v>
      </c>
      <c r="BM6" s="22">
        <f t="shared" si="7"/>
        <v>395.68</v>
      </c>
      <c r="BN6" s="22">
        <f t="shared" si="7"/>
        <v>403.72</v>
      </c>
      <c r="BO6" s="21" t="str">
        <f>IF(BO7="","",IF(BO7="-","【-】","【"&amp;SUBSTITUTE(TEXT(BO7,"#,##0.00"),"-","△")&amp;"】"))</f>
        <v>【268.07】</v>
      </c>
      <c r="BP6" s="22">
        <f>IF(BP7="",NA(),BP7)</f>
        <v>88.81</v>
      </c>
      <c r="BQ6" s="22">
        <f t="shared" ref="BQ6:BY6" si="8">IF(BQ7="",NA(),BQ7)</f>
        <v>89.47</v>
      </c>
      <c r="BR6" s="22">
        <f t="shared" si="8"/>
        <v>93.33</v>
      </c>
      <c r="BS6" s="22">
        <f t="shared" si="8"/>
        <v>95.34</v>
      </c>
      <c r="BT6" s="22">
        <f t="shared" si="8"/>
        <v>94.64</v>
      </c>
      <c r="BU6" s="22">
        <f t="shared" si="8"/>
        <v>98.66</v>
      </c>
      <c r="BV6" s="22">
        <f t="shared" si="8"/>
        <v>98.64</v>
      </c>
      <c r="BW6" s="22">
        <f t="shared" si="8"/>
        <v>94.78</v>
      </c>
      <c r="BX6" s="22">
        <f t="shared" si="8"/>
        <v>97.59</v>
      </c>
      <c r="BY6" s="22">
        <f t="shared" si="8"/>
        <v>92.17</v>
      </c>
      <c r="BZ6" s="21" t="str">
        <f>IF(BZ7="","",IF(BZ7="-","【-】","【"&amp;SUBSTITUTE(TEXT(BZ7,"#,##0.00"),"-","△")&amp;"】"))</f>
        <v>【97.47】</v>
      </c>
      <c r="CA6" s="22">
        <f>IF(CA7="",NA(),CA7)</f>
        <v>279.77999999999997</v>
      </c>
      <c r="CB6" s="22">
        <f t="shared" ref="CB6:CJ6" si="9">IF(CB7="",NA(),CB7)</f>
        <v>276</v>
      </c>
      <c r="CC6" s="22">
        <f t="shared" si="9"/>
        <v>222.87</v>
      </c>
      <c r="CD6" s="22">
        <f t="shared" si="9"/>
        <v>234.1</v>
      </c>
      <c r="CE6" s="22">
        <f t="shared" si="9"/>
        <v>235.39</v>
      </c>
      <c r="CF6" s="22">
        <f t="shared" si="9"/>
        <v>178.59</v>
      </c>
      <c r="CG6" s="22">
        <f t="shared" si="9"/>
        <v>178.92</v>
      </c>
      <c r="CH6" s="22">
        <f t="shared" si="9"/>
        <v>181.3</v>
      </c>
      <c r="CI6" s="22">
        <f t="shared" si="9"/>
        <v>181.71</v>
      </c>
      <c r="CJ6" s="22">
        <f t="shared" si="9"/>
        <v>188.51</v>
      </c>
      <c r="CK6" s="21" t="str">
        <f>IF(CK7="","",IF(CK7="-","【-】","【"&amp;SUBSTITUTE(TEXT(CK7,"#,##0.00"),"-","△")&amp;"】"))</f>
        <v>【174.75】</v>
      </c>
      <c r="CL6" s="22">
        <f>IF(CL7="",NA(),CL7)</f>
        <v>50.5</v>
      </c>
      <c r="CM6" s="22">
        <f t="shared" ref="CM6:CU6" si="10">IF(CM7="",NA(),CM7)</f>
        <v>48.53</v>
      </c>
      <c r="CN6" s="22">
        <f t="shared" si="10"/>
        <v>51.51</v>
      </c>
      <c r="CO6" s="22">
        <f t="shared" si="10"/>
        <v>50.55</v>
      </c>
      <c r="CP6" s="22">
        <f t="shared" si="10"/>
        <v>49.39</v>
      </c>
      <c r="CQ6" s="22">
        <f t="shared" si="10"/>
        <v>55.03</v>
      </c>
      <c r="CR6" s="22">
        <f t="shared" si="10"/>
        <v>55.14</v>
      </c>
      <c r="CS6" s="22">
        <f t="shared" si="10"/>
        <v>55.89</v>
      </c>
      <c r="CT6" s="22">
        <f t="shared" si="10"/>
        <v>55.72</v>
      </c>
      <c r="CU6" s="22">
        <f t="shared" si="10"/>
        <v>55.31</v>
      </c>
      <c r="CV6" s="21" t="str">
        <f>IF(CV7="","",IF(CV7="-","【-】","【"&amp;SUBSTITUTE(TEXT(CV7,"#,##0.00"),"-","△")&amp;"】"))</f>
        <v>【59.97】</v>
      </c>
      <c r="CW6" s="22">
        <f>IF(CW7="",NA(),CW7)</f>
        <v>99.41</v>
      </c>
      <c r="CX6" s="22">
        <f t="shared" ref="CX6:DF6" si="11">IF(CX7="",NA(),CX7)</f>
        <v>99.32</v>
      </c>
      <c r="CY6" s="22">
        <f t="shared" si="11"/>
        <v>99.32</v>
      </c>
      <c r="CZ6" s="22">
        <f t="shared" si="11"/>
        <v>99.32</v>
      </c>
      <c r="DA6" s="22">
        <f t="shared" si="11"/>
        <v>99.32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48.92</v>
      </c>
      <c r="DI6" s="22">
        <f t="shared" ref="DI6:DQ6" si="12">IF(DI7="",NA(),DI7)</f>
        <v>50.72</v>
      </c>
      <c r="DJ6" s="22">
        <f t="shared" si="12"/>
        <v>51.24</v>
      </c>
      <c r="DK6" s="22">
        <f t="shared" si="12"/>
        <v>51.11</v>
      </c>
      <c r="DL6" s="22">
        <f t="shared" si="12"/>
        <v>52.37</v>
      </c>
      <c r="DM6" s="22">
        <f t="shared" si="12"/>
        <v>48.87</v>
      </c>
      <c r="DN6" s="22">
        <f t="shared" si="12"/>
        <v>49.92</v>
      </c>
      <c r="DO6" s="22">
        <f t="shared" si="12"/>
        <v>50.63</v>
      </c>
      <c r="DP6" s="22">
        <f t="shared" si="12"/>
        <v>51.29</v>
      </c>
      <c r="DQ6" s="22">
        <f t="shared" si="12"/>
        <v>52.2</v>
      </c>
      <c r="DR6" s="21" t="str">
        <f>IF(DR7="","",IF(DR7="-","【-】","【"&amp;SUBSTITUTE(TEXT(DR7,"#,##0.00"),"-","△")&amp;"】"))</f>
        <v>【51.51】</v>
      </c>
      <c r="DS6" s="22">
        <f>IF(DS7="",NA(),DS7)</f>
        <v>19.95</v>
      </c>
      <c r="DT6" s="22">
        <f t="shared" ref="DT6:EB6" si="13">IF(DT7="",NA(),DT7)</f>
        <v>20.309999999999999</v>
      </c>
      <c r="DU6" s="22">
        <f t="shared" si="13"/>
        <v>21.19</v>
      </c>
      <c r="DV6" s="22">
        <f t="shared" si="13"/>
        <v>22.43</v>
      </c>
      <c r="DW6" s="22">
        <f t="shared" si="13"/>
        <v>26.04</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1">
        <f t="shared" ref="EE6:EM6" si="14">IF(EE7="",NA(),EE7)</f>
        <v>0</v>
      </c>
      <c r="EF6" s="21">
        <f t="shared" si="14"/>
        <v>0</v>
      </c>
      <c r="EG6" s="21">
        <f t="shared" si="14"/>
        <v>0</v>
      </c>
      <c r="EH6" s="21">
        <f t="shared" si="14"/>
        <v>0</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44041</v>
      </c>
      <c r="D7" s="24">
        <v>46</v>
      </c>
      <c r="E7" s="24">
        <v>1</v>
      </c>
      <c r="F7" s="24">
        <v>0</v>
      </c>
      <c r="G7" s="24">
        <v>1</v>
      </c>
      <c r="H7" s="24" t="s">
        <v>93</v>
      </c>
      <c r="I7" s="24" t="s">
        <v>94</v>
      </c>
      <c r="J7" s="24" t="s">
        <v>95</v>
      </c>
      <c r="K7" s="24" t="s">
        <v>96</v>
      </c>
      <c r="L7" s="24" t="s">
        <v>97</v>
      </c>
      <c r="M7" s="24" t="s">
        <v>98</v>
      </c>
      <c r="N7" s="25" t="s">
        <v>99</v>
      </c>
      <c r="O7" s="25">
        <v>97.41</v>
      </c>
      <c r="P7" s="25">
        <v>100</v>
      </c>
      <c r="Q7" s="25">
        <v>4400</v>
      </c>
      <c r="R7" s="25">
        <v>18014</v>
      </c>
      <c r="S7" s="25">
        <v>13.19</v>
      </c>
      <c r="T7" s="25">
        <v>1365.73</v>
      </c>
      <c r="U7" s="25">
        <v>17884</v>
      </c>
      <c r="V7" s="25">
        <v>13.19</v>
      </c>
      <c r="W7" s="25">
        <v>1355.88</v>
      </c>
      <c r="X7" s="25">
        <v>108.71</v>
      </c>
      <c r="Y7" s="25">
        <v>97.82</v>
      </c>
      <c r="Z7" s="25">
        <v>114.96</v>
      </c>
      <c r="AA7" s="25">
        <v>111.88</v>
      </c>
      <c r="AB7" s="25">
        <v>102.24</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1057.5899999999999</v>
      </c>
      <c r="AU7" s="25">
        <v>1939.07</v>
      </c>
      <c r="AV7" s="25">
        <v>2283.69</v>
      </c>
      <c r="AW7" s="25">
        <v>999.06</v>
      </c>
      <c r="AX7" s="25">
        <v>1423.42</v>
      </c>
      <c r="AY7" s="25">
        <v>369.69</v>
      </c>
      <c r="AZ7" s="25">
        <v>379.08</v>
      </c>
      <c r="BA7" s="25">
        <v>367.55</v>
      </c>
      <c r="BB7" s="25">
        <v>378.56</v>
      </c>
      <c r="BC7" s="25">
        <v>364.46</v>
      </c>
      <c r="BD7" s="25">
        <v>252.29</v>
      </c>
      <c r="BE7" s="25">
        <v>22.86</v>
      </c>
      <c r="BF7" s="25">
        <v>18.97</v>
      </c>
      <c r="BG7" s="25">
        <v>15.53</v>
      </c>
      <c r="BH7" s="25">
        <v>9.08</v>
      </c>
      <c r="BI7" s="25">
        <v>4.6500000000000004</v>
      </c>
      <c r="BJ7" s="25">
        <v>402.99</v>
      </c>
      <c r="BK7" s="25">
        <v>398.98</v>
      </c>
      <c r="BL7" s="25">
        <v>418.68</v>
      </c>
      <c r="BM7" s="25">
        <v>395.68</v>
      </c>
      <c r="BN7" s="25">
        <v>403.72</v>
      </c>
      <c r="BO7" s="25">
        <v>268.07</v>
      </c>
      <c r="BP7" s="25">
        <v>88.81</v>
      </c>
      <c r="BQ7" s="25">
        <v>89.47</v>
      </c>
      <c r="BR7" s="25">
        <v>93.33</v>
      </c>
      <c r="BS7" s="25">
        <v>95.34</v>
      </c>
      <c r="BT7" s="25">
        <v>94.64</v>
      </c>
      <c r="BU7" s="25">
        <v>98.66</v>
      </c>
      <c r="BV7" s="25">
        <v>98.64</v>
      </c>
      <c r="BW7" s="25">
        <v>94.78</v>
      </c>
      <c r="BX7" s="25">
        <v>97.59</v>
      </c>
      <c r="BY7" s="25">
        <v>92.17</v>
      </c>
      <c r="BZ7" s="25">
        <v>97.47</v>
      </c>
      <c r="CA7" s="25">
        <v>279.77999999999997</v>
      </c>
      <c r="CB7" s="25">
        <v>276</v>
      </c>
      <c r="CC7" s="25">
        <v>222.87</v>
      </c>
      <c r="CD7" s="25">
        <v>234.1</v>
      </c>
      <c r="CE7" s="25">
        <v>235.39</v>
      </c>
      <c r="CF7" s="25">
        <v>178.59</v>
      </c>
      <c r="CG7" s="25">
        <v>178.92</v>
      </c>
      <c r="CH7" s="25">
        <v>181.3</v>
      </c>
      <c r="CI7" s="25">
        <v>181.71</v>
      </c>
      <c r="CJ7" s="25">
        <v>188.51</v>
      </c>
      <c r="CK7" s="25">
        <v>174.75</v>
      </c>
      <c r="CL7" s="25">
        <v>50.5</v>
      </c>
      <c r="CM7" s="25">
        <v>48.53</v>
      </c>
      <c r="CN7" s="25">
        <v>51.51</v>
      </c>
      <c r="CO7" s="25">
        <v>50.55</v>
      </c>
      <c r="CP7" s="25">
        <v>49.39</v>
      </c>
      <c r="CQ7" s="25">
        <v>55.03</v>
      </c>
      <c r="CR7" s="25">
        <v>55.14</v>
      </c>
      <c r="CS7" s="25">
        <v>55.89</v>
      </c>
      <c r="CT7" s="25">
        <v>55.72</v>
      </c>
      <c r="CU7" s="25">
        <v>55.31</v>
      </c>
      <c r="CV7" s="25">
        <v>59.97</v>
      </c>
      <c r="CW7" s="25">
        <v>99.41</v>
      </c>
      <c r="CX7" s="25">
        <v>99.32</v>
      </c>
      <c r="CY7" s="25">
        <v>99.32</v>
      </c>
      <c r="CZ7" s="25">
        <v>99.32</v>
      </c>
      <c r="DA7" s="25">
        <v>99.32</v>
      </c>
      <c r="DB7" s="25">
        <v>81.900000000000006</v>
      </c>
      <c r="DC7" s="25">
        <v>81.39</v>
      </c>
      <c r="DD7" s="25">
        <v>81.27</v>
      </c>
      <c r="DE7" s="25">
        <v>81.260000000000005</v>
      </c>
      <c r="DF7" s="25">
        <v>80.36</v>
      </c>
      <c r="DG7" s="25">
        <v>89.76</v>
      </c>
      <c r="DH7" s="25">
        <v>48.92</v>
      </c>
      <c r="DI7" s="25">
        <v>50.72</v>
      </c>
      <c r="DJ7" s="25">
        <v>51.24</v>
      </c>
      <c r="DK7" s="25">
        <v>51.11</v>
      </c>
      <c r="DL7" s="25">
        <v>52.37</v>
      </c>
      <c r="DM7" s="25">
        <v>48.87</v>
      </c>
      <c r="DN7" s="25">
        <v>49.92</v>
      </c>
      <c r="DO7" s="25">
        <v>50.63</v>
      </c>
      <c r="DP7" s="25">
        <v>51.29</v>
      </c>
      <c r="DQ7" s="25">
        <v>52.2</v>
      </c>
      <c r="DR7" s="25">
        <v>51.51</v>
      </c>
      <c r="DS7" s="25">
        <v>19.95</v>
      </c>
      <c r="DT7" s="25">
        <v>20.309999999999999</v>
      </c>
      <c r="DU7" s="25">
        <v>21.19</v>
      </c>
      <c r="DV7" s="25">
        <v>22.43</v>
      </c>
      <c r="DW7" s="25">
        <v>26.04</v>
      </c>
      <c r="DX7" s="25">
        <v>14.85</v>
      </c>
      <c r="DY7" s="25">
        <v>16.88</v>
      </c>
      <c r="DZ7" s="25">
        <v>18.28</v>
      </c>
      <c r="EA7" s="25">
        <v>19.61</v>
      </c>
      <c r="EB7" s="25">
        <v>20.73</v>
      </c>
      <c r="EC7" s="25">
        <v>23.75</v>
      </c>
      <c r="ED7" s="25">
        <v>0</v>
      </c>
      <c r="EE7" s="25">
        <v>0</v>
      </c>
      <c r="EF7" s="25">
        <v>0</v>
      </c>
      <c r="EG7" s="25">
        <v>0</v>
      </c>
      <c r="EH7" s="25">
        <v>0</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2024-02-02T00:46:20Z</cp:lastPrinted>
  <dcterms:created xsi:type="dcterms:W3CDTF">2023-12-05T00:48:39Z</dcterms:created>
  <dcterms:modified xsi:type="dcterms:W3CDTF">2024-02-02T00:46:31Z</dcterms:modified>
  <cp:category/>
</cp:coreProperties>
</file>