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8_上下水道事業所\02 庶務班\080_各種調査関係\11_国・県\R5\R060118_ 【宮城県市町村課】公営企業に係る経営比較分析表（令和４年度決算）の分析等について(依頼）（2.2〆）\02　回答\02　2回目（県指摘修正）\"/>
    </mc:Choice>
  </mc:AlternateContent>
  <xr:revisionPtr revIDLastSave="0" documentId="13_ncr:1_{532F2E10-FE40-4DAD-9CDC-7F380B1B6ADF}" xr6:coauthVersionLast="47" xr6:coauthVersionMax="47" xr10:uidLastSave="{00000000-0000-0000-0000-000000000000}"/>
  <workbookProtection workbookAlgorithmName="SHA-512" workbookHashValue="1xmq36twjIye+grjhmjDae+SrQR4ODZQ64/L9iJA901jWdhy1CJCwhcGOd844A+HBQrADJ1zI6WMuATKNlE9tA==" workbookSaltValue="AvqiSKDJ4890exYS5jhTm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<sst xmlns="http://schemas.openxmlformats.org/spreadsheetml/2006/main" count="231" uniqueCount="118">
  <si>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</si>
  <si>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</si>
  <si>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</si>
  <si>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</si>
  <si>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</si>
  <si>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</si>
  <si>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</si>
  <si>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</si>
  <si>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</si>
  <si>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</si>
  <si>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</si>
  <si>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</si>
  <si>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</si>
  <si>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</si>
  <si>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</si>
  <si>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</si>
  <si>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</si>
  <si>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</si>
  <si>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</si>
  <si>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</si>
  <si>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</si>
  <si>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</si>
  <si>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</si>
  <si>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</si>
  <si>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</si>
  <si>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</si>
  <si>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</si>
  <si>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</si>
  <si>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</si>
  <si>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</si>
  <si>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</si>
  <si>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</si>
  <si>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</si>
  <si>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</si>
  <si>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</si>
  <si>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</si>
  <si>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</si>
  <si>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</si>
  <si>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</si>
  <si>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</si>
  <si>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</si>
  <si>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</si>
  <si>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</si>
  <si>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</si>
  <si>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</si>
  <si>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</si>
  <si>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</si>
  <si>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</si>
  <si>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</si>
  <si>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</si>
  <si>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</si>
  <si>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</si>
  <si>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</si>
  <si>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</si>
  <si>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</si>
  <si>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</si>
  <si>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</si>
  <si>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</si>
  <si>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</si>
  <si>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</si>
  <si>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</si>
  <si>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</si>
  <si>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</si>
  <si>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</si>
  <si>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</si>
  <si>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</si>
  <si>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</si>
  <si>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</si>
  <si>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</si>
  <si>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</si>
  <si>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</si>
  <si>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</si>
  <si>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</si>
  <si>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</si>
  <si>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</si>
  <si>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</si>
  <si>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</si>
  <si>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</si>
  <si>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</si>
  <si>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</si>
  <si>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</si>
  <si>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</si>
  <si>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</si>
  <si>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</si>
  <si>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</si>
  <si>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</si>
  <si>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</si>
  <si>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</si>
  <si>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</si>
  <si>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</si>
  <si>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</si>
  <si>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</si>
  <si>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</si>
  <si>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</si>
  <si>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</si>
  <si>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</si>
  <si>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</si>
  <si>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</si>
  <si>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</si>
  <si>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</si>
  <si>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</si>
  <si>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</si>
  <si>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</si>
  <si>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</si>
  <si>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</si>
  <si>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</si>
  <si>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</si>
  <si>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</si>
  <si>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</si>
  <si>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</si>
  <si>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</si>
  <si>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</si>
  <si>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</si>
  <si>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</si>
  <si>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</si>
  <si>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有形固定資産減価償却率は、増加傾向にあり平均値を上回っている。今後も経営状況を的確に把握した上で、ストックマネジメントに基づく改築・更新事業を検討し計画的な整備を行っていく。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phoneticPr fontId="4"/>
  </si>
  <si>
    <t>　経常収支比率、汚水処理原価及び水洗化率は、平均値を超えているが、経費回収率は低い推移となっている。これは、使用料で回収すべき経費が使用料以外の繰入金等で賄われていることを示している。今後も人口減少等により使用料収入の増加は見込めないため、コスト削減を行うことにより、現使用料体系を崩さず運営を行っていく。
　累積欠損金比率は、令和元年度以降大幅な増加をしている。これは、令和元年度より本事業の一部（約8割）を特定環境保全公共下水道事業へ編入したことが影響している。今後の経営は更に厳しくなるため、動向を注視する必要がある。
　流動比率については、現金等の流動資産が少なく、企業債償還金等が多額であるため、改善策が必要である。
　企業債残高対事業規模比率においても平均値を大幅に上回っているため、管渠や施設等更新の計画を見定め、適正な企業債の借入を行うことが重要視される。
　施設利用率は、平均値を下回っているが、将来の汚水処理人口の減少等を踏まえ、過大なスペックとならないよう適切な施設管理を維持していく。</t>
    <rPh sb="14" eb="15">
      <t>オヨ</t>
    </rPh>
    <rPh sb="39" eb="40">
      <t>ヒク</t>
    </rPh>
    <rPh sb="41" eb="43">
      <t>スイイ</t>
    </rPh>
    <rPh sb="109" eb="111">
      <t>ゾウカ</t>
    </rPh>
    <phoneticPr fontId="4"/>
  </si>
  <si>
    <t>　経営は、各指標が示すとおり使用料以外の収入に依存し、欠損金および企業債残高が非常に高い状況にあるため経営改善を図っていく必要がある。
　また、特定環境保全公共下水道との経営統合や、施設の統廃合を検討するなど、更なるコスト削減を行うとともに、効率的で安定した経営の確保に努めていく。</t>
    <rPh sb="72" eb="74">
      <t>トクテイ</t>
    </rPh>
    <rPh sb="74" eb="76">
      <t>カンキョウ</t>
    </rPh>
    <rPh sb="76" eb="78">
      <t>ホゼン</t>
    </rPh>
    <rPh sb="78" eb="80">
      <t>コウキョウ</t>
    </rPh>
    <rPh sb="80" eb="8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</si>
</sst>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C-49E5-9E2B-A6C57834CA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141C-49E5-9E2B-A6C57834CA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62.5</c:v>
                </c:pt>
                <c:pt idx="1">
                  <c:v>58.33</c:v>
                </c:pt>
                <c:pt idx="2">
                  <c:v>57.5</c:v>
                </c:pt>
                <c:pt idx="3">
                  <c:v>45</c:v>
                </c:pt>
                <c:pt idx="4">
                  <c:v>41.25</c:v>
                </c:pt>
              </c:numCache>
            </c:numRef>
          </c:val>
          <c:extLst>
            <c:ext xmlns:c16="http://schemas.microsoft.com/office/drawing/2014/chart" uri="{C3380CC4-5D6E-409C-BE32-E72D297353CC}">
              <c16:uniqueId val="{00000000-8E1C-4820-9A97-DDBD5840AB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E1C-4820-9A97-DDBD5840AB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2AB-461D-B2BA-EB80099B33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42AB-461D-B2BA-EB80099B33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146.86000000000001</c:v>
                </c:pt>
                <c:pt idx="1">
                  <c:v>154.83000000000001</c:v>
                </c:pt>
                <c:pt idx="2">
                  <c:v>145.19999999999999</c:v>
                </c:pt>
                <c:pt idx="3">
                  <c:v>144.57</c:v>
                </c:pt>
                <c:pt idx="4">
                  <c:v>153.9</c:v>
                </c:pt>
              </c:numCache>
            </c:numRef>
          </c:val>
          <c:extLst>
            <c:ext xmlns:c16="http://schemas.microsoft.com/office/drawing/2014/chart" uri="{C3380CC4-5D6E-409C-BE32-E72D297353CC}">
              <c16:uniqueId val="{00000000-DBD9-4C59-AF3B-6F9EBA48D9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DBD9-4C59-AF3B-6F9EBA48D9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18.87</c:v>
                </c:pt>
                <c:pt idx="1">
                  <c:v>23.57</c:v>
                </c:pt>
                <c:pt idx="2">
                  <c:v>26.22</c:v>
                </c:pt>
                <c:pt idx="3">
                  <c:v>28.87</c:v>
                </c:pt>
                <c:pt idx="4">
                  <c:v>31.52</c:v>
                </c:pt>
              </c:numCache>
            </c:numRef>
          </c:val>
          <c:extLst>
            <c:ext xmlns:c16="http://schemas.microsoft.com/office/drawing/2014/chart" uri="{C3380CC4-5D6E-409C-BE32-E72D297353CC}">
              <c16:uniqueId val="{00000000-79E9-4D97-8CE5-4FC1230498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79E9-4D97-8CE5-4FC1230498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ED-4204-BF0B-DDA6420C3B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ED-4204-BF0B-DDA6420C3B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2682.51</c:v>
                </c:pt>
                <c:pt idx="1">
                  <c:v>7139.43</c:v>
                </c:pt>
                <c:pt idx="2">
                  <c:v>9877.9500000000007</c:v>
                </c:pt>
                <c:pt idx="3">
                  <c:v>9829.25</c:v>
                </c:pt>
                <c:pt idx="4">
                  <c:v>8940.75</c:v>
                </c:pt>
              </c:numCache>
            </c:numRef>
          </c:val>
          <c:extLst>
            <c:ext xmlns:c16="http://schemas.microsoft.com/office/drawing/2014/chart" uri="{C3380CC4-5D6E-409C-BE32-E72D297353CC}">
              <c16:uniqueId val="{00000000-566D-48D1-BEB6-848E9E49B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566D-48D1-BEB6-848E9E49B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28.84</c:v>
                </c:pt>
                <c:pt idx="1">
                  <c:v>26.33</c:v>
                </c:pt>
                <c:pt idx="2">
                  <c:v>17.260000000000002</c:v>
                </c:pt>
                <c:pt idx="3">
                  <c:v>5.36</c:v>
                </c:pt>
                <c:pt idx="4">
                  <c:v>-5.88</c:v>
                </c:pt>
              </c:numCache>
            </c:numRef>
          </c:val>
          <c:extLst>
            <c:ext xmlns:c16="http://schemas.microsoft.com/office/drawing/2014/chart" uri="{C3380CC4-5D6E-409C-BE32-E72D297353CC}">
              <c16:uniqueId val="{00000000-8118-4D52-A631-902C72BF17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8118-4D52-A631-902C72BF17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1588.48</c:v>
                </c:pt>
                <c:pt idx="1">
                  <c:v>4376.28</c:v>
                </c:pt>
                <c:pt idx="2">
                  <c:v>6018.37</c:v>
                </c:pt>
                <c:pt idx="3">
                  <c:v>5896.03</c:v>
                </c:pt>
                <c:pt idx="4">
                  <c:v>5274.91</c:v>
                </c:pt>
              </c:numCache>
            </c:numRef>
          </c:val>
          <c:extLst>
            <c:ext xmlns:c16="http://schemas.microsoft.com/office/drawing/2014/chart" uri="{C3380CC4-5D6E-409C-BE32-E72D297353CC}">
              <c16:uniqueId val="{00000000-6BA8-496E-AA03-6A2B69C68E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BA8-496E-AA03-6A2B69C68E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99.79</c:v>
                </c:pt>
                <c:pt idx="1">
                  <c:v>84.44</c:v>
                </c:pt>
                <c:pt idx="2">
                  <c:v>41.22</c:v>
                </c:pt>
                <c:pt idx="3">
                  <c:v>38.15</c:v>
                </c:pt>
                <c:pt idx="4">
                  <c:v>44.44</c:v>
                </c:pt>
              </c:numCache>
            </c:numRef>
          </c:val>
          <c:extLst>
            <c:ext xmlns:c16="http://schemas.microsoft.com/office/drawing/2014/chart" uri="{C3380CC4-5D6E-409C-BE32-E72D297353CC}">
              <c16:uniqueId val="{00000000-08E5-4271-96F2-9116517AF0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08E5-4271-96F2-9116517AF0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184.07</c:v>
                </c:pt>
                <c:pt idx="1">
                  <c:v>223.91</c:v>
                </c:pt>
                <c:pt idx="2">
                  <c:v>459.47</c:v>
                </c:pt>
                <c:pt idx="3">
                  <c:v>472.83</c:v>
                </c:pt>
                <c:pt idx="4">
                  <c:v>428.73</c:v>
                </c:pt>
              </c:numCache>
            </c:numRef>
          </c:val>
          <c:extLst>
            <c:ext xmlns:c16="http://schemas.microsoft.com/office/drawing/2014/chart" uri="{C3380CC4-5D6E-409C-BE32-E72D297353CC}">
              <c16:uniqueId val="{00000000-C9FF-40AF-9FB4-F58744B36A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C9FF-40AF-9FB4-F58744B36A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山元町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11726</v>
      </c>
      <c r="AM8" s="46"/>
      <c r="AN8" s="46"/>
      <c r="AO8" s="46"/>
      <c r="AP8" s="46"/>
      <c r="AQ8" s="46"/>
      <c r="AR8" s="46"/>
      <c r="AS8" s="46"/>
      <c r="AT8" s="45">
        <f>データ!T6</f>
        <v>64.58</v>
      </c>
      <c r="AU8" s="45"/>
      <c r="AV8" s="45"/>
      <c r="AW8" s="45"/>
      <c r="AX8" s="45"/>
      <c r="AY8" s="45"/>
      <c r="AZ8" s="45"/>
      <c r="BA8" s="45"/>
      <c r="BB8" s="45">
        <f>データ!U6</f>
        <v>181.57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36.840000000000003</v>
      </c>
      <c r="J10" s="45"/>
      <c r="K10" s="45"/>
      <c r="L10" s="45"/>
      <c r="M10" s="45"/>
      <c r="N10" s="45"/>
      <c r="O10" s="45"/>
      <c r="P10" s="45">
        <f>データ!P6</f>
        <v>2.48</v>
      </c>
      <c r="Q10" s="45"/>
      <c r="R10" s="45"/>
      <c r="S10" s="45"/>
      <c r="T10" s="45"/>
      <c r="U10" s="45"/>
      <c r="V10" s="45"/>
      <c r="W10" s="45">
        <f>データ!Q6</f>
        <v>82.05</v>
      </c>
      <c r="X10" s="45"/>
      <c r="Y10" s="45"/>
      <c r="Z10" s="45"/>
      <c r="AA10" s="45"/>
      <c r="AB10" s="45"/>
      <c r="AC10" s="45"/>
      <c r="AD10" s="46">
        <f>データ!R6</f>
        <v>3652</v>
      </c>
      <c r="AE10" s="46"/>
      <c r="AF10" s="46"/>
      <c r="AG10" s="46"/>
      <c r="AH10" s="46"/>
      <c r="AI10" s="46"/>
      <c r="AJ10" s="46"/>
      <c r="AK10" s="2"/>
      <c r="AL10" s="46">
        <f>データ!V6</f>
        <v>290</v>
      </c>
      <c r="AM10" s="46"/>
      <c r="AN10" s="46"/>
      <c r="AO10" s="46"/>
      <c r="AP10" s="46"/>
      <c r="AQ10" s="46"/>
      <c r="AR10" s="46"/>
      <c r="AS10" s="46"/>
      <c r="AT10" s="45">
        <f>データ!W6</f>
        <v>0.85</v>
      </c>
      <c r="AU10" s="45"/>
      <c r="AV10" s="45"/>
      <c r="AW10" s="45"/>
      <c r="AX10" s="45"/>
      <c r="AY10" s="45"/>
      <c r="AZ10" s="45"/>
      <c r="BA10" s="45"/>
      <c r="BB10" s="45">
        <f>データ!X6</f>
        <v>341.18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UqsSKwkhovNUm3Gzk+YW3P9I8/wT4AYInhMgEVMMeqpWncYYQSZ0hlVwH0kZCi8QQNUU2PWtS6f5AwPfIrWtA==" saltValue="SVWuo6h2MwhyenQIVqsR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43621</v>
      </c>
      <c r="D6" s="19">
        <f t="shared" si="3"/>
        <v>46</v>
      </c>
      <c r="E6" s="19">
        <f t="shared" si="3"/>
        <v>17</v>
      </c>
      <c r="F6" s="19">
        <f t="shared" si="3"/>
        <v>5</v>
      </c>
      <c r="G6" s="19">
        <f t="shared" si="3"/>
        <v>0</v>
      </c>
      <c r="H6" s="19" t="str">
        <f t="shared" si="3"/>
        <v>宮城県　山元町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36.840000000000003</v>
      </c>
      <c r="P6" s="20">
        <f t="shared" si="3"/>
        <v>2.48</v>
      </c>
      <c r="Q6" s="20">
        <f t="shared" si="3"/>
        <v>82.05</v>
      </c>
      <c r="R6" s="20">
        <f t="shared" si="3"/>
        <v>3652</v>
      </c>
      <c r="S6" s="20">
        <f t="shared" si="3"/>
        <v>11726</v>
      </c>
      <c r="T6" s="20">
        <f t="shared" si="3"/>
        <v>64.58</v>
      </c>
      <c r="U6" s="20">
        <f t="shared" si="3"/>
        <v>181.57</v>
      </c>
      <c r="V6" s="20">
        <f t="shared" si="3"/>
        <v>290</v>
      </c>
      <c r="W6" s="20">
        <f t="shared" si="3"/>
        <v>0.85</v>
      </c>
      <c r="X6" s="20">
        <f t="shared" si="3"/>
        <v>341.18</v>
      </c>
      <c r="Y6" s="21">
        <f>IF(Y7="",NA(),Y7)</f>
        <v>146.86000000000001</v>
      </c>
      <c r="Z6" s="21">
        <f t="shared" ref="Z6:AH6" si="4">IF(Z7="",NA(),Z7)</f>
        <v>154.83000000000001</v>
      </c>
      <c r="AA6" s="21">
        <f t="shared" si="4"/>
        <v>145.19999999999999</v>
      </c>
      <c r="AB6" s="21">
        <f t="shared" si="4"/>
        <v>144.57</v>
      </c>
      <c r="AC6" s="21">
        <f t="shared" si="4"/>
        <v>153.9</v>
      </c>
      <c r="AD6" s="21">
        <f t="shared" si="4"/>
        <v>101.27</v>
      </c>
      <c r="AE6" s="21">
        <f t="shared" si="4"/>
        <v>101.91</v>
      </c>
      <c r="AF6" s="21">
        <f t="shared" si="4"/>
        <v>103.09</v>
      </c>
      <c r="AG6" s="21">
        <f t="shared" si="4"/>
        <v>102.11</v>
      </c>
      <c r="AH6" s="21">
        <f t="shared" si="4"/>
        <v>101.91</v>
      </c>
      <c r="AI6" s="20" t="str">
        <f>IF(AI7="","",IF(AI7="-","【-】","【"&amp;SUBSTITUTE(TEXT(AI7,"#,##0.00"),"-","△")&amp;"】"))</f>
        <v>【103.61】</v>
      </c>
      <c r="AJ6" s="21">
        <f>IF(AJ7="",NA(),AJ7)</f>
        <v>2682.51</v>
      </c>
      <c r="AK6" s="21">
        <f t="shared" ref="AK6:AS6" si="5">IF(AK7="",NA(),AK7)</f>
        <v>7139.43</v>
      </c>
      <c r="AL6" s="21">
        <f t="shared" si="5"/>
        <v>9877.9500000000007</v>
      </c>
      <c r="AM6" s="21">
        <f t="shared" si="5"/>
        <v>9829.25</v>
      </c>
      <c r="AN6" s="21">
        <f t="shared" si="5"/>
        <v>8940.75</v>
      </c>
      <c r="AO6" s="21">
        <f t="shared" si="5"/>
        <v>137.09</v>
      </c>
      <c r="AP6" s="21">
        <f t="shared" si="5"/>
        <v>127.98</v>
      </c>
      <c r="AQ6" s="21">
        <f t="shared" si="5"/>
        <v>101.24</v>
      </c>
      <c r="AR6" s="21">
        <f t="shared" si="5"/>
        <v>124.9</v>
      </c>
      <c r="AS6" s="21">
        <f t="shared" si="5"/>
        <v>124.8</v>
      </c>
      <c r="AT6" s="20" t="str">
        <f>IF(AT7="","",IF(AT7="-","【-】","【"&amp;SUBSTITUTE(TEXT(AT7,"#,##0.00"),"-","△")&amp;"】"))</f>
        <v>【133.62】</v>
      </c>
      <c r="AU6" s="21">
        <f>IF(AU7="",NA(),AU7)</f>
        <v>28.84</v>
      </c>
      <c r="AV6" s="21">
        <f t="shared" ref="AV6:BD6" si="6">IF(AV7="",NA(),AV7)</f>
        <v>26.33</v>
      </c>
      <c r="AW6" s="21">
        <f t="shared" si="6"/>
        <v>17.260000000000002</v>
      </c>
      <c r="AX6" s="21">
        <f t="shared" si="6"/>
        <v>5.36</v>
      </c>
      <c r="AY6" s="21">
        <f t="shared" si="6"/>
        <v>-5.88</v>
      </c>
      <c r="AZ6" s="21">
        <f t="shared" si="6"/>
        <v>43.5</v>
      </c>
      <c r="BA6" s="21">
        <f t="shared" si="6"/>
        <v>44.14</v>
      </c>
      <c r="BB6" s="21">
        <f t="shared" si="6"/>
        <v>37.24</v>
      </c>
      <c r="BC6" s="21">
        <f t="shared" si="6"/>
        <v>33.58</v>
      </c>
      <c r="BD6" s="21">
        <f t="shared" si="6"/>
        <v>35.42</v>
      </c>
      <c r="BE6" s="20" t="str">
        <f>IF(BE7="","",IF(BE7="-","【-】","【"&amp;SUBSTITUTE(TEXT(BE7,"#,##0.00"),"-","△")&amp;"】"))</f>
        <v>【36.94】</v>
      </c>
      <c r="BF6" s="21">
        <f>IF(BF7="",NA(),BF7)</f>
        <v>1588.48</v>
      </c>
      <c r="BG6" s="21">
        <f t="shared" ref="BG6:BO6" si="7">IF(BG7="",NA(),BG7)</f>
        <v>4376.28</v>
      </c>
      <c r="BH6" s="21">
        <f t="shared" si="7"/>
        <v>6018.37</v>
      </c>
      <c r="BI6" s="21">
        <f t="shared" si="7"/>
        <v>5896.03</v>
      </c>
      <c r="BJ6" s="21">
        <f t="shared" si="7"/>
        <v>5274.91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99.79</v>
      </c>
      <c r="BR6" s="21">
        <f t="shared" ref="BR6:BZ6" si="8">IF(BR7="",NA(),BR7)</f>
        <v>84.44</v>
      </c>
      <c r="BS6" s="21">
        <f t="shared" si="8"/>
        <v>41.22</v>
      </c>
      <c r="BT6" s="21">
        <f t="shared" si="8"/>
        <v>38.15</v>
      </c>
      <c r="BU6" s="21">
        <f t="shared" si="8"/>
        <v>44.44</v>
      </c>
      <c r="BV6" s="21">
        <f t="shared" si="8"/>
        <v>65.39</v>
      </c>
      <c r="BW6" s="21">
        <f t="shared" si="8"/>
        <v>65.37</v>
      </c>
      <c r="BX6" s="21">
        <f t="shared" si="8"/>
        <v>68.11</v>
      </c>
      <c r="BY6" s="21">
        <f t="shared" si="8"/>
        <v>67.23</v>
      </c>
      <c r="BZ6" s="21">
        <f t="shared" si="8"/>
        <v>61.82</v>
      </c>
      <c r="CA6" s="20" t="str">
        <f>IF(CA7="","",IF(CA7="-","【-】","【"&amp;SUBSTITUTE(TEXT(CA7,"#,##0.00"),"-","△")&amp;"】"))</f>
        <v>【57.02】</v>
      </c>
      <c r="CB6" s="21">
        <f>IF(CB7="",NA(),CB7)</f>
        <v>184.07</v>
      </c>
      <c r="CC6" s="21">
        <f t="shared" ref="CC6:CK6" si="9">IF(CC7="",NA(),CC7)</f>
        <v>223.91</v>
      </c>
      <c r="CD6" s="21">
        <f t="shared" si="9"/>
        <v>459.47</v>
      </c>
      <c r="CE6" s="21">
        <f t="shared" si="9"/>
        <v>472.83</v>
      </c>
      <c r="CF6" s="21">
        <f t="shared" si="9"/>
        <v>428.73</v>
      </c>
      <c r="CG6" s="21">
        <f t="shared" si="9"/>
        <v>230.88</v>
      </c>
      <c r="CH6" s="21">
        <f t="shared" si="9"/>
        <v>228.99</v>
      </c>
      <c r="CI6" s="21">
        <f t="shared" si="9"/>
        <v>222.41</v>
      </c>
      <c r="CJ6" s="21">
        <f t="shared" si="9"/>
        <v>228.21</v>
      </c>
      <c r="CK6" s="21">
        <f t="shared" si="9"/>
        <v>246.9</v>
      </c>
      <c r="CL6" s="20" t="str">
        <f>IF(CL7="","",IF(CL7="-","【-】","【"&amp;SUBSTITUTE(TEXT(CL7,"#,##0.00"),"-","△")&amp;"】"))</f>
        <v>【273.68】</v>
      </c>
      <c r="CM6" s="21">
        <f>IF(CM7="",NA(),CM7)</f>
        <v>62.5</v>
      </c>
      <c r="CN6" s="21">
        <f t="shared" ref="CN6:CV6" si="10">IF(CN7="",NA(),CN7)</f>
        <v>58.33</v>
      </c>
      <c r="CO6" s="21">
        <f t="shared" si="10"/>
        <v>57.5</v>
      </c>
      <c r="CP6" s="21">
        <f t="shared" si="10"/>
        <v>45</v>
      </c>
      <c r="CQ6" s="21">
        <f t="shared" si="10"/>
        <v>41.25</v>
      </c>
      <c r="CR6" s="21">
        <f t="shared" si="10"/>
        <v>56.72</v>
      </c>
      <c r="CS6" s="21">
        <f t="shared" si="10"/>
        <v>54.06</v>
      </c>
      <c r="CT6" s="21">
        <f t="shared" si="10"/>
        <v>55.26</v>
      </c>
      <c r="CU6" s="21">
        <f t="shared" si="10"/>
        <v>54.54</v>
      </c>
      <c r="CV6" s="21">
        <f t="shared" si="10"/>
        <v>52.9</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90.04</v>
      </c>
      <c r="DD6" s="21">
        <f t="shared" si="11"/>
        <v>90.11</v>
      </c>
      <c r="DE6" s="21">
        <f t="shared" si="11"/>
        <v>90.52</v>
      </c>
      <c r="DF6" s="21">
        <f t="shared" si="11"/>
        <v>90.3</v>
      </c>
      <c r="DG6" s="21">
        <f t="shared" si="11"/>
        <v>90.3</v>
      </c>
      <c r="DH6" s="20" t="str">
        <f>IF(DH7="","",IF(DH7="-","【-】","【"&amp;SUBSTITUTE(TEXT(DH7,"#,##0.00"),"-","△")&amp;"】"))</f>
        <v>【87.30】</v>
      </c>
      <c r="DI6" s="21">
        <f>IF(DI7="",NA(),DI7)</f>
        <v>18.87</v>
      </c>
      <c r="DJ6" s="21">
        <f t="shared" ref="DJ6:DR6" si="12">IF(DJ7="",NA(),DJ7)</f>
        <v>23.57</v>
      </c>
      <c r="DK6" s="21">
        <f t="shared" si="12"/>
        <v>26.22</v>
      </c>
      <c r="DL6" s="21">
        <f t="shared" si="12"/>
        <v>28.87</v>
      </c>
      <c r="DM6" s="21">
        <f t="shared" si="12"/>
        <v>31.52</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43621</v>
      </c>
      <c r="D7" s="23">
        <v>46</v>
      </c>
      <c r="E7" s="23">
        <v>17</v>
      </c>
      <c r="F7" s="23">
        <v>5</v>
      </c>
      <c r="G7" s="23">
        <v>0</v>
      </c>
      <c r="H7" s="23" t="s">
        <v>96</v>
      </c>
      <c r="I7" s="23" t="s">
        <v>97</v>
      </c>
      <c r="J7" s="23" t="s">
        <v>98</v>
      </c>
      <c r="K7" s="23" t="s">
        <v>99</v>
      </c>
      <c r="L7" s="23" t="s">
        <v>100</v>
      </c>
      <c r="M7" s="23" t="s">
        <v>101</v>
      </c>
      <c r="N7" s="24" t="s">
        <v>102</v>
      </c>
      <c r="O7" s="24">
        <v>36.840000000000003</v>
      </c>
      <c r="P7" s="24">
        <v>2.48</v>
      </c>
      <c r="Q7" s="24">
        <v>82.05</v>
      </c>
      <c r="R7" s="24">
        <v>3652</v>
      </c>
      <c r="S7" s="24">
        <v>11726</v>
      </c>
      <c r="T7" s="24">
        <v>64.58</v>
      </c>
      <c r="U7" s="24">
        <v>181.57</v>
      </c>
      <c r="V7" s="24">
        <v>290</v>
      </c>
      <c r="W7" s="24">
        <v>0.85</v>
      </c>
      <c r="X7" s="24">
        <v>341.18</v>
      </c>
      <c r="Y7" s="24">
        <v>146.86000000000001</v>
      </c>
      <c r="Z7" s="24">
        <v>154.83000000000001</v>
      </c>
      <c r="AA7" s="24">
        <v>145.19999999999999</v>
      </c>
      <c r="AB7" s="24">
        <v>144.57</v>
      </c>
      <c r="AC7" s="24">
        <v>153.9</v>
      </c>
      <c r="AD7" s="24">
        <v>101.27</v>
      </c>
      <c r="AE7" s="24">
        <v>101.91</v>
      </c>
      <c r="AF7" s="24">
        <v>103.09</v>
      </c>
      <c r="AG7" s="24">
        <v>102.11</v>
      </c>
      <c r="AH7" s="24">
        <v>101.91</v>
      </c>
      <c r="AI7" s="24">
        <v>103.61</v>
      </c>
      <c r="AJ7" s="24">
        <v>2682.51</v>
      </c>
      <c r="AK7" s="24">
        <v>7139.43</v>
      </c>
      <c r="AL7" s="24">
        <v>9877.9500000000007</v>
      </c>
      <c r="AM7" s="24">
        <v>9829.25</v>
      </c>
      <c r="AN7" s="24">
        <v>8940.75</v>
      </c>
      <c r="AO7" s="24">
        <v>137.09</v>
      </c>
      <c r="AP7" s="24">
        <v>127.98</v>
      </c>
      <c r="AQ7" s="24">
        <v>101.24</v>
      </c>
      <c r="AR7" s="24">
        <v>124.9</v>
      </c>
      <c r="AS7" s="24">
        <v>124.8</v>
      </c>
      <c r="AT7" s="24">
        <v>133.62</v>
      </c>
      <c r="AU7" s="24">
        <v>28.84</v>
      </c>
      <c r="AV7" s="24">
        <v>26.33</v>
      </c>
      <c r="AW7" s="24">
        <v>17.260000000000002</v>
      </c>
      <c r="AX7" s="24">
        <v>5.36</v>
      </c>
      <c r="AY7" s="24">
        <v>-5.88</v>
      </c>
      <c r="AZ7" s="24">
        <v>43.5</v>
      </c>
      <c r="BA7" s="24">
        <v>44.14</v>
      </c>
      <c r="BB7" s="24">
        <v>37.24</v>
      </c>
      <c r="BC7" s="24">
        <v>33.58</v>
      </c>
      <c r="BD7" s="24">
        <v>35.42</v>
      </c>
      <c r="BE7" s="24">
        <v>36.94</v>
      </c>
      <c r="BF7" s="24">
        <v>1588.48</v>
      </c>
      <c r="BG7" s="24">
        <v>4376.28</v>
      </c>
      <c r="BH7" s="24">
        <v>6018.37</v>
      </c>
      <c r="BI7" s="24">
        <v>5896.03</v>
      </c>
      <c r="BJ7" s="24">
        <v>5274.91</v>
      </c>
      <c r="BK7" s="24">
        <v>654.91999999999996</v>
      </c>
      <c r="BL7" s="24">
        <v>654.71</v>
      </c>
      <c r="BM7" s="24">
        <v>783.8</v>
      </c>
      <c r="BN7" s="24">
        <v>778.81</v>
      </c>
      <c r="BO7" s="24">
        <v>718.49</v>
      </c>
      <c r="BP7" s="24">
        <v>809.19</v>
      </c>
      <c r="BQ7" s="24">
        <v>99.79</v>
      </c>
      <c r="BR7" s="24">
        <v>84.44</v>
      </c>
      <c r="BS7" s="24">
        <v>41.22</v>
      </c>
      <c r="BT7" s="24">
        <v>38.15</v>
      </c>
      <c r="BU7" s="24">
        <v>44.44</v>
      </c>
      <c r="BV7" s="24">
        <v>65.39</v>
      </c>
      <c r="BW7" s="24">
        <v>65.37</v>
      </c>
      <c r="BX7" s="24">
        <v>68.11</v>
      </c>
      <c r="BY7" s="24">
        <v>67.23</v>
      </c>
      <c r="BZ7" s="24">
        <v>61.82</v>
      </c>
      <c r="CA7" s="24">
        <v>57.02</v>
      </c>
      <c r="CB7" s="24">
        <v>184.07</v>
      </c>
      <c r="CC7" s="24">
        <v>223.91</v>
      </c>
      <c r="CD7" s="24">
        <v>459.47</v>
      </c>
      <c r="CE7" s="24">
        <v>472.83</v>
      </c>
      <c r="CF7" s="24">
        <v>428.73</v>
      </c>
      <c r="CG7" s="24">
        <v>230.88</v>
      </c>
      <c r="CH7" s="24">
        <v>228.99</v>
      </c>
      <c r="CI7" s="24">
        <v>222.41</v>
      </c>
      <c r="CJ7" s="24">
        <v>228.21</v>
      </c>
      <c r="CK7" s="24">
        <v>246.9</v>
      </c>
      <c r="CL7" s="24">
        <v>273.68</v>
      </c>
      <c r="CM7" s="24">
        <v>62.5</v>
      </c>
      <c r="CN7" s="24">
        <v>58.33</v>
      </c>
      <c r="CO7" s="24">
        <v>57.5</v>
      </c>
      <c r="CP7" s="24">
        <v>45</v>
      </c>
      <c r="CQ7" s="24">
        <v>41.25</v>
      </c>
      <c r="CR7" s="24">
        <v>56.72</v>
      </c>
      <c r="CS7" s="24">
        <v>54.06</v>
      </c>
      <c r="CT7" s="24">
        <v>55.26</v>
      </c>
      <c r="CU7" s="24">
        <v>54.54</v>
      </c>
      <c r="CV7" s="24">
        <v>52.9</v>
      </c>
      <c r="CW7" s="24">
        <v>52.55</v>
      </c>
      <c r="CX7" s="24">
        <v>100</v>
      </c>
      <c r="CY7" s="24">
        <v>100</v>
      </c>
      <c r="CZ7" s="24">
        <v>100</v>
      </c>
      <c r="DA7" s="24">
        <v>100</v>
      </c>
      <c r="DB7" s="24">
        <v>100</v>
      </c>
      <c r="DC7" s="24">
        <v>90.04</v>
      </c>
      <c r="DD7" s="24">
        <v>90.11</v>
      </c>
      <c r="DE7" s="24">
        <v>90.52</v>
      </c>
      <c r="DF7" s="24">
        <v>90.3</v>
      </c>
      <c r="DG7" s="24">
        <v>90.3</v>
      </c>
      <c r="DH7" s="24">
        <v>87.3</v>
      </c>
      <c r="DI7" s="24">
        <v>18.87</v>
      </c>
      <c r="DJ7" s="24">
        <v>23.57</v>
      </c>
      <c r="DK7" s="24">
        <v>26.22</v>
      </c>
      <c r="DL7" s="24">
        <v>28.87</v>
      </c>
      <c r="DM7" s="24">
        <v>31.52</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2023-12-12T00:59:57Z</dcterms:created>
  <dcterms:modified xsi:type="dcterms:W3CDTF">2024-02-06T04:52:46Z</dcterms:modified>
  <cp:category/>
</cp:coreProperties>
</file>