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v-f007\共有\12上下水道課\Water\総務係\18_経営分析比較表\R05提出\"/>
    </mc:Choice>
  </mc:AlternateContent>
  <workbookProtection workbookAlgorithmName="SHA-512" workbookHashValue="nZSXwBNFeKw1Zl/8AVugTKV7AwbTY8taDstSOdexo/jj1QWWR4q5E44R33G8uWid+FbdZ+EbiEH1upavDfPRKA==" workbookSaltValue="2Plwp9VP4vW1spVaoETJ1g=="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<sst xmlns="http://schemas.openxmlformats.org/spreadsheetml/2006/main" count="228" uniqueCount="114">
  <si>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</si>
  <si>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</si>
  <si>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</si>
  <si>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</si>
  <si>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</si>
  <si>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</si>
  <si>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</si>
  <si>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</si>
  <si>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</si>
  <si>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</si>
  <si>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</si>
  <si>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</si>
  <si>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</si>
  <si>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</si>
  <si>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</si>
  <si>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</si>
  <si>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</si>
  <si>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</si>
  <si>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</si>
  <si>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</si>
  <si>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</si>
  <si>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</si>
  <si>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</si>
  <si>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</si>
  <si>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</si>
  <si>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</si>
  <si>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</si>
  <si>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</si>
  <si>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</si>
  <si>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</si>
  <si>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</si>
  <si>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</si>
  <si>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</si>
  <si>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</si>
  <si>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</si>
  <si>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</si>
  <si>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</si>
  <si>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</si>
  <si>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</si>
  <si>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</si>
  <si>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</si>
  <si>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</si>
  <si>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</si>
  <si>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</si>
  <si>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</si>
  <si>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</si>
  <si>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</si>
  <si>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</si>
  <si>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</si>
  <si>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</si>
  <si>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</si>
  <si>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</si>
  <si>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</si>
  <si>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</si>
  <si>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</si>
  <si>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</si>
  <si>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</si>
  <si>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</si>
  <si>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</si>
  <si>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</si>
  <si>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</si>
  <si>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</si>
  <si>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</si>
  <si>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</si>
  <si>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</si>
  <si>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</si>
  <si>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</si>
  <si>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</si>
  <si>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</si>
  <si>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</si>
  <si>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</si>
  <si>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</si>
  <si>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</si>
  <si>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</si>
  <si>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</si>
  <si>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</si>
  <si>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</si>
  <si>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</si>
  <si>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</si>
  <si>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</si>
  <si>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</si>
  <si>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</si>
  <si>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</si>
  <si>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</si>
  <si>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</si>
  <si>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</si>
  <si>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</si>
  <si>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</si>
  <si>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</si>
  <si>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</si>
  <si>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</si>
  <si>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</si>
  <si>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</si>
  <si>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柴田町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</si>
  <si>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</si>
  <si>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</si>
  <si>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</si>
  <si>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</si>
  <si>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</si>
  <si>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</si>
  <si>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</si>
  <si>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</si>
  <si>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</si>
  <si>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</si>
  <si>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</si>
  <si>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</si>
  <si>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</si>
  <si>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</si>
  <si>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</si>
  <si>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</si>
  <si>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</si>
  <si>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有形固定資産減価償却率は、類似団体平均値を上回っている。これは、現在使用していない休止施設を残置していることが要因と考えられる。これらの施設は計画的に順次撤去していく考えである。
　管路経年化率は類似団体平均値を上回っている。老朽管路を減少させるためには、新たに耐用年数を経過する管路延長以上の布設替を行う必要がある。しかし、現在の人員配置では不可能と考えるため、現状では漏水の多発地区を優先的に管路更新を進める考えである。
　管路更新率が類似団体平均値を上回っているが、これは管路の更新工事の件数を増やし、広範囲において管路を更新した結果と思われる。</t>
    <rPh sb="229" eb="230">
      <t>ウエ</t>
    </rPh>
    <rPh sb="245" eb="247">
      <t>コウジ</t>
    </rPh>
    <rPh sb="248" eb="250">
      <t>ケンスウ</t>
    </rPh>
    <rPh sb="251" eb="252">
      <t>フ</t>
    </rPh>
    <rPh sb="255" eb="258">
      <t>コウハンイ</t>
    </rPh>
    <rPh sb="262" eb="264">
      <t>カンロ</t>
    </rPh>
    <rPh sb="265" eb="267">
      <t>コウシン</t>
    </rPh>
    <phoneticPr fontId="4"/>
  </si>
  <si>
    <t>　本町の水道事業は、費用削減の効果もあり経営的には安定していると考えられる。その一方で、今後の給水人口の減少は避けられない状況であり、水需要減少を踏まえた料金制度の見直し、さらには広域連携や官民連携による事業費の削減を検討していくべきと考える。
　管路経年化率は類似団体平均値を上回り、さらには毎年度上昇する傾向にあることから、今後の対策として計画的に更新事業を実施しなければならないと考える。しかし、水道施設を含めた更新事業を計画的に行うためには人的配置が必要であるが、精通した技術職員が続けて退職したため、今後、計画的な人材育成（技術継承）が大きな課題と考えている。</t>
    <phoneticPr fontId="4"/>
  </si>
  <si>
    <t>　経常収支比率・流動比率・料金回収率は、平成30年度から引き続き100％を超え、類似団体の平均も超えている。また、累積欠損金比率は0％を継続している。これらの結果から健全な経営状況であるといえる。
　企業債残高対給水収益比率は、類似団体平均値と比較し約49.7％であり、平成30年度以降は減少傾向となっている。これは、建設改良費の財源を企業債に依存せず、企業債借入額を抑えてた結果であり、今後もその流れは継続していく予定である。
　給水原価は、類似団体平均値を上回っている。これは、当町の経費の半分を受水費が占めており受水単価が高いことが要因と考えられる。
　有収率は、類似団体の平均値を上回っており、数値は前年度より1.09ポイント上昇したが、過去に比べると伸び悩んでいるのが実状であり、それを改善するために漏水の原因となる老朽管の布設替え工事の推進が必要と考える。</t>
    <rPh sb="188" eb="190">
      <t>ケッカ</t>
    </rPh>
    <rPh sb="199" eb="200">
      <t>ナガ</t>
    </rPh>
    <rPh sb="202" eb="204">
      <t>ケイゾク</t>
    </rPh>
    <rPh sb="301" eb="303">
      <t>スウチ</t>
    </rPh>
    <rPh sb="317" eb="319">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</si>
</sst>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0.79</c:v>
                </c:pt>
                <c:pt idx="1">
                  <c:v>0.59</c:v>
                </c:pt>
                <c:pt idx="2">
                  <c:v>0.44</c:v>
                </c:pt>
                <c:pt idx="3">
                  <c:v>0.64</c:v>
                </c:pt>
                <c:pt idx="4">
                  <c:v>0.73</c:v>
                </c:pt>
              </c:numCache>
            </c:numRef>
          </c:val>
          <c:extLst>
            <c:ext xmlns:c16="http://schemas.microsoft.com/office/drawing/2014/chart" uri="{C3380CC4-5D6E-409C-BE32-E72D297353CC}">
              <c16:uniqueId val="{00000000-A3B2-4ADB-964A-77B68C8FF14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A3B2-4ADB-964A-77B68C8FF14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63.25</c:v>
                </c:pt>
                <c:pt idx="1">
                  <c:v>63.81</c:v>
                </c:pt>
                <c:pt idx="2">
                  <c:v>64.63</c:v>
                </c:pt>
                <c:pt idx="3">
                  <c:v>63.92</c:v>
                </c:pt>
                <c:pt idx="4">
                  <c:v>62.35</c:v>
                </c:pt>
              </c:numCache>
            </c:numRef>
          </c:val>
          <c:extLst>
            <c:ext xmlns:c16="http://schemas.microsoft.com/office/drawing/2014/chart" uri="{C3380CC4-5D6E-409C-BE32-E72D297353CC}">
              <c16:uniqueId val="{00000000-2052-475F-871F-86150C8E83A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2052-475F-871F-86150C8E83A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89.12</c:v>
                </c:pt>
                <c:pt idx="1">
                  <c:v>86.96</c:v>
                </c:pt>
                <c:pt idx="2">
                  <c:v>87.19</c:v>
                </c:pt>
                <c:pt idx="3">
                  <c:v>87.19</c:v>
                </c:pt>
                <c:pt idx="4">
                  <c:v>88.28</c:v>
                </c:pt>
              </c:numCache>
            </c:numRef>
          </c:val>
          <c:extLst>
            <c:ext xmlns:c16="http://schemas.microsoft.com/office/drawing/2014/chart" uri="{C3380CC4-5D6E-409C-BE32-E72D297353CC}">
              <c16:uniqueId val="{00000000-22F4-4761-BDB0-620B0DFD3BA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22F4-4761-BDB0-620B0DFD3BA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118.8</c:v>
                </c:pt>
                <c:pt idx="1">
                  <c:v>116.62</c:v>
                </c:pt>
                <c:pt idx="2">
                  <c:v>131.76</c:v>
                </c:pt>
                <c:pt idx="3">
                  <c:v>135.22</c:v>
                </c:pt>
                <c:pt idx="4">
                  <c:v>139.63999999999999</c:v>
                </c:pt>
              </c:numCache>
            </c:numRef>
          </c:val>
          <c:extLst>
            <c:ext xmlns:c16="http://schemas.microsoft.com/office/drawing/2014/chart" uri="{C3380CC4-5D6E-409C-BE32-E72D297353CC}">
              <c16:uniqueId val="{00000000-03F8-4E68-A3FB-2751B2662CB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03F8-4E68-A3FB-2751B2662CB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52.42</c:v>
                </c:pt>
                <c:pt idx="1">
                  <c:v>53.35</c:v>
                </c:pt>
                <c:pt idx="2">
                  <c:v>54.37</c:v>
                </c:pt>
                <c:pt idx="3">
                  <c:v>54.87</c:v>
                </c:pt>
                <c:pt idx="4">
                  <c:v>55.39</c:v>
                </c:pt>
              </c:numCache>
            </c:numRef>
          </c:val>
          <c:extLst>
            <c:ext xmlns:c16="http://schemas.microsoft.com/office/drawing/2014/chart" uri="{C3380CC4-5D6E-409C-BE32-E72D297353CC}">
              <c16:uniqueId val="{00000000-EBAD-446C-A32A-E5F152809F5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EBAD-446C-A32A-E5F152809F5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30.4</c:v>
                </c:pt>
                <c:pt idx="1">
                  <c:v>31.99</c:v>
                </c:pt>
                <c:pt idx="2">
                  <c:v>32.06</c:v>
                </c:pt>
                <c:pt idx="3">
                  <c:v>33.92</c:v>
                </c:pt>
                <c:pt idx="4">
                  <c:v>34.29</c:v>
                </c:pt>
              </c:numCache>
            </c:numRef>
          </c:val>
          <c:extLst>
            <c:ext xmlns:c16="http://schemas.microsoft.com/office/drawing/2014/chart" uri="{C3380CC4-5D6E-409C-BE32-E72D297353CC}">
              <c16:uniqueId val="{00000000-1595-448A-A823-EAADE3565FA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1595-448A-A823-EAADE3565FA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63-4553-ABDD-12743786A1E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C563-4553-ABDD-12743786A1E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481.83</c:v>
                </c:pt>
                <c:pt idx="1">
                  <c:v>443.7</c:v>
                </c:pt>
                <c:pt idx="2">
                  <c:v>544.02</c:v>
                </c:pt>
                <c:pt idx="3">
                  <c:v>634.05999999999995</c:v>
                </c:pt>
                <c:pt idx="4">
                  <c:v>658.6</c:v>
                </c:pt>
              </c:numCache>
            </c:numRef>
          </c:val>
          <c:extLst>
            <c:ext xmlns:c16="http://schemas.microsoft.com/office/drawing/2014/chart" uri="{C3380CC4-5D6E-409C-BE32-E72D297353CC}">
              <c16:uniqueId val="{00000000-9FDC-4050-ADBB-C7E4EBB35DD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9FDC-4050-ADBB-C7E4EBB35DD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227.58</c:v>
                </c:pt>
                <c:pt idx="1">
                  <c:v>220.03</c:v>
                </c:pt>
                <c:pt idx="2">
                  <c:v>209.61</c:v>
                </c:pt>
                <c:pt idx="3">
                  <c:v>200.96</c:v>
                </c:pt>
                <c:pt idx="4">
                  <c:v>192.12</c:v>
                </c:pt>
              </c:numCache>
            </c:numRef>
          </c:val>
          <c:extLst>
            <c:ext xmlns:c16="http://schemas.microsoft.com/office/drawing/2014/chart" uri="{C3380CC4-5D6E-409C-BE32-E72D297353CC}">
              <c16:uniqueId val="{00000000-8343-4F33-B42C-38A050AC43F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8343-4F33-B42C-38A050AC43F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114.5</c:v>
                </c:pt>
                <c:pt idx="1">
                  <c:v>112.02</c:v>
                </c:pt>
                <c:pt idx="2">
                  <c:v>126.98</c:v>
                </c:pt>
                <c:pt idx="3">
                  <c:v>129.15</c:v>
                </c:pt>
                <c:pt idx="4">
                  <c:v>132.75</c:v>
                </c:pt>
              </c:numCache>
            </c:numRef>
          </c:val>
          <c:extLst>
            <c:ext xmlns:c16="http://schemas.microsoft.com/office/drawing/2014/chart" uri="{C3380CC4-5D6E-409C-BE32-E72D297353CC}">
              <c16:uniqueId val="{00000000-1F25-4674-B68F-4D61E85F4B4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1F25-4674-B68F-4D61E85F4B4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238.06</c:v>
                </c:pt>
                <c:pt idx="1">
                  <c:v>245.83</c:v>
                </c:pt>
                <c:pt idx="2">
                  <c:v>215.92</c:v>
                </c:pt>
                <c:pt idx="3">
                  <c:v>214.29</c:v>
                </c:pt>
                <c:pt idx="4">
                  <c:v>210.69</c:v>
                </c:pt>
              </c:numCache>
            </c:numRef>
          </c:val>
          <c:extLst>
            <c:ext xmlns:c16="http://schemas.microsoft.com/office/drawing/2014/chart" uri="{C3380CC4-5D6E-409C-BE32-E72D297353CC}">
              <c16:uniqueId val="{00000000-D3D2-4B52-BBA6-AC2F60B5982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D3D2-4B52-BBA6-AC2F60B5982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40"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柴田町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36972</v>
      </c>
      <c r="AM8" s="45"/>
      <c r="AN8" s="45"/>
      <c r="AO8" s="45"/>
      <c r="AP8" s="45"/>
      <c r="AQ8" s="45"/>
      <c r="AR8" s="45"/>
      <c r="AS8" s="45"/>
      <c r="AT8" s="46">
        <f>データ!$S$6</f>
        <v>54.03</v>
      </c>
      <c r="AU8" s="47"/>
      <c r="AV8" s="47"/>
      <c r="AW8" s="47"/>
      <c r="AX8" s="47"/>
      <c r="AY8" s="47"/>
      <c r="AZ8" s="47"/>
      <c r="BA8" s="47"/>
      <c r="BB8" s="48">
        <f>データ!$T$6</f>
        <v>684.29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69.819999999999993</v>
      </c>
      <c r="J10" s="47"/>
      <c r="K10" s="47"/>
      <c r="L10" s="47"/>
      <c r="M10" s="47"/>
      <c r="N10" s="47"/>
      <c r="O10" s="81"/>
      <c r="P10" s="48">
        <f>データ!$P$6</f>
        <v>99.93</v>
      </c>
      <c r="Q10" s="48"/>
      <c r="R10" s="48"/>
      <c r="S10" s="48"/>
      <c r="T10" s="48"/>
      <c r="U10" s="48"/>
      <c r="V10" s="48"/>
      <c r="W10" s="45">
        <f>データ!$Q$6</f>
        <v>3619</v>
      </c>
      <c r="X10" s="45"/>
      <c r="Y10" s="45"/>
      <c r="Z10" s="45"/>
      <c r="AA10" s="45"/>
      <c r="AB10" s="45"/>
      <c r="AC10" s="45"/>
      <c r="AD10" s="2"/>
      <c r="AE10" s="2"/>
      <c r="AF10" s="2"/>
      <c r="AG10" s="2"/>
      <c r="AH10" s="2"/>
      <c r="AI10" s="2"/>
      <c r="AJ10" s="2"/>
      <c r="AK10" s="2"/>
      <c r="AL10" s="45">
        <f>データ!$U$6</f>
        <v>36782</v>
      </c>
      <c r="AM10" s="45"/>
      <c r="AN10" s="45"/>
      <c r="AO10" s="45"/>
      <c r="AP10" s="45"/>
      <c r="AQ10" s="45"/>
      <c r="AR10" s="45"/>
      <c r="AS10" s="45"/>
      <c r="AT10" s="46">
        <f>データ!$V$6</f>
        <v>54.03</v>
      </c>
      <c r="AU10" s="47"/>
      <c r="AV10" s="47"/>
      <c r="AW10" s="47"/>
      <c r="AX10" s="47"/>
      <c r="AY10" s="47"/>
      <c r="AZ10" s="47"/>
      <c r="BA10" s="47"/>
      <c r="BB10" s="48">
        <f>データ!$W$6</f>
        <v>680.77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VdxtF+ONkJRK5A0uQS2k5d2nBCTKJ2XE4HcQVz//h1314K2procPaGJ+Y7Z37sql3QqyTb1TLjBlwWvnN1k2ew==" saltValue="pj5DQ9ymxm2FYJRvW2O+A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43231</v>
      </c>
      <c r="D6" s="20">
        <f t="shared" si="3"/>
        <v>46</v>
      </c>
      <c r="E6" s="20">
        <f t="shared" si="3"/>
        <v>1</v>
      </c>
      <c r="F6" s="20">
        <f t="shared" si="3"/>
        <v>0</v>
      </c>
      <c r="G6" s="20">
        <f t="shared" si="3"/>
        <v>1</v>
      </c>
      <c r="H6" s="20" t="str">
        <f t="shared" si="3"/>
        <v>宮城県　柴田町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69.819999999999993</v>
      </c>
      <c r="P6" s="21">
        <f t="shared" si="3"/>
        <v>99.93</v>
      </c>
      <c r="Q6" s="21">
        <f t="shared" si="3"/>
        <v>3619</v>
      </c>
      <c r="R6" s="21">
        <f t="shared" si="3"/>
        <v>36972</v>
      </c>
      <c r="S6" s="21">
        <f t="shared" si="3"/>
        <v>54.03</v>
      </c>
      <c r="T6" s="21">
        <f t="shared" si="3"/>
        <v>684.29</v>
      </c>
      <c r="U6" s="21">
        <f t="shared" si="3"/>
        <v>36782</v>
      </c>
      <c r="V6" s="21">
        <f t="shared" si="3"/>
        <v>54.03</v>
      </c>
      <c r="W6" s="21">
        <f t="shared" si="3"/>
        <v>680.77</v>
      </c>
      <c r="X6" s="22">
        <f>IF(X7="",NA(),X7)</f>
        <v>118.8</v>
      </c>
      <c r="Y6" s="22">
        <f t="shared" ref="Y6:AG6" si="4">IF(Y7="",NA(),Y7)</f>
        <v>116.62</v>
      </c>
      <c r="Z6" s="22">
        <f t="shared" si="4"/>
        <v>131.76</v>
      </c>
      <c r="AA6" s="22">
        <f t="shared" si="4"/>
        <v>135.22</v>
      </c>
      <c r="AB6" s="22">
        <f t="shared" si="4"/>
        <v>139.63999999999999</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481.83</v>
      </c>
      <c r="AU6" s="22">
        <f t="shared" ref="AU6:BC6" si="6">IF(AU7="",NA(),AU7)</f>
        <v>443.7</v>
      </c>
      <c r="AV6" s="22">
        <f t="shared" si="6"/>
        <v>544.02</v>
      </c>
      <c r="AW6" s="22">
        <f t="shared" si="6"/>
        <v>634.05999999999995</v>
      </c>
      <c r="AX6" s="22">
        <f t="shared" si="6"/>
        <v>658.6</v>
      </c>
      <c r="AY6" s="22">
        <f t="shared" si="6"/>
        <v>366.03</v>
      </c>
      <c r="AZ6" s="22">
        <f t="shared" si="6"/>
        <v>365.18</v>
      </c>
      <c r="BA6" s="22">
        <f t="shared" si="6"/>
        <v>327.77</v>
      </c>
      <c r="BB6" s="22">
        <f t="shared" si="6"/>
        <v>338.02</v>
      </c>
      <c r="BC6" s="22">
        <f t="shared" si="6"/>
        <v>345.94</v>
      </c>
      <c r="BD6" s="21" t="str">
        <f>IF(BD7="","",IF(BD7="-","【-】","【"&amp;SUBSTITUTE(TEXT(BD7,"#,##0.00"),"-","△")&amp;"】"))</f>
        <v>【252.29】</v>
      </c>
      <c r="BE6" s="22">
        <f>IF(BE7="",NA(),BE7)</f>
        <v>227.58</v>
      </c>
      <c r="BF6" s="22">
        <f t="shared" ref="BF6:BN6" si="7">IF(BF7="",NA(),BF7)</f>
        <v>220.03</v>
      </c>
      <c r="BG6" s="22">
        <f t="shared" si="7"/>
        <v>209.61</v>
      </c>
      <c r="BH6" s="22">
        <f t="shared" si="7"/>
        <v>200.96</v>
      </c>
      <c r="BI6" s="22">
        <f t="shared" si="7"/>
        <v>192.12</v>
      </c>
      <c r="BJ6" s="22">
        <f t="shared" si="7"/>
        <v>370.12</v>
      </c>
      <c r="BK6" s="22">
        <f t="shared" si="7"/>
        <v>371.65</v>
      </c>
      <c r="BL6" s="22">
        <f t="shared" si="7"/>
        <v>397.1</v>
      </c>
      <c r="BM6" s="22">
        <f t="shared" si="7"/>
        <v>379.91</v>
      </c>
      <c r="BN6" s="22">
        <f t="shared" si="7"/>
        <v>386.61</v>
      </c>
      <c r="BO6" s="21" t="str">
        <f>IF(BO7="","",IF(BO7="-","【-】","【"&amp;SUBSTITUTE(TEXT(BO7,"#,##0.00"),"-","△")&amp;"】"))</f>
        <v>【268.07】</v>
      </c>
      <c r="BP6" s="22">
        <f>IF(BP7="",NA(),BP7)</f>
        <v>114.5</v>
      </c>
      <c r="BQ6" s="22">
        <f t="shared" ref="BQ6:BY6" si="8">IF(BQ7="",NA(),BQ7)</f>
        <v>112.02</v>
      </c>
      <c r="BR6" s="22">
        <f t="shared" si="8"/>
        <v>126.98</v>
      </c>
      <c r="BS6" s="22">
        <f t="shared" si="8"/>
        <v>129.15</v>
      </c>
      <c r="BT6" s="22">
        <f t="shared" si="8"/>
        <v>132.75</v>
      </c>
      <c r="BU6" s="22">
        <f t="shared" si="8"/>
        <v>100.42</v>
      </c>
      <c r="BV6" s="22">
        <f t="shared" si="8"/>
        <v>98.77</v>
      </c>
      <c r="BW6" s="22">
        <f t="shared" si="8"/>
        <v>95.79</v>
      </c>
      <c r="BX6" s="22">
        <f t="shared" si="8"/>
        <v>98.3</v>
      </c>
      <c r="BY6" s="22">
        <f t="shared" si="8"/>
        <v>93.82</v>
      </c>
      <c r="BZ6" s="21" t="str">
        <f>IF(BZ7="","",IF(BZ7="-","【-】","【"&amp;SUBSTITUTE(TEXT(BZ7,"#,##0.00"),"-","△")&amp;"】"))</f>
        <v>【97.47】</v>
      </c>
      <c r="CA6" s="22">
        <f>IF(CA7="",NA(),CA7)</f>
        <v>238.06</v>
      </c>
      <c r="CB6" s="22">
        <f t="shared" ref="CB6:CJ6" si="9">IF(CB7="",NA(),CB7)</f>
        <v>245.83</v>
      </c>
      <c r="CC6" s="22">
        <f t="shared" si="9"/>
        <v>215.92</v>
      </c>
      <c r="CD6" s="22">
        <f t="shared" si="9"/>
        <v>214.29</v>
      </c>
      <c r="CE6" s="22">
        <f t="shared" si="9"/>
        <v>210.69</v>
      </c>
      <c r="CF6" s="22">
        <f t="shared" si="9"/>
        <v>171.67</v>
      </c>
      <c r="CG6" s="22">
        <f t="shared" si="9"/>
        <v>173.67</v>
      </c>
      <c r="CH6" s="22">
        <f t="shared" si="9"/>
        <v>171.13</v>
      </c>
      <c r="CI6" s="22">
        <f t="shared" si="9"/>
        <v>173.7</v>
      </c>
      <c r="CJ6" s="22">
        <f t="shared" si="9"/>
        <v>178.94</v>
      </c>
      <c r="CK6" s="21" t="str">
        <f>IF(CK7="","",IF(CK7="-","【-】","【"&amp;SUBSTITUTE(TEXT(CK7,"#,##0.00"),"-","△")&amp;"】"))</f>
        <v>【174.75】</v>
      </c>
      <c r="CL6" s="22">
        <f>IF(CL7="",NA(),CL7)</f>
        <v>63.25</v>
      </c>
      <c r="CM6" s="22">
        <f t="shared" ref="CM6:CU6" si="10">IF(CM7="",NA(),CM7)</f>
        <v>63.81</v>
      </c>
      <c r="CN6" s="22">
        <f t="shared" si="10"/>
        <v>64.63</v>
      </c>
      <c r="CO6" s="22">
        <f t="shared" si="10"/>
        <v>63.92</v>
      </c>
      <c r="CP6" s="22">
        <f t="shared" si="10"/>
        <v>62.35</v>
      </c>
      <c r="CQ6" s="22">
        <f t="shared" si="10"/>
        <v>59.74</v>
      </c>
      <c r="CR6" s="22">
        <f t="shared" si="10"/>
        <v>59.67</v>
      </c>
      <c r="CS6" s="22">
        <f t="shared" si="10"/>
        <v>60.12</v>
      </c>
      <c r="CT6" s="22">
        <f t="shared" si="10"/>
        <v>60.34</v>
      </c>
      <c r="CU6" s="22">
        <f t="shared" si="10"/>
        <v>59.54</v>
      </c>
      <c r="CV6" s="21" t="str">
        <f>IF(CV7="","",IF(CV7="-","【-】","【"&amp;SUBSTITUTE(TEXT(CV7,"#,##0.00"),"-","△")&amp;"】"))</f>
        <v>【59.97】</v>
      </c>
      <c r="CW6" s="22">
        <f>IF(CW7="",NA(),CW7)</f>
        <v>89.12</v>
      </c>
      <c r="CX6" s="22">
        <f t="shared" ref="CX6:DF6" si="11">IF(CX7="",NA(),CX7)</f>
        <v>86.96</v>
      </c>
      <c r="CY6" s="22">
        <f t="shared" si="11"/>
        <v>87.19</v>
      </c>
      <c r="CZ6" s="22">
        <f t="shared" si="11"/>
        <v>87.19</v>
      </c>
      <c r="DA6" s="22">
        <f t="shared" si="11"/>
        <v>88.28</v>
      </c>
      <c r="DB6" s="22">
        <f t="shared" si="11"/>
        <v>84.8</v>
      </c>
      <c r="DC6" s="22">
        <f t="shared" si="11"/>
        <v>84.6</v>
      </c>
      <c r="DD6" s="22">
        <f t="shared" si="11"/>
        <v>84.24</v>
      </c>
      <c r="DE6" s="22">
        <f t="shared" si="11"/>
        <v>84.19</v>
      </c>
      <c r="DF6" s="22">
        <f t="shared" si="11"/>
        <v>83.93</v>
      </c>
      <c r="DG6" s="21" t="str">
        <f>IF(DG7="","",IF(DG7="-","【-】","【"&amp;SUBSTITUTE(TEXT(DG7,"#,##0.00"),"-","△")&amp;"】"))</f>
        <v>【89.76】</v>
      </c>
      <c r="DH6" s="22">
        <f>IF(DH7="",NA(),DH7)</f>
        <v>52.42</v>
      </c>
      <c r="DI6" s="22">
        <f t="shared" ref="DI6:DQ6" si="12">IF(DI7="",NA(),DI7)</f>
        <v>53.35</v>
      </c>
      <c r="DJ6" s="22">
        <f t="shared" si="12"/>
        <v>54.37</v>
      </c>
      <c r="DK6" s="22">
        <f t="shared" si="12"/>
        <v>54.87</v>
      </c>
      <c r="DL6" s="22">
        <f t="shared" si="12"/>
        <v>55.39</v>
      </c>
      <c r="DM6" s="22">
        <f t="shared" si="12"/>
        <v>47.66</v>
      </c>
      <c r="DN6" s="22">
        <f t="shared" si="12"/>
        <v>48.17</v>
      </c>
      <c r="DO6" s="22">
        <f t="shared" si="12"/>
        <v>48.83</v>
      </c>
      <c r="DP6" s="22">
        <f t="shared" si="12"/>
        <v>49.96</v>
      </c>
      <c r="DQ6" s="22">
        <f t="shared" si="12"/>
        <v>50.82</v>
      </c>
      <c r="DR6" s="21" t="str">
        <f>IF(DR7="","",IF(DR7="-","【-】","【"&amp;SUBSTITUTE(TEXT(DR7,"#,##0.00"),"-","△")&amp;"】"))</f>
        <v>【51.51】</v>
      </c>
      <c r="DS6" s="22">
        <f>IF(DS7="",NA(),DS7)</f>
        <v>30.4</v>
      </c>
      <c r="DT6" s="22">
        <f t="shared" ref="DT6:EB6" si="13">IF(DT7="",NA(),DT7)</f>
        <v>31.99</v>
      </c>
      <c r="DU6" s="22">
        <f t="shared" si="13"/>
        <v>32.06</v>
      </c>
      <c r="DV6" s="22">
        <f t="shared" si="13"/>
        <v>33.92</v>
      </c>
      <c r="DW6" s="22">
        <f t="shared" si="13"/>
        <v>34.29</v>
      </c>
      <c r="DX6" s="22">
        <f t="shared" si="13"/>
        <v>15.1</v>
      </c>
      <c r="DY6" s="22">
        <f t="shared" si="13"/>
        <v>17.12</v>
      </c>
      <c r="DZ6" s="22">
        <f t="shared" si="13"/>
        <v>18.18</v>
      </c>
      <c r="EA6" s="22">
        <f t="shared" si="13"/>
        <v>19.32</v>
      </c>
      <c r="EB6" s="22">
        <f t="shared" si="13"/>
        <v>21.16</v>
      </c>
      <c r="EC6" s="21" t="str">
        <f>IF(EC7="","",IF(EC7="-","【-】","【"&amp;SUBSTITUTE(TEXT(EC7,"#,##0.00"),"-","△")&amp;"】"))</f>
        <v>【23.75】</v>
      </c>
      <c r="ED6" s="22">
        <f>IF(ED7="",NA(),ED7)</f>
        <v>0.79</v>
      </c>
      <c r="EE6" s="22">
        <f t="shared" ref="EE6:EM6" si="14">IF(EE7="",NA(),EE7)</f>
        <v>0.59</v>
      </c>
      <c r="EF6" s="22">
        <f t="shared" si="14"/>
        <v>0.44</v>
      </c>
      <c r="EG6" s="22">
        <f t="shared" si="14"/>
        <v>0.64</v>
      </c>
      <c r="EH6" s="22">
        <f t="shared" si="14"/>
        <v>0.73</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43231</v>
      </c>
      <c r="D7" s="24">
        <v>46</v>
      </c>
      <c r="E7" s="24">
        <v>1</v>
      </c>
      <c r="F7" s="24">
        <v>0</v>
      </c>
      <c r="G7" s="24">
        <v>1</v>
      </c>
      <c r="H7" s="24" t="s">
        <v>93</v>
      </c>
      <c r="I7" s="24" t="s">
        <v>94</v>
      </c>
      <c r="J7" s="24" t="s">
        <v>95</v>
      </c>
      <c r="K7" s="24" t="s">
        <v>96</v>
      </c>
      <c r="L7" s="24" t="s">
        <v>97</v>
      </c>
      <c r="M7" s="24" t="s">
        <v>98</v>
      </c>
      <c r="N7" s="25" t="s">
        <v>99</v>
      </c>
      <c r="O7" s="25">
        <v>69.819999999999993</v>
      </c>
      <c r="P7" s="25">
        <v>99.93</v>
      </c>
      <c r="Q7" s="25">
        <v>3619</v>
      </c>
      <c r="R7" s="25">
        <v>36972</v>
      </c>
      <c r="S7" s="25">
        <v>54.03</v>
      </c>
      <c r="T7" s="25">
        <v>684.29</v>
      </c>
      <c r="U7" s="25">
        <v>36782</v>
      </c>
      <c r="V7" s="25">
        <v>54.03</v>
      </c>
      <c r="W7" s="25">
        <v>680.77</v>
      </c>
      <c r="X7" s="25">
        <v>118.8</v>
      </c>
      <c r="Y7" s="25">
        <v>116.62</v>
      </c>
      <c r="Z7" s="25">
        <v>131.76</v>
      </c>
      <c r="AA7" s="25">
        <v>135.22</v>
      </c>
      <c r="AB7" s="25">
        <v>139.63999999999999</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481.83</v>
      </c>
      <c r="AU7" s="25">
        <v>443.7</v>
      </c>
      <c r="AV7" s="25">
        <v>544.02</v>
      </c>
      <c r="AW7" s="25">
        <v>634.05999999999995</v>
      </c>
      <c r="AX7" s="25">
        <v>658.6</v>
      </c>
      <c r="AY7" s="25">
        <v>366.03</v>
      </c>
      <c r="AZ7" s="25">
        <v>365.18</v>
      </c>
      <c r="BA7" s="25">
        <v>327.77</v>
      </c>
      <c r="BB7" s="25">
        <v>338.02</v>
      </c>
      <c r="BC7" s="25">
        <v>345.94</v>
      </c>
      <c r="BD7" s="25">
        <v>252.29</v>
      </c>
      <c r="BE7" s="25">
        <v>227.58</v>
      </c>
      <c r="BF7" s="25">
        <v>220.03</v>
      </c>
      <c r="BG7" s="25">
        <v>209.61</v>
      </c>
      <c r="BH7" s="25">
        <v>200.96</v>
      </c>
      <c r="BI7" s="25">
        <v>192.12</v>
      </c>
      <c r="BJ7" s="25">
        <v>370.12</v>
      </c>
      <c r="BK7" s="25">
        <v>371.65</v>
      </c>
      <c r="BL7" s="25">
        <v>397.1</v>
      </c>
      <c r="BM7" s="25">
        <v>379.91</v>
      </c>
      <c r="BN7" s="25">
        <v>386.61</v>
      </c>
      <c r="BO7" s="25">
        <v>268.07</v>
      </c>
      <c r="BP7" s="25">
        <v>114.5</v>
      </c>
      <c r="BQ7" s="25">
        <v>112.02</v>
      </c>
      <c r="BR7" s="25">
        <v>126.98</v>
      </c>
      <c r="BS7" s="25">
        <v>129.15</v>
      </c>
      <c r="BT7" s="25">
        <v>132.75</v>
      </c>
      <c r="BU7" s="25">
        <v>100.42</v>
      </c>
      <c r="BV7" s="25">
        <v>98.77</v>
      </c>
      <c r="BW7" s="25">
        <v>95.79</v>
      </c>
      <c r="BX7" s="25">
        <v>98.3</v>
      </c>
      <c r="BY7" s="25">
        <v>93.82</v>
      </c>
      <c r="BZ7" s="25">
        <v>97.47</v>
      </c>
      <c r="CA7" s="25">
        <v>238.06</v>
      </c>
      <c r="CB7" s="25">
        <v>245.83</v>
      </c>
      <c r="CC7" s="25">
        <v>215.92</v>
      </c>
      <c r="CD7" s="25">
        <v>214.29</v>
      </c>
      <c r="CE7" s="25">
        <v>210.69</v>
      </c>
      <c r="CF7" s="25">
        <v>171.67</v>
      </c>
      <c r="CG7" s="25">
        <v>173.67</v>
      </c>
      <c r="CH7" s="25">
        <v>171.13</v>
      </c>
      <c r="CI7" s="25">
        <v>173.7</v>
      </c>
      <c r="CJ7" s="25">
        <v>178.94</v>
      </c>
      <c r="CK7" s="25">
        <v>174.75</v>
      </c>
      <c r="CL7" s="25">
        <v>63.25</v>
      </c>
      <c r="CM7" s="25">
        <v>63.81</v>
      </c>
      <c r="CN7" s="25">
        <v>64.63</v>
      </c>
      <c r="CO7" s="25">
        <v>63.92</v>
      </c>
      <c r="CP7" s="25">
        <v>62.35</v>
      </c>
      <c r="CQ7" s="25">
        <v>59.74</v>
      </c>
      <c r="CR7" s="25">
        <v>59.67</v>
      </c>
      <c r="CS7" s="25">
        <v>60.12</v>
      </c>
      <c r="CT7" s="25">
        <v>60.34</v>
      </c>
      <c r="CU7" s="25">
        <v>59.54</v>
      </c>
      <c r="CV7" s="25">
        <v>59.97</v>
      </c>
      <c r="CW7" s="25">
        <v>89.12</v>
      </c>
      <c r="CX7" s="25">
        <v>86.96</v>
      </c>
      <c r="CY7" s="25">
        <v>87.19</v>
      </c>
      <c r="CZ7" s="25">
        <v>87.19</v>
      </c>
      <c r="DA7" s="25">
        <v>88.28</v>
      </c>
      <c r="DB7" s="25">
        <v>84.8</v>
      </c>
      <c r="DC7" s="25">
        <v>84.6</v>
      </c>
      <c r="DD7" s="25">
        <v>84.24</v>
      </c>
      <c r="DE7" s="25">
        <v>84.19</v>
      </c>
      <c r="DF7" s="25">
        <v>83.93</v>
      </c>
      <c r="DG7" s="25">
        <v>89.76</v>
      </c>
      <c r="DH7" s="25">
        <v>52.42</v>
      </c>
      <c r="DI7" s="25">
        <v>53.35</v>
      </c>
      <c r="DJ7" s="25">
        <v>54.37</v>
      </c>
      <c r="DK7" s="25">
        <v>54.87</v>
      </c>
      <c r="DL7" s="25">
        <v>55.39</v>
      </c>
      <c r="DM7" s="25">
        <v>47.66</v>
      </c>
      <c r="DN7" s="25">
        <v>48.17</v>
      </c>
      <c r="DO7" s="25">
        <v>48.83</v>
      </c>
      <c r="DP7" s="25">
        <v>49.96</v>
      </c>
      <c r="DQ7" s="25">
        <v>50.82</v>
      </c>
      <c r="DR7" s="25">
        <v>51.51</v>
      </c>
      <c r="DS7" s="25">
        <v>30.4</v>
      </c>
      <c r="DT7" s="25">
        <v>31.99</v>
      </c>
      <c r="DU7" s="25">
        <v>32.06</v>
      </c>
      <c r="DV7" s="25">
        <v>33.92</v>
      </c>
      <c r="DW7" s="25">
        <v>34.29</v>
      </c>
      <c r="DX7" s="25">
        <v>15.1</v>
      </c>
      <c r="DY7" s="25">
        <v>17.12</v>
      </c>
      <c r="DZ7" s="25">
        <v>18.18</v>
      </c>
      <c r="EA7" s="25">
        <v>19.32</v>
      </c>
      <c r="EB7" s="25">
        <v>21.16</v>
      </c>
      <c r="EC7" s="25">
        <v>23.75</v>
      </c>
      <c r="ED7" s="25">
        <v>0.79</v>
      </c>
      <c r="EE7" s="25">
        <v>0.59</v>
      </c>
      <c r="EF7" s="25">
        <v>0.44</v>
      </c>
      <c r="EG7" s="25">
        <v>0.64</v>
      </c>
      <c r="EH7" s="25">
        <v>0.73</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dcterms:created xsi:type="dcterms:W3CDTF">2023-12-05T00:48:35Z</dcterms:created>
  <dcterms:modified xsi:type="dcterms:W3CDTF">2024-01-29T01:55:51Z</dcterms:modified>
  <cp:category/>
</cp:coreProperties>
</file>