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filesv02\150上下水道部\000上下水道部共有\旧ファイルサーバーデータ\05経営課\03_水道経営係\03_照会回答関係\R05\完了_R06.01.18_【照会】公営企業に係る経営比較分析表（令和4年度決算）の分析等について\"/>
    </mc:Choice>
  </mc:AlternateContent>
  <xr:revisionPtr revIDLastSave="0" documentId="14_{F5F9F471-5455-445A-BE35-9E15548C1985}" xr6:coauthVersionLast="47" xr6:coauthVersionMax="47" xr10:uidLastSave="{00000000-0000-0000-0000-000000000000}"/>
  <workbookProtection workbookAlgorithmName="SHA-512" workbookHashValue="JL3Q/96mV3OogU40R0AgYqkphJq4nDYf/AN8bnaQtgeM5mzr2kvJ6Ch4vYS+d85L+TKkwfopkr/3IvCsJPA3nQ==" workbookSaltValue="Pfa6aM8vukVpGOlSjDqV0g==" workbookSpinCount="100000" lockStructure="1"/>
  <bookViews>
    <workbookView xWindow="45" yWindow="-18120" windowWidth="29040" windowHeight="1764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AT10" i="4"/>
  <c r="AL10" i="4"/>
  <c r="W10" i="4"/>
  <c r="I10" i="4"/>
  <c r="B10" i="4"/>
  <c r="BB8" i="4"/>
  <c r="AT8" i="4"/>
  <c r="AL8" i="4"/>
  <c r="AD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<sst xmlns="http://schemas.openxmlformats.org/spreadsheetml/2006/main" count="228" uniqueCount="113">
  <si>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</si>
  <si>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</si>
  <si>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</si>
  <si>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</si>
  <si>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</si>
  <si>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</si>
  <si>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</si>
  <si>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</si>
  <si>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</si>
  <si>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</si>
  <si>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</si>
  <si>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</si>
  <si>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</si>
  <si>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</si>
  <si>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</si>
  <si>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</si>
  <si>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</si>
  <si>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</si>
  <si>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</si>
  <si>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</si>
  <si>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</si>
  <si>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</si>
  <si>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</si>
  <si>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</si>
  <si>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</si>
  <si>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</si>
  <si>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</si>
  <si>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</si>
  <si>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</si>
  <si>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</si>
  <si>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</si>
  <si>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</si>
  <si>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</si>
  <si>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</si>
  <si>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</si>
  <si>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</si>
  <si>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</si>
  <si>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</si>
  <si>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</si>
  <si>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</si>
  <si>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</si>
  <si>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</si>
  <si>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</si>
  <si>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</si>
  <si>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</si>
  <si>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</si>
  <si>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</si>
  <si>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</si>
  <si>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</si>
  <si>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</si>
  <si>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</si>
  <si>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</si>
  <si>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</si>
  <si>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</si>
  <si>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</si>
  <si>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</si>
  <si>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</si>
  <si>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</si>
  <si>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</si>
  <si>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</si>
  <si>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</si>
  <si>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</si>
  <si>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</si>
  <si>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</si>
  <si>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</si>
  <si>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</si>
  <si>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</si>
  <si>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</si>
  <si>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</si>
  <si>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</si>
  <si>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</si>
  <si>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</si>
  <si>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</si>
  <si>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</si>
  <si>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</si>
  <si>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</si>
  <si>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</si>
  <si>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</si>
  <si>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</si>
  <si>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</si>
  <si>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</si>
  <si>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</si>
  <si>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</si>
  <si>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</si>
  <si>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</si>
  <si>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</si>
  <si>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</si>
  <si>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</si>
  <si>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</si>
  <si>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</si>
  <si>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</si>
  <si>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</si>
  <si>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</si>
  <si>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</si>
  <si>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</si>
  <si>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</si>
  <si>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</si>
  <si>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</si>
  <si>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</si>
  <si>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</si>
  <si>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</si>
  <si>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</si>
  <si>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</si>
  <si>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</si>
  <si>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</si>
  <si>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</si>
  <si>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</si>
  <si>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</si>
  <si>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</si>
  <si>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</si>
  <si>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
　類似団体より低い水準で、老朽化も平均より下回って見えるが、平成29年度の簡易水道事業統合により、既に減価償却した金額を控除した残存価格で引き継いだため、実際は償却が進んだ老朽化施設を数多く所有している。国庫補助金などの財源を確保し、計画的な更新をしていく。
【管路経年化率】
　法定耐用年数を超える「栗原市更新基準」により更新しているため類似団体より高い水準である。今後も、優先順位を見極めて管路更新を行っていく。
【管路更新率】
　類似団体より低い水準で、老朽化した石綿セメント管がまだ残っている状況にある。令和元年度から国庫補助事業を活用し更新率の向上と更新のスピードアップを図っており、引き続き継続していく。</t>
    <rPh sb="15" eb="17">
      <t>ルイジ</t>
    </rPh>
    <rPh sb="17" eb="19">
      <t>ダンタイ</t>
    </rPh>
    <rPh sb="21" eb="22">
      <t>ヒク</t>
    </rPh>
    <rPh sb="23" eb="25">
      <t>スイジュン</t>
    </rPh>
    <rPh sb="27" eb="30">
      <t>ロウキュウカ</t>
    </rPh>
    <rPh sb="31" eb="33">
      <t>ヘイキン</t>
    </rPh>
    <rPh sb="35" eb="37">
      <t>シタマワ</t>
    </rPh>
    <rPh sb="39" eb="40">
      <t>ミ</t>
    </rPh>
    <rPh sb="63" eb="64">
      <t>スデ</t>
    </rPh>
    <rPh sb="65" eb="67">
      <t>ゲンカ</t>
    </rPh>
    <rPh sb="67" eb="69">
      <t>ショウキャク</t>
    </rPh>
    <rPh sb="71" eb="73">
      <t>キンガク</t>
    </rPh>
    <rPh sb="74" eb="76">
      <t>コウジョ</t>
    </rPh>
    <rPh sb="78" eb="80">
      <t>ザンゾン</t>
    </rPh>
    <rPh sb="80" eb="82">
      <t>カカク</t>
    </rPh>
    <rPh sb="91" eb="93">
      <t>ジッサイ</t>
    </rPh>
    <rPh sb="94" eb="96">
      <t>ショウキャク</t>
    </rPh>
    <rPh sb="97" eb="98">
      <t>スス</t>
    </rPh>
    <rPh sb="100" eb="103">
      <t>ロウキュウカ</t>
    </rPh>
    <rPh sb="103" eb="105">
      <t>シセツ</t>
    </rPh>
    <rPh sb="106" eb="108">
      <t>カズオオ</t>
    </rPh>
    <rPh sb="109" eb="111">
      <t>ショユウ</t>
    </rPh>
    <rPh sb="131" eb="134">
      <t>ケイカクテキ</t>
    </rPh>
    <rPh sb="135" eb="137">
      <t>コウシン</t>
    </rPh>
    <rPh sb="190" eb="191">
      <t>タカ</t>
    </rPh>
    <rPh sb="192" eb="194">
      <t>スイジュン</t>
    </rPh>
    <rPh sb="198" eb="200">
      <t>コンゴ</t>
    </rPh>
    <rPh sb="202" eb="204">
      <t>ユウセン</t>
    </rPh>
    <rPh sb="204" eb="206">
      <t>ジュンイ</t>
    </rPh>
    <rPh sb="207" eb="209">
      <t>ミキワ</t>
    </rPh>
    <rPh sb="211" eb="213">
      <t>カンロ</t>
    </rPh>
    <rPh sb="213" eb="215">
      <t>コウシン</t>
    </rPh>
    <rPh sb="216" eb="217">
      <t>オコナ</t>
    </rPh>
    <rPh sb="238" eb="239">
      <t>ヒク</t>
    </rPh>
    <rPh sb="240" eb="242">
      <t>スイジュン</t>
    </rPh>
    <rPh sb="294" eb="296">
      <t>コウシン</t>
    </rPh>
    <rPh sb="305" eb="306">
      <t>ハカ</t>
    </rPh>
    <rPh sb="315" eb="317">
      <t>ケイゾク</t>
    </rPh>
    <phoneticPr fontId="4"/>
  </si>
  <si>
    <t>　平成27年度に実施した水道料金の改定以降、経営状況は改善されているが、給水人口の減、節水意識の浸透などによる水需要の減により今後も給水収益は減少していくことが見込まれる。
　そして、平成29年度の簡易水道事業統合で、企業債残高と老朽化資産を引き継いだため、従前と比較して企業債償還や施設等の維持更新に多額の資金が必要となったこと、また近年の物価高騰の影響などから赤字決算となったことも踏まえ、水道事業運営の基本構想（指針）である「水道ビジョン（令和2年8月策定）」等の計画に基づき、水道施設の統廃合などを推進し、維持管理経費、投資費用の圧縮を図り、持続可能な水道事業運営の推進に努める。</t>
    <rPh sb="36" eb="38">
      <t>キュウスイ</t>
    </rPh>
    <rPh sb="38" eb="40">
      <t>ジンコウ</t>
    </rPh>
    <rPh sb="63" eb="65">
      <t>コンゴ</t>
    </rPh>
    <rPh sb="80" eb="82">
      <t>ミコ</t>
    </rPh>
    <rPh sb="168" eb="170">
      <t>キンネン</t>
    </rPh>
    <rPh sb="176" eb="178">
      <t>エイキョウ</t>
    </rPh>
    <rPh sb="193" eb="194">
      <t>フ</t>
    </rPh>
    <rPh sb="233" eb="234">
      <t>トウ</t>
    </rPh>
    <phoneticPr fontId="4"/>
  </si>
  <si>
    <t>【経常収支比率】
　人口減少に伴う給水人口及び給水戸数の減少により、健全経営の水準とされる100％を下回った。引き続き水道施設の統廃合による維持管理費の縮小などを実施し、費用の削減に努めていく。
【企業債残高対給水収益比率】
　平成29年度の簡易水道事業統合で、企業債残高を引き継いで急増したが、企業債借入金の抑制により改善傾向である。今後も国庫補助金など企業債以外の事業財源を確保し、世代間負担の公平性を的確に見込みながら、企業債借入金抑制に努めていく。
【料金回収率】及び【給水原価】
　地域の特性上、広い面積に老朽化資産が点在しており、維持管理に要する事業費用が給水収益で賄えられず、不足分は繰出基準に基づく一般会計繰入金等で補っている。給水人口の減に伴う有収水量の減により、給水原価も年々悪化しているため、今後、水需要に合った事業費用とするため、施設の統廃合による効率化と維持管理経費縮小に努めていく。
【施設利用率】
　配水量が施設の配水能力を大きく下回っており、類似団体より低い水準である。今後の水需要減少を的確に見込んだうえで施設の統廃合をしていく。
【有収率】
　漏水調査や老朽管路の更新を継続しているが、漏水しやすい未更新の老朽管路が多い現状である。　
　類似団体より低い水準であることから、引き続き漏水調査や老朽管路の更新を行っていく。</t>
    <rPh sb="1" eb="3">
      <t>ケイジョウ</t>
    </rPh>
    <rPh sb="3" eb="5">
      <t>シュウシ</t>
    </rPh>
    <rPh sb="5" eb="7">
      <t>ヒリツ</t>
    </rPh>
    <rPh sb="81" eb="83">
      <t>ジッシ</t>
    </rPh>
    <rPh sb="223" eb="225">
      <t>キュウスイ</t>
    </rPh>
    <rPh sb="225" eb="227">
      <t>シュウエキ</t>
    </rPh>
    <rPh sb="229" eb="231">
      <t>ロウキュウ</t>
    </rPh>
    <rPh sb="231" eb="233">
      <t>カンロ</t>
    </rPh>
    <rPh sb="233" eb="235">
      <t>コウシン</t>
    </rPh>
    <rPh sb="238" eb="240">
      <t>ゲンカ</t>
    </rPh>
    <rPh sb="240" eb="242">
      <t>ショウキャク</t>
    </rPh>
    <rPh sb="242" eb="243">
      <t>ヒ</t>
    </rPh>
    <rPh sb="244" eb="245">
      <t>ゾウ</t>
    </rPh>
    <rPh sb="248" eb="250">
      <t>ヨウイン</t>
    </rPh>
    <rPh sb="251" eb="253">
      <t>サクネン</t>
    </rPh>
    <rPh sb="253" eb="254">
      <t>ド</t>
    </rPh>
    <rPh sb="256" eb="258">
      <t>アッカ</t>
    </rPh>
    <rPh sb="261" eb="263">
      <t>シセツ</t>
    </rPh>
    <rPh sb="264" eb="267">
      <t>トウハイゴウ</t>
    </rPh>
    <rPh sb="270" eb="272">
      <t>イジ</t>
    </rPh>
    <rPh sb="272" eb="275">
      <t>カンリヒ</t>
    </rPh>
    <rPh sb="275" eb="277">
      <t>シュクショウ</t>
    </rPh>
    <rPh sb="284" eb="286">
      <t>ケイヒ</t>
    </rPh>
    <rPh sb="286" eb="288">
      <t>サクゲン</t>
    </rPh>
    <rPh sb="289" eb="290">
      <t>ツト</t>
    </rPh>
    <rPh sb="325" eb="327">
      <t>キギョウ</t>
    </rPh>
    <rPh sb="327" eb="328">
      <t>サイ</t>
    </rPh>
    <rPh sb="331" eb="332">
      <t>ヒ</t>
    </rPh>
    <rPh sb="332" eb="333">
      <t>ツ</t>
    </rPh>
    <rPh sb="346" eb="347">
      <t>キン</t>
    </rPh>
    <rPh sb="348" eb="350">
      <t>ヨクセイ</t>
    </rPh>
    <rPh sb="357" eb="359">
      <t>ケイコウ</t>
    </rPh>
    <rPh sb="363" eb="365">
      <t>コンゴ</t>
    </rPh>
    <rPh sb="366" eb="368">
      <t>コッコ</t>
    </rPh>
    <rPh sb="368" eb="371">
      <t>ホジョキン</t>
    </rPh>
    <rPh sb="373" eb="375">
      <t>キギョウ</t>
    </rPh>
    <rPh sb="375" eb="376">
      <t>サイ</t>
    </rPh>
    <rPh sb="376" eb="378">
      <t>イガイ</t>
    </rPh>
    <rPh sb="379" eb="381">
      <t>ジギョウ</t>
    </rPh>
    <rPh sb="381" eb="383">
      <t>ザイゲン</t>
    </rPh>
    <rPh sb="384" eb="386">
      <t>カクホ</t>
    </rPh>
    <rPh sb="388" eb="391">
      <t>セダイカン</t>
    </rPh>
    <rPh sb="391" eb="393">
      <t>フタン</t>
    </rPh>
    <rPh sb="394" eb="397">
      <t>コウヘイセイ</t>
    </rPh>
    <rPh sb="398" eb="400">
      <t>テキカク</t>
    </rPh>
    <rPh sb="401" eb="403">
      <t>ミコ</t>
    </rPh>
    <rPh sb="411" eb="413">
      <t>カリイレ</t>
    </rPh>
    <rPh sb="413" eb="414">
      <t>キン</t>
    </rPh>
    <rPh sb="417" eb="418">
      <t>ツト</t>
    </rPh>
    <rPh sb="431" eb="432">
      <t>オヨ</t>
    </rPh>
    <rPh sb="434" eb="436">
      <t>キュウスイ</t>
    </rPh>
    <rPh sb="436" eb="438">
      <t>ゲンカ</t>
    </rPh>
    <rPh sb="441" eb="443">
      <t>チイキ</t>
    </rPh>
    <rPh sb="444" eb="446">
      <t>トクセイ</t>
    </rPh>
    <rPh sb="446" eb="447">
      <t>ジョウ</t>
    </rPh>
    <rPh sb="448" eb="449">
      <t>ヒロ</t>
    </rPh>
    <rPh sb="450" eb="452">
      <t>メンセキ</t>
    </rPh>
    <rPh sb="453" eb="456">
      <t>ロウキュウカ</t>
    </rPh>
    <rPh sb="459" eb="461">
      <t>テンザイ</t>
    </rPh>
    <rPh sb="466" eb="468">
      <t>イジ</t>
    </rPh>
    <rPh sb="468" eb="470">
      <t>カンリ</t>
    </rPh>
    <rPh sb="471" eb="472">
      <t>ヨウ</t>
    </rPh>
    <rPh sb="474" eb="476">
      <t>ジギョウ</t>
    </rPh>
    <rPh sb="476" eb="478">
      <t>ヒヨウ</t>
    </rPh>
    <rPh sb="484" eb="485">
      <t>マカナ</t>
    </rPh>
    <rPh sb="495" eb="497">
      <t>クリダ</t>
    </rPh>
    <rPh sb="497" eb="499">
      <t>キジュン</t>
    </rPh>
    <rPh sb="500" eb="501">
      <t>モト</t>
    </rPh>
    <rPh sb="507" eb="509">
      <t>クリイレ</t>
    </rPh>
    <rPh sb="509" eb="510">
      <t>キン</t>
    </rPh>
    <rPh sb="512" eb="513">
      <t>オギナ</t>
    </rPh>
    <rPh sb="518" eb="519">
      <t>サラ</t>
    </rPh>
    <rPh sb="521" eb="523">
      <t>キュウスイ</t>
    </rPh>
    <rPh sb="523" eb="525">
      <t>ジンコウ</t>
    </rPh>
    <rPh sb="530" eb="532">
      <t>ユウシュウ</t>
    </rPh>
    <rPh sb="532" eb="534">
      <t>スイリョウ</t>
    </rPh>
    <rPh sb="535" eb="536">
      <t>ゲン</t>
    </rPh>
    <rPh sb="540" eb="542">
      <t>キュウスイ</t>
    </rPh>
    <rPh sb="542" eb="544">
      <t>ゲンカ</t>
    </rPh>
    <rPh sb="545" eb="547">
      <t>ネンネン</t>
    </rPh>
    <rPh sb="547" eb="549">
      <t>アッカ</t>
    </rPh>
    <rPh sb="554" eb="556">
      <t>コンゴ</t>
    </rPh>
    <rPh sb="557" eb="558">
      <t>ミズ</t>
    </rPh>
    <rPh sb="558" eb="560">
      <t>ジュヨウ</t>
    </rPh>
    <rPh sb="561" eb="562">
      <t>ア</t>
    </rPh>
    <rPh sb="564" eb="566">
      <t>ジギョウ</t>
    </rPh>
    <rPh sb="566" eb="568">
      <t>ヒヨウ</t>
    </rPh>
    <rPh sb="574" eb="576">
      <t>シセツトウハイゴウコウリツカイジカンリケイヒシュクショウツトハイスイリョウシセツハイスイノウリョクオオシタマワヒクスイジュンコンゴミズジュヨウゲンショウテキカクミコシセツトウハイゴウカンロケイゾクロウスイミコウシンロウキュウカンロオオゲンジョウヒツヅ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</si>
</sst>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0.56000000000000005</c:v>
                </c:pt>
                <c:pt idx="2">
                  <c:v>0.26</c:v>
                </c:pt>
                <c:pt idx="3">
                  <c:v>0.16</c:v>
                </c:pt>
                <c:pt idx="4">
                  <c:v>0.26</c:v>
                </c:pt>
              </c:numCache>
            </c:numRef>
          </c:val>
          <c:extLst>
            <c:ext xmlns:c16="http://schemas.microsoft.com/office/drawing/2014/chart" uri="{C3380CC4-5D6E-409C-BE32-E72D297353CC}">
              <c16:uniqueId val="{00000000-3C7D-4680-9934-1090314A32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3C7D-4680-9934-1090314A32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47.9</c:v>
                </c:pt>
                <c:pt idx="1">
                  <c:v>47.14</c:v>
                </c:pt>
                <c:pt idx="2">
                  <c:v>47.88</c:v>
                </c:pt>
                <c:pt idx="3">
                  <c:v>48.17</c:v>
                </c:pt>
                <c:pt idx="4">
                  <c:v>48.11</c:v>
                </c:pt>
              </c:numCache>
            </c:numRef>
          </c:val>
          <c:extLst>
            <c:ext xmlns:c16="http://schemas.microsoft.com/office/drawing/2014/chart" uri="{C3380CC4-5D6E-409C-BE32-E72D297353CC}">
              <c16:uniqueId val="{00000000-BA66-45D1-9DAC-D0529D188A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BA66-45D1-9DAC-D0529D188A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78.930000000000007</c:v>
                </c:pt>
                <c:pt idx="1">
                  <c:v>79.28</c:v>
                </c:pt>
                <c:pt idx="2">
                  <c:v>78.569999999999993</c:v>
                </c:pt>
                <c:pt idx="3">
                  <c:v>76.91</c:v>
                </c:pt>
                <c:pt idx="4">
                  <c:v>75.89</c:v>
                </c:pt>
              </c:numCache>
            </c:numRef>
          </c:val>
          <c:extLst>
            <c:ext xmlns:c16="http://schemas.microsoft.com/office/drawing/2014/chart" uri="{C3380CC4-5D6E-409C-BE32-E72D297353CC}">
              <c16:uniqueId val="{00000000-1CEB-42CE-8D26-8DDE04764B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1CEB-42CE-8D26-8DDE04764B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101.2</c:v>
                </c:pt>
                <c:pt idx="1">
                  <c:v>102.71</c:v>
                </c:pt>
                <c:pt idx="2">
                  <c:v>104.11</c:v>
                </c:pt>
                <c:pt idx="3">
                  <c:v>102.08</c:v>
                </c:pt>
                <c:pt idx="4">
                  <c:v>98.87</c:v>
                </c:pt>
              </c:numCache>
            </c:numRef>
          </c:val>
          <c:extLst>
            <c:ext xmlns:c16="http://schemas.microsoft.com/office/drawing/2014/chart" uri="{C3380CC4-5D6E-409C-BE32-E72D297353CC}">
              <c16:uniqueId val="{00000000-44AC-48AA-8A19-CDDDDD4B5D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44AC-48AA-8A19-CDDDDD4B5D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34.83</c:v>
                </c:pt>
                <c:pt idx="1">
                  <c:v>37.200000000000003</c:v>
                </c:pt>
                <c:pt idx="2">
                  <c:v>39.369999999999997</c:v>
                </c:pt>
                <c:pt idx="3">
                  <c:v>41.67</c:v>
                </c:pt>
                <c:pt idx="4">
                  <c:v>43.7</c:v>
                </c:pt>
              </c:numCache>
            </c:numRef>
          </c:val>
          <c:extLst>
            <c:ext xmlns:c16="http://schemas.microsoft.com/office/drawing/2014/chart" uri="{C3380CC4-5D6E-409C-BE32-E72D297353CC}">
              <c16:uniqueId val="{00000000-C1B8-4AFC-9415-6D554EA208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1B8-4AFC-9415-6D554EA208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20.48</c:v>
                </c:pt>
                <c:pt idx="1">
                  <c:v>22.1</c:v>
                </c:pt>
                <c:pt idx="2">
                  <c:v>25.78</c:v>
                </c:pt>
                <c:pt idx="3">
                  <c:v>26.4</c:v>
                </c:pt>
                <c:pt idx="4">
                  <c:v>27.55</c:v>
                </c:pt>
              </c:numCache>
            </c:numRef>
          </c:val>
          <c:extLst>
            <c:ext xmlns:c16="http://schemas.microsoft.com/office/drawing/2014/chart" uri="{C3380CC4-5D6E-409C-BE32-E72D297353CC}">
              <c16:uniqueId val="{00000000-F059-42F8-A5FC-167268B853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F059-42F8-A5FC-167268B853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FA-4DDC-B95C-1DA6E4D44F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23FA-4DDC-B95C-1DA6E4D44F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261.48</c:v>
                </c:pt>
                <c:pt idx="1">
                  <c:v>263.11</c:v>
                </c:pt>
                <c:pt idx="2">
                  <c:v>282.10000000000002</c:v>
                </c:pt>
                <c:pt idx="3">
                  <c:v>275.58</c:v>
                </c:pt>
                <c:pt idx="4">
                  <c:v>282.3</c:v>
                </c:pt>
              </c:numCache>
            </c:numRef>
          </c:val>
          <c:extLst>
            <c:ext xmlns:c16="http://schemas.microsoft.com/office/drawing/2014/chart" uri="{C3380CC4-5D6E-409C-BE32-E72D297353CC}">
              <c16:uniqueId val="{00000000-3980-4BCF-A954-4EF2A65CF3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3980-4BCF-A954-4EF2A65CF3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588.64</c:v>
                </c:pt>
                <c:pt idx="1">
                  <c:v>561.6</c:v>
                </c:pt>
                <c:pt idx="2">
                  <c:v>525.82000000000005</c:v>
                </c:pt>
                <c:pt idx="3">
                  <c:v>490.13</c:v>
                </c:pt>
                <c:pt idx="4">
                  <c:v>462.78</c:v>
                </c:pt>
              </c:numCache>
            </c:numRef>
          </c:val>
          <c:extLst>
            <c:ext xmlns:c16="http://schemas.microsoft.com/office/drawing/2014/chart" uri="{C3380CC4-5D6E-409C-BE32-E72D297353CC}">
              <c16:uniqueId val="{00000000-D63D-43B6-A4AB-BD086BE431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D63D-43B6-A4AB-BD086BE431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87.02</c:v>
                </c:pt>
                <c:pt idx="1">
                  <c:v>85.41</c:v>
                </c:pt>
                <c:pt idx="2">
                  <c:v>87.54</c:v>
                </c:pt>
                <c:pt idx="3">
                  <c:v>87.24</c:v>
                </c:pt>
                <c:pt idx="4">
                  <c:v>85.62</c:v>
                </c:pt>
              </c:numCache>
            </c:numRef>
          </c:val>
          <c:extLst>
            <c:ext xmlns:c16="http://schemas.microsoft.com/office/drawing/2014/chart" uri="{C3380CC4-5D6E-409C-BE32-E72D297353CC}">
              <c16:uniqueId val="{00000000-BF83-42E1-A2F9-67E4B11EA0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BF83-42E1-A2F9-67E4B11EA0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331.98</c:v>
                </c:pt>
                <c:pt idx="1">
                  <c:v>338.77</c:v>
                </c:pt>
                <c:pt idx="2">
                  <c:v>328.38</c:v>
                </c:pt>
                <c:pt idx="3">
                  <c:v>331.54</c:v>
                </c:pt>
                <c:pt idx="4">
                  <c:v>338.39</c:v>
                </c:pt>
              </c:numCache>
            </c:numRef>
          </c:val>
          <c:extLst>
            <c:ext xmlns:c16="http://schemas.microsoft.com/office/drawing/2014/chart" uri="{C3380CC4-5D6E-409C-BE32-E72D297353CC}">
              <c16:uniqueId val="{00000000-CC60-42CA-8CFE-020EDEE6E0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CC60-42CA-8CFE-020EDEE6E0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29"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宮城県　栗原市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63299</v>
      </c>
      <c r="AM8" s="66"/>
      <c r="AN8" s="66"/>
      <c r="AO8" s="66"/>
      <c r="AP8" s="66"/>
      <c r="AQ8" s="66"/>
      <c r="AR8" s="66"/>
      <c r="AS8" s="66"/>
      <c r="AT8" s="37">
        <f>データ!$S$6</f>
        <v>805</v>
      </c>
      <c r="AU8" s="38"/>
      <c r="AV8" s="38"/>
      <c r="AW8" s="38"/>
      <c r="AX8" s="38"/>
      <c r="AY8" s="38"/>
      <c r="AZ8" s="38"/>
      <c r="BA8" s="38"/>
      <c r="BB8" s="55">
        <f>データ!$T$6</f>
        <v>78.63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70.53</v>
      </c>
      <c r="J10" s="38"/>
      <c r="K10" s="38"/>
      <c r="L10" s="38"/>
      <c r="M10" s="38"/>
      <c r="N10" s="38"/>
      <c r="O10" s="65"/>
      <c r="P10" s="55">
        <f>データ!$P$6</f>
        <v>96.26</v>
      </c>
      <c r="Q10" s="55"/>
      <c r="R10" s="55"/>
      <c r="S10" s="55"/>
      <c r="T10" s="55"/>
      <c r="U10" s="55"/>
      <c r="V10" s="55"/>
      <c r="W10" s="66">
        <f>データ!$Q$6</f>
        <v>5481</v>
      </c>
      <c r="X10" s="66"/>
      <c r="Y10" s="66"/>
      <c r="Z10" s="66"/>
      <c r="AA10" s="66"/>
      <c r="AB10" s="66"/>
      <c r="AC10" s="66"/>
      <c r="AD10" s="2"/>
      <c r="AE10" s="2"/>
      <c r="AF10" s="2"/>
      <c r="AG10" s="2"/>
      <c r="AH10" s="2"/>
      <c r="AI10" s="2"/>
      <c r="AJ10" s="2"/>
      <c r="AK10" s="2"/>
      <c r="AL10" s="66">
        <f>データ!$U$6</f>
        <v>60291</v>
      </c>
      <c r="AM10" s="66"/>
      <c r="AN10" s="66"/>
      <c r="AO10" s="66"/>
      <c r="AP10" s="66"/>
      <c r="AQ10" s="66"/>
      <c r="AR10" s="66"/>
      <c r="AS10" s="66"/>
      <c r="AT10" s="37">
        <f>データ!$V$6</f>
        <v>427.83</v>
      </c>
      <c r="AU10" s="38"/>
      <c r="AV10" s="38"/>
      <c r="AW10" s="38"/>
      <c r="AX10" s="38"/>
      <c r="AY10" s="38"/>
      <c r="AZ10" s="38"/>
      <c r="BA10" s="38"/>
      <c r="BB10" s="55">
        <f>データ!$W$6</f>
        <v>140.91999999999999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Vs5OVEUi4ZmmGosDlEtwz8Gi7Zdqr3D7WxyULUPB16KQUSwA2mMynpXIC20xRgLGn9k++1tbdYB1PUO1wXnew==" saltValue="jH4SS8zNdN4xYdPjNGl+r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42137</v>
      </c>
      <c r="D6" s="20">
        <f t="shared" si="3"/>
        <v>46</v>
      </c>
      <c r="E6" s="20">
        <f t="shared" si="3"/>
        <v>1</v>
      </c>
      <c r="F6" s="20">
        <f t="shared" si="3"/>
        <v>0</v>
      </c>
      <c r="G6" s="20">
        <f t="shared" si="3"/>
        <v>1</v>
      </c>
      <c r="H6" s="20" t="str">
        <f t="shared" si="3"/>
        <v>宮城県　栗原市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70.53</v>
      </c>
      <c r="P6" s="21">
        <f t="shared" si="3"/>
        <v>96.26</v>
      </c>
      <c r="Q6" s="21">
        <f t="shared" si="3"/>
        <v>5481</v>
      </c>
      <c r="R6" s="21">
        <f t="shared" si="3"/>
        <v>63299</v>
      </c>
      <c r="S6" s="21">
        <f t="shared" si="3"/>
        <v>805</v>
      </c>
      <c r="T6" s="21">
        <f t="shared" si="3"/>
        <v>78.63</v>
      </c>
      <c r="U6" s="21">
        <f t="shared" si="3"/>
        <v>60291</v>
      </c>
      <c r="V6" s="21">
        <f t="shared" si="3"/>
        <v>427.83</v>
      </c>
      <c r="W6" s="21">
        <f t="shared" si="3"/>
        <v>140.91999999999999</v>
      </c>
      <c r="X6" s="22">
        <f>IF(X7="",NA(),X7)</f>
        <v>101.2</v>
      </c>
      <c r="Y6" s="22">
        <f t="shared" ref="Y6:AG6" si="4">IF(Y7="",NA(),Y7)</f>
        <v>102.71</v>
      </c>
      <c r="Z6" s="22">
        <f t="shared" si="4"/>
        <v>104.11</v>
      </c>
      <c r="AA6" s="22">
        <f t="shared" si="4"/>
        <v>102.08</v>
      </c>
      <c r="AB6" s="22">
        <f t="shared" si="4"/>
        <v>98.87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261.48</v>
      </c>
      <c r="AU6" s="22">
        <f t="shared" ref="AU6:BC6" si="6">IF(AU7="",NA(),AU7)</f>
        <v>263.11</v>
      </c>
      <c r="AV6" s="22">
        <f t="shared" si="6"/>
        <v>282.10000000000002</v>
      </c>
      <c r="AW6" s="22">
        <f t="shared" si="6"/>
        <v>275.58</v>
      </c>
      <c r="AX6" s="22">
        <f t="shared" si="6"/>
        <v>282.3</v>
      </c>
      <c r="AY6" s="22">
        <f t="shared" si="6"/>
        <v>349.83</v>
      </c>
      <c r="AZ6" s="22">
        <f t="shared" si="6"/>
        <v>360.86</v>
      </c>
      <c r="BA6" s="22">
        <f t="shared" si="6"/>
        <v>350.79</v>
      </c>
      <c r="BB6" s="22">
        <f t="shared" si="6"/>
        <v>354.57</v>
      </c>
      <c r="BC6" s="22">
        <f t="shared" si="6"/>
        <v>357.74</v>
      </c>
      <c r="BD6" s="21" t="str">
        <f>IF(BD7="","",IF(BD7="-","【-】","【"&amp;SUBSTITUTE(TEXT(BD7,"#,##0.00"),"-","△")&amp;"】"))</f>
        <v>【252.29】</v>
      </c>
      <c r="BE6" s="22">
        <f>IF(BE7="",NA(),BE7)</f>
        <v>588.64</v>
      </c>
      <c r="BF6" s="22">
        <f t="shared" ref="BF6:BN6" si="7">IF(BF7="",NA(),BF7)</f>
        <v>561.6</v>
      </c>
      <c r="BG6" s="22">
        <f t="shared" si="7"/>
        <v>525.82000000000005</v>
      </c>
      <c r="BH6" s="22">
        <f t="shared" si="7"/>
        <v>490.13</v>
      </c>
      <c r="BI6" s="22">
        <f t="shared" si="7"/>
        <v>462.78</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87.02</v>
      </c>
      <c r="BQ6" s="22">
        <f t="shared" ref="BQ6:BY6" si="8">IF(BQ7="",NA(),BQ7)</f>
        <v>85.41</v>
      </c>
      <c r="BR6" s="22">
        <f t="shared" si="8"/>
        <v>87.54</v>
      </c>
      <c r="BS6" s="22">
        <f t="shared" si="8"/>
        <v>87.24</v>
      </c>
      <c r="BT6" s="22">
        <f t="shared" si="8"/>
        <v>85.62</v>
      </c>
      <c r="BU6" s="22">
        <f t="shared" si="8"/>
        <v>103.54</v>
      </c>
      <c r="BV6" s="22">
        <f t="shared" si="8"/>
        <v>103.32</v>
      </c>
      <c r="BW6" s="22">
        <f t="shared" si="8"/>
        <v>100.85</v>
      </c>
      <c r="BX6" s="22">
        <f t="shared" si="8"/>
        <v>103.79</v>
      </c>
      <c r="BY6" s="22">
        <f t="shared" si="8"/>
        <v>98.3</v>
      </c>
      <c r="BZ6" s="21" t="str">
        <f>IF(BZ7="","",IF(BZ7="-","【-】","【"&amp;SUBSTITUTE(TEXT(BZ7,"#,##0.00"),"-","△")&amp;"】"))</f>
        <v>【97.47】</v>
      </c>
      <c r="CA6" s="22">
        <f>IF(CA7="",NA(),CA7)</f>
        <v>331.98</v>
      </c>
      <c r="CB6" s="22">
        <f t="shared" ref="CB6:CJ6" si="9">IF(CB7="",NA(),CB7)</f>
        <v>338.77</v>
      </c>
      <c r="CC6" s="22">
        <f t="shared" si="9"/>
        <v>328.38</v>
      </c>
      <c r="CD6" s="22">
        <f t="shared" si="9"/>
        <v>331.54</v>
      </c>
      <c r="CE6" s="22">
        <f t="shared" si="9"/>
        <v>338.39</v>
      </c>
      <c r="CF6" s="22">
        <f t="shared" si="9"/>
        <v>167.46</v>
      </c>
      <c r="CG6" s="22">
        <f t="shared" si="9"/>
        <v>168.56</v>
      </c>
      <c r="CH6" s="22">
        <f t="shared" si="9"/>
        <v>167.1</v>
      </c>
      <c r="CI6" s="22">
        <f t="shared" si="9"/>
        <v>167.86</v>
      </c>
      <c r="CJ6" s="22">
        <f t="shared" si="9"/>
        <v>173.68</v>
      </c>
      <c r="CK6" s="21" t="str">
        <f>IF(CK7="","",IF(CK7="-","【-】","【"&amp;SUBSTITUTE(TEXT(CK7,"#,##0.00"),"-","△")&amp;"】"))</f>
        <v>【174.75】</v>
      </c>
      <c r="CL6" s="22">
        <f>IF(CL7="",NA(),CL7)</f>
        <v>47.9</v>
      </c>
      <c r="CM6" s="22">
        <f t="shared" ref="CM6:CU6" si="10">IF(CM7="",NA(),CM7)</f>
        <v>47.14</v>
      </c>
      <c r="CN6" s="22">
        <f t="shared" si="10"/>
        <v>47.88</v>
      </c>
      <c r="CO6" s="22">
        <f t="shared" si="10"/>
        <v>48.17</v>
      </c>
      <c r="CP6" s="22">
        <f t="shared" si="10"/>
        <v>48.11</v>
      </c>
      <c r="CQ6" s="22">
        <f t="shared" si="10"/>
        <v>59.46</v>
      </c>
      <c r="CR6" s="22">
        <f t="shared" si="10"/>
        <v>59.51</v>
      </c>
      <c r="CS6" s="22">
        <f t="shared" si="10"/>
        <v>59.91</v>
      </c>
      <c r="CT6" s="22">
        <f t="shared" si="10"/>
        <v>59.4</v>
      </c>
      <c r="CU6" s="22">
        <f t="shared" si="10"/>
        <v>59.24</v>
      </c>
      <c r="CV6" s="21" t="str">
        <f>IF(CV7="","",IF(CV7="-","【-】","【"&amp;SUBSTITUTE(TEXT(CV7,"#,##0.00"),"-","△")&amp;"】"))</f>
        <v>【59.97】</v>
      </c>
      <c r="CW6" s="22">
        <f>IF(CW7="",NA(),CW7)</f>
        <v>78.930000000000007</v>
      </c>
      <c r="CX6" s="22">
        <f t="shared" ref="CX6:DF6" si="11">IF(CX7="",NA(),CX7)</f>
        <v>79.28</v>
      </c>
      <c r="CY6" s="22">
        <f t="shared" si="11"/>
        <v>78.569999999999993</v>
      </c>
      <c r="CZ6" s="22">
        <f t="shared" si="11"/>
        <v>76.91</v>
      </c>
      <c r="DA6" s="22">
        <f t="shared" si="11"/>
        <v>75.89</v>
      </c>
      <c r="DB6" s="22">
        <f t="shared" si="11"/>
        <v>87.41</v>
      </c>
      <c r="DC6" s="22">
        <f t="shared" si="11"/>
        <v>87.08</v>
      </c>
      <c r="DD6" s="22">
        <f t="shared" si="11"/>
        <v>87.26</v>
      </c>
      <c r="DE6" s="22">
        <f t="shared" si="11"/>
        <v>87.57</v>
      </c>
      <c r="DF6" s="22">
        <f t="shared" si="11"/>
        <v>87.26</v>
      </c>
      <c r="DG6" s="21" t="str">
        <f>IF(DG7="","",IF(DG7="-","【-】","【"&amp;SUBSTITUTE(TEXT(DG7,"#,##0.00"),"-","△")&amp;"】"))</f>
        <v>【89.76】</v>
      </c>
      <c r="DH6" s="22">
        <f>IF(DH7="",NA(),DH7)</f>
        <v>34.83</v>
      </c>
      <c r="DI6" s="22">
        <f t="shared" ref="DI6:DQ6" si="12">IF(DI7="",NA(),DI7)</f>
        <v>37.200000000000003</v>
      </c>
      <c r="DJ6" s="22">
        <f t="shared" si="12"/>
        <v>39.369999999999997</v>
      </c>
      <c r="DK6" s="22">
        <f t="shared" si="12"/>
        <v>41.67</v>
      </c>
      <c r="DL6" s="22">
        <f t="shared" si="12"/>
        <v>43.7</v>
      </c>
      <c r="DM6" s="22">
        <f t="shared" si="12"/>
        <v>47.62</v>
      </c>
      <c r="DN6" s="22">
        <f t="shared" si="12"/>
        <v>48.55</v>
      </c>
      <c r="DO6" s="22">
        <f t="shared" si="12"/>
        <v>49.2</v>
      </c>
      <c r="DP6" s="22">
        <f t="shared" si="12"/>
        <v>50.01</v>
      </c>
      <c r="DQ6" s="22">
        <f t="shared" si="12"/>
        <v>50.99</v>
      </c>
      <c r="DR6" s="21" t="str">
        <f>IF(DR7="","",IF(DR7="-","【-】","【"&amp;SUBSTITUTE(TEXT(DR7,"#,##0.00"),"-","△")&amp;"】"))</f>
        <v>【51.51】</v>
      </c>
      <c r="DS6" s="22">
        <f>IF(DS7="",NA(),DS7)</f>
        <v>20.48</v>
      </c>
      <c r="DT6" s="22">
        <f t="shared" ref="DT6:EB6" si="13">IF(DT7="",NA(),DT7)</f>
        <v>22.1</v>
      </c>
      <c r="DU6" s="22">
        <f t="shared" si="13"/>
        <v>25.78</v>
      </c>
      <c r="DV6" s="22">
        <f t="shared" si="13"/>
        <v>26.4</v>
      </c>
      <c r="DW6" s="22">
        <f t="shared" si="13"/>
        <v>27.55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0.21</v>
      </c>
      <c r="EE6" s="22">
        <f t="shared" ref="EE6:EM6" si="14">IF(EE7="",NA(),EE7)</f>
        <v>0.56000000000000005</v>
      </c>
      <c r="EF6" s="22">
        <f t="shared" si="14"/>
        <v>0.26</v>
      </c>
      <c r="EG6" s="22">
        <f t="shared" si="14"/>
        <v>0.16</v>
      </c>
      <c r="EH6" s="22">
        <f t="shared" si="14"/>
        <v>0.26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42137</v>
      </c>
      <c r="D7" s="24">
        <v>46</v>
      </c>
      <c r="E7" s="24">
        <v>1</v>
      </c>
      <c r="F7" s="24">
        <v>0</v>
      </c>
      <c r="G7" s="24">
        <v>1</v>
      </c>
      <c r="H7" s="24" t="s">
        <v>93</v>
      </c>
      <c r="I7" s="24" t="s">
        <v>94</v>
      </c>
      <c r="J7" s="24" t="s">
        <v>95</v>
      </c>
      <c r="K7" s="24" t="s">
        <v>96</v>
      </c>
      <c r="L7" s="24" t="s">
        <v>97</v>
      </c>
      <c r="M7" s="24" t="s">
        <v>98</v>
      </c>
      <c r="N7" s="25" t="s">
        <v>99</v>
      </c>
      <c r="O7" s="25">
        <v>70.53</v>
      </c>
      <c r="P7" s="25">
        <v>96.26</v>
      </c>
      <c r="Q7" s="25">
        <v>5481</v>
      </c>
      <c r="R7" s="25">
        <v>63299</v>
      </c>
      <c r="S7" s="25">
        <v>805</v>
      </c>
      <c r="T7" s="25">
        <v>78.63</v>
      </c>
      <c r="U7" s="25">
        <v>60291</v>
      </c>
      <c r="V7" s="25">
        <v>427.83</v>
      </c>
      <c r="W7" s="25">
        <v>140.91999999999999</v>
      </c>
      <c r="X7" s="25">
        <v>101.2</v>
      </c>
      <c r="Y7" s="25">
        <v>102.71</v>
      </c>
      <c r="Z7" s="25">
        <v>104.11</v>
      </c>
      <c r="AA7" s="25">
        <v>102.08</v>
      </c>
      <c r="AB7" s="25">
        <v>98.87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261.48</v>
      </c>
      <c r="AU7" s="25">
        <v>263.11</v>
      </c>
      <c r="AV7" s="25">
        <v>282.10000000000002</v>
      </c>
      <c r="AW7" s="25">
        <v>275.58</v>
      </c>
      <c r="AX7" s="25">
        <v>282.3</v>
      </c>
      <c r="AY7" s="25">
        <v>349.83</v>
      </c>
      <c r="AZ7" s="25">
        <v>360.86</v>
      </c>
      <c r="BA7" s="25">
        <v>350.79</v>
      </c>
      <c r="BB7" s="25">
        <v>354.57</v>
      </c>
      <c r="BC7" s="25">
        <v>357.74</v>
      </c>
      <c r="BD7" s="25">
        <v>252.29</v>
      </c>
      <c r="BE7" s="25">
        <v>588.64</v>
      </c>
      <c r="BF7" s="25">
        <v>561.6</v>
      </c>
      <c r="BG7" s="25">
        <v>525.82000000000005</v>
      </c>
      <c r="BH7" s="25">
        <v>490.13</v>
      </c>
      <c r="BI7" s="25">
        <v>462.78</v>
      </c>
      <c r="BJ7" s="25">
        <v>314.87</v>
      </c>
      <c r="BK7" s="25">
        <v>309.27999999999997</v>
      </c>
      <c r="BL7" s="25">
        <v>322.92</v>
      </c>
      <c r="BM7" s="25">
        <v>303.45999999999998</v>
      </c>
      <c r="BN7" s="25">
        <v>307.27999999999997</v>
      </c>
      <c r="BO7" s="25">
        <v>268.07</v>
      </c>
      <c r="BP7" s="25">
        <v>87.02</v>
      </c>
      <c r="BQ7" s="25">
        <v>85.41</v>
      </c>
      <c r="BR7" s="25">
        <v>87.54</v>
      </c>
      <c r="BS7" s="25">
        <v>87.24</v>
      </c>
      <c r="BT7" s="25">
        <v>85.62</v>
      </c>
      <c r="BU7" s="25">
        <v>103.54</v>
      </c>
      <c r="BV7" s="25">
        <v>103.32</v>
      </c>
      <c r="BW7" s="25">
        <v>100.85</v>
      </c>
      <c r="BX7" s="25">
        <v>103.79</v>
      </c>
      <c r="BY7" s="25">
        <v>98.3</v>
      </c>
      <c r="BZ7" s="25">
        <v>97.47</v>
      </c>
      <c r="CA7" s="25">
        <v>331.98</v>
      </c>
      <c r="CB7" s="25">
        <v>338.77</v>
      </c>
      <c r="CC7" s="25">
        <v>328.38</v>
      </c>
      <c r="CD7" s="25">
        <v>331.54</v>
      </c>
      <c r="CE7" s="25">
        <v>338.39</v>
      </c>
      <c r="CF7" s="25">
        <v>167.46</v>
      </c>
      <c r="CG7" s="25">
        <v>168.56</v>
      </c>
      <c r="CH7" s="25">
        <v>167.1</v>
      </c>
      <c r="CI7" s="25">
        <v>167.86</v>
      </c>
      <c r="CJ7" s="25">
        <v>173.68</v>
      </c>
      <c r="CK7" s="25">
        <v>174.75</v>
      </c>
      <c r="CL7" s="25">
        <v>47.9</v>
      </c>
      <c r="CM7" s="25">
        <v>47.14</v>
      </c>
      <c r="CN7" s="25">
        <v>47.88</v>
      </c>
      <c r="CO7" s="25">
        <v>48.17</v>
      </c>
      <c r="CP7" s="25">
        <v>48.11</v>
      </c>
      <c r="CQ7" s="25">
        <v>59.46</v>
      </c>
      <c r="CR7" s="25">
        <v>59.51</v>
      </c>
      <c r="CS7" s="25">
        <v>59.91</v>
      </c>
      <c r="CT7" s="25">
        <v>59.4</v>
      </c>
      <c r="CU7" s="25">
        <v>59.24</v>
      </c>
      <c r="CV7" s="25">
        <v>59.97</v>
      </c>
      <c r="CW7" s="25">
        <v>78.930000000000007</v>
      </c>
      <c r="CX7" s="25">
        <v>79.28</v>
      </c>
      <c r="CY7" s="25">
        <v>78.569999999999993</v>
      </c>
      <c r="CZ7" s="25">
        <v>76.91</v>
      </c>
      <c r="DA7" s="25">
        <v>75.89</v>
      </c>
      <c r="DB7" s="25">
        <v>87.41</v>
      </c>
      <c r="DC7" s="25">
        <v>87.08</v>
      </c>
      <c r="DD7" s="25">
        <v>87.26</v>
      </c>
      <c r="DE7" s="25">
        <v>87.57</v>
      </c>
      <c r="DF7" s="25">
        <v>87.26</v>
      </c>
      <c r="DG7" s="25">
        <v>89.76</v>
      </c>
      <c r="DH7" s="25">
        <v>34.83</v>
      </c>
      <c r="DI7" s="25">
        <v>37.200000000000003</v>
      </c>
      <c r="DJ7" s="25">
        <v>39.369999999999997</v>
      </c>
      <c r="DK7" s="25">
        <v>41.67</v>
      </c>
      <c r="DL7" s="25">
        <v>43.7</v>
      </c>
      <c r="DM7" s="25">
        <v>47.62</v>
      </c>
      <c r="DN7" s="25">
        <v>48.55</v>
      </c>
      <c r="DO7" s="25">
        <v>49.2</v>
      </c>
      <c r="DP7" s="25">
        <v>50.01</v>
      </c>
      <c r="DQ7" s="25">
        <v>50.99</v>
      </c>
      <c r="DR7" s="25">
        <v>51.51</v>
      </c>
      <c r="DS7" s="25">
        <v>20.48</v>
      </c>
      <c r="DT7" s="25">
        <v>22.1</v>
      </c>
      <c r="DU7" s="25">
        <v>25.78</v>
      </c>
      <c r="DV7" s="25">
        <v>26.4</v>
      </c>
      <c r="DW7" s="25">
        <v>27.55</v>
      </c>
      <c r="DX7" s="25">
        <v>16.27</v>
      </c>
      <c r="DY7" s="25">
        <v>17.11</v>
      </c>
      <c r="DZ7" s="25">
        <v>18.329999999999998</v>
      </c>
      <c r="EA7" s="25">
        <v>20.27</v>
      </c>
      <c r="EB7" s="25">
        <v>21.69</v>
      </c>
      <c r="EC7" s="25">
        <v>23.75</v>
      </c>
      <c r="ED7" s="25">
        <v>0.21</v>
      </c>
      <c r="EE7" s="25">
        <v>0.56000000000000005</v>
      </c>
      <c r="EF7" s="25">
        <v>0.26</v>
      </c>
      <c r="EG7" s="25">
        <v>0.16</v>
      </c>
      <c r="EH7" s="25">
        <v>0.26</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2024-01-24T00:49:25Z</cp:lastPrinted>
  <dcterms:created xsi:type="dcterms:W3CDTF">2023-12-05T00:48:31Z</dcterms:created>
  <dcterms:modified xsi:type="dcterms:W3CDTF">2024-02-13T02:19:33Z</dcterms:modified>
  <cp:category/>
</cp:coreProperties>
</file>