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29\課共通nas\50財務\02公営企業会計\01_決算状況調査\①全般\R5実施・公営企業決算統計関係\17 経営比較分析表\01 公営企業に係る経営比較分析表(令和4年度決算）の分析等について\03 市町村回答\05_白石市（病院のみ未提出）\01_当初\"/>
    </mc:Choice>
  </mc:AlternateContent>
  <workbookProtection workbookAlgorithmName="SHA-512" workbookHashValue="Hg2drzaH382SB7G4f+VEUfa0M7hwG/b79j/VwjkqFcnBJg5NEG5Xk26OSzzOC1kE8eVHMrbkM+WJedf/0MXK0Q==" workbookSaltValue="h1ko0siJRgA5rJ1RD5ZsXg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<sst xmlns="http://schemas.openxmlformats.org/spreadsheetml/2006/main" count="228" uniqueCount="114">
  <si>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経営比較分析表（令和4年度決算）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</si>
  <si>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</si>
  <si>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</si>
  <si>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</si>
  <si>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</si>
  <si>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</si>
  <si>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</si>
  <si>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</si>
  <si>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</si>
  <si>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</si>
  <si>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</si>
  <si>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</si>
  <si>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</si>
  <si>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</si>
  <si>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</si>
  <si>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</si>
  <si>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</si>
  <si>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</si>
  <si>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</si>
  <si>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</si>
  <si>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</si>
  <si>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</si>
  <si>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</si>
  <si>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</si>
  <si>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</si>
  <si>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</si>
  <si>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</si>
  <si>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</si>
  <si>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</si>
  <si>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</si>
  <si>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</si>
  <si>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</si>
  <si>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</si>
  <si>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</si>
  <si>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</si>
  <si>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</si>
  <si>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</si>
  <si>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</si>
  <si>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</si>
  <si>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</si>
  <si>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</si>
  <si>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</si>
  <si>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</si>
  <si>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</si>
  <si>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</si>
  <si>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</si>
  <si>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</si>
  <si>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</si>
  <si>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</si>
  <si>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</si>
  <si>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</si>
  <si>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</si>
  <si>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</si>
  <si>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</si>
  <si>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</si>
  <si>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</si>
  <si>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</si>
  <si>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</si>
  <si>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</si>
  <si>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</si>
  <si>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</si>
  <si>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</si>
  <si>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</si>
  <si>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</si>
  <si>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</si>
  <si>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</si>
  <si>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</si>
  <si>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</si>
  <si>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</si>
  <si>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</si>
  <si>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</si>
  <si>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</si>
  <si>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</si>
  <si>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</si>
  <si>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</si>
  <si>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</si>
  <si>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</si>
  <si>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</si>
  <si>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</si>
  <si>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</si>
  <si>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</si>
  <si>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</si>
  <si>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</si>
  <si>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</si>
  <si>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</si>
  <si>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</si>
  <si>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</si>
  <si>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</si>
  <si>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</si>
  <si>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</si>
  <si>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</si>
  <si>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</si>
  <si>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</si>
  <si>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宮城県　白石市</t>
  </si>
  <si>
    <t>法適用</t>
  </si>
  <si>
    <t>水道事業</t>
  </si>
  <si>
    <t>末端給水事業</t>
  </si>
  <si>
    <t>A5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</si>
  <si>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</si>
  <si>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</si>
  <si>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</si>
  <si>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</si>
  <si>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</si>
  <si>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</si>
  <si>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</si>
  <si>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</si>
  <si>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</si>
  <si>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</si>
  <si>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</si>
  <si>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</si>
  <si>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</si>
  <si>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給水状況については、給水人口や有収水量の減少が続いていることから、給水収益についても減少傾向が続く見込みとなっている。
　また、施設の老朽化の状況から、計画的な管路の更新を行っていく必要がある。施設更新費用の増加が見込まれ、厳しい経営となることが予想される。
　今後も、経費削減に努めるとともに、料金改定なども視野に入れ、事業運営を行っていく必要がある。</t>
    <rPh sb="77" eb="80">
      <t>ケイカクテキ</t>
    </rPh>
    <rPh sb="81" eb="83">
      <t>カンロ</t>
    </rPh>
    <rPh sb="84" eb="86">
      <t>コウシン</t>
    </rPh>
    <rPh sb="87" eb="88">
      <t>オコナ</t>
    </rPh>
    <rPh sb="92" eb="94">
      <t>ヒツヨウ</t>
    </rPh>
    <phoneticPr fontId="4"/>
  </si>
  <si>
    <t>　令和4年度は、令和4年3月16日に発生した福島県沖地震に対する被災者支援として、全世帯の4月分水道基本料金の5割減額を実施したことなどにより、経常収支比率や料金回収率の減少となった。
　企業債残高対給水収益比率については、企業債残高の増加や給水収益の減少により令和4年度は増加となっている。令和3年3月に策定した「白石市水道ビジョン」の計画を基に、引き続き資産の更新を行っていくため、今後も増加していくと考えられる。
　施設利用率については、人口減少により一日平均配水量が年々減少しているため、配水施設の統廃合など施設規模の見直しを実施している。
　また、有収率については、令和3年度から0.35ポイントの減少となっており、当市は、近隣市や類似団体と比較すると有収率が低いため、今後も漏水調査や配水量の見直しを行い、効率的な経営を目指していく。</t>
    <rPh sb="48" eb="50">
      <t>スイドウ</t>
    </rPh>
    <rPh sb="85" eb="87">
      <t>ゲンショウ</t>
    </rPh>
    <rPh sb="118" eb="120">
      <t>ゾウカ</t>
    </rPh>
    <rPh sb="126" eb="128">
      <t>ゲンショウ</t>
    </rPh>
    <rPh sb="137" eb="139">
      <t>ゾウカ</t>
    </rPh>
    <rPh sb="172" eb="173">
      <t>モト</t>
    </rPh>
    <rPh sb="175" eb="176">
      <t>ヒ</t>
    </rPh>
    <rPh sb="177" eb="178">
      <t>ツヅ</t>
    </rPh>
    <phoneticPr fontId="4"/>
  </si>
  <si>
    <t>　有形固定資産全体としては、約6割が減価償却済となっており、管路経年化率では、類似団体と比較すると大幅に高い値となっているため、計画的な更新が必要な状況である。
　管路については、令和3年3月に策定した「白石市水道ビジョン」の計画に基づき更新を行っているが、一部工事の繰越などにより管路更新率について、前年度より0.28ポイントの減少となった。今後も更新されていない管路については、更新延長を年間約3kmとして、効率的に更新を行っていく。</t>
    <rPh sb="119" eb="121">
      <t>コウシン</t>
    </rPh>
    <rPh sb="122" eb="123">
      <t>オコナ</t>
    </rPh>
    <rPh sb="129" eb="131">
      <t>イチブ</t>
    </rPh>
    <rPh sb="131" eb="133">
      <t>コウジ</t>
    </rPh>
    <rPh sb="134" eb="136">
      <t>クリコシ</t>
    </rPh>
    <rPh sb="165" eb="167">
      <t>ゲンショウ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</si>
</sst>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0.39</c:v>
                </c:pt>
                <c:pt idx="1">
                  <c:v>0.74</c:v>
                </c:pt>
                <c:pt idx="2">
                  <c:v>0.65</c:v>
                </c:pt>
                <c:pt idx="3">
                  <c:v>0.8</c:v>
                </c:pt>
                <c:pt idx="4">
                  <c:v>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11-4221-BE16-BA77A67F7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0.57999999999999996</c:v>
                </c:pt>
                <c:pt idx="1">
                  <c:v>0.54</c:v>
                </c:pt>
                <c:pt idx="2">
                  <c:v>0.56999999999999995</c:v>
                </c:pt>
                <c:pt idx="3">
                  <c:v>0.52</c:v>
                </c:pt>
                <c:pt idx="4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11-4221-BE16-BA77A67F7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82.53</c:v>
                </c:pt>
                <c:pt idx="1">
                  <c:v>79.97</c:v>
                </c:pt>
                <c:pt idx="2">
                  <c:v>75.27</c:v>
                </c:pt>
                <c:pt idx="3">
                  <c:v>73.53</c:v>
                </c:pt>
                <c:pt idx="4">
                  <c:v>73.209999999999994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9-4E41-B51F-AFA23B437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59.74</c:v>
                </c:pt>
                <c:pt idx="1">
                  <c:v>59.67</c:v>
                </c:pt>
                <c:pt idx="2">
                  <c:v>60.12</c:v>
                </c:pt>
                <c:pt idx="3">
                  <c:v>60.34</c:v>
                </c:pt>
                <c:pt idx="4">
                  <c:v>59.54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D9-4E41-B51F-AFA23B437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73.13</c:v>
                </c:pt>
                <c:pt idx="1">
                  <c:v>73.53</c:v>
                </c:pt>
                <c:pt idx="2">
                  <c:v>77.86</c:v>
                </c:pt>
                <c:pt idx="3">
                  <c:v>77.84</c:v>
                </c:pt>
                <c:pt idx="4">
                  <c:v>77.489999999999995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83-4B40-9CA1-10617867D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84.8</c:v>
                </c:pt>
                <c:pt idx="1">
                  <c:v>84.6</c:v>
                </c:pt>
                <c:pt idx="2">
                  <c:v>84.24</c:v>
                </c:pt>
                <c:pt idx="3">
                  <c:v>84.19</c:v>
                </c:pt>
                <c:pt idx="4">
                  <c:v>83.93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83-4B40-9CA1-10617867D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96.42</c:v>
                </c:pt>
                <c:pt idx="1">
                  <c:v>95.61</c:v>
                </c:pt>
                <c:pt idx="2">
                  <c:v>108.42</c:v>
                </c:pt>
                <c:pt idx="3">
                  <c:v>111.02</c:v>
                </c:pt>
                <c:pt idx="4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E2-4490-98F1-3316429BE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110.66</c:v>
                </c:pt>
                <c:pt idx="1">
                  <c:v>109.01</c:v>
                </c:pt>
                <c:pt idx="2">
                  <c:v>108.83</c:v>
                </c:pt>
                <c:pt idx="3">
                  <c:v>109.23</c:v>
                </c:pt>
                <c:pt idx="4">
                  <c:v>108.04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E2-4490-98F1-3316429BE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61.86</c:v>
                </c:pt>
                <c:pt idx="1">
                  <c:v>61.76</c:v>
                </c:pt>
                <c:pt idx="2">
                  <c:v>61.07</c:v>
                </c:pt>
                <c:pt idx="3">
                  <c:v>60.39</c:v>
                </c:pt>
                <c:pt idx="4">
                  <c:v>60.73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0-403A-826B-E4CD0D14C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47.66</c:v>
                </c:pt>
                <c:pt idx="1">
                  <c:v>48.17</c:v>
                </c:pt>
                <c:pt idx="2">
                  <c:v>48.83</c:v>
                </c:pt>
                <c:pt idx="3">
                  <c:v>49.96</c:v>
                </c:pt>
                <c:pt idx="4">
                  <c:v>50.82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90-403A-826B-E4CD0D14C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59.8</c:v>
                </c:pt>
                <c:pt idx="1">
                  <c:v>58.85</c:v>
                </c:pt>
                <c:pt idx="2">
                  <c:v>36.770000000000003</c:v>
                </c:pt>
                <c:pt idx="3">
                  <c:v>39.82</c:v>
                </c:pt>
                <c:pt idx="4">
                  <c:v>42.56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D-4DC4-902E-66E06541B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15.1</c:v>
                </c:pt>
                <c:pt idx="1">
                  <c:v>17.12</c:v>
                </c:pt>
                <c:pt idx="2">
                  <c:v>18.18</c:v>
                </c:pt>
                <c:pt idx="3">
                  <c:v>19.32</c:v>
                </c:pt>
                <c:pt idx="4">
                  <c:v>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BD-4DC4-902E-66E06541B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94-4FE7-97B4-75E8DE09D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2.74</c:v>
                </c:pt>
                <c:pt idx="1">
                  <c:v>3.7</c:v>
                </c:pt>
                <c:pt idx="2">
                  <c:v>4.34</c:v>
                </c:pt>
                <c:pt idx="3">
                  <c:v>4.6900000000000004</c:v>
                </c:pt>
                <c:pt idx="4">
                  <c:v>4.72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94-4FE7-97B4-75E8DE09D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478.05</c:v>
                </c:pt>
                <c:pt idx="1">
                  <c:v>416.88</c:v>
                </c:pt>
                <c:pt idx="2">
                  <c:v>375.88</c:v>
                </c:pt>
                <c:pt idx="3">
                  <c:v>439.34</c:v>
                </c:pt>
                <c:pt idx="4">
                  <c:v>437.96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2B-4299-8F5A-193A4ECDC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366.03</c:v>
                </c:pt>
                <c:pt idx="1">
                  <c:v>365.18</c:v>
                </c:pt>
                <c:pt idx="2">
                  <c:v>327.77</c:v>
                </c:pt>
                <c:pt idx="3">
                  <c:v>338.02</c:v>
                </c:pt>
                <c:pt idx="4">
                  <c:v>345.94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2B-4299-8F5A-193A4ECDC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170.02</c:v>
                </c:pt>
                <c:pt idx="1">
                  <c:v>179.88</c:v>
                </c:pt>
                <c:pt idx="2">
                  <c:v>197.47</c:v>
                </c:pt>
                <c:pt idx="3">
                  <c:v>180.18</c:v>
                </c:pt>
                <c:pt idx="4">
                  <c:v>186.54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60-431B-B872-22B5298BD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370.12</c:v>
                </c:pt>
                <c:pt idx="1">
                  <c:v>371.65</c:v>
                </c:pt>
                <c:pt idx="2">
                  <c:v>397.1</c:v>
                </c:pt>
                <c:pt idx="3">
                  <c:v>379.91</c:v>
                </c:pt>
                <c:pt idx="4">
                  <c:v>386.61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60-431B-B872-22B5298BD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94.31</c:v>
                </c:pt>
                <c:pt idx="1">
                  <c:v>91.39</c:v>
                </c:pt>
                <c:pt idx="2">
                  <c:v>94.96</c:v>
                </c:pt>
                <c:pt idx="3">
                  <c:v>105.49</c:v>
                </c:pt>
                <c:pt idx="4">
                  <c:v>102.89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D6-47F4-BE1C-81FB2A8A6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100.42</c:v>
                </c:pt>
                <c:pt idx="1">
                  <c:v>98.77</c:v>
                </c:pt>
                <c:pt idx="2">
                  <c:v>95.79</c:v>
                </c:pt>
                <c:pt idx="3">
                  <c:v>98.3</c:v>
                </c:pt>
                <c:pt idx="4">
                  <c:v>93.82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D6-47F4-BE1C-81FB2A8A6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278.95</c:v>
                </c:pt>
                <c:pt idx="1">
                  <c:v>288.45</c:v>
                </c:pt>
                <c:pt idx="2">
                  <c:v>254.12</c:v>
                </c:pt>
                <c:pt idx="3">
                  <c:v>250.3</c:v>
                </c:pt>
                <c:pt idx="4">
                  <c:v>251.91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A6-4CCD-973D-35368EC40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171.67</c:v>
                </c:pt>
                <c:pt idx="1">
                  <c:v>173.67</c:v>
                </c:pt>
                <c:pt idx="2">
                  <c:v>171.13</c:v>
                </c:pt>
                <c:pt idx="3">
                  <c:v>173.7</c:v>
                </c:pt>
                <c:pt idx="4">
                  <c:v>178.94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A6-4CCD-973D-35368EC40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【252.29】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N40" zoomScaleNormal="100" workbookViewId="0">
      <selection activeCell="B60" sqref="B60:BJ61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 x14ac:dyDescent="0.15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 x14ac:dyDescent="0.15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7" t="str">
        <f>データ!H6</f>
        <v>宮城県　白石市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6"/>
      <c r="D7" s="46"/>
      <c r="E7" s="46"/>
      <c r="F7" s="46"/>
      <c r="G7" s="46"/>
      <c r="H7" s="46"/>
      <c r="I7" s="45" t="s">
        <v>2</v>
      </c>
      <c r="J7" s="46"/>
      <c r="K7" s="46"/>
      <c r="L7" s="46"/>
      <c r="M7" s="46"/>
      <c r="N7" s="46"/>
      <c r="O7" s="6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2"/>
      <c r="AL7" s="47" t="s">
        <v>6</v>
      </c>
      <c r="AM7" s="47"/>
      <c r="AN7" s="47"/>
      <c r="AO7" s="47"/>
      <c r="AP7" s="47"/>
      <c r="AQ7" s="47"/>
      <c r="AR7" s="47"/>
      <c r="AS7" s="47"/>
      <c r="AT7" s="45" t="s">
        <v>7</v>
      </c>
      <c r="AU7" s="46"/>
      <c r="AV7" s="46"/>
      <c r="AW7" s="46"/>
      <c r="AX7" s="46"/>
      <c r="AY7" s="46"/>
      <c r="AZ7" s="46"/>
      <c r="BA7" s="46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79" t="s">
        <v>9</v>
      </c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1"/>
    </row>
    <row r="8" spans="1:78" ht="18.75" customHeight="1" x14ac:dyDescent="0.15">
      <c r="A8" s="2"/>
      <c r="B8" s="72" t="str">
        <f>データ!$I$6</f>
        <v>法適用</v>
      </c>
      <c r="C8" s="73"/>
      <c r="D8" s="73"/>
      <c r="E8" s="73"/>
      <c r="F8" s="73"/>
      <c r="G8" s="73"/>
      <c r="H8" s="73"/>
      <c r="I8" s="72" t="str">
        <f>データ!$J$6</f>
        <v>水道事業</v>
      </c>
      <c r="J8" s="73"/>
      <c r="K8" s="73"/>
      <c r="L8" s="73"/>
      <c r="M8" s="73"/>
      <c r="N8" s="73"/>
      <c r="O8" s="74"/>
      <c r="P8" s="75" t="str">
        <f>データ!$K$6</f>
        <v>末端給水事業</v>
      </c>
      <c r="Q8" s="75"/>
      <c r="R8" s="75"/>
      <c r="S8" s="75"/>
      <c r="T8" s="75"/>
      <c r="U8" s="75"/>
      <c r="V8" s="75"/>
      <c r="W8" s="75" t="str">
        <f>データ!$L$6</f>
        <v>A5</v>
      </c>
      <c r="X8" s="75"/>
      <c r="Y8" s="75"/>
      <c r="Z8" s="75"/>
      <c r="AA8" s="75"/>
      <c r="AB8" s="75"/>
      <c r="AC8" s="75"/>
      <c r="AD8" s="75" t="str">
        <f>データ!$M$6</f>
        <v>非設置</v>
      </c>
      <c r="AE8" s="75"/>
      <c r="AF8" s="75"/>
      <c r="AG8" s="75"/>
      <c r="AH8" s="75"/>
      <c r="AI8" s="75"/>
      <c r="AJ8" s="75"/>
      <c r="AK8" s="2"/>
      <c r="AL8" s="66">
        <f>データ!$R$6</f>
        <v>31968</v>
      </c>
      <c r="AM8" s="66"/>
      <c r="AN8" s="66"/>
      <c r="AO8" s="66"/>
      <c r="AP8" s="66"/>
      <c r="AQ8" s="66"/>
      <c r="AR8" s="66"/>
      <c r="AS8" s="66"/>
      <c r="AT8" s="37">
        <f>データ!$S$6</f>
        <v>286.48</v>
      </c>
      <c r="AU8" s="38"/>
      <c r="AV8" s="38"/>
      <c r="AW8" s="38"/>
      <c r="AX8" s="38"/>
      <c r="AY8" s="38"/>
      <c r="AZ8" s="38"/>
      <c r="BA8" s="38"/>
      <c r="BB8" s="55">
        <f>データ!$T$6</f>
        <v>111.59</v>
      </c>
      <c r="BC8" s="55"/>
      <c r="BD8" s="55"/>
      <c r="BE8" s="55"/>
      <c r="BF8" s="55"/>
      <c r="BG8" s="55"/>
      <c r="BH8" s="55"/>
      <c r="BI8" s="55"/>
      <c r="BJ8" s="3"/>
      <c r="BK8" s="3"/>
      <c r="BL8" s="68" t="s">
        <v>10</v>
      </c>
      <c r="BM8" s="69"/>
      <c r="BN8" s="70" t="s">
        <v>11</v>
      </c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1"/>
    </row>
    <row r="9" spans="1:78" ht="18.75" customHeight="1" x14ac:dyDescent="0.15">
      <c r="A9" s="2"/>
      <c r="B9" s="45" t="s">
        <v>12</v>
      </c>
      <c r="C9" s="46"/>
      <c r="D9" s="46"/>
      <c r="E9" s="46"/>
      <c r="F9" s="46"/>
      <c r="G9" s="46"/>
      <c r="H9" s="46"/>
      <c r="I9" s="45" t="s">
        <v>13</v>
      </c>
      <c r="J9" s="46"/>
      <c r="K9" s="46"/>
      <c r="L9" s="46"/>
      <c r="M9" s="46"/>
      <c r="N9" s="46"/>
      <c r="O9" s="6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2"/>
      <c r="AE9" s="2"/>
      <c r="AF9" s="2"/>
      <c r="AG9" s="2"/>
      <c r="AH9" s="2"/>
      <c r="AI9" s="2"/>
      <c r="AJ9" s="2"/>
      <c r="AK9" s="2"/>
      <c r="AL9" s="47" t="s">
        <v>16</v>
      </c>
      <c r="AM9" s="47"/>
      <c r="AN9" s="47"/>
      <c r="AO9" s="47"/>
      <c r="AP9" s="47"/>
      <c r="AQ9" s="47"/>
      <c r="AR9" s="47"/>
      <c r="AS9" s="47"/>
      <c r="AT9" s="45" t="s">
        <v>17</v>
      </c>
      <c r="AU9" s="46"/>
      <c r="AV9" s="46"/>
      <c r="AW9" s="46"/>
      <c r="AX9" s="46"/>
      <c r="AY9" s="46"/>
      <c r="AZ9" s="46"/>
      <c r="BA9" s="46"/>
      <c r="BB9" s="47" t="s">
        <v>18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19</v>
      </c>
      <c r="BM9" s="49"/>
      <c r="BN9" s="50" t="s">
        <v>20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7" t="str">
        <f>データ!$N$6</f>
        <v>-</v>
      </c>
      <c r="C10" s="38"/>
      <c r="D10" s="38"/>
      <c r="E10" s="38"/>
      <c r="F10" s="38"/>
      <c r="G10" s="38"/>
      <c r="H10" s="38"/>
      <c r="I10" s="37">
        <f>データ!$O$6</f>
        <v>67.86</v>
      </c>
      <c r="J10" s="38"/>
      <c r="K10" s="38"/>
      <c r="L10" s="38"/>
      <c r="M10" s="38"/>
      <c r="N10" s="38"/>
      <c r="O10" s="65"/>
      <c r="P10" s="55">
        <f>データ!$P$6</f>
        <v>96.3</v>
      </c>
      <c r="Q10" s="55"/>
      <c r="R10" s="55"/>
      <c r="S10" s="55"/>
      <c r="T10" s="55"/>
      <c r="U10" s="55"/>
      <c r="V10" s="55"/>
      <c r="W10" s="66">
        <f>データ!$Q$6</f>
        <v>4180</v>
      </c>
      <c r="X10" s="66"/>
      <c r="Y10" s="66"/>
      <c r="Z10" s="66"/>
      <c r="AA10" s="66"/>
      <c r="AB10" s="66"/>
      <c r="AC10" s="66"/>
      <c r="AD10" s="2"/>
      <c r="AE10" s="2"/>
      <c r="AF10" s="2"/>
      <c r="AG10" s="2"/>
      <c r="AH10" s="2"/>
      <c r="AI10" s="2"/>
      <c r="AJ10" s="2"/>
      <c r="AK10" s="2"/>
      <c r="AL10" s="66">
        <f>データ!$U$6</f>
        <v>30570</v>
      </c>
      <c r="AM10" s="66"/>
      <c r="AN10" s="66"/>
      <c r="AO10" s="66"/>
      <c r="AP10" s="66"/>
      <c r="AQ10" s="66"/>
      <c r="AR10" s="66"/>
      <c r="AS10" s="66"/>
      <c r="AT10" s="37">
        <f>データ!$V$6</f>
        <v>49.62</v>
      </c>
      <c r="AU10" s="38"/>
      <c r="AV10" s="38"/>
      <c r="AW10" s="38"/>
      <c r="AX10" s="38"/>
      <c r="AY10" s="38"/>
      <c r="AZ10" s="38"/>
      <c r="BA10" s="38"/>
      <c r="BB10" s="55">
        <f>データ!$W$6</f>
        <v>616.08000000000004</v>
      </c>
      <c r="BC10" s="55"/>
      <c r="BD10" s="55"/>
      <c r="BE10" s="55"/>
      <c r="BF10" s="55"/>
      <c r="BG10" s="55"/>
      <c r="BH10" s="55"/>
      <c r="BI10" s="55"/>
      <c r="BJ10" s="2"/>
      <c r="BK10" s="2"/>
      <c r="BL10" s="56" t="s">
        <v>21</v>
      </c>
      <c r="BM10" s="57"/>
      <c r="BN10" s="58" t="s">
        <v>22</v>
      </c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31" t="s">
        <v>25</v>
      </c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3"/>
    </row>
    <row r="15" spans="1:78" ht="13.5" customHeight="1" x14ac:dyDescent="0.15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34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6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9" t="s">
        <v>112</v>
      </c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9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9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9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9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9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9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9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9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9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9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9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9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9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9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9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9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9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9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9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9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9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9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9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9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9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9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9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9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1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1" t="s">
        <v>26</v>
      </c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3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4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6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9" t="s">
        <v>113</v>
      </c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9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9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9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9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9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9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9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9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9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9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9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9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1"/>
    </row>
    <row r="60" spans="1:78" ht="13.5" customHeight="1" x14ac:dyDescent="0.15">
      <c r="A60" s="2"/>
      <c r="B60" s="42" t="s">
        <v>27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39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1"/>
    </row>
    <row r="61" spans="1:78" ht="13.5" customHeight="1" x14ac:dyDescent="0.15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39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9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9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1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1" t="s">
        <v>28</v>
      </c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3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4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6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9" t="s">
        <v>111</v>
      </c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9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9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9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9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9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9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9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9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9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9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9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9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9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9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9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【108.70】</v>
      </c>
      <c r="F85" s="13" t="str">
        <f>データ!AS6</f>
        <v>【1.34】</v>
      </c>
      <c r="G85" s="13" t="str">
        <f>データ!BD6</f>
        <v>【252.29】</v>
      </c>
      <c r="H85" s="13" t="str">
        <f>データ!BO6</f>
        <v>【268.07】</v>
      </c>
      <c r="I85" s="13" t="str">
        <f>データ!BZ6</f>
        <v>【97.47】</v>
      </c>
      <c r="J85" s="13" t="str">
        <f>データ!CK6</f>
        <v>【174.75】</v>
      </c>
      <c r="K85" s="13" t="str">
        <f>データ!CV6</f>
        <v>【59.97】</v>
      </c>
      <c r="L85" s="13" t="str">
        <f>データ!DG6</f>
        <v>【89.76】</v>
      </c>
      <c r="M85" s="13" t="str">
        <f>データ!DR6</f>
        <v>【51.51】</v>
      </c>
      <c r="N85" s="13" t="str">
        <f>データ!EC6</f>
        <v>【23.75】</v>
      </c>
      <c r="O85" s="13" t="str">
        <f>データ!EN6</f>
        <v>【0.67】</v>
      </c>
    </row>
  </sheetData>
  <sheetProtection algorithmName="SHA-512" hashValue="w8ZAAAX98QItLcHWc+6IsL7vr/VvkVOlDMtSkQWYpWd4XzZooB7PIR50jcjhIqc+55uiNBA8iFFRivhCn1uFIA==" saltValue="DFbfmNrg5HNhc00E0/wTKA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2022</v>
      </c>
      <c r="C6" s="20">
        <f t="shared" ref="C6:W6" si="3">C7</f>
        <v>42064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宮城県　白石市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A5</v>
      </c>
      <c r="M6" s="20" t="str">
        <f t="shared" si="3"/>
        <v>非設置</v>
      </c>
      <c r="N6" s="21" t="str">
        <f t="shared" si="3"/>
        <v>-</v>
      </c>
      <c r="O6" s="21">
        <f t="shared" si="3"/>
        <v>67.86</v>
      </c>
      <c r="P6" s="21">
        <f t="shared" si="3"/>
        <v>96.3</v>
      </c>
      <c r="Q6" s="21">
        <f t="shared" si="3"/>
        <v>4180</v>
      </c>
      <c r="R6" s="21">
        <f t="shared" si="3"/>
        <v>31968</v>
      </c>
      <c r="S6" s="21">
        <f t="shared" si="3"/>
        <v>286.48</v>
      </c>
      <c r="T6" s="21">
        <f t="shared" si="3"/>
        <v>111.59</v>
      </c>
      <c r="U6" s="21">
        <f t="shared" si="3"/>
        <v>30570</v>
      </c>
      <c r="V6" s="21">
        <f t="shared" si="3"/>
        <v>49.62</v>
      </c>
      <c r="W6" s="21">
        <f t="shared" si="3"/>
        <v>616.08000000000004</v>
      </c>
      <c r="X6" s="22">
        <f>IF(X7="",NA(),X7)</f>
        <v>96.42</v>
      </c>
      <c r="Y6" s="22">
        <f t="shared" ref="Y6:AG6" si="4">IF(Y7="",NA(),Y7)</f>
        <v>95.61</v>
      </c>
      <c r="Z6" s="22">
        <f t="shared" si="4"/>
        <v>108.42</v>
      </c>
      <c r="AA6" s="22">
        <f t="shared" si="4"/>
        <v>111.02</v>
      </c>
      <c r="AB6" s="22">
        <f t="shared" si="4"/>
        <v>108</v>
      </c>
      <c r="AC6" s="22">
        <f t="shared" si="4"/>
        <v>110.66</v>
      </c>
      <c r="AD6" s="22">
        <f t="shared" si="4"/>
        <v>109.01</v>
      </c>
      <c r="AE6" s="22">
        <f t="shared" si="4"/>
        <v>108.83</v>
      </c>
      <c r="AF6" s="22">
        <f t="shared" si="4"/>
        <v>109.23</v>
      </c>
      <c r="AG6" s="22">
        <f t="shared" si="4"/>
        <v>108.04</v>
      </c>
      <c r="AH6" s="21" t="str">
        <f>IF(AH7="","",IF(AH7="-","【-】","【"&amp;SUBSTITUTE(TEXT(AH7,"#,##0.00"),"-","△")&amp;"】"))</f>
        <v>【108.70】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2.74</v>
      </c>
      <c r="AO6" s="22">
        <f t="shared" si="5"/>
        <v>3.7</v>
      </c>
      <c r="AP6" s="22">
        <f t="shared" si="5"/>
        <v>4.34</v>
      </c>
      <c r="AQ6" s="22">
        <f t="shared" si="5"/>
        <v>4.6900000000000004</v>
      </c>
      <c r="AR6" s="22">
        <f t="shared" si="5"/>
        <v>4.72</v>
      </c>
      <c r="AS6" s="21" t="str">
        <f>IF(AS7="","",IF(AS7="-","【-】","【"&amp;SUBSTITUTE(TEXT(AS7,"#,##0.00"),"-","△")&amp;"】"))</f>
        <v>【1.34】</v>
      </c>
      <c r="AT6" s="22">
        <f>IF(AT7="",NA(),AT7)</f>
        <v>478.05</v>
      </c>
      <c r="AU6" s="22">
        <f t="shared" ref="AU6:BC6" si="6">IF(AU7="",NA(),AU7)</f>
        <v>416.88</v>
      </c>
      <c r="AV6" s="22">
        <f t="shared" si="6"/>
        <v>375.88</v>
      </c>
      <c r="AW6" s="22">
        <f t="shared" si="6"/>
        <v>439.34</v>
      </c>
      <c r="AX6" s="22">
        <f t="shared" si="6"/>
        <v>437.96</v>
      </c>
      <c r="AY6" s="22">
        <f t="shared" si="6"/>
        <v>366.03</v>
      </c>
      <c r="AZ6" s="22">
        <f t="shared" si="6"/>
        <v>365.18</v>
      </c>
      <c r="BA6" s="22">
        <f t="shared" si="6"/>
        <v>327.77</v>
      </c>
      <c r="BB6" s="22">
        <f t="shared" si="6"/>
        <v>338.02</v>
      </c>
      <c r="BC6" s="22">
        <f t="shared" si="6"/>
        <v>345.94</v>
      </c>
      <c r="BD6" s="21" t="str">
        <f>IF(BD7="","",IF(BD7="-","【-】","【"&amp;SUBSTITUTE(TEXT(BD7,"#,##0.00"),"-","△")&amp;"】"))</f>
        <v>【252.29】</v>
      </c>
      <c r="BE6" s="22">
        <f>IF(BE7="",NA(),BE7)</f>
        <v>170.02</v>
      </c>
      <c r="BF6" s="22">
        <f t="shared" ref="BF6:BN6" si="7">IF(BF7="",NA(),BF7)</f>
        <v>179.88</v>
      </c>
      <c r="BG6" s="22">
        <f t="shared" si="7"/>
        <v>197.47</v>
      </c>
      <c r="BH6" s="22">
        <f t="shared" si="7"/>
        <v>180.18</v>
      </c>
      <c r="BI6" s="22">
        <f t="shared" si="7"/>
        <v>186.54</v>
      </c>
      <c r="BJ6" s="22">
        <f t="shared" si="7"/>
        <v>370.12</v>
      </c>
      <c r="BK6" s="22">
        <f t="shared" si="7"/>
        <v>371.65</v>
      </c>
      <c r="BL6" s="22">
        <f t="shared" si="7"/>
        <v>397.1</v>
      </c>
      <c r="BM6" s="22">
        <f t="shared" si="7"/>
        <v>379.91</v>
      </c>
      <c r="BN6" s="22">
        <f t="shared" si="7"/>
        <v>386.61</v>
      </c>
      <c r="BO6" s="21" t="str">
        <f>IF(BO7="","",IF(BO7="-","【-】","【"&amp;SUBSTITUTE(TEXT(BO7,"#,##0.00"),"-","△")&amp;"】"))</f>
        <v>【268.07】</v>
      </c>
      <c r="BP6" s="22">
        <f>IF(BP7="",NA(),BP7)</f>
        <v>94.31</v>
      </c>
      <c r="BQ6" s="22">
        <f t="shared" ref="BQ6:BY6" si="8">IF(BQ7="",NA(),BQ7)</f>
        <v>91.39</v>
      </c>
      <c r="BR6" s="22">
        <f t="shared" si="8"/>
        <v>94.96</v>
      </c>
      <c r="BS6" s="22">
        <f t="shared" si="8"/>
        <v>105.49</v>
      </c>
      <c r="BT6" s="22">
        <f t="shared" si="8"/>
        <v>102.89</v>
      </c>
      <c r="BU6" s="22">
        <f t="shared" si="8"/>
        <v>100.42</v>
      </c>
      <c r="BV6" s="22">
        <f t="shared" si="8"/>
        <v>98.77</v>
      </c>
      <c r="BW6" s="22">
        <f t="shared" si="8"/>
        <v>95.79</v>
      </c>
      <c r="BX6" s="22">
        <f t="shared" si="8"/>
        <v>98.3</v>
      </c>
      <c r="BY6" s="22">
        <f t="shared" si="8"/>
        <v>93.82</v>
      </c>
      <c r="BZ6" s="21" t="str">
        <f>IF(BZ7="","",IF(BZ7="-","【-】","【"&amp;SUBSTITUTE(TEXT(BZ7,"#,##0.00"),"-","△")&amp;"】"))</f>
        <v>【97.47】</v>
      </c>
      <c r="CA6" s="22">
        <f>IF(CA7="",NA(),CA7)</f>
        <v>278.95</v>
      </c>
      <c r="CB6" s="22">
        <f t="shared" ref="CB6:CJ6" si="9">IF(CB7="",NA(),CB7)</f>
        <v>288.45</v>
      </c>
      <c r="CC6" s="22">
        <f t="shared" si="9"/>
        <v>254.12</v>
      </c>
      <c r="CD6" s="22">
        <f t="shared" si="9"/>
        <v>250.3</v>
      </c>
      <c r="CE6" s="22">
        <f t="shared" si="9"/>
        <v>251.91</v>
      </c>
      <c r="CF6" s="22">
        <f t="shared" si="9"/>
        <v>171.67</v>
      </c>
      <c r="CG6" s="22">
        <f t="shared" si="9"/>
        <v>173.67</v>
      </c>
      <c r="CH6" s="22">
        <f t="shared" si="9"/>
        <v>171.13</v>
      </c>
      <c r="CI6" s="22">
        <f t="shared" si="9"/>
        <v>173.7</v>
      </c>
      <c r="CJ6" s="22">
        <f t="shared" si="9"/>
        <v>178.94</v>
      </c>
      <c r="CK6" s="21" t="str">
        <f>IF(CK7="","",IF(CK7="-","【-】","【"&amp;SUBSTITUTE(TEXT(CK7,"#,##0.00"),"-","△")&amp;"】"))</f>
        <v>【174.75】</v>
      </c>
      <c r="CL6" s="22">
        <f>IF(CL7="",NA(),CL7)</f>
        <v>82.53</v>
      </c>
      <c r="CM6" s="22">
        <f t="shared" ref="CM6:CU6" si="10">IF(CM7="",NA(),CM7)</f>
        <v>79.97</v>
      </c>
      <c r="CN6" s="22">
        <f t="shared" si="10"/>
        <v>75.27</v>
      </c>
      <c r="CO6" s="22">
        <f t="shared" si="10"/>
        <v>73.53</v>
      </c>
      <c r="CP6" s="22">
        <f t="shared" si="10"/>
        <v>73.209999999999994</v>
      </c>
      <c r="CQ6" s="22">
        <f t="shared" si="10"/>
        <v>59.74</v>
      </c>
      <c r="CR6" s="22">
        <f t="shared" si="10"/>
        <v>59.67</v>
      </c>
      <c r="CS6" s="22">
        <f t="shared" si="10"/>
        <v>60.12</v>
      </c>
      <c r="CT6" s="22">
        <f t="shared" si="10"/>
        <v>60.34</v>
      </c>
      <c r="CU6" s="22">
        <f t="shared" si="10"/>
        <v>59.54</v>
      </c>
      <c r="CV6" s="21" t="str">
        <f>IF(CV7="","",IF(CV7="-","【-】","【"&amp;SUBSTITUTE(TEXT(CV7,"#,##0.00"),"-","△")&amp;"】"))</f>
        <v>【59.97】</v>
      </c>
      <c r="CW6" s="22">
        <f>IF(CW7="",NA(),CW7)</f>
        <v>73.13</v>
      </c>
      <c r="CX6" s="22">
        <f t="shared" ref="CX6:DF6" si="11">IF(CX7="",NA(),CX7)</f>
        <v>73.53</v>
      </c>
      <c r="CY6" s="22">
        <f t="shared" si="11"/>
        <v>77.86</v>
      </c>
      <c r="CZ6" s="22">
        <f t="shared" si="11"/>
        <v>77.84</v>
      </c>
      <c r="DA6" s="22">
        <f t="shared" si="11"/>
        <v>77.489999999999995</v>
      </c>
      <c r="DB6" s="22">
        <f t="shared" si="11"/>
        <v>84.8</v>
      </c>
      <c r="DC6" s="22">
        <f t="shared" si="11"/>
        <v>84.6</v>
      </c>
      <c r="DD6" s="22">
        <f t="shared" si="11"/>
        <v>84.24</v>
      </c>
      <c r="DE6" s="22">
        <f t="shared" si="11"/>
        <v>84.19</v>
      </c>
      <c r="DF6" s="22">
        <f t="shared" si="11"/>
        <v>83.93</v>
      </c>
      <c r="DG6" s="21" t="str">
        <f>IF(DG7="","",IF(DG7="-","【-】","【"&amp;SUBSTITUTE(TEXT(DG7,"#,##0.00"),"-","△")&amp;"】"))</f>
        <v>【89.76】</v>
      </c>
      <c r="DH6" s="22">
        <f>IF(DH7="",NA(),DH7)</f>
        <v>61.86</v>
      </c>
      <c r="DI6" s="22">
        <f t="shared" ref="DI6:DQ6" si="12">IF(DI7="",NA(),DI7)</f>
        <v>61.76</v>
      </c>
      <c r="DJ6" s="22">
        <f t="shared" si="12"/>
        <v>61.07</v>
      </c>
      <c r="DK6" s="22">
        <f t="shared" si="12"/>
        <v>60.39</v>
      </c>
      <c r="DL6" s="22">
        <f t="shared" si="12"/>
        <v>60.73</v>
      </c>
      <c r="DM6" s="22">
        <f t="shared" si="12"/>
        <v>47.66</v>
      </c>
      <c r="DN6" s="22">
        <f t="shared" si="12"/>
        <v>48.17</v>
      </c>
      <c r="DO6" s="22">
        <f t="shared" si="12"/>
        <v>48.83</v>
      </c>
      <c r="DP6" s="22">
        <f t="shared" si="12"/>
        <v>49.96</v>
      </c>
      <c r="DQ6" s="22">
        <f t="shared" si="12"/>
        <v>50.82</v>
      </c>
      <c r="DR6" s="21" t="str">
        <f>IF(DR7="","",IF(DR7="-","【-】","【"&amp;SUBSTITUTE(TEXT(DR7,"#,##0.00"),"-","△")&amp;"】"))</f>
        <v>【51.51】</v>
      </c>
      <c r="DS6" s="22">
        <f>IF(DS7="",NA(),DS7)</f>
        <v>59.8</v>
      </c>
      <c r="DT6" s="22">
        <f t="shared" ref="DT6:EB6" si="13">IF(DT7="",NA(),DT7)</f>
        <v>58.85</v>
      </c>
      <c r="DU6" s="22">
        <f t="shared" si="13"/>
        <v>36.770000000000003</v>
      </c>
      <c r="DV6" s="22">
        <f t="shared" si="13"/>
        <v>39.82</v>
      </c>
      <c r="DW6" s="22">
        <f t="shared" si="13"/>
        <v>42.56</v>
      </c>
      <c r="DX6" s="22">
        <f t="shared" si="13"/>
        <v>15.1</v>
      </c>
      <c r="DY6" s="22">
        <f t="shared" si="13"/>
        <v>17.12</v>
      </c>
      <c r="DZ6" s="22">
        <f t="shared" si="13"/>
        <v>18.18</v>
      </c>
      <c r="EA6" s="22">
        <f t="shared" si="13"/>
        <v>19.32</v>
      </c>
      <c r="EB6" s="22">
        <f t="shared" si="13"/>
        <v>21.16</v>
      </c>
      <c r="EC6" s="21" t="str">
        <f>IF(EC7="","",IF(EC7="-","【-】","【"&amp;SUBSTITUTE(TEXT(EC7,"#,##0.00"),"-","△")&amp;"】"))</f>
        <v>【23.75】</v>
      </c>
      <c r="ED6" s="22">
        <f>IF(ED7="",NA(),ED7)</f>
        <v>0.39</v>
      </c>
      <c r="EE6" s="22">
        <f t="shared" ref="EE6:EM6" si="14">IF(EE7="",NA(),EE7)</f>
        <v>0.74</v>
      </c>
      <c r="EF6" s="22">
        <f t="shared" si="14"/>
        <v>0.65</v>
      </c>
      <c r="EG6" s="22">
        <f t="shared" si="14"/>
        <v>0.8</v>
      </c>
      <c r="EH6" s="22">
        <f t="shared" si="14"/>
        <v>0.52</v>
      </c>
      <c r="EI6" s="22">
        <f t="shared" si="14"/>
        <v>0.57999999999999996</v>
      </c>
      <c r="EJ6" s="22">
        <f t="shared" si="14"/>
        <v>0.54</v>
      </c>
      <c r="EK6" s="22">
        <f t="shared" si="14"/>
        <v>0.56999999999999995</v>
      </c>
      <c r="EL6" s="22">
        <f t="shared" si="14"/>
        <v>0.52</v>
      </c>
      <c r="EM6" s="22">
        <f t="shared" si="14"/>
        <v>0.48</v>
      </c>
      <c r="EN6" s="21" t="str">
        <f>IF(EN7="","",IF(EN7="-","【-】","【"&amp;SUBSTITUTE(TEXT(EN7,"#,##0.00"),"-","△")&amp;"】"))</f>
        <v>【0.67】</v>
      </c>
    </row>
    <row r="7" spans="1:144" s="23" customFormat="1" x14ac:dyDescent="0.15">
      <c r="A7" s="15"/>
      <c r="B7" s="24">
        <v>2022</v>
      </c>
      <c r="C7" s="24">
        <v>42064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67.86</v>
      </c>
      <c r="P7" s="25">
        <v>96.3</v>
      </c>
      <c r="Q7" s="25">
        <v>4180</v>
      </c>
      <c r="R7" s="25">
        <v>31968</v>
      </c>
      <c r="S7" s="25">
        <v>286.48</v>
      </c>
      <c r="T7" s="25">
        <v>111.59</v>
      </c>
      <c r="U7" s="25">
        <v>30570</v>
      </c>
      <c r="V7" s="25">
        <v>49.62</v>
      </c>
      <c r="W7" s="25">
        <v>616.08000000000004</v>
      </c>
      <c r="X7" s="25">
        <v>96.42</v>
      </c>
      <c r="Y7" s="25">
        <v>95.61</v>
      </c>
      <c r="Z7" s="25">
        <v>108.42</v>
      </c>
      <c r="AA7" s="25">
        <v>111.02</v>
      </c>
      <c r="AB7" s="25">
        <v>108</v>
      </c>
      <c r="AC7" s="25">
        <v>110.66</v>
      </c>
      <c r="AD7" s="25">
        <v>109.01</v>
      </c>
      <c r="AE7" s="25">
        <v>108.83</v>
      </c>
      <c r="AF7" s="25">
        <v>109.23</v>
      </c>
      <c r="AG7" s="25">
        <v>108.04</v>
      </c>
      <c r="AH7" s="25">
        <v>108.7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2.74</v>
      </c>
      <c r="AO7" s="25">
        <v>3.7</v>
      </c>
      <c r="AP7" s="25">
        <v>4.34</v>
      </c>
      <c r="AQ7" s="25">
        <v>4.6900000000000004</v>
      </c>
      <c r="AR7" s="25">
        <v>4.72</v>
      </c>
      <c r="AS7" s="25">
        <v>1.34</v>
      </c>
      <c r="AT7" s="25">
        <v>478.05</v>
      </c>
      <c r="AU7" s="25">
        <v>416.88</v>
      </c>
      <c r="AV7" s="25">
        <v>375.88</v>
      </c>
      <c r="AW7" s="25">
        <v>439.34</v>
      </c>
      <c r="AX7" s="25">
        <v>437.96</v>
      </c>
      <c r="AY7" s="25">
        <v>366.03</v>
      </c>
      <c r="AZ7" s="25">
        <v>365.18</v>
      </c>
      <c r="BA7" s="25">
        <v>327.77</v>
      </c>
      <c r="BB7" s="25">
        <v>338.02</v>
      </c>
      <c r="BC7" s="25">
        <v>345.94</v>
      </c>
      <c r="BD7" s="25">
        <v>252.29</v>
      </c>
      <c r="BE7" s="25">
        <v>170.02</v>
      </c>
      <c r="BF7" s="25">
        <v>179.88</v>
      </c>
      <c r="BG7" s="25">
        <v>197.47</v>
      </c>
      <c r="BH7" s="25">
        <v>180.18</v>
      </c>
      <c r="BI7" s="25">
        <v>186.54</v>
      </c>
      <c r="BJ7" s="25">
        <v>370.12</v>
      </c>
      <c r="BK7" s="25">
        <v>371.65</v>
      </c>
      <c r="BL7" s="25">
        <v>397.1</v>
      </c>
      <c r="BM7" s="25">
        <v>379.91</v>
      </c>
      <c r="BN7" s="25">
        <v>386.61</v>
      </c>
      <c r="BO7" s="25">
        <v>268.07</v>
      </c>
      <c r="BP7" s="25">
        <v>94.31</v>
      </c>
      <c r="BQ7" s="25">
        <v>91.39</v>
      </c>
      <c r="BR7" s="25">
        <v>94.96</v>
      </c>
      <c r="BS7" s="25">
        <v>105.49</v>
      </c>
      <c r="BT7" s="25">
        <v>102.89</v>
      </c>
      <c r="BU7" s="25">
        <v>100.42</v>
      </c>
      <c r="BV7" s="25">
        <v>98.77</v>
      </c>
      <c r="BW7" s="25">
        <v>95.79</v>
      </c>
      <c r="BX7" s="25">
        <v>98.3</v>
      </c>
      <c r="BY7" s="25">
        <v>93.82</v>
      </c>
      <c r="BZ7" s="25">
        <v>97.47</v>
      </c>
      <c r="CA7" s="25">
        <v>278.95</v>
      </c>
      <c r="CB7" s="25">
        <v>288.45</v>
      </c>
      <c r="CC7" s="25">
        <v>254.12</v>
      </c>
      <c r="CD7" s="25">
        <v>250.3</v>
      </c>
      <c r="CE7" s="25">
        <v>251.91</v>
      </c>
      <c r="CF7" s="25">
        <v>171.67</v>
      </c>
      <c r="CG7" s="25">
        <v>173.67</v>
      </c>
      <c r="CH7" s="25">
        <v>171.13</v>
      </c>
      <c r="CI7" s="25">
        <v>173.7</v>
      </c>
      <c r="CJ7" s="25">
        <v>178.94</v>
      </c>
      <c r="CK7" s="25">
        <v>174.75</v>
      </c>
      <c r="CL7" s="25">
        <v>82.53</v>
      </c>
      <c r="CM7" s="25">
        <v>79.97</v>
      </c>
      <c r="CN7" s="25">
        <v>75.27</v>
      </c>
      <c r="CO7" s="25">
        <v>73.53</v>
      </c>
      <c r="CP7" s="25">
        <v>73.209999999999994</v>
      </c>
      <c r="CQ7" s="25">
        <v>59.74</v>
      </c>
      <c r="CR7" s="25">
        <v>59.67</v>
      </c>
      <c r="CS7" s="25">
        <v>60.12</v>
      </c>
      <c r="CT7" s="25">
        <v>60.34</v>
      </c>
      <c r="CU7" s="25">
        <v>59.54</v>
      </c>
      <c r="CV7" s="25">
        <v>59.97</v>
      </c>
      <c r="CW7" s="25">
        <v>73.13</v>
      </c>
      <c r="CX7" s="25">
        <v>73.53</v>
      </c>
      <c r="CY7" s="25">
        <v>77.86</v>
      </c>
      <c r="CZ7" s="25">
        <v>77.84</v>
      </c>
      <c r="DA7" s="25">
        <v>77.489999999999995</v>
      </c>
      <c r="DB7" s="25">
        <v>84.8</v>
      </c>
      <c r="DC7" s="25">
        <v>84.6</v>
      </c>
      <c r="DD7" s="25">
        <v>84.24</v>
      </c>
      <c r="DE7" s="25">
        <v>84.19</v>
      </c>
      <c r="DF7" s="25">
        <v>83.93</v>
      </c>
      <c r="DG7" s="25">
        <v>89.76</v>
      </c>
      <c r="DH7" s="25">
        <v>61.86</v>
      </c>
      <c r="DI7" s="25">
        <v>61.76</v>
      </c>
      <c r="DJ7" s="25">
        <v>61.07</v>
      </c>
      <c r="DK7" s="25">
        <v>60.39</v>
      </c>
      <c r="DL7" s="25">
        <v>60.73</v>
      </c>
      <c r="DM7" s="25">
        <v>47.66</v>
      </c>
      <c r="DN7" s="25">
        <v>48.17</v>
      </c>
      <c r="DO7" s="25">
        <v>48.83</v>
      </c>
      <c r="DP7" s="25">
        <v>49.96</v>
      </c>
      <c r="DQ7" s="25">
        <v>50.82</v>
      </c>
      <c r="DR7" s="25">
        <v>51.51</v>
      </c>
      <c r="DS7" s="25">
        <v>59.8</v>
      </c>
      <c r="DT7" s="25">
        <v>58.85</v>
      </c>
      <c r="DU7" s="25">
        <v>36.770000000000003</v>
      </c>
      <c r="DV7" s="25">
        <v>39.82</v>
      </c>
      <c r="DW7" s="25">
        <v>42.56</v>
      </c>
      <c r="DX7" s="25">
        <v>15.1</v>
      </c>
      <c r="DY7" s="25">
        <v>17.12</v>
      </c>
      <c r="DZ7" s="25">
        <v>18.18</v>
      </c>
      <c r="EA7" s="25">
        <v>19.32</v>
      </c>
      <c r="EB7" s="25">
        <v>21.16</v>
      </c>
      <c r="EC7" s="25">
        <v>23.75</v>
      </c>
      <c r="ED7" s="25">
        <v>0.39</v>
      </c>
      <c r="EE7" s="25">
        <v>0.74</v>
      </c>
      <c r="EF7" s="25">
        <v>0.65</v>
      </c>
      <c r="EG7" s="25">
        <v>0.8</v>
      </c>
      <c r="EH7" s="25">
        <v>0.52</v>
      </c>
      <c r="EI7" s="25">
        <v>0.57999999999999996</v>
      </c>
      <c r="EJ7" s="25">
        <v>0.54</v>
      </c>
      <c r="EK7" s="25">
        <v>0.56999999999999995</v>
      </c>
      <c r="EL7" s="25">
        <v>0.52</v>
      </c>
      <c r="EM7" s="25">
        <v>0.48</v>
      </c>
      <c r="EN7" s="25">
        <v>0.67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DATEVALUE($B7+12-B11&amp;"/1/"&amp;B12)</f>
        <v>47484</v>
      </c>
      <c r="C10" s="30">
        <f>DATEVALUE($B7+12-C11&amp;"/1/"&amp;C12)</f>
        <v>47849</v>
      </c>
      <c r="D10" s="30">
        <f>DATEVALUE($B7+12-D11&amp;"/1/"&amp;D12)</f>
        <v>48215</v>
      </c>
      <c r="E10" s="30">
        <f>DATEVALUE($B7+12-E11&amp;"/1/"&amp;E12)</f>
        <v>48582</v>
      </c>
      <c r="F10" s="30">
        <f>DATEVALUE($B7+12-F11&amp;"/1/"&amp;F12)</f>
        <v>48948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108</v>
      </c>
      <c r="E13" t="s">
        <v>108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宮城県</cp:lastModifiedBy>
  <cp:lastPrinted>2024-02-01T04:01:48Z</cp:lastPrinted>
  <dcterms:created xsi:type="dcterms:W3CDTF">2023-12-05T00:48:27Z</dcterms:created>
  <dcterms:modified xsi:type="dcterms:W3CDTF">2024-02-01T04:01:49Z</dcterms:modified>
  <cp:category/>
</cp:coreProperties>
</file>