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sv8050y045055\doc2\070 下水道課\01総務係\0170-0経営比較分析表等\経営比較分析表\R04決算\20240124100413_【依頼】公営企業に係る経営比較分析表（令和４年度決算）の分析等について\"/>
    </mc:Choice>
  </mc:AlternateContent>
  <xr:revisionPtr revIDLastSave="0" documentId="13_ncr:1_{F3DACCD4-6996-487D-9E76-0EB20786FBDE}" xr6:coauthVersionLast="36" xr6:coauthVersionMax="36" xr10:uidLastSave="{00000000-0000-0000-0000-000000000000}"/>
  <workbookProtection workbookAlgorithmName="SHA-512" workbookHashValue="rZFOvrqrFezoHME0kytna6OIWamUVopScT8gz63/ybT6ynZzVFj5npfcShUFiRlIVklqnqAU6SAXnS2xXSFyXA==" workbookSaltValue="SLXPcakb46F74QhZtDOzb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<sst xmlns="http://schemas.openxmlformats.org/spreadsheetml/2006/main" count="231" uniqueCount="116">
  <si>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</si>
  <si>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</si>
  <si>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</si>
  <si>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</si>
  <si>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</si>
  <si>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</si>
  <si>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</si>
  <si>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</si>
  <si>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</si>
  <si>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</si>
  <si>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</si>
  <si>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</si>
  <si>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</si>
  <si>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</si>
  <si>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</si>
  <si>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</si>
  <si>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</si>
  <si>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</si>
  <si>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</si>
  <si>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</si>
  <si>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</si>
  <si>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</si>
  <si>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</si>
  <si>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</si>
  <si>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</si>
  <si>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</si>
  <si>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</si>
  <si>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</si>
  <si>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</si>
  <si>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</si>
  <si>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</si>
  <si>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</si>
  <si>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</si>
  <si>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</si>
  <si>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</si>
  <si>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</si>
  <si>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</si>
  <si>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</si>
  <si>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</si>
  <si>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</si>
  <si>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</si>
  <si>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</si>
  <si>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</si>
  <si>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</si>
  <si>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</si>
  <si>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</si>
  <si>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</si>
  <si>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</si>
  <si>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</si>
  <si>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</si>
  <si>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</si>
  <si>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</si>
  <si>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</si>
  <si>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</si>
  <si>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</si>
  <si>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</si>
  <si>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</si>
  <si>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</si>
  <si>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</si>
  <si>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</si>
  <si>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</si>
  <si>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</si>
  <si>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</si>
  <si>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</si>
  <si>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</si>
  <si>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</si>
  <si>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</si>
  <si>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</si>
  <si>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</si>
  <si>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</si>
  <si>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</si>
  <si>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</si>
  <si>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</si>
  <si>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</si>
  <si>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</si>
  <si>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</si>
  <si>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</si>
  <si>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</si>
  <si>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</si>
  <si>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</si>
  <si>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</si>
  <si>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</si>
  <si>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</si>
  <si>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</si>
  <si>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</si>
  <si>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</si>
  <si>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</si>
  <si>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</si>
  <si>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</si>
  <si>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</si>
  <si>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</si>
  <si>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</si>
  <si>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</si>
  <si>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</si>
  <si>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</si>
  <si>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</si>
  <si>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</si>
  <si>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</si>
  <si>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</si>
  <si>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</si>
  <si>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</si>
  <si>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</si>
  <si>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</si>
  <si>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</si>
  <si>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</si>
  <si>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</si>
  <si>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</si>
  <si>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</si>
  <si>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</si>
  <si>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</si>
  <si>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</si>
  <si>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</si>
  <si>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</si>
  <si>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①有形固定資産減価償却率について
　処理場施設の機器の多くが耐用年数を迎えようとしている。
　事業開始から20年以上経過している処理場施設について最適整備構想に基づく機能強化を進めているほか、他の処理場については維持管理に多くの費用を要している状況である。
　今後も計画的に順次更新を進めていかなければならない。</t>
    <phoneticPr fontId="4"/>
  </si>
  <si>
    <r>
      <t xml:space="preserve">③流動比率について
　令和４年度は、年度内に借入できなかった企業債があったため、類似団体平均値を下回っている。また、100％を下回っている。令和４年度から一般会計繰入金の見直しを行ったほか、令和５年度に使用料の改定を行い、令和６年度から改定後の使用料となることから、今後改善する見込みである。
</t>
    </r>
    <r>
      <rPr>
        <sz val="6"/>
        <color theme="1"/>
        <rFont val="ＭＳ ゴシック"/>
        <family val="3"/>
        <charset val="128"/>
      </rPr>
      <t xml:space="preserve">　
</t>
    </r>
    <r>
      <rPr>
        <sz val="11"/>
        <color theme="1"/>
        <rFont val="ＭＳ ゴシック"/>
        <family val="3"/>
        <charset val="128"/>
      </rPr>
      <t xml:space="preserve">④企業債残高対事業規模比率について
　同規模で推移している。企業債残高は令和５年度がピークで、以後減少する見込みである。
</t>
    </r>
    <r>
      <rPr>
        <sz val="6"/>
        <color theme="1"/>
        <rFont val="ＭＳ ゴシック"/>
        <family val="3"/>
        <charset val="128"/>
      </rPr>
      <t xml:space="preserve">
</t>
    </r>
    <r>
      <rPr>
        <sz val="11"/>
        <color theme="1"/>
        <rFont val="ＭＳ ゴシック"/>
        <family val="3"/>
        <charset val="128"/>
      </rPr>
      <t xml:space="preserve">⑤経費回収率について
　類似団体平均値を上回っているが、100％を下回っている。令和５年度に使用料の改定を行い、令和６年度から改定後の使用料となることから、今後改善する見込みである。
</t>
    </r>
    <r>
      <rPr>
        <sz val="6"/>
        <color theme="1"/>
        <rFont val="ＭＳ ゴシック"/>
        <family val="3"/>
        <charset val="128"/>
      </rPr>
      <t xml:space="preserve">
</t>
    </r>
    <r>
      <rPr>
        <sz val="11"/>
        <color theme="1"/>
        <rFont val="ＭＳ ゴシック"/>
        <family val="3"/>
        <charset val="128"/>
      </rPr>
      <t xml:space="preserve">⑥汚水処理原価について
　類似団体平均値を上回っている。汚水の収集搬送は、真空流送方式を採用しているため、自然流下方式に比べ、コストが高くなっている。
</t>
    </r>
    <r>
      <rPr>
        <sz val="6"/>
        <color theme="1"/>
        <rFont val="ＭＳ ゴシック"/>
        <family val="3"/>
        <charset val="128"/>
      </rPr>
      <t xml:space="preserve">
</t>
    </r>
    <r>
      <rPr>
        <sz val="11"/>
        <color theme="1"/>
        <rFont val="ＭＳ ゴシック"/>
        <family val="3"/>
        <charset val="128"/>
      </rPr>
      <t xml:space="preserve">⑦施設利用率について
　類似団体平均値及び全国平均を下回っている。処理区域の統合及びダウンサイジングの検討を行う。
</t>
    </r>
    <r>
      <rPr>
        <sz val="6"/>
        <color theme="1"/>
        <rFont val="ＭＳ ゴシック"/>
        <family val="3"/>
        <charset val="128"/>
      </rPr>
      <t xml:space="preserve">
</t>
    </r>
    <r>
      <rPr>
        <sz val="11"/>
        <color theme="1"/>
        <rFont val="ＭＳ ゴシック"/>
        <family val="3"/>
        <charset val="128"/>
      </rPr>
      <t>⑧水洗化率について
　類似団体平均値及び全国平均をを下回っている。未接続者に対しさらなる普及活動に努める。</t>
    </r>
    <rPh sb="168" eb="171">
      <t>ドウキボ</t>
    </rPh>
    <rPh sb="172" eb="174">
      <t>スイイ</t>
    </rPh>
    <rPh sb="179" eb="182">
      <t>キギョウサイ</t>
    </rPh>
    <rPh sb="182" eb="184">
      <t>ザンダカ</t>
    </rPh>
    <rPh sb="185" eb="187">
      <t>レイワ</t>
    </rPh>
    <rPh sb="188" eb="190">
      <t>ネンド</t>
    </rPh>
    <rPh sb="196" eb="198">
      <t>イゴ</t>
    </rPh>
    <rPh sb="198" eb="200">
      <t>ゲンショウ</t>
    </rPh>
    <rPh sb="202" eb="204">
      <t>ミコ</t>
    </rPh>
    <rPh sb="332" eb="334">
      <t>オスイ</t>
    </rPh>
    <rPh sb="419" eb="421">
      <t>トウゴウ</t>
    </rPh>
    <rPh sb="421" eb="422">
      <t>オヨ</t>
    </rPh>
    <rPh sb="432" eb="434">
      <t>ケントウ</t>
    </rPh>
    <rPh sb="435" eb="436">
      <t>オコナ</t>
    </rPh>
    <phoneticPr fontId="4"/>
  </si>
  <si>
    <t>　短期的な課題としては、流動比率の改善及び水洗化率の向上が挙げられる。
　令和４年度から一般会計繰入金の見直しを行ったほか、令和５年度に使用料の改定を行い、令和６年度から改定後の使用料となることから、今後、流動比率及び経費回収率が改善する見込みである。
　中長期的な課題としては、処理場施設のダウンサイジング及び処理区域の統合が挙げられる。
　現在、処理施設機器の更新期であり、順次更新を進めているところである。その中で、今後の処理施設の適正規模の整理を行い、経費の削減を前提にダウンサイジング及び処理区域の統合を進めていかなければならない。</t>
    <rPh sb="12" eb="14">
      <t>リュウドウ</t>
    </rPh>
    <rPh sb="14" eb="16">
      <t>ヒリツ</t>
    </rPh>
    <rPh sb="17" eb="19">
      <t>カイゼン</t>
    </rPh>
    <rPh sb="19" eb="20">
      <t>オヨ</t>
    </rPh>
    <rPh sb="107" eb="108">
      <t>オヨ</t>
    </rPh>
    <rPh sb="109" eb="111">
      <t>ケイヒ</t>
    </rPh>
    <rPh sb="111" eb="114">
      <t>カイシュウリツ</t>
    </rPh>
    <rPh sb="154" eb="155">
      <t>オヨ</t>
    </rPh>
    <rPh sb="156" eb="160">
      <t>ショリクイキ</t>
    </rPh>
    <rPh sb="161" eb="163">
      <t>トウゴウ</t>
    </rPh>
    <rPh sb="208" eb="209">
      <t>ナカ</t>
    </rPh>
    <rPh sb="211" eb="213">
      <t>コンゴ</t>
    </rPh>
    <rPh sb="214" eb="216">
      <t>ショリ</t>
    </rPh>
    <rPh sb="216" eb="218">
      <t>シセツ</t>
    </rPh>
    <rPh sb="219" eb="223">
      <t>テキセイキボ</t>
    </rPh>
    <rPh sb="224" eb="226">
      <t>セイリ</t>
    </rPh>
    <rPh sb="227" eb="228">
      <t>オコナ</t>
    </rPh>
    <rPh sb="230" eb="232">
      <t>ケイヒ</t>
    </rPh>
    <rPh sb="233" eb="235">
      <t>サクゲン</t>
    </rPh>
    <rPh sb="236" eb="238">
      <t>ゼンテイ</t>
    </rPh>
    <rPh sb="257" eb="25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</si>
</sst>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AA-4C1D-8036-023BCADE55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60AA-4C1D-8036-023BCADE55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39.75</c:v>
                </c:pt>
                <c:pt idx="1">
                  <c:v>38.950000000000003</c:v>
                </c:pt>
                <c:pt idx="2">
                  <c:v>39.130000000000003</c:v>
                </c:pt>
                <c:pt idx="3">
                  <c:v>38.92</c:v>
                </c:pt>
                <c:pt idx="4">
                  <c:v>40.08</c:v>
                </c:pt>
              </c:numCache>
            </c:numRef>
          </c:val>
          <c:extLst>
            <c:ext xmlns:c16="http://schemas.microsoft.com/office/drawing/2014/chart" uri="{C3380CC4-5D6E-409C-BE32-E72D297353CC}">
              <c16:uniqueId val="{00000000-50EE-492A-9E7C-F9B641A67E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50EE-492A-9E7C-F9B641A67E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77.59</c:v>
                </c:pt>
                <c:pt idx="1">
                  <c:v>78.94</c:v>
                </c:pt>
                <c:pt idx="2">
                  <c:v>80.06</c:v>
                </c:pt>
                <c:pt idx="3">
                  <c:v>80.72</c:v>
                </c:pt>
                <c:pt idx="4">
                  <c:v>81.180000000000007</c:v>
                </c:pt>
              </c:numCache>
            </c:numRef>
          </c:val>
          <c:extLst>
            <c:ext xmlns:c16="http://schemas.microsoft.com/office/drawing/2014/chart" uri="{C3380CC4-5D6E-409C-BE32-E72D297353CC}">
              <c16:uniqueId val="{00000000-B607-4DFE-ACF2-5F0298B9F1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B607-4DFE-ACF2-5F0298B9F1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100.39</c:v>
                </c:pt>
                <c:pt idx="1">
                  <c:v>99.9</c:v>
                </c:pt>
                <c:pt idx="2">
                  <c:v>102.14</c:v>
                </c:pt>
                <c:pt idx="3">
                  <c:v>102.48</c:v>
                </c:pt>
                <c:pt idx="4">
                  <c:v>106.08</c:v>
                </c:pt>
              </c:numCache>
            </c:numRef>
          </c:val>
          <c:extLst>
            <c:ext xmlns:c16="http://schemas.microsoft.com/office/drawing/2014/chart" uri="{C3380CC4-5D6E-409C-BE32-E72D297353CC}">
              <c16:uniqueId val="{00000000-C816-4336-8E52-0744C6C959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C816-4336-8E52-0744C6C959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46.04</c:v>
                </c:pt>
                <c:pt idx="1">
                  <c:v>47.14</c:v>
                </c:pt>
                <c:pt idx="2">
                  <c:v>46.84</c:v>
                </c:pt>
                <c:pt idx="3">
                  <c:v>47.54</c:v>
                </c:pt>
                <c:pt idx="4">
                  <c:v>47.29</c:v>
                </c:pt>
              </c:numCache>
            </c:numRef>
          </c:val>
          <c:extLst>
            <c:ext xmlns:c16="http://schemas.microsoft.com/office/drawing/2014/chart" uri="{C3380CC4-5D6E-409C-BE32-E72D297353CC}">
              <c16:uniqueId val="{00000000-86E3-4179-900B-B51FB697F7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86E3-4179-900B-B51FB697F7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A8-46B1-BAAF-87EA34D807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2A8-46B1-BAAF-87EA34D807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AB-44DF-95C8-FAF5E15666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69AB-44DF-95C8-FAF5E15666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44.91</c:v>
                </c:pt>
                <c:pt idx="1">
                  <c:v>57.56</c:v>
                </c:pt>
                <c:pt idx="2">
                  <c:v>26.07</c:v>
                </c:pt>
                <c:pt idx="3">
                  <c:v>48.07</c:v>
                </c:pt>
                <c:pt idx="4">
                  <c:v>21.86</c:v>
                </c:pt>
              </c:numCache>
            </c:numRef>
          </c:val>
          <c:extLst>
            <c:ext xmlns:c16="http://schemas.microsoft.com/office/drawing/2014/chart" uri="{C3380CC4-5D6E-409C-BE32-E72D297353CC}">
              <c16:uniqueId val="{00000000-D64F-4633-A71C-1F9EB7AC2E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D64F-4633-A71C-1F9EB7AC2E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2546.27</c:v>
                </c:pt>
                <c:pt idx="1">
                  <c:v>2439.25</c:v>
                </c:pt>
                <c:pt idx="2">
                  <c:v>2482.14</c:v>
                </c:pt>
                <c:pt idx="3">
                  <c:v>2513.73</c:v>
                </c:pt>
                <c:pt idx="4">
                  <c:v>2655.38</c:v>
                </c:pt>
              </c:numCache>
            </c:numRef>
          </c:val>
          <c:extLst>
            <c:ext xmlns:c16="http://schemas.microsoft.com/office/drawing/2014/chart" uri="{C3380CC4-5D6E-409C-BE32-E72D297353CC}">
              <c16:uniqueId val="{00000000-2301-4723-A98C-AC9FD9DCFF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301-4723-A98C-AC9FD9DCFF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52.37</c:v>
                </c:pt>
                <c:pt idx="1">
                  <c:v>55.39</c:v>
                </c:pt>
                <c:pt idx="2">
                  <c:v>59.17</c:v>
                </c:pt>
                <c:pt idx="3">
                  <c:v>62.79</c:v>
                </c:pt>
                <c:pt idx="4">
                  <c:v>57.71</c:v>
                </c:pt>
              </c:numCache>
            </c:numRef>
          </c:val>
          <c:extLst>
            <c:ext xmlns:c16="http://schemas.microsoft.com/office/drawing/2014/chart" uri="{C3380CC4-5D6E-409C-BE32-E72D297353CC}">
              <c16:uniqueId val="{00000000-3231-4B95-80E3-932F630145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3231-4B95-80E3-932F630145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371.84</c:v>
                </c:pt>
                <c:pt idx="1">
                  <c:v>350.77</c:v>
                </c:pt>
                <c:pt idx="2">
                  <c:v>328.21</c:v>
                </c:pt>
                <c:pt idx="3">
                  <c:v>311.94</c:v>
                </c:pt>
                <c:pt idx="4">
                  <c:v>334.26</c:v>
                </c:pt>
              </c:numCache>
            </c:numRef>
          </c:val>
          <c:extLst>
            <c:ext xmlns:c16="http://schemas.microsoft.com/office/drawing/2014/chart" uri="{C3380CC4-5D6E-409C-BE32-E72D297353CC}">
              <c16:uniqueId val="{00000000-8594-42DB-B7A2-DA2F34D2B5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8594-42DB-B7A2-DA2F34D2B5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美里町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23483</v>
      </c>
      <c r="AM8" s="46"/>
      <c r="AN8" s="46"/>
      <c r="AO8" s="46"/>
      <c r="AP8" s="46"/>
      <c r="AQ8" s="46"/>
      <c r="AR8" s="46"/>
      <c r="AS8" s="46"/>
      <c r="AT8" s="45">
        <f>データ!T6</f>
        <v>74.989999999999995</v>
      </c>
      <c r="AU8" s="45"/>
      <c r="AV8" s="45"/>
      <c r="AW8" s="45"/>
      <c r="AX8" s="45"/>
      <c r="AY8" s="45"/>
      <c r="AZ8" s="45"/>
      <c r="BA8" s="45"/>
      <c r="BB8" s="45">
        <f>データ!U6</f>
        <v>313.14999999999998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65.95</v>
      </c>
      <c r="J10" s="45"/>
      <c r="K10" s="45"/>
      <c r="L10" s="45"/>
      <c r="M10" s="45"/>
      <c r="N10" s="45"/>
      <c r="O10" s="45"/>
      <c r="P10" s="45">
        <f>データ!P6</f>
        <v>29.61</v>
      </c>
      <c r="Q10" s="45"/>
      <c r="R10" s="45"/>
      <c r="S10" s="45"/>
      <c r="T10" s="45"/>
      <c r="U10" s="45"/>
      <c r="V10" s="45"/>
      <c r="W10" s="45">
        <f>データ!Q6</f>
        <v>89.73</v>
      </c>
      <c r="X10" s="45"/>
      <c r="Y10" s="45"/>
      <c r="Z10" s="45"/>
      <c r="AA10" s="45"/>
      <c r="AB10" s="45"/>
      <c r="AC10" s="45"/>
      <c r="AD10" s="46">
        <f>データ!R6</f>
        <v>3740</v>
      </c>
      <c r="AE10" s="46"/>
      <c r="AF10" s="46"/>
      <c r="AG10" s="46"/>
      <c r="AH10" s="46"/>
      <c r="AI10" s="46"/>
      <c r="AJ10" s="46"/>
      <c r="AK10" s="2"/>
      <c r="AL10" s="46">
        <f>データ!V6</f>
        <v>6924</v>
      </c>
      <c r="AM10" s="46"/>
      <c r="AN10" s="46"/>
      <c r="AO10" s="46"/>
      <c r="AP10" s="46"/>
      <c r="AQ10" s="46"/>
      <c r="AR10" s="46"/>
      <c r="AS10" s="46"/>
      <c r="AT10" s="45">
        <f>データ!W6</f>
        <v>6.96</v>
      </c>
      <c r="AU10" s="45"/>
      <c r="AV10" s="45"/>
      <c r="AW10" s="45"/>
      <c r="AX10" s="45"/>
      <c r="AY10" s="45"/>
      <c r="AZ10" s="45"/>
      <c r="BA10" s="45"/>
      <c r="BB10" s="45">
        <f>データ!X6</f>
        <v>994.83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JaZ2XDJTZTE1ZcEXeF5oldsMKfL9HyuoQGJ/lcWSyvo4tEax0fcupTAE1kNl+mJZdNKmCJYM2+R9mjttgJfjOg==" saltValue="78rSbVLN3Z1T+SSiwAKP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45055</v>
      </c>
      <c r="D6" s="19">
        <f t="shared" si="3"/>
        <v>46</v>
      </c>
      <c r="E6" s="19">
        <f t="shared" si="3"/>
        <v>17</v>
      </c>
      <c r="F6" s="19">
        <f t="shared" si="3"/>
        <v>5</v>
      </c>
      <c r="G6" s="19">
        <f t="shared" si="3"/>
        <v>0</v>
      </c>
      <c r="H6" s="19" t="str">
        <f t="shared" si="3"/>
        <v>宮城県　美里町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65.95</v>
      </c>
      <c r="P6" s="20">
        <f t="shared" si="3"/>
        <v>29.61</v>
      </c>
      <c r="Q6" s="20">
        <f t="shared" si="3"/>
        <v>89.73</v>
      </c>
      <c r="R6" s="20">
        <f t="shared" si="3"/>
        <v>3740</v>
      </c>
      <c r="S6" s="20">
        <f t="shared" si="3"/>
        <v>23483</v>
      </c>
      <c r="T6" s="20">
        <f t="shared" si="3"/>
        <v>74.989999999999995</v>
      </c>
      <c r="U6" s="20">
        <f t="shared" si="3"/>
        <v>313.14999999999998</v>
      </c>
      <c r="V6" s="20">
        <f t="shared" si="3"/>
        <v>6924</v>
      </c>
      <c r="W6" s="20">
        <f t="shared" si="3"/>
        <v>6.96</v>
      </c>
      <c r="X6" s="20">
        <f t="shared" si="3"/>
        <v>994.83</v>
      </c>
      <c r="Y6" s="21">
        <f>IF(Y7="",NA(),Y7)</f>
        <v>100.39</v>
      </c>
      <c r="Z6" s="21">
        <f t="shared" ref="Z6:AH6" si="4">IF(Z7="",NA(),Z7)</f>
        <v>99.9</v>
      </c>
      <c r="AA6" s="21">
        <f t="shared" si="4"/>
        <v>102.14</v>
      </c>
      <c r="AB6" s="21">
        <f t="shared" si="4"/>
        <v>102.48</v>
      </c>
      <c r="AC6" s="21">
        <f t="shared" si="4"/>
        <v>106.08</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44.91</v>
      </c>
      <c r="AV6" s="21">
        <f t="shared" ref="AV6:BD6" si="6">IF(AV7="",NA(),AV7)</f>
        <v>57.56</v>
      </c>
      <c r="AW6" s="21">
        <f t="shared" si="6"/>
        <v>26.07</v>
      </c>
      <c r="AX6" s="21">
        <f t="shared" si="6"/>
        <v>48.07</v>
      </c>
      <c r="AY6" s="21">
        <f t="shared" si="6"/>
        <v>21.86</v>
      </c>
      <c r="AZ6" s="21">
        <f t="shared" si="6"/>
        <v>29.54</v>
      </c>
      <c r="BA6" s="21">
        <f t="shared" si="6"/>
        <v>26.99</v>
      </c>
      <c r="BB6" s="21">
        <f t="shared" si="6"/>
        <v>29.13</v>
      </c>
      <c r="BC6" s="21">
        <f t="shared" si="6"/>
        <v>35.69</v>
      </c>
      <c r="BD6" s="21">
        <f t="shared" si="6"/>
        <v>38.4</v>
      </c>
      <c r="BE6" s="20" t="str">
        <f>IF(BE7="","",IF(BE7="-","【-】","【"&amp;SUBSTITUTE(TEXT(BE7,"#,##0.00"),"-","△")&amp;"】"))</f>
        <v>【36.94】</v>
      </c>
      <c r="BF6" s="21">
        <f>IF(BF7="",NA(),BF7)</f>
        <v>2546.27</v>
      </c>
      <c r="BG6" s="21">
        <f t="shared" ref="BG6:BO6" si="7">IF(BG7="",NA(),BG7)</f>
        <v>2439.25</v>
      </c>
      <c r="BH6" s="21">
        <f t="shared" si="7"/>
        <v>2482.14</v>
      </c>
      <c r="BI6" s="21">
        <f t="shared" si="7"/>
        <v>2513.73</v>
      </c>
      <c r="BJ6" s="21">
        <f t="shared" si="7"/>
        <v>2655.38</v>
      </c>
      <c r="BK6" s="21">
        <f t="shared" si="7"/>
        <v>789.46</v>
      </c>
      <c r="BL6" s="21">
        <f t="shared" si="7"/>
        <v>826.83</v>
      </c>
      <c r="BM6" s="21">
        <f t="shared" si="7"/>
        <v>867.83</v>
      </c>
      <c r="BN6" s="21">
        <f t="shared" si="7"/>
        <v>791.76</v>
      </c>
      <c r="BO6" s="21">
        <f t="shared" si="7"/>
        <v>900.82</v>
      </c>
      <c r="BP6" s="20" t="str">
        <f>IF(BP7="","",IF(BP7="-","【-】","【"&amp;SUBSTITUTE(TEXT(BP7,"#,##0.00"),"-","△")&amp;"】"))</f>
        <v>【809.19】</v>
      </c>
      <c r="BQ6" s="21">
        <f>IF(BQ7="",NA(),BQ7)</f>
        <v>52.37</v>
      </c>
      <c r="BR6" s="21">
        <f t="shared" ref="BR6:BZ6" si="8">IF(BR7="",NA(),BR7)</f>
        <v>55.39</v>
      </c>
      <c r="BS6" s="21">
        <f t="shared" si="8"/>
        <v>59.17</v>
      </c>
      <c r="BT6" s="21">
        <f t="shared" si="8"/>
        <v>62.79</v>
      </c>
      <c r="BU6" s="21">
        <f t="shared" si="8"/>
        <v>57.71</v>
      </c>
      <c r="BV6" s="21">
        <f t="shared" si="8"/>
        <v>57.77</v>
      </c>
      <c r="BW6" s="21">
        <f t="shared" si="8"/>
        <v>57.31</v>
      </c>
      <c r="BX6" s="21">
        <f t="shared" si="8"/>
        <v>57.08</v>
      </c>
      <c r="BY6" s="21">
        <f t="shared" si="8"/>
        <v>56.26</v>
      </c>
      <c r="BZ6" s="21">
        <f t="shared" si="8"/>
        <v>52.94</v>
      </c>
      <c r="CA6" s="20" t="str">
        <f>IF(CA7="","",IF(CA7="-","【-】","【"&amp;SUBSTITUTE(TEXT(CA7,"#,##0.00"),"-","△")&amp;"】"))</f>
        <v>【57.02】</v>
      </c>
      <c r="CB6" s="21">
        <f>IF(CB7="",NA(),CB7)</f>
        <v>371.84</v>
      </c>
      <c r="CC6" s="21">
        <f t="shared" ref="CC6:CK6" si="9">IF(CC7="",NA(),CC7)</f>
        <v>350.77</v>
      </c>
      <c r="CD6" s="21">
        <f t="shared" si="9"/>
        <v>328.21</v>
      </c>
      <c r="CE6" s="21">
        <f t="shared" si="9"/>
        <v>311.94</v>
      </c>
      <c r="CF6" s="21">
        <f t="shared" si="9"/>
        <v>334.26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39.75</v>
      </c>
      <c r="CN6" s="21">
        <f t="shared" ref="CN6:CV6" si="10">IF(CN7="",NA(),CN7)</f>
        <v>38.950000000000003</v>
      </c>
      <c r="CO6" s="21">
        <f t="shared" si="10"/>
        <v>39.130000000000003</v>
      </c>
      <c r="CP6" s="21">
        <f t="shared" si="10"/>
        <v>38.92</v>
      </c>
      <c r="CQ6" s="21">
        <f t="shared" si="10"/>
        <v>40.08</v>
      </c>
      <c r="CR6" s="21">
        <f t="shared" si="10"/>
        <v>50.68</v>
      </c>
      <c r="CS6" s="21">
        <f t="shared" si="10"/>
        <v>50.14</v>
      </c>
      <c r="CT6" s="21">
        <f t="shared" si="10"/>
        <v>54.83</v>
      </c>
      <c r="CU6" s="21">
        <f t="shared" si="10"/>
        <v>66.53</v>
      </c>
      <c r="CV6" s="21">
        <f t="shared" si="10"/>
        <v>52.35</v>
      </c>
      <c r="CW6" s="20" t="str">
        <f>IF(CW7="","",IF(CW7="-","【-】","【"&amp;SUBSTITUTE(TEXT(CW7,"#,##0.00"),"-","△")&amp;"】"))</f>
        <v>【52.55】</v>
      </c>
      <c r="CX6" s="21">
        <f>IF(CX7="",NA(),CX7)</f>
        <v>77.59</v>
      </c>
      <c r="CY6" s="21">
        <f t="shared" ref="CY6:DG6" si="11">IF(CY7="",NA(),CY7)</f>
        <v>78.94</v>
      </c>
      <c r="CZ6" s="21">
        <f t="shared" si="11"/>
        <v>80.06</v>
      </c>
      <c r="DA6" s="21">
        <f t="shared" si="11"/>
        <v>80.72</v>
      </c>
      <c r="DB6" s="21">
        <f t="shared" si="11"/>
        <v>81.180000000000007</v>
      </c>
      <c r="DC6" s="21">
        <f t="shared" si="11"/>
        <v>84.86</v>
      </c>
      <c r="DD6" s="21">
        <f t="shared" si="11"/>
        <v>84.98</v>
      </c>
      <c r="DE6" s="21">
        <f t="shared" si="11"/>
        <v>84.7</v>
      </c>
      <c r="DF6" s="21">
        <f t="shared" si="11"/>
        <v>84.67</v>
      </c>
      <c r="DG6" s="21">
        <f t="shared" si="11"/>
        <v>84.39</v>
      </c>
      <c r="DH6" s="20" t="str">
        <f>IF(DH7="","",IF(DH7="-","【-】","【"&amp;SUBSTITUTE(TEXT(DH7,"#,##0.00"),"-","△")&amp;"】"))</f>
        <v>【87.30】</v>
      </c>
      <c r="DI6" s="21">
        <f>IF(DI7="",NA(),DI7)</f>
        <v>46.04</v>
      </c>
      <c r="DJ6" s="21">
        <f t="shared" ref="DJ6:DR6" si="12">IF(DJ7="",NA(),DJ7)</f>
        <v>47.14</v>
      </c>
      <c r="DK6" s="21">
        <f t="shared" si="12"/>
        <v>46.84</v>
      </c>
      <c r="DL6" s="21">
        <f t="shared" si="12"/>
        <v>47.54</v>
      </c>
      <c r="DM6" s="21">
        <f t="shared" si="12"/>
        <v>47.29</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45055</v>
      </c>
      <c r="D7" s="23">
        <v>46</v>
      </c>
      <c r="E7" s="23">
        <v>17</v>
      </c>
      <c r="F7" s="23">
        <v>5</v>
      </c>
      <c r="G7" s="23">
        <v>0</v>
      </c>
      <c r="H7" s="23" t="s">
        <v>96</v>
      </c>
      <c r="I7" s="23" t="s">
        <v>97</v>
      </c>
      <c r="J7" s="23" t="s">
        <v>98</v>
      </c>
      <c r="K7" s="23" t="s">
        <v>99</v>
      </c>
      <c r="L7" s="23" t="s">
        <v>100</v>
      </c>
      <c r="M7" s="23" t="s">
        <v>101</v>
      </c>
      <c r="N7" s="24" t="s">
        <v>102</v>
      </c>
      <c r="O7" s="24">
        <v>65.95</v>
      </c>
      <c r="P7" s="24">
        <v>29.61</v>
      </c>
      <c r="Q7" s="24">
        <v>89.73</v>
      </c>
      <c r="R7" s="24">
        <v>3740</v>
      </c>
      <c r="S7" s="24">
        <v>23483</v>
      </c>
      <c r="T7" s="24">
        <v>74.989999999999995</v>
      </c>
      <c r="U7" s="24">
        <v>313.14999999999998</v>
      </c>
      <c r="V7" s="24">
        <v>6924</v>
      </c>
      <c r="W7" s="24">
        <v>6.96</v>
      </c>
      <c r="X7" s="24">
        <v>994.83</v>
      </c>
      <c r="Y7" s="24">
        <v>100.39</v>
      </c>
      <c r="Z7" s="24">
        <v>99.9</v>
      </c>
      <c r="AA7" s="24">
        <v>102.14</v>
      </c>
      <c r="AB7" s="24">
        <v>102.48</v>
      </c>
      <c r="AC7" s="24">
        <v>106.08</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44.91</v>
      </c>
      <c r="AV7" s="24">
        <v>57.56</v>
      </c>
      <c r="AW7" s="24">
        <v>26.07</v>
      </c>
      <c r="AX7" s="24">
        <v>48.07</v>
      </c>
      <c r="AY7" s="24">
        <v>21.86</v>
      </c>
      <c r="AZ7" s="24">
        <v>29.54</v>
      </c>
      <c r="BA7" s="24">
        <v>26.99</v>
      </c>
      <c r="BB7" s="24">
        <v>29.13</v>
      </c>
      <c r="BC7" s="24">
        <v>35.69</v>
      </c>
      <c r="BD7" s="24">
        <v>38.4</v>
      </c>
      <c r="BE7" s="24">
        <v>36.94</v>
      </c>
      <c r="BF7" s="24">
        <v>2546.27</v>
      </c>
      <c r="BG7" s="24">
        <v>2439.25</v>
      </c>
      <c r="BH7" s="24">
        <v>2482.14</v>
      </c>
      <c r="BI7" s="24">
        <v>2513.73</v>
      </c>
      <c r="BJ7" s="24">
        <v>2655.38</v>
      </c>
      <c r="BK7" s="24">
        <v>789.46</v>
      </c>
      <c r="BL7" s="24">
        <v>826.83</v>
      </c>
      <c r="BM7" s="24">
        <v>867.83</v>
      </c>
      <c r="BN7" s="24">
        <v>791.76</v>
      </c>
      <c r="BO7" s="24">
        <v>900.82</v>
      </c>
      <c r="BP7" s="24">
        <v>809.19</v>
      </c>
      <c r="BQ7" s="24">
        <v>52.37</v>
      </c>
      <c r="BR7" s="24">
        <v>55.39</v>
      </c>
      <c r="BS7" s="24">
        <v>59.17</v>
      </c>
      <c r="BT7" s="24">
        <v>62.79</v>
      </c>
      <c r="BU7" s="24">
        <v>57.71</v>
      </c>
      <c r="BV7" s="24">
        <v>57.77</v>
      </c>
      <c r="BW7" s="24">
        <v>57.31</v>
      </c>
      <c r="BX7" s="24">
        <v>57.08</v>
      </c>
      <c r="BY7" s="24">
        <v>56.26</v>
      </c>
      <c r="BZ7" s="24">
        <v>52.94</v>
      </c>
      <c r="CA7" s="24">
        <v>57.02</v>
      </c>
      <c r="CB7" s="24">
        <v>371.84</v>
      </c>
      <c r="CC7" s="24">
        <v>350.77</v>
      </c>
      <c r="CD7" s="24">
        <v>328.21</v>
      </c>
      <c r="CE7" s="24">
        <v>311.94</v>
      </c>
      <c r="CF7" s="24">
        <v>334.26</v>
      </c>
      <c r="CG7" s="24">
        <v>274.35000000000002</v>
      </c>
      <c r="CH7" s="24">
        <v>273.52</v>
      </c>
      <c r="CI7" s="24">
        <v>274.99</v>
      </c>
      <c r="CJ7" s="24">
        <v>282.08999999999997</v>
      </c>
      <c r="CK7" s="24">
        <v>303.27999999999997</v>
      </c>
      <c r="CL7" s="24">
        <v>273.68</v>
      </c>
      <c r="CM7" s="24">
        <v>39.75</v>
      </c>
      <c r="CN7" s="24">
        <v>38.950000000000003</v>
      </c>
      <c r="CO7" s="24">
        <v>39.130000000000003</v>
      </c>
      <c r="CP7" s="24">
        <v>38.92</v>
      </c>
      <c r="CQ7" s="24">
        <v>40.08</v>
      </c>
      <c r="CR7" s="24">
        <v>50.68</v>
      </c>
      <c r="CS7" s="24">
        <v>50.14</v>
      </c>
      <c r="CT7" s="24">
        <v>54.83</v>
      </c>
      <c r="CU7" s="24">
        <v>66.53</v>
      </c>
      <c r="CV7" s="24">
        <v>52.35</v>
      </c>
      <c r="CW7" s="24">
        <v>52.55</v>
      </c>
      <c r="CX7" s="24">
        <v>77.59</v>
      </c>
      <c r="CY7" s="24">
        <v>78.94</v>
      </c>
      <c r="CZ7" s="24">
        <v>80.06</v>
      </c>
      <c r="DA7" s="24">
        <v>80.72</v>
      </c>
      <c r="DB7" s="24">
        <v>81.180000000000007</v>
      </c>
      <c r="DC7" s="24">
        <v>84.86</v>
      </c>
      <c r="DD7" s="24">
        <v>84.98</v>
      </c>
      <c r="DE7" s="24">
        <v>84.7</v>
      </c>
      <c r="DF7" s="24">
        <v>84.67</v>
      </c>
      <c r="DG7" s="24">
        <v>84.39</v>
      </c>
      <c r="DH7" s="24">
        <v>87.3</v>
      </c>
      <c r="DI7" s="24">
        <v>46.04</v>
      </c>
      <c r="DJ7" s="24">
        <v>47.14</v>
      </c>
      <c r="DK7" s="24">
        <v>46.84</v>
      </c>
      <c r="DL7" s="24">
        <v>47.54</v>
      </c>
      <c r="DM7" s="24">
        <v>47.29</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2024-02-19T10:57:13Z</cp:lastPrinted>
  <dcterms:created xsi:type="dcterms:W3CDTF">2023-12-12T00:59:59Z</dcterms:created>
  <dcterms:modified xsi:type="dcterms:W3CDTF">2024-02-19T11:15:24Z</dcterms:modified>
  <cp:category/>
</cp:coreProperties>
</file>