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\\sv8050y045055\doc2\070 下水道課\01総務係\0170-0経営比較分析表等\経営比較分析表\R04決算\20240124100413_【依頼】公営企業に係る経営比較分析表（令和４年度決算）の分析等について\"/>
    </mc:Choice>
  </mc:AlternateContent>
  <xr:revisionPtr revIDLastSave="0" documentId="13_ncr:1_{48FA58FF-30B4-4D4B-B719-26AA571FC2AC}" xr6:coauthVersionLast="36" xr6:coauthVersionMax="36" xr10:uidLastSave="{00000000-0000-0000-0000-000000000000}"/>
  <workbookProtection workbookAlgorithmName="SHA-512" workbookHashValue="yAdymBc4zvvAgLlVl9znOCdpG6M6+lRkpEyM8bz0bEgQK98befXqX9u/WjpeNnWRYuFmLwtwiDrSPO/50g3ktQ==" workbookSaltValue="rAZQTE9arBUWTjRYb0611A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P10" i="4"/>
  <c r="I10" i="4"/>
  <c r="B10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<sst xmlns="http://schemas.openxmlformats.org/spreadsheetml/2006/main" count="236" uniqueCount="118">
  <si>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</si>
  <si>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</si>
  <si>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</si>
  <si>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</si>
  <si>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</si>
  <si>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</si>
  <si>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</si>
  <si>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</si>
  <si>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</si>
  <si>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</si>
  <si>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</si>
  <si>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</si>
  <si>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</si>
  <si>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</si>
  <si>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</si>
  <si>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</si>
  <si>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</si>
  <si>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</si>
  <si>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</si>
  <si>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</si>
  <si>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</si>
  <si>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</si>
  <si>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</si>
  <si>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</si>
  <si>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</si>
  <si>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</si>
  <si>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</si>
  <si>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</si>
  <si>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</si>
  <si>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</si>
  <si>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</si>
  <si>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</si>
  <si>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</si>
  <si>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</si>
  <si>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</si>
  <si>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</si>
  <si>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</si>
  <si>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</si>
  <si>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</si>
  <si>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</si>
  <si>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</si>
  <si>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</si>
  <si>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</si>
  <si>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</si>
  <si>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</si>
  <si>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</si>
  <si>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</si>
  <si>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</si>
  <si>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</si>
  <si>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</si>
  <si>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</si>
  <si>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</si>
  <si>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</si>
  <si>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</si>
  <si>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</si>
  <si>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</si>
  <si>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</si>
  <si>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</si>
  <si>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</si>
  <si>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</si>
  <si>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</si>
  <si>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</si>
  <si>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</si>
  <si>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</si>
  <si>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</si>
  <si>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</si>
  <si>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</si>
  <si>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</si>
  <si>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</si>
  <si>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</si>
  <si>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</si>
  <si>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</si>
  <si>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</si>
  <si>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</si>
  <si>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</si>
  <si>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</si>
  <si>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</si>
  <si>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</si>
  <si>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</si>
  <si>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</si>
  <si>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</si>
  <si>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</si>
  <si>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</si>
  <si>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</si>
  <si>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</si>
  <si>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</si>
  <si>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</si>
  <si>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</si>
  <si>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</si>
  <si>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</si>
  <si>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</si>
  <si>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</si>
  <si>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</si>
  <si>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</si>
  <si>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</si>
  <si>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美里町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</si>
  <si>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</si>
  <si>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</si>
  <si>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</si>
  <si>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</si>
  <si>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</si>
  <si>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</si>
  <si>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</si>
  <si>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</si>
  <si>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</si>
  <si>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</si>
  <si>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</si>
  <si>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</si>
  <si>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</si>
  <si>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</si>
  <si>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</si>
  <si>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</si>
  <si>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</si>
  <si>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</si>
  <si>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</si>
  <si>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①有形固定資産減価償却率について
　マンホールポンプ等の機器が耐用年数を迎えつつあるため、計画的に順次更新を行わなければならない。</t>
    <phoneticPr fontId="4"/>
  </si>
  <si>
    <t>③流動比率について
　令和４年度は、年度内に借入できなかった企業債があったため、類似団体平均値を下回っている。また、100％を下回っている。令和４年度から一般会計繰入金の見直しを行ったほか、令和５年度に使用料の改定を行い、令和６年度から改定後の使用料となることから、今後改善する見込みである。
④企業債残高対事業規模比率について
　整備途中であるため、比率が増加傾向である。企業債残高は令和１０年度がピークで、以後減少する見込みである。
⑥汚水処理原価について
　類似団体平均値及び全国平均を上回っている。令和６年度から流域下水道維持管理負担金の見直しがあり、今後増加する見込みである。
⑧水洗化率について
　整備途中であるため、水洗化率が伸びにくい状況である。整備率の向上に併せ、新規供用開始区域及び既供与開始区域の未接続者に対し、さらなる普及活動に努める。</t>
    <rPh sb="48" eb="50">
      <t>シタマワ</t>
    </rPh>
    <rPh sb="95" eb="97">
      <t>レイワ</t>
    </rPh>
    <rPh sb="98" eb="100">
      <t>ネンド</t>
    </rPh>
    <rPh sb="101" eb="104">
      <t>シヨウリョウ</t>
    </rPh>
    <rPh sb="105" eb="107">
      <t>カイテイ</t>
    </rPh>
    <rPh sb="108" eb="109">
      <t>オコナ</t>
    </rPh>
    <rPh sb="111" eb="113">
      <t>レイワ</t>
    </rPh>
    <rPh sb="114" eb="116">
      <t>ネンド</t>
    </rPh>
    <rPh sb="118" eb="121">
      <t>カイテイゴ</t>
    </rPh>
    <rPh sb="133" eb="135">
      <t>コンゴ</t>
    </rPh>
    <rPh sb="135" eb="137">
      <t>カイゼン</t>
    </rPh>
    <rPh sb="139" eb="141">
      <t>ミコ</t>
    </rPh>
    <rPh sb="162" eb="164">
      <t>セイビ</t>
    </rPh>
    <rPh sb="164" eb="166">
      <t>トチュウ</t>
    </rPh>
    <rPh sb="172" eb="174">
      <t>ヒリツ</t>
    </rPh>
    <rPh sb="175" eb="177">
      <t>ゾウカ</t>
    </rPh>
    <rPh sb="177" eb="179">
      <t>ケイコウ</t>
    </rPh>
    <rPh sb="236" eb="237">
      <t>オヨ</t>
    </rPh>
    <rPh sb="262" eb="267">
      <t>リュウイキゲスイドウ</t>
    </rPh>
    <rPh sb="267" eb="271">
      <t>イジカンリ</t>
    </rPh>
    <rPh sb="271" eb="274">
      <t>フタンキン</t>
    </rPh>
    <rPh sb="275" eb="277">
      <t>ミナオ</t>
    </rPh>
    <rPh sb="282" eb="284">
      <t>コンゴ</t>
    </rPh>
    <phoneticPr fontId="4"/>
  </si>
  <si>
    <t>　短期的な課題としては、流動比率の改善及び水洗化率の向上が挙げられる。
　令和４年度から一般会計繰入金の見直しを行ったほか、令和５年度に使用料の改定を行い、令和６年度から改定後の使用料となることから、今後、流動比率が改善する見込みである。
　中長期的な課題としては、汚水管きょ整備の早期完了が挙げられる。
　整備区域の見直しを行いつつ、整備工事を早期に完成させ、住民に利用してもらえる環境づくりに努めていく。</t>
    <rPh sb="103" eb="105">
      <t>リュウドウ</t>
    </rPh>
    <rPh sb="105" eb="107">
      <t>ヒリツ</t>
    </rPh>
    <rPh sb="141" eb="143">
      <t>ソウキ</t>
    </rPh>
    <rPh sb="154" eb="156">
      <t>レイワ</t>
    </rPh>
    <rPh sb="157" eb="159">
      <t>ネンド</t>
    </rPh>
    <rPh sb="160" eb="163">
      <t>ゲスイドウ</t>
    </rPh>
    <rPh sb="163" eb="167">
      <t>キホンコウソウ</t>
    </rPh>
    <rPh sb="168" eb="170">
      <t>ミナオ</t>
    </rPh>
    <rPh sb="172" eb="174">
      <t>セイビ</t>
    </rPh>
    <rPh sb="174" eb="176">
      <t>クイキ</t>
    </rPh>
    <rPh sb="177" eb="179">
      <t>ミナオ</t>
    </rPh>
    <rPh sb="181" eb="182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</si>
</sst>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7-413A-A4D4-9F8F7C6C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0.15</c:v>
                </c:pt>
                <c:pt idx="2">
                  <c:v>1.65</c:v>
                </c:pt>
                <c:pt idx="3">
                  <c:v>0.14000000000000001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57-413A-A4D4-9F8F7C6C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4-4B30-B730-90A6B498D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52.58</c:v>
                </c:pt>
                <c:pt idx="1">
                  <c:v>50.94</c:v>
                </c:pt>
                <c:pt idx="2">
                  <c:v>50.53</c:v>
                </c:pt>
                <c:pt idx="3">
                  <c:v>51.42</c:v>
                </c:pt>
                <c:pt idx="4">
                  <c:v>48.95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C4-4B30-B730-90A6B498D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76.760000000000005</c:v>
                </c:pt>
                <c:pt idx="1">
                  <c:v>78.14</c:v>
                </c:pt>
                <c:pt idx="2">
                  <c:v>77.88</c:v>
                </c:pt>
                <c:pt idx="3">
                  <c:v>77.5</c:v>
                </c:pt>
                <c:pt idx="4">
                  <c:v>78.11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E-4CB5-B9D4-4CFCB4EAA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83.02</c:v>
                </c:pt>
                <c:pt idx="1">
                  <c:v>82.55</c:v>
                </c:pt>
                <c:pt idx="2">
                  <c:v>82.08</c:v>
                </c:pt>
                <c:pt idx="3">
                  <c:v>81.34</c:v>
                </c:pt>
                <c:pt idx="4">
                  <c:v>81.14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E-4CB5-B9D4-4CFCB4EAA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100.96</c:v>
                </c:pt>
                <c:pt idx="1">
                  <c:v>100.91</c:v>
                </c:pt>
                <c:pt idx="2">
                  <c:v>101.72</c:v>
                </c:pt>
                <c:pt idx="3">
                  <c:v>102.88</c:v>
                </c:pt>
                <c:pt idx="4">
                  <c:v>103.64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6-405D-85B6-7BB3FEB21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104.14</c:v>
                </c:pt>
                <c:pt idx="1">
                  <c:v>106.57</c:v>
                </c:pt>
                <c:pt idx="2">
                  <c:v>107.21</c:v>
                </c:pt>
                <c:pt idx="3">
                  <c:v>107.08</c:v>
                </c:pt>
                <c:pt idx="4">
                  <c:v>106.08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86-405D-85B6-7BB3FEB21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28.42</c:v>
                </c:pt>
                <c:pt idx="1">
                  <c:v>29.41</c:v>
                </c:pt>
                <c:pt idx="2">
                  <c:v>29.73</c:v>
                </c:pt>
                <c:pt idx="3">
                  <c:v>30.4</c:v>
                </c:pt>
                <c:pt idx="4">
                  <c:v>30.75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E-453E-A372-8580D2E9C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15.95</c:v>
                </c:pt>
                <c:pt idx="1">
                  <c:v>15.85</c:v>
                </c:pt>
                <c:pt idx="2">
                  <c:v>12.7</c:v>
                </c:pt>
                <c:pt idx="3">
                  <c:v>14.65</c:v>
                </c:pt>
                <c:pt idx="4">
                  <c:v>16.11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E-453E-A372-8580D2E9C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E-4AD9-BCD5-8F2AC20B4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</c:v>
                </c:pt>
                <c:pt idx="4" formatCode="#,##0.00;&quot;△&quot;#,##0.00;&quot;-&quot;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1E-4AD9-BCD5-8F2AC20B4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8-4D92-9144-BC86272C0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73.180000000000007</c:v>
                </c:pt>
                <c:pt idx="1">
                  <c:v>53.44</c:v>
                </c:pt>
                <c:pt idx="2">
                  <c:v>43.71</c:v>
                </c:pt>
                <c:pt idx="3">
                  <c:v>45.94</c:v>
                </c:pt>
                <c:pt idx="4">
                  <c:v>29.34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08-4D92-9144-BC86272C0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61.58</c:v>
                </c:pt>
                <c:pt idx="1">
                  <c:v>65.84</c:v>
                </c:pt>
                <c:pt idx="2">
                  <c:v>55.72</c:v>
                </c:pt>
                <c:pt idx="3">
                  <c:v>63.06</c:v>
                </c:pt>
                <c:pt idx="4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6-4774-8F77-007424ECE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52.32</c:v>
                </c:pt>
                <c:pt idx="1">
                  <c:v>47.03</c:v>
                </c:pt>
                <c:pt idx="2">
                  <c:v>40.67</c:v>
                </c:pt>
                <c:pt idx="3">
                  <c:v>47.7</c:v>
                </c:pt>
                <c:pt idx="4">
                  <c:v>50.59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6-4774-8F77-007424ECE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3358.39</c:v>
                </c:pt>
                <c:pt idx="1">
                  <c:v>2886.27</c:v>
                </c:pt>
                <c:pt idx="2">
                  <c:v>2832.3</c:v>
                </c:pt>
                <c:pt idx="3">
                  <c:v>2918.68</c:v>
                </c:pt>
                <c:pt idx="4">
                  <c:v>3064.06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1-4E8A-8965-7210FFFF2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958.81</c:v>
                </c:pt>
                <c:pt idx="1">
                  <c:v>1001.3</c:v>
                </c:pt>
                <c:pt idx="2">
                  <c:v>1050.51</c:v>
                </c:pt>
                <c:pt idx="3">
                  <c:v>1102.01</c:v>
                </c:pt>
                <c:pt idx="4">
                  <c:v>987.36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1-4E8A-8965-7210FFFF2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69.41</c:v>
                </c:pt>
                <c:pt idx="1">
                  <c:v>69.790000000000006</c:v>
                </c:pt>
                <c:pt idx="2">
                  <c:v>96.93</c:v>
                </c:pt>
                <c:pt idx="3">
                  <c:v>99.62</c:v>
                </c:pt>
                <c:pt idx="4">
                  <c:v>96.67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C-4DEB-8E37-C985A2D0A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82.88</c:v>
                </c:pt>
                <c:pt idx="1">
                  <c:v>81.88</c:v>
                </c:pt>
                <c:pt idx="2">
                  <c:v>82.65</c:v>
                </c:pt>
                <c:pt idx="3">
                  <c:v>82.55</c:v>
                </c:pt>
                <c:pt idx="4">
                  <c:v>83.55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C-4DEB-8E37-C985A2D0A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282.45</c:v>
                </c:pt>
                <c:pt idx="1">
                  <c:v>281.44</c:v>
                </c:pt>
                <c:pt idx="2">
                  <c:v>202.91</c:v>
                </c:pt>
                <c:pt idx="3">
                  <c:v>198.07</c:v>
                </c:pt>
                <c:pt idx="4">
                  <c:v>200.22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8-447C-994B-993049039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190.99</c:v>
                </c:pt>
                <c:pt idx="1">
                  <c:v>187.55</c:v>
                </c:pt>
                <c:pt idx="2">
                  <c:v>186.3</c:v>
                </c:pt>
                <c:pt idx="3">
                  <c:v>188.38</c:v>
                </c:pt>
                <c:pt idx="4">
                  <c:v>185.98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B8-447C-994B-993049039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F5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宮城県　美里町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Cc2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23483</v>
      </c>
      <c r="AM8" s="42"/>
      <c r="AN8" s="42"/>
      <c r="AO8" s="42"/>
      <c r="AP8" s="42"/>
      <c r="AQ8" s="42"/>
      <c r="AR8" s="42"/>
      <c r="AS8" s="42"/>
      <c r="AT8" s="35">
        <f>データ!T6</f>
        <v>74.989999999999995</v>
      </c>
      <c r="AU8" s="35"/>
      <c r="AV8" s="35"/>
      <c r="AW8" s="35"/>
      <c r="AX8" s="35"/>
      <c r="AY8" s="35"/>
      <c r="AZ8" s="35"/>
      <c r="BA8" s="35"/>
      <c r="BB8" s="35">
        <f>データ!U6</f>
        <v>313.14999999999998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46.95</v>
      </c>
      <c r="J10" s="35"/>
      <c r="K10" s="35"/>
      <c r="L10" s="35"/>
      <c r="M10" s="35"/>
      <c r="N10" s="35"/>
      <c r="O10" s="35"/>
      <c r="P10" s="35">
        <f>データ!P6</f>
        <v>47.19</v>
      </c>
      <c r="Q10" s="35"/>
      <c r="R10" s="35"/>
      <c r="S10" s="35"/>
      <c r="T10" s="35"/>
      <c r="U10" s="35"/>
      <c r="V10" s="35"/>
      <c r="W10" s="35">
        <f>データ!Q6</f>
        <v>95.99</v>
      </c>
      <c r="X10" s="35"/>
      <c r="Y10" s="35"/>
      <c r="Z10" s="35"/>
      <c r="AA10" s="35"/>
      <c r="AB10" s="35"/>
      <c r="AC10" s="35"/>
      <c r="AD10" s="42">
        <f>データ!R6</f>
        <v>3740</v>
      </c>
      <c r="AE10" s="42"/>
      <c r="AF10" s="42"/>
      <c r="AG10" s="42"/>
      <c r="AH10" s="42"/>
      <c r="AI10" s="42"/>
      <c r="AJ10" s="42"/>
      <c r="AK10" s="2"/>
      <c r="AL10" s="42">
        <f>データ!V6</f>
        <v>11037</v>
      </c>
      <c r="AM10" s="42"/>
      <c r="AN10" s="42"/>
      <c r="AO10" s="42"/>
      <c r="AP10" s="42"/>
      <c r="AQ10" s="42"/>
      <c r="AR10" s="42"/>
      <c r="AS10" s="42"/>
      <c r="AT10" s="35">
        <f>データ!W6</f>
        <v>3.89</v>
      </c>
      <c r="AU10" s="35"/>
      <c r="AV10" s="35"/>
      <c r="AW10" s="35"/>
      <c r="AX10" s="35"/>
      <c r="AY10" s="35"/>
      <c r="AZ10" s="35"/>
      <c r="BA10" s="35"/>
      <c r="BB10" s="35">
        <f>データ!X6</f>
        <v>2837.28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116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1" t="s">
        <v>115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117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cxD//PY8kjSsnx79qg70m2IFenL4a6JOpgLCj+FzM5YSRA/Ki+bS6+4qqXlM5P72b3IFQmoF8pMWyaei6J3u6w==" saltValue="oYeoaD2QrGa2zsgzig69c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28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55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56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57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58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59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60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61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62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63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64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65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2022</v>
      </c>
      <c r="C6" s="19">
        <f t="shared" ref="C6:X6" si="3">C7</f>
        <v>45055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宮城県　美里町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>
        <f t="shared" si="3"/>
        <v>46.95</v>
      </c>
      <c r="P6" s="20">
        <f t="shared" si="3"/>
        <v>47.19</v>
      </c>
      <c r="Q6" s="20">
        <f t="shared" si="3"/>
        <v>95.99</v>
      </c>
      <c r="R6" s="20">
        <f t="shared" si="3"/>
        <v>3740</v>
      </c>
      <c r="S6" s="20">
        <f t="shared" si="3"/>
        <v>23483</v>
      </c>
      <c r="T6" s="20">
        <f t="shared" si="3"/>
        <v>74.989999999999995</v>
      </c>
      <c r="U6" s="20">
        <f t="shared" si="3"/>
        <v>313.14999999999998</v>
      </c>
      <c r="V6" s="20">
        <f t="shared" si="3"/>
        <v>11037</v>
      </c>
      <c r="W6" s="20">
        <f t="shared" si="3"/>
        <v>3.89</v>
      </c>
      <c r="X6" s="20">
        <f t="shared" si="3"/>
        <v>2837.28</v>
      </c>
      <c r="Y6" s="21">
        <f>IF(Y7="",NA(),Y7)</f>
        <v>100.96</v>
      </c>
      <c r="Z6" s="21">
        <f t="shared" ref="Z6:AH6" si="4">IF(Z7="",NA(),Z7)</f>
        <v>100.91</v>
      </c>
      <c r="AA6" s="21">
        <f t="shared" si="4"/>
        <v>101.72</v>
      </c>
      <c r="AB6" s="21">
        <f t="shared" si="4"/>
        <v>102.88</v>
      </c>
      <c r="AC6" s="21">
        <f t="shared" si="4"/>
        <v>103.64</v>
      </c>
      <c r="AD6" s="21">
        <f t="shared" si="4"/>
        <v>104.14</v>
      </c>
      <c r="AE6" s="21">
        <f t="shared" si="4"/>
        <v>106.57</v>
      </c>
      <c r="AF6" s="21">
        <f t="shared" si="4"/>
        <v>107.21</v>
      </c>
      <c r="AG6" s="21">
        <f t="shared" si="4"/>
        <v>107.08</v>
      </c>
      <c r="AH6" s="21">
        <f t="shared" si="4"/>
        <v>106.08</v>
      </c>
      <c r="AI6" s="20" t="str">
        <f>IF(AI7="","",IF(AI7="-","【-】","【"&amp;SUBSTITUTE(TEXT(AI7,"#,##0.00"),"-","△")&amp;"】"))</f>
        <v>【106.11】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73.180000000000007</v>
      </c>
      <c r="AP6" s="21">
        <f t="shared" si="5"/>
        <v>53.44</v>
      </c>
      <c r="AQ6" s="21">
        <f t="shared" si="5"/>
        <v>43.71</v>
      </c>
      <c r="AR6" s="21">
        <f t="shared" si="5"/>
        <v>45.94</v>
      </c>
      <c r="AS6" s="21">
        <f t="shared" si="5"/>
        <v>29.34</v>
      </c>
      <c r="AT6" s="20" t="str">
        <f>IF(AT7="","",IF(AT7="-","【-】","【"&amp;SUBSTITUTE(TEXT(AT7,"#,##0.00"),"-","△")&amp;"】"))</f>
        <v>【3.15】</v>
      </c>
      <c r="AU6" s="21">
        <f>IF(AU7="",NA(),AU7)</f>
        <v>61.58</v>
      </c>
      <c r="AV6" s="21">
        <f t="shared" ref="AV6:BD6" si="6">IF(AV7="",NA(),AV7)</f>
        <v>65.84</v>
      </c>
      <c r="AW6" s="21">
        <f t="shared" si="6"/>
        <v>55.72</v>
      </c>
      <c r="AX6" s="21">
        <f t="shared" si="6"/>
        <v>63.06</v>
      </c>
      <c r="AY6" s="21">
        <f t="shared" si="6"/>
        <v>43.5</v>
      </c>
      <c r="AZ6" s="21">
        <f t="shared" si="6"/>
        <v>52.32</v>
      </c>
      <c r="BA6" s="21">
        <f t="shared" si="6"/>
        <v>47.03</v>
      </c>
      <c r="BB6" s="21">
        <f t="shared" si="6"/>
        <v>40.67</v>
      </c>
      <c r="BC6" s="21">
        <f t="shared" si="6"/>
        <v>47.7</v>
      </c>
      <c r="BD6" s="21">
        <f t="shared" si="6"/>
        <v>50.59</v>
      </c>
      <c r="BE6" s="20" t="str">
        <f>IF(BE7="","",IF(BE7="-","【-】","【"&amp;SUBSTITUTE(TEXT(BE7,"#,##0.00"),"-","△")&amp;"】"))</f>
        <v>【73.44】</v>
      </c>
      <c r="BF6" s="21">
        <f>IF(BF7="",NA(),BF7)</f>
        <v>3358.39</v>
      </c>
      <c r="BG6" s="21">
        <f t="shared" ref="BG6:BO6" si="7">IF(BG7="",NA(),BG7)</f>
        <v>2886.27</v>
      </c>
      <c r="BH6" s="21">
        <f t="shared" si="7"/>
        <v>2832.3</v>
      </c>
      <c r="BI6" s="21">
        <f t="shared" si="7"/>
        <v>2918.68</v>
      </c>
      <c r="BJ6" s="21">
        <f t="shared" si="7"/>
        <v>3064.06</v>
      </c>
      <c r="BK6" s="21">
        <f t="shared" si="7"/>
        <v>958.81</v>
      </c>
      <c r="BL6" s="21">
        <f t="shared" si="7"/>
        <v>1001.3</v>
      </c>
      <c r="BM6" s="21">
        <f t="shared" si="7"/>
        <v>1050.51</v>
      </c>
      <c r="BN6" s="21">
        <f t="shared" si="7"/>
        <v>1102.01</v>
      </c>
      <c r="BO6" s="21">
        <f t="shared" si="7"/>
        <v>987.36</v>
      </c>
      <c r="BP6" s="20" t="str">
        <f>IF(BP7="","",IF(BP7="-","【-】","【"&amp;SUBSTITUTE(TEXT(BP7,"#,##0.00"),"-","△")&amp;"】"))</f>
        <v>【652.82】</v>
      </c>
      <c r="BQ6" s="21">
        <f>IF(BQ7="",NA(),BQ7)</f>
        <v>69.41</v>
      </c>
      <c r="BR6" s="21">
        <f t="shared" ref="BR6:BZ6" si="8">IF(BR7="",NA(),BR7)</f>
        <v>69.790000000000006</v>
      </c>
      <c r="BS6" s="21">
        <f t="shared" si="8"/>
        <v>96.93</v>
      </c>
      <c r="BT6" s="21">
        <f t="shared" si="8"/>
        <v>99.62</v>
      </c>
      <c r="BU6" s="21">
        <f t="shared" si="8"/>
        <v>96.67</v>
      </c>
      <c r="BV6" s="21">
        <f t="shared" si="8"/>
        <v>82.88</v>
      </c>
      <c r="BW6" s="21">
        <f t="shared" si="8"/>
        <v>81.88</v>
      </c>
      <c r="BX6" s="21">
        <f t="shared" si="8"/>
        <v>82.65</v>
      </c>
      <c r="BY6" s="21">
        <f t="shared" si="8"/>
        <v>82.55</v>
      </c>
      <c r="BZ6" s="21">
        <f t="shared" si="8"/>
        <v>83.55</v>
      </c>
      <c r="CA6" s="20" t="str">
        <f>IF(CA7="","",IF(CA7="-","【-】","【"&amp;SUBSTITUTE(TEXT(CA7,"#,##0.00"),"-","△")&amp;"】"))</f>
        <v>【97.61】</v>
      </c>
      <c r="CB6" s="21">
        <f>IF(CB7="",NA(),CB7)</f>
        <v>282.45</v>
      </c>
      <c r="CC6" s="21">
        <f t="shared" ref="CC6:CK6" si="9">IF(CC7="",NA(),CC7)</f>
        <v>281.44</v>
      </c>
      <c r="CD6" s="21">
        <f t="shared" si="9"/>
        <v>202.91</v>
      </c>
      <c r="CE6" s="21">
        <f t="shared" si="9"/>
        <v>198.07</v>
      </c>
      <c r="CF6" s="21">
        <f t="shared" si="9"/>
        <v>200.22</v>
      </c>
      <c r="CG6" s="21">
        <f t="shared" si="9"/>
        <v>190.99</v>
      </c>
      <c r="CH6" s="21">
        <f t="shared" si="9"/>
        <v>187.55</v>
      </c>
      <c r="CI6" s="21">
        <f t="shared" si="9"/>
        <v>186.3</v>
      </c>
      <c r="CJ6" s="21">
        <f t="shared" si="9"/>
        <v>188.38</v>
      </c>
      <c r="CK6" s="21">
        <f t="shared" si="9"/>
        <v>185.98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52.58</v>
      </c>
      <c r="CS6" s="21">
        <f t="shared" si="10"/>
        <v>50.94</v>
      </c>
      <c r="CT6" s="21">
        <f t="shared" si="10"/>
        <v>50.53</v>
      </c>
      <c r="CU6" s="21">
        <f t="shared" si="10"/>
        <v>51.42</v>
      </c>
      <c r="CV6" s="21">
        <f t="shared" si="10"/>
        <v>48.95</v>
      </c>
      <c r="CW6" s="20" t="str">
        <f>IF(CW7="","",IF(CW7="-","【-】","【"&amp;SUBSTITUTE(TEXT(CW7,"#,##0.00"),"-","△")&amp;"】"))</f>
        <v>【59.10】</v>
      </c>
      <c r="CX6" s="21">
        <f>IF(CX7="",NA(),CX7)</f>
        <v>76.760000000000005</v>
      </c>
      <c r="CY6" s="21">
        <f t="shared" ref="CY6:DG6" si="11">IF(CY7="",NA(),CY7)</f>
        <v>78.14</v>
      </c>
      <c r="CZ6" s="21">
        <f t="shared" si="11"/>
        <v>77.88</v>
      </c>
      <c r="DA6" s="21">
        <f t="shared" si="11"/>
        <v>77.5</v>
      </c>
      <c r="DB6" s="21">
        <f t="shared" si="11"/>
        <v>78.11</v>
      </c>
      <c r="DC6" s="21">
        <f t="shared" si="11"/>
        <v>83.02</v>
      </c>
      <c r="DD6" s="21">
        <f t="shared" si="11"/>
        <v>82.55</v>
      </c>
      <c r="DE6" s="21">
        <f t="shared" si="11"/>
        <v>82.08</v>
      </c>
      <c r="DF6" s="21">
        <f t="shared" si="11"/>
        <v>81.34</v>
      </c>
      <c r="DG6" s="21">
        <f t="shared" si="11"/>
        <v>81.14</v>
      </c>
      <c r="DH6" s="20" t="str">
        <f>IF(DH7="","",IF(DH7="-","【-】","【"&amp;SUBSTITUTE(TEXT(DH7,"#,##0.00"),"-","△")&amp;"】"))</f>
        <v>【95.82】</v>
      </c>
      <c r="DI6" s="21">
        <f>IF(DI7="",NA(),DI7)</f>
        <v>28.42</v>
      </c>
      <c r="DJ6" s="21">
        <f t="shared" ref="DJ6:DR6" si="12">IF(DJ7="",NA(),DJ7)</f>
        <v>29.41</v>
      </c>
      <c r="DK6" s="21">
        <f t="shared" si="12"/>
        <v>29.73</v>
      </c>
      <c r="DL6" s="21">
        <f t="shared" si="12"/>
        <v>30.4</v>
      </c>
      <c r="DM6" s="21">
        <f t="shared" si="12"/>
        <v>30.75</v>
      </c>
      <c r="DN6" s="21">
        <f t="shared" si="12"/>
        <v>15.95</v>
      </c>
      <c r="DO6" s="21">
        <f t="shared" si="12"/>
        <v>15.85</v>
      </c>
      <c r="DP6" s="21">
        <f t="shared" si="12"/>
        <v>12.7</v>
      </c>
      <c r="DQ6" s="21">
        <f t="shared" si="12"/>
        <v>14.65</v>
      </c>
      <c r="DR6" s="21">
        <f t="shared" si="12"/>
        <v>16.11</v>
      </c>
      <c r="DS6" s="20" t="str">
        <f>IF(DS7="","",IF(DS7="-","【-】","【"&amp;SUBSTITUTE(TEXT(DS7,"#,##0.00"),"-","△")&amp;"】"))</f>
        <v>【39.74】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1">
        <f t="shared" si="13"/>
        <v>0.1</v>
      </c>
      <c r="EC6" s="21">
        <f t="shared" si="13"/>
        <v>0.17</v>
      </c>
      <c r="ED6" s="20" t="str">
        <f>IF(ED7="","",IF(ED7="-","【-】","【"&amp;SUBSTITUTE(TEXT(ED7,"#,##0.00"),"-","△")&amp;"】"))</f>
        <v>【7.62】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0.15</v>
      </c>
      <c r="EL6" s="21">
        <f t="shared" si="14"/>
        <v>1.65</v>
      </c>
      <c r="EM6" s="21">
        <f t="shared" si="14"/>
        <v>0.14000000000000001</v>
      </c>
      <c r="EN6" s="21">
        <f t="shared" si="14"/>
        <v>0.08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45055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46.95</v>
      </c>
      <c r="P7" s="24">
        <v>47.19</v>
      </c>
      <c r="Q7" s="24">
        <v>95.99</v>
      </c>
      <c r="R7" s="24">
        <v>3740</v>
      </c>
      <c r="S7" s="24">
        <v>23483</v>
      </c>
      <c r="T7" s="24">
        <v>74.989999999999995</v>
      </c>
      <c r="U7" s="24">
        <v>313.14999999999998</v>
      </c>
      <c r="V7" s="24">
        <v>11037</v>
      </c>
      <c r="W7" s="24">
        <v>3.89</v>
      </c>
      <c r="X7" s="24">
        <v>2837.28</v>
      </c>
      <c r="Y7" s="24">
        <v>100.96</v>
      </c>
      <c r="Z7" s="24">
        <v>100.91</v>
      </c>
      <c r="AA7" s="24">
        <v>101.72</v>
      </c>
      <c r="AB7" s="24">
        <v>102.88</v>
      </c>
      <c r="AC7" s="24">
        <v>103.64</v>
      </c>
      <c r="AD7" s="24">
        <v>104.14</v>
      </c>
      <c r="AE7" s="24">
        <v>106.57</v>
      </c>
      <c r="AF7" s="24">
        <v>107.21</v>
      </c>
      <c r="AG7" s="24">
        <v>107.08</v>
      </c>
      <c r="AH7" s="24">
        <v>106.08</v>
      </c>
      <c r="AI7" s="24">
        <v>106.11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73.180000000000007</v>
      </c>
      <c r="AP7" s="24">
        <v>53.44</v>
      </c>
      <c r="AQ7" s="24">
        <v>43.71</v>
      </c>
      <c r="AR7" s="24">
        <v>45.94</v>
      </c>
      <c r="AS7" s="24">
        <v>29.34</v>
      </c>
      <c r="AT7" s="24">
        <v>3.15</v>
      </c>
      <c r="AU7" s="24">
        <v>61.58</v>
      </c>
      <c r="AV7" s="24">
        <v>65.84</v>
      </c>
      <c r="AW7" s="24">
        <v>55.72</v>
      </c>
      <c r="AX7" s="24">
        <v>63.06</v>
      </c>
      <c r="AY7" s="24">
        <v>43.5</v>
      </c>
      <c r="AZ7" s="24">
        <v>52.32</v>
      </c>
      <c r="BA7" s="24">
        <v>47.03</v>
      </c>
      <c r="BB7" s="24">
        <v>40.67</v>
      </c>
      <c r="BC7" s="24">
        <v>47.7</v>
      </c>
      <c r="BD7" s="24">
        <v>50.59</v>
      </c>
      <c r="BE7" s="24">
        <v>73.44</v>
      </c>
      <c r="BF7" s="24">
        <v>3358.39</v>
      </c>
      <c r="BG7" s="24">
        <v>2886.27</v>
      </c>
      <c r="BH7" s="24">
        <v>2832.3</v>
      </c>
      <c r="BI7" s="24">
        <v>2918.68</v>
      </c>
      <c r="BJ7" s="24">
        <v>3064.06</v>
      </c>
      <c r="BK7" s="24">
        <v>958.81</v>
      </c>
      <c r="BL7" s="24">
        <v>1001.3</v>
      </c>
      <c r="BM7" s="24">
        <v>1050.51</v>
      </c>
      <c r="BN7" s="24">
        <v>1102.01</v>
      </c>
      <c r="BO7" s="24">
        <v>987.36</v>
      </c>
      <c r="BP7" s="24">
        <v>652.82000000000005</v>
      </c>
      <c r="BQ7" s="24">
        <v>69.41</v>
      </c>
      <c r="BR7" s="24">
        <v>69.790000000000006</v>
      </c>
      <c r="BS7" s="24">
        <v>96.93</v>
      </c>
      <c r="BT7" s="24">
        <v>99.62</v>
      </c>
      <c r="BU7" s="24">
        <v>96.67</v>
      </c>
      <c r="BV7" s="24">
        <v>82.88</v>
      </c>
      <c r="BW7" s="24">
        <v>81.88</v>
      </c>
      <c r="BX7" s="24">
        <v>82.65</v>
      </c>
      <c r="BY7" s="24">
        <v>82.55</v>
      </c>
      <c r="BZ7" s="24">
        <v>83.55</v>
      </c>
      <c r="CA7" s="24">
        <v>97.61</v>
      </c>
      <c r="CB7" s="24">
        <v>282.45</v>
      </c>
      <c r="CC7" s="24">
        <v>281.44</v>
      </c>
      <c r="CD7" s="24">
        <v>202.91</v>
      </c>
      <c r="CE7" s="24">
        <v>198.07</v>
      </c>
      <c r="CF7" s="24">
        <v>200.22</v>
      </c>
      <c r="CG7" s="24">
        <v>190.99</v>
      </c>
      <c r="CH7" s="24">
        <v>187.55</v>
      </c>
      <c r="CI7" s="24">
        <v>186.3</v>
      </c>
      <c r="CJ7" s="24">
        <v>188.38</v>
      </c>
      <c r="CK7" s="24">
        <v>185.98</v>
      </c>
      <c r="CL7" s="24">
        <v>138.29</v>
      </c>
      <c r="CM7" s="24" t="s">
        <v>101</v>
      </c>
      <c r="CN7" s="24" t="s">
        <v>101</v>
      </c>
      <c r="CO7" s="24" t="s">
        <v>101</v>
      </c>
      <c r="CP7" s="24" t="s">
        <v>101</v>
      </c>
      <c r="CQ7" s="24" t="s">
        <v>101</v>
      </c>
      <c r="CR7" s="24">
        <v>52.58</v>
      </c>
      <c r="CS7" s="24">
        <v>50.94</v>
      </c>
      <c r="CT7" s="24">
        <v>50.53</v>
      </c>
      <c r="CU7" s="24">
        <v>51.42</v>
      </c>
      <c r="CV7" s="24">
        <v>48.95</v>
      </c>
      <c r="CW7" s="24">
        <v>59.1</v>
      </c>
      <c r="CX7" s="24">
        <v>76.760000000000005</v>
      </c>
      <c r="CY7" s="24">
        <v>78.14</v>
      </c>
      <c r="CZ7" s="24">
        <v>77.88</v>
      </c>
      <c r="DA7" s="24">
        <v>77.5</v>
      </c>
      <c r="DB7" s="24">
        <v>78.11</v>
      </c>
      <c r="DC7" s="24">
        <v>83.02</v>
      </c>
      <c r="DD7" s="24">
        <v>82.55</v>
      </c>
      <c r="DE7" s="24">
        <v>82.08</v>
      </c>
      <c r="DF7" s="24">
        <v>81.34</v>
      </c>
      <c r="DG7" s="24">
        <v>81.14</v>
      </c>
      <c r="DH7" s="24">
        <v>95.82</v>
      </c>
      <c r="DI7" s="24">
        <v>28.42</v>
      </c>
      <c r="DJ7" s="24">
        <v>29.41</v>
      </c>
      <c r="DK7" s="24">
        <v>29.73</v>
      </c>
      <c r="DL7" s="24">
        <v>30.4</v>
      </c>
      <c r="DM7" s="24">
        <v>30.75</v>
      </c>
      <c r="DN7" s="24">
        <v>15.95</v>
      </c>
      <c r="DO7" s="24">
        <v>15.85</v>
      </c>
      <c r="DP7" s="24">
        <v>12.7</v>
      </c>
      <c r="DQ7" s="24">
        <v>14.65</v>
      </c>
      <c r="DR7" s="24">
        <v>16.11</v>
      </c>
      <c r="DS7" s="24">
        <v>39.74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0.1</v>
      </c>
      <c r="EC7" s="24">
        <v>0.17</v>
      </c>
      <c r="ED7" s="24">
        <v>7.62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0.15</v>
      </c>
      <c r="EL7" s="24">
        <v>1.65</v>
      </c>
      <c r="EM7" s="24">
        <v>0.14000000000000001</v>
      </c>
      <c r="EN7" s="24">
        <v>0.08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110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Printed>2024-01-31T07:57:08Z</cp:lastPrinted>
  <dcterms:created xsi:type="dcterms:W3CDTF">2023-12-12T00:42:52Z</dcterms:created>
  <dcterms:modified xsi:type="dcterms:W3CDTF">2024-02-19T11:15:21Z</dcterms:modified>
  <cp:category/>
</cp:coreProperties>
</file>