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/>
  <mc:AlternateContent xmlns:mc="http://schemas.openxmlformats.org/markup-compatibility/2006">
    <mc:Choice Requires="x15">
      <x15ac:absPath xmlns:x15ac="http://schemas.microsoft.com/office/spreadsheetml/2010/11/ac" url="\\rafale3\01_zaisei\41_財政一般 市町村課照会等\R05\市町村課（公営企業）\240118_●【無害化済み】 【宮城県市町村課】公営企業に係る経営比較分析表（令和４年度決算）の分析等について(依頼）\04_提出\"/>
    </mc:Choice>
  </mc:AlternateContent>
  <workbookProtection workbookAlgorithmName="SHA-512" workbookHashValue="0Z041vSzlGYZrzyHyDkL2rejXcaoBUwFLFZHCPa3PSFw84lIq4I9A0Sd3H42fC8kF0AX+yyVrJP0BqdSOSxxag==" workbookSaltValue="GHeH67jCCKBgBbV380v8QQ==" workbookSpinCount="100000" lockStructure="1"/>
  <bookViews>
    <workbookView xWindow="-120" yWindow="-120" windowWidth="29040" windowHeight="1572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E86" i="4"/>
  <c r="AT10" i="4"/>
  <c r="AL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<sst xmlns="http://schemas.openxmlformats.org/spreadsheetml/2006/main" count="236" uniqueCount="119">
  <si>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</si>
  <si>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</si>
  <si>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</si>
  <si>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</si>
  <si>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</si>
  <si>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</si>
  <si>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</si>
  <si>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</si>
  <si>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</si>
  <si>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</si>
  <si>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</si>
  <si>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</si>
  <si>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</si>
  <si>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</si>
  <si>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</si>
  <si>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</si>
  <si>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</si>
  <si>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</si>
  <si>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</si>
  <si>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</si>
  <si>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</si>
  <si>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</si>
  <si>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</si>
  <si>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</si>
  <si>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</si>
  <si>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</si>
  <si>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</si>
  <si>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</si>
  <si>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</si>
  <si>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</si>
  <si>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</si>
  <si>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</si>
  <si>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</si>
  <si>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</si>
  <si>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</si>
  <si>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</si>
  <si>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</si>
  <si>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</si>
  <si>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</si>
  <si>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</si>
  <si>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</si>
  <si>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</si>
  <si>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</si>
  <si>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</si>
  <si>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</si>
  <si>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</si>
  <si>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</si>
  <si>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</si>
  <si>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</si>
  <si>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</si>
  <si>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</si>
  <si>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</si>
  <si>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</si>
  <si>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</si>
  <si>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</si>
  <si>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</si>
  <si>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</si>
  <si>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</si>
  <si>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</si>
  <si>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</si>
  <si>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</si>
  <si>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</si>
  <si>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</si>
  <si>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</si>
  <si>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</si>
  <si>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</si>
  <si>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</si>
  <si>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</si>
  <si>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</si>
  <si>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</si>
  <si>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</si>
  <si>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</si>
  <si>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</si>
  <si>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</si>
  <si>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</si>
  <si>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</si>
  <si>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</si>
  <si>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</si>
  <si>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</si>
  <si>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</si>
  <si>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</si>
  <si>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</si>
  <si>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</si>
  <si>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</si>
  <si>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</si>
  <si>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</si>
  <si>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</si>
  <si>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</si>
  <si>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</si>
  <si>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</si>
  <si>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</si>
  <si>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</si>
  <si>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</si>
  <si>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</si>
  <si>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</si>
  <si>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</si>
  <si>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</si>
  <si>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</si>
  <si>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加美町</t>
  </si>
  <si>
    <t>法非適用</t>
  </si>
  <si>
    <t>下水道事業</t>
  </si>
  <si>
    <t>簡易排水</t>
  </si>
  <si>
    <t>J2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</si>
  <si>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</si>
  <si>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</si>
  <si>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</si>
  <si>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</si>
  <si>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</si>
  <si>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</si>
  <si>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</si>
  <si>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</si>
  <si>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</si>
  <si>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</si>
  <si>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</si>
  <si>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</si>
  <si>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</si>
  <si>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供用開始から２０年以上経過したがストックマネジメント計画策定の予定はなく、維持管理に努めている。</t>
    <phoneticPr fontId="4"/>
  </si>
  <si>
    <t>　収益的収支比率は１００％で推移している。動力費や管理委託料の汚水処理費が増加したことにより、経費回収率は減少傾向にある。使用料収入で賄えない分は一般会計繰入金を補填財源としている。</t>
    <rPh sb="21" eb="24">
      <t>ドウリョクヒ</t>
    </rPh>
    <rPh sb="53" eb="55">
      <t>ゲンショウ</t>
    </rPh>
    <rPh sb="55" eb="57">
      <t>ケイコウ</t>
    </rPh>
    <phoneticPr fontId="4"/>
  </si>
  <si>
    <r>
      <t>　簡易排水事業について、経費削減及び一般会計繰入金の減少を図るため</t>
    </r>
    <r>
      <rPr>
        <sz val="11"/>
        <color theme="1"/>
        <rFont val="ＭＳ ゴシック"/>
        <family val="3"/>
        <charset val="128"/>
      </rPr>
      <t>、令和５年度末までに事業を廃止する。廃止後は</t>
    </r>
    <r>
      <rPr>
        <sz val="11"/>
        <color theme="1"/>
        <rFont val="ＭＳ ゴシック"/>
        <family val="3"/>
        <charset val="128"/>
      </rPr>
      <t>浄化槽事業に移行する。</t>
    </r>
    <rPh sb="16" eb="17">
      <t>オヨ</t>
    </rPh>
    <rPh sb="22" eb="25">
      <t>クリイレキン</t>
    </rPh>
    <rPh sb="26" eb="28">
      <t>ゲンショウ</t>
    </rPh>
    <rPh sb="29" eb="30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</si>
</sst>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F-4E71-896F-005A3A314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4F-4E71-896F-005A3A314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10.53</c:v>
                </c:pt>
                <c:pt idx="1">
                  <c:v>10.53</c:v>
                </c:pt>
                <c:pt idx="2">
                  <c:v>15.79</c:v>
                </c:pt>
                <c:pt idx="3">
                  <c:v>10.53</c:v>
                </c:pt>
                <c:pt idx="4">
                  <c:v>10.53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A-4429-B345-66ACBBA76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27.09</c:v>
                </c:pt>
                <c:pt idx="1">
                  <c:v>26.64</c:v>
                </c:pt>
                <c:pt idx="2">
                  <c:v>26.11</c:v>
                </c:pt>
                <c:pt idx="3">
                  <c:v>24.44</c:v>
                </c:pt>
                <c:pt idx="4">
                  <c:v>25.16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DA-4429-B345-66ACBBA76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42.86</c:v>
                </c:pt>
                <c:pt idx="1">
                  <c:v>78.569999999999993</c:v>
                </c:pt>
                <c:pt idx="2">
                  <c:v>78.569999999999993</c:v>
                </c:pt>
                <c:pt idx="3">
                  <c:v>88.89</c:v>
                </c:pt>
                <c:pt idx="4">
                  <c:v>88.89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5-4ED9-BA61-009A71DDA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95.1</c:v>
                </c:pt>
                <c:pt idx="1">
                  <c:v>95.52</c:v>
                </c:pt>
                <c:pt idx="2">
                  <c:v>94.97</c:v>
                </c:pt>
                <c:pt idx="3">
                  <c:v>95.52</c:v>
                </c:pt>
                <c:pt idx="4">
                  <c:v>95.65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A5-4ED9-BA61-009A71DDA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4-4151-B0FB-411E6A2C1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4-4151-B0FB-411E6A2C1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C-4AB5-ADE8-9CFD6C0CB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4C-4AB5-ADE8-9CFD6C0CB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4-4884-A1B5-ADC8A573E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64-4884-A1B5-ADC8A573E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D-44DA-9F12-B6E48C19E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AD-44DA-9F12-B6E48C19E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C-4E54-A0CD-148CC4481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1C-4E54-A0CD-148CC4481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A-418D-9EBD-79833C194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196.19</c:v>
                </c:pt>
                <c:pt idx="1">
                  <c:v>129.4</c:v>
                </c:pt>
                <c:pt idx="2">
                  <c:v>126.26</c:v>
                </c:pt>
                <c:pt idx="3">
                  <c:v>113.17</c:v>
                </c:pt>
                <c:pt idx="4">
                  <c:v>160.77000000000001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AA-418D-9EBD-79833C194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31.03</c:v>
                </c:pt>
                <c:pt idx="1">
                  <c:v>24.89</c:v>
                </c:pt>
                <c:pt idx="2">
                  <c:v>32.08</c:v>
                </c:pt>
                <c:pt idx="3">
                  <c:v>23.73</c:v>
                </c:pt>
                <c:pt idx="4">
                  <c:v>19.739999999999998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3-4B9B-9B59-CA6B48F4D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39.07</c:v>
                </c:pt>
                <c:pt idx="1">
                  <c:v>38.409999999999997</c:v>
                </c:pt>
                <c:pt idx="2">
                  <c:v>35.869999999999997</c:v>
                </c:pt>
                <c:pt idx="3">
                  <c:v>31.6</c:v>
                </c:pt>
                <c:pt idx="4">
                  <c:v>30.19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83-4B9B-9B59-CA6B48F4D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625.42999999999995</c:v>
                </c:pt>
                <c:pt idx="1">
                  <c:v>803.47</c:v>
                </c:pt>
                <c:pt idx="2">
                  <c:v>625.89</c:v>
                </c:pt>
                <c:pt idx="3">
                  <c:v>885.75</c:v>
                </c:pt>
                <c:pt idx="4">
                  <c:v>1083.08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8-44D3-A0E1-20244F766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485</c:v>
                </c:pt>
                <c:pt idx="1">
                  <c:v>501.56</c:v>
                </c:pt>
                <c:pt idx="2">
                  <c:v>528.78</c:v>
                </c:pt>
                <c:pt idx="3">
                  <c:v>596.92999999999995</c:v>
                </c:pt>
                <c:pt idx="4">
                  <c:v>631.54999999999995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B8-44D3-A0E1-20244F766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【160.77】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宮城県　加美町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簡易排水</v>
      </c>
      <c r="Q8" s="40"/>
      <c r="R8" s="40"/>
      <c r="S8" s="40"/>
      <c r="T8" s="40"/>
      <c r="U8" s="40"/>
      <c r="V8" s="40"/>
      <c r="W8" s="40" t="str">
        <f>データ!L6</f>
        <v>J2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21774</v>
      </c>
      <c r="AM8" s="42"/>
      <c r="AN8" s="42"/>
      <c r="AO8" s="42"/>
      <c r="AP8" s="42"/>
      <c r="AQ8" s="42"/>
      <c r="AR8" s="42"/>
      <c r="AS8" s="42"/>
      <c r="AT8" s="35">
        <f>データ!T6</f>
        <v>460.67</v>
      </c>
      <c r="AU8" s="35"/>
      <c r="AV8" s="35"/>
      <c r="AW8" s="35"/>
      <c r="AX8" s="35"/>
      <c r="AY8" s="35"/>
      <c r="AZ8" s="35"/>
      <c r="BA8" s="35"/>
      <c r="BB8" s="35">
        <f>データ!U6</f>
        <v>47.27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0.04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3302</v>
      </c>
      <c r="AE10" s="42"/>
      <c r="AF10" s="42"/>
      <c r="AG10" s="42"/>
      <c r="AH10" s="42"/>
      <c r="AI10" s="42"/>
      <c r="AJ10" s="42"/>
      <c r="AK10" s="2"/>
      <c r="AL10" s="42">
        <f>データ!V6</f>
        <v>9</v>
      </c>
      <c r="AM10" s="42"/>
      <c r="AN10" s="42"/>
      <c r="AO10" s="42"/>
      <c r="AP10" s="42"/>
      <c r="AQ10" s="42"/>
      <c r="AR10" s="42"/>
      <c r="AS10" s="42"/>
      <c r="AT10" s="35">
        <f>データ!W6</f>
        <v>0.03</v>
      </c>
      <c r="AU10" s="35"/>
      <c r="AV10" s="35"/>
      <c r="AW10" s="35"/>
      <c r="AX10" s="35"/>
      <c r="AY10" s="35"/>
      <c r="AZ10" s="35"/>
      <c r="BA10" s="35"/>
      <c r="BB10" s="35">
        <f>データ!X6</f>
        <v>300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116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118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【160.77】</v>
      </c>
      <c r="I86" s="12" t="str">
        <f>データ!CA6</f>
        <v>【30.19】</v>
      </c>
      <c r="J86" s="12" t="str">
        <f>データ!CL6</f>
        <v>【631.55】</v>
      </c>
      <c r="K86" s="12" t="str">
        <f>データ!CW6</f>
        <v>【25.16】</v>
      </c>
      <c r="L86" s="12" t="str">
        <f>データ!DH6</f>
        <v>【95.65】</v>
      </c>
      <c r="M86" s="12" t="s">
        <v>44</v>
      </c>
      <c r="N86" s="12" t="s">
        <v>44</v>
      </c>
      <c r="O86" s="12" t="str">
        <f>データ!EO6</f>
        <v>【0.00】</v>
      </c>
    </row>
  </sheetData>
  <sheetProtection algorithmName="SHA-512" hashValue="D3slKBEU74Q/vIWA/68LLWnh30uAH1o6INUhsC118BjPW6Rp3t5xf+QCMaj3+lpUF3BU7BMLC7zBX7UU3dg1zw==" saltValue="z1rQf+2DG9vDShh2ltRhs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44458</v>
      </c>
      <c r="D6" s="19">
        <f t="shared" si="3"/>
        <v>47</v>
      </c>
      <c r="E6" s="19">
        <f t="shared" si="3"/>
        <v>17</v>
      </c>
      <c r="F6" s="19">
        <f t="shared" si="3"/>
        <v>8</v>
      </c>
      <c r="G6" s="19">
        <f t="shared" si="3"/>
        <v>0</v>
      </c>
      <c r="H6" s="19" t="str">
        <f t="shared" si="3"/>
        <v>宮城県　加美町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簡易排水</v>
      </c>
      <c r="L6" s="19" t="str">
        <f t="shared" si="3"/>
        <v>J2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0.04</v>
      </c>
      <c r="Q6" s="20">
        <f t="shared" si="3"/>
        <v>100</v>
      </c>
      <c r="R6" s="20">
        <f t="shared" si="3"/>
        <v>3302</v>
      </c>
      <c r="S6" s="20">
        <f t="shared" si="3"/>
        <v>21774</v>
      </c>
      <c r="T6" s="20">
        <f t="shared" si="3"/>
        <v>460.67</v>
      </c>
      <c r="U6" s="20">
        <f t="shared" si="3"/>
        <v>47.27</v>
      </c>
      <c r="V6" s="20">
        <f t="shared" si="3"/>
        <v>9</v>
      </c>
      <c r="W6" s="20">
        <f t="shared" si="3"/>
        <v>0.03</v>
      </c>
      <c r="X6" s="20">
        <f t="shared" si="3"/>
        <v>300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196.19</v>
      </c>
      <c r="BL6" s="21">
        <f t="shared" si="7"/>
        <v>129.4</v>
      </c>
      <c r="BM6" s="21">
        <f t="shared" si="7"/>
        <v>126.26</v>
      </c>
      <c r="BN6" s="21">
        <f t="shared" si="7"/>
        <v>113.17</v>
      </c>
      <c r="BO6" s="21">
        <f t="shared" si="7"/>
        <v>160.77000000000001</v>
      </c>
      <c r="BP6" s="20" t="str">
        <f>IF(BP7="","",IF(BP7="-","【-】","【"&amp;SUBSTITUTE(TEXT(BP7,"#,##0.00"),"-","△")&amp;"】"))</f>
        <v>【160.77】</v>
      </c>
      <c r="BQ6" s="21">
        <f>IF(BQ7="",NA(),BQ7)</f>
        <v>31.03</v>
      </c>
      <c r="BR6" s="21">
        <f t="shared" ref="BR6:BZ6" si="8">IF(BR7="",NA(),BR7)</f>
        <v>24.89</v>
      </c>
      <c r="BS6" s="21">
        <f t="shared" si="8"/>
        <v>32.08</v>
      </c>
      <c r="BT6" s="21">
        <f t="shared" si="8"/>
        <v>23.73</v>
      </c>
      <c r="BU6" s="21">
        <f t="shared" si="8"/>
        <v>19.739999999999998</v>
      </c>
      <c r="BV6" s="21">
        <f t="shared" si="8"/>
        <v>39.07</v>
      </c>
      <c r="BW6" s="21">
        <f t="shared" si="8"/>
        <v>38.409999999999997</v>
      </c>
      <c r="BX6" s="21">
        <f t="shared" si="8"/>
        <v>35.869999999999997</v>
      </c>
      <c r="BY6" s="21">
        <f t="shared" si="8"/>
        <v>31.6</v>
      </c>
      <c r="BZ6" s="21">
        <f t="shared" si="8"/>
        <v>30.19</v>
      </c>
      <c r="CA6" s="20" t="str">
        <f>IF(CA7="","",IF(CA7="-","【-】","【"&amp;SUBSTITUTE(TEXT(CA7,"#,##0.00"),"-","△")&amp;"】"))</f>
        <v>【30.19】</v>
      </c>
      <c r="CB6" s="21">
        <f>IF(CB7="",NA(),CB7)</f>
        <v>625.42999999999995</v>
      </c>
      <c r="CC6" s="21">
        <f t="shared" ref="CC6:CK6" si="9">IF(CC7="",NA(),CC7)</f>
        <v>803.47</v>
      </c>
      <c r="CD6" s="21">
        <f t="shared" si="9"/>
        <v>625.89</v>
      </c>
      <c r="CE6" s="21">
        <f t="shared" si="9"/>
        <v>885.75</v>
      </c>
      <c r="CF6" s="21">
        <f t="shared" si="9"/>
        <v>1083.08</v>
      </c>
      <c r="CG6" s="21">
        <f t="shared" si="9"/>
        <v>485</v>
      </c>
      <c r="CH6" s="21">
        <f t="shared" si="9"/>
        <v>501.56</v>
      </c>
      <c r="CI6" s="21">
        <f t="shared" si="9"/>
        <v>528.78</v>
      </c>
      <c r="CJ6" s="21">
        <f t="shared" si="9"/>
        <v>596.92999999999995</v>
      </c>
      <c r="CK6" s="21">
        <f t="shared" si="9"/>
        <v>631.54999999999995</v>
      </c>
      <c r="CL6" s="20" t="str">
        <f>IF(CL7="","",IF(CL7="-","【-】","【"&amp;SUBSTITUTE(TEXT(CL7,"#,##0.00"),"-","△")&amp;"】"))</f>
        <v>【631.55】</v>
      </c>
      <c r="CM6" s="21">
        <f>IF(CM7="",NA(),CM7)</f>
        <v>10.53</v>
      </c>
      <c r="CN6" s="21">
        <f t="shared" ref="CN6:CV6" si="10">IF(CN7="",NA(),CN7)</f>
        <v>10.53</v>
      </c>
      <c r="CO6" s="21">
        <f t="shared" si="10"/>
        <v>15.79</v>
      </c>
      <c r="CP6" s="21">
        <f t="shared" si="10"/>
        <v>10.53</v>
      </c>
      <c r="CQ6" s="21">
        <f t="shared" si="10"/>
        <v>10.53</v>
      </c>
      <c r="CR6" s="21">
        <f t="shared" si="10"/>
        <v>27.09</v>
      </c>
      <c r="CS6" s="21">
        <f t="shared" si="10"/>
        <v>26.64</v>
      </c>
      <c r="CT6" s="21">
        <f t="shared" si="10"/>
        <v>26.11</v>
      </c>
      <c r="CU6" s="21">
        <f t="shared" si="10"/>
        <v>24.44</v>
      </c>
      <c r="CV6" s="21">
        <f t="shared" si="10"/>
        <v>25.16</v>
      </c>
      <c r="CW6" s="20" t="str">
        <f>IF(CW7="","",IF(CW7="-","【-】","【"&amp;SUBSTITUTE(TEXT(CW7,"#,##0.00"),"-","△")&amp;"】"))</f>
        <v>【25.16】</v>
      </c>
      <c r="CX6" s="21">
        <f>IF(CX7="",NA(),CX7)</f>
        <v>42.86</v>
      </c>
      <c r="CY6" s="21">
        <f t="shared" ref="CY6:DG6" si="11">IF(CY7="",NA(),CY7)</f>
        <v>78.569999999999993</v>
      </c>
      <c r="CZ6" s="21">
        <f t="shared" si="11"/>
        <v>78.569999999999993</v>
      </c>
      <c r="DA6" s="21">
        <f t="shared" si="11"/>
        <v>88.89</v>
      </c>
      <c r="DB6" s="21">
        <f t="shared" si="11"/>
        <v>88.89</v>
      </c>
      <c r="DC6" s="21">
        <f t="shared" si="11"/>
        <v>95.1</v>
      </c>
      <c r="DD6" s="21">
        <f t="shared" si="11"/>
        <v>95.52</v>
      </c>
      <c r="DE6" s="21">
        <f t="shared" si="11"/>
        <v>94.97</v>
      </c>
      <c r="DF6" s="21">
        <f t="shared" si="11"/>
        <v>95.52</v>
      </c>
      <c r="DG6" s="21">
        <f t="shared" si="11"/>
        <v>95.65</v>
      </c>
      <c r="DH6" s="20" t="str">
        <f>IF(DH7="","",IF(DH7="-","【-】","【"&amp;SUBSTITUTE(TEXT(DH7,"#,##0.00"),"-","△")&amp;"】"))</f>
        <v>【95.65】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15">
      <c r="A7" s="14"/>
      <c r="B7" s="23">
        <v>2022</v>
      </c>
      <c r="C7" s="23">
        <v>44458</v>
      </c>
      <c r="D7" s="23">
        <v>47</v>
      </c>
      <c r="E7" s="23">
        <v>17</v>
      </c>
      <c r="F7" s="23">
        <v>8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0.04</v>
      </c>
      <c r="Q7" s="24">
        <v>100</v>
      </c>
      <c r="R7" s="24">
        <v>3302</v>
      </c>
      <c r="S7" s="24">
        <v>21774</v>
      </c>
      <c r="T7" s="24">
        <v>460.67</v>
      </c>
      <c r="U7" s="24">
        <v>47.27</v>
      </c>
      <c r="V7" s="24">
        <v>9</v>
      </c>
      <c r="W7" s="24">
        <v>0.03</v>
      </c>
      <c r="X7" s="24">
        <v>300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196.19</v>
      </c>
      <c r="BL7" s="24">
        <v>129.4</v>
      </c>
      <c r="BM7" s="24">
        <v>126.26</v>
      </c>
      <c r="BN7" s="24">
        <v>113.17</v>
      </c>
      <c r="BO7" s="24">
        <v>160.77000000000001</v>
      </c>
      <c r="BP7" s="24">
        <v>160.77000000000001</v>
      </c>
      <c r="BQ7" s="24">
        <v>31.03</v>
      </c>
      <c r="BR7" s="24">
        <v>24.89</v>
      </c>
      <c r="BS7" s="24">
        <v>32.08</v>
      </c>
      <c r="BT7" s="24">
        <v>23.73</v>
      </c>
      <c r="BU7" s="24">
        <v>19.739999999999998</v>
      </c>
      <c r="BV7" s="24">
        <v>39.07</v>
      </c>
      <c r="BW7" s="24">
        <v>38.409999999999997</v>
      </c>
      <c r="BX7" s="24">
        <v>35.869999999999997</v>
      </c>
      <c r="BY7" s="24">
        <v>31.6</v>
      </c>
      <c r="BZ7" s="24">
        <v>30.19</v>
      </c>
      <c r="CA7" s="24">
        <v>30.19</v>
      </c>
      <c r="CB7" s="24">
        <v>625.42999999999995</v>
      </c>
      <c r="CC7" s="24">
        <v>803.47</v>
      </c>
      <c r="CD7" s="24">
        <v>625.89</v>
      </c>
      <c r="CE7" s="24">
        <v>885.75</v>
      </c>
      <c r="CF7" s="24">
        <v>1083.08</v>
      </c>
      <c r="CG7" s="24">
        <v>485</v>
      </c>
      <c r="CH7" s="24">
        <v>501.56</v>
      </c>
      <c r="CI7" s="24">
        <v>528.78</v>
      </c>
      <c r="CJ7" s="24">
        <v>596.92999999999995</v>
      </c>
      <c r="CK7" s="24">
        <v>631.54999999999995</v>
      </c>
      <c r="CL7" s="24">
        <v>631.54999999999995</v>
      </c>
      <c r="CM7" s="24">
        <v>10.53</v>
      </c>
      <c r="CN7" s="24">
        <v>10.53</v>
      </c>
      <c r="CO7" s="24">
        <v>15.79</v>
      </c>
      <c r="CP7" s="24">
        <v>10.53</v>
      </c>
      <c r="CQ7" s="24">
        <v>10.53</v>
      </c>
      <c r="CR7" s="24">
        <v>27.09</v>
      </c>
      <c r="CS7" s="24">
        <v>26.64</v>
      </c>
      <c r="CT7" s="24">
        <v>26.11</v>
      </c>
      <c r="CU7" s="24">
        <v>24.44</v>
      </c>
      <c r="CV7" s="24">
        <v>25.16</v>
      </c>
      <c r="CW7" s="24">
        <v>25.16</v>
      </c>
      <c r="CX7" s="24">
        <v>42.86</v>
      </c>
      <c r="CY7" s="24">
        <v>78.569999999999993</v>
      </c>
      <c r="CZ7" s="24">
        <v>78.569999999999993</v>
      </c>
      <c r="DA7" s="24">
        <v>88.89</v>
      </c>
      <c r="DB7" s="24">
        <v>88.89</v>
      </c>
      <c r="DC7" s="24">
        <v>95.1</v>
      </c>
      <c r="DD7" s="24">
        <v>95.52</v>
      </c>
      <c r="DE7" s="24">
        <v>94.97</v>
      </c>
      <c r="DF7" s="24">
        <v>95.52</v>
      </c>
      <c r="DG7" s="24">
        <v>95.65</v>
      </c>
      <c r="DH7" s="24">
        <v>95.65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2023-12-12T02:58:33Z</dcterms:created>
  <dcterms:modified xsi:type="dcterms:W3CDTF">2024-02-02T05:25:35Z</dcterms:modified>
  <cp:category/>
</cp:coreProperties>
</file>