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5実施・公営企業決算統計関係\17 経営比較分析表\01 公営企業に係る経営比較分析表(令和4年度決算）の分析等について\04 市町村回答（確定）\02 団体別\30_色麻町★\"/>
    </mc:Choice>
  </mc:AlternateContent>
  <workbookProtection workbookAlgorithmName="SHA-512" workbookHashValue="4ZYoZViLkeDWuimzA6j8tZkdlh9k1Ttr38swQdbBE+kNyiaxrAqHeEec/rhVYNtWWADEP3/rLO2Lg8AECvo3CQ==" workbookSaltValue="4VLnA/Noi0t+aoqdDzBjQg==" workbookSpinCount="100000" lockStructure="1"/>
  <bookViews>
    <workbookView xWindow="0" yWindow="0" windowWidth="27870" windowHeight="1279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P10" i="4" s="1"/>
  <c r="O6" i="5"/>
  <c r="N6" i="5"/>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BB10" i="4"/>
  <c r="AT10" i="4"/>
  <c r="AL10" i="4"/>
  <c r="I10" i="4"/>
  <c r="B10" i="4"/>
  <c r="BB8" i="4"/>
  <c r="AT8" i="4"/>
  <c r="AL8" i="4"/>
  <c r="W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<sst xmlns="http://schemas.openxmlformats.org/spreadsheetml/2006/main" count="236" uniqueCount="120">
  <si>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</si>
  <si>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</si>
  <si>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</si>
  <si>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</si>
  <si>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</si>
  <si>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</si>
  <si>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</si>
  <si>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</si>
  <si>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</si>
  <si>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</si>
  <si>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</si>
  <si>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</si>
  <si>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</si>
  <si>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</si>
  <si>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</si>
  <si>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</si>
  <si>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</si>
  <si>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</si>
  <si>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</si>
  <si>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</si>
  <si>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</si>
  <si>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</si>
  <si>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</si>
  <si>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</si>
  <si>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</si>
  <si>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</si>
  <si>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</si>
  <si>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</si>
  <si>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</si>
  <si>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</si>
  <si>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</si>
  <si>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</si>
  <si>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</si>
  <si>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</si>
  <si>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</si>
  <si>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</si>
  <si>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</si>
  <si>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</si>
  <si>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</si>
  <si>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</si>
  <si>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</si>
  <si>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</si>
  <si>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</si>
  <si>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</si>
  <si>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</si>
  <si>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</si>
  <si>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</si>
  <si>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</si>
  <si>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</si>
  <si>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</si>
  <si>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</si>
  <si>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</si>
  <si>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</si>
  <si>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</si>
  <si>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</si>
  <si>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</si>
  <si>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</si>
  <si>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</si>
  <si>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</si>
  <si>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</si>
  <si>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</si>
  <si>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</si>
  <si>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</si>
  <si>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</si>
  <si>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</si>
  <si>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</si>
  <si>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</si>
  <si>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</si>
  <si>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</si>
  <si>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</si>
  <si>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</si>
  <si>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</si>
  <si>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</si>
  <si>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</si>
  <si>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</si>
  <si>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</si>
  <si>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</si>
  <si>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</si>
  <si>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</si>
  <si>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</si>
  <si>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</si>
  <si>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</si>
  <si>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</si>
  <si>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</si>
  <si>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</si>
  <si>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</si>
  <si>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</si>
  <si>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</si>
  <si>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</si>
  <si>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</si>
  <si>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</si>
  <si>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</si>
  <si>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</si>
  <si>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</si>
  <si>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</si>
  <si>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</si>
  <si>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</si>
  <si>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</si>
  <si>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色麻町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</si>
  <si>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</si>
  <si>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</si>
  <si>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</si>
  <si>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</si>
  <si>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</si>
  <si>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</si>
  <si>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</si>
  <si>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</si>
  <si>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</si>
  <si>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</si>
  <si>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</si>
  <si>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</si>
  <si>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</si>
  <si>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</si>
  <si>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</si>
  <si>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</si>
  <si>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</si>
  <si>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</si>
  <si>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平成12年度より供用を開始しており22年が経過している施設である。近年、電気関係の機器の耐用年数を迎えていることから、令和5年から計画的な機器更新を実施する。</t>
    <phoneticPr fontId="4"/>
  </si>
  <si>
    <t>①について、令和元年から令和４年度は100％を超えているが、使用料だけでは経費が回収出来ず、一般会計からの繰入金の割合が大きい。
④について、平成25年度で工事が完了しており借入額が減少傾向にあるものの、今後改修工事の計画があり借入額が増える見込みである。また、地方債償還に要する費用については全額一般会計より負担する事となっている。
⑤について、経費回収率は77.54％となっているが今後も一般会計より繰入を行わなければ現状維持は困難であり、今後他の事業も含め使用料の見直しが必要である。
⑥について、今後長寿命化事業により効率の良い機器に交換することにより維持管理費の削減及び下水接続ＰＲを強化し、低単価を目指す必要がある。
⑦施設利用率については40.33％となっている。今後、人口減少により減となる見込みであり、接続ＰＲを強化し、水洗化率の向上に努める。
⑧については、年々水洗化率が上昇傾向にあるので、今後もパンフレット配布、町広報誌の活用、また私道内下水道設置助成の改正により、更なる水洗化を推進する。</t>
    <rPh sb="290" eb="292">
      <t>ゲスイ</t>
    </rPh>
    <rPh sb="342" eb="344">
      <t>ジンコウ</t>
    </rPh>
    <rPh sb="344" eb="346">
      <t>ゲンショウ</t>
    </rPh>
    <rPh sb="349" eb="350">
      <t>ゲン</t>
    </rPh>
    <rPh sb="353" eb="355">
      <t>ミコ</t>
    </rPh>
    <rPh sb="369" eb="372">
      <t>スイセンカ</t>
    </rPh>
    <rPh sb="372" eb="373">
      <t>リツ</t>
    </rPh>
    <rPh sb="374" eb="376">
      <t>コウジョウ</t>
    </rPh>
    <rPh sb="377" eb="378">
      <t>ツト</t>
    </rPh>
    <rPh sb="418" eb="419">
      <t>マチ</t>
    </rPh>
    <rPh sb="419" eb="422">
      <t>コウホウシ</t>
    </rPh>
    <rPh sb="423" eb="425">
      <t>カツヨウ</t>
    </rPh>
    <phoneticPr fontId="4"/>
  </si>
  <si>
    <t>使用料の見直しにより使用料の収入増を図り、町財政の費用負担の軽減を目指す。また、接続のＰＲ活動により全国平均の水準を目指す。機器類の更新については有利な補助事業の活用により計画的に進める。また、策定した経営戦略に基づき、計画的・効率的な事業運営を推進する。</t>
    <rPh sb="16" eb="17">
      <t>ゾウ</t>
    </rPh>
    <rPh sb="81" eb="83">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</si>
</sst>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D8-4E38-AB00-36026FE8F0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8DD8-4E38-AB00-36026FE8F0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39.89</c:v>
                </c:pt>
                <c:pt idx="1">
                  <c:v>39.28</c:v>
                </c:pt>
                <c:pt idx="2">
                  <c:v>41.56</c:v>
                </c:pt>
                <c:pt idx="3">
                  <c:v>40.94</c:v>
                </c:pt>
                <c:pt idx="4">
                  <c:v>40.33</c:v>
                </c:pt>
              </c:numCache>
            </c:numRef>
          </c:val>
          <c:extLst>
            <c:ext xmlns:c16="http://schemas.microsoft.com/office/drawing/2014/chart" uri="{C3380CC4-5D6E-409C-BE32-E72D297353CC}">
              <c16:uniqueId val="{00000000-51B1-4E21-B6D4-7C3FBFB428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51B1-4E21-B6D4-7C3FBFB428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68.03</c:v>
                </c:pt>
                <c:pt idx="1">
                  <c:v>70.290000000000006</c:v>
                </c:pt>
                <c:pt idx="2">
                  <c:v>72.08</c:v>
                </c:pt>
                <c:pt idx="3">
                  <c:v>73.739999999999995</c:v>
                </c:pt>
                <c:pt idx="4">
                  <c:v>75.31</c:v>
                </c:pt>
              </c:numCache>
            </c:numRef>
          </c:val>
          <c:extLst>
            <c:ext xmlns:c16="http://schemas.microsoft.com/office/drawing/2014/chart" uri="{C3380CC4-5D6E-409C-BE32-E72D297353CC}">
              <c16:uniqueId val="{00000000-74DE-4CFF-8575-B9F390E05C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74DE-4CFF-8575-B9F390E05C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98.34</c:v>
                </c:pt>
                <c:pt idx="1">
                  <c:v>100.83</c:v>
                </c:pt>
                <c:pt idx="2">
                  <c:v>103.63</c:v>
                </c:pt>
                <c:pt idx="3">
                  <c:v>107.48</c:v>
                </c:pt>
                <c:pt idx="4">
                  <c:v>106.09</c:v>
                </c:pt>
              </c:numCache>
            </c:numRef>
          </c:val>
          <c:extLst>
            <c:ext xmlns:c16="http://schemas.microsoft.com/office/drawing/2014/chart" uri="{C3380CC4-5D6E-409C-BE32-E72D297353CC}">
              <c16:uniqueId val="{00000000-DEFF-46A7-8715-DD42BCEEEE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FF-46A7-8715-DD42BCEEEE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C8-4289-9155-5AD0F1B154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8-4289-9155-5AD0F1B154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DE-459E-AC17-7B9916CEF2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DE-459E-AC17-7B9916CEF2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B9-4289-A01A-BFA7663E070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B9-4289-A01A-BFA7663E070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E7-4FED-BCB7-3D07A9B7CE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E7-4FED-BCB7-3D07A9B7CE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F2-41E2-A0FB-78B29DA9F11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BEF2-41E2-A0FB-78B29DA9F11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79.8</c:v>
                </c:pt>
                <c:pt idx="1">
                  <c:v>81.36</c:v>
                </c:pt>
                <c:pt idx="2">
                  <c:v>87.12</c:v>
                </c:pt>
                <c:pt idx="3">
                  <c:v>79.67</c:v>
                </c:pt>
                <c:pt idx="4">
                  <c:v>77.540000000000006</c:v>
                </c:pt>
              </c:numCache>
            </c:numRef>
          </c:val>
          <c:extLst>
            <c:ext xmlns:c16="http://schemas.microsoft.com/office/drawing/2014/chart" uri="{C3380CC4-5D6E-409C-BE32-E72D297353CC}">
              <c16:uniqueId val="{00000000-2B63-4A57-A34C-BD861F9BAB9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2B63-4A57-A34C-BD861F9BAB9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186.02</c:v>
                </c:pt>
                <c:pt idx="1">
                  <c:v>188.16</c:v>
                </c:pt>
                <c:pt idx="2">
                  <c:v>172.32</c:v>
                </c:pt>
                <c:pt idx="3">
                  <c:v>188.26</c:v>
                </c:pt>
                <c:pt idx="4">
                  <c:v>193.55</c:v>
                </c:pt>
              </c:numCache>
            </c:numRef>
          </c:val>
          <c:extLst>
            <c:ext xmlns:c16="http://schemas.microsoft.com/office/drawing/2014/chart" uri="{C3380CC4-5D6E-409C-BE32-E72D297353CC}">
              <c16:uniqueId val="{00000000-D53E-4C15-8165-A4EF6CD7B4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53E-4C15-8165-A4EF6CD7B4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色麻町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6401</v>
      </c>
      <c r="AM8" s="42"/>
      <c r="AN8" s="42"/>
      <c r="AO8" s="42"/>
      <c r="AP8" s="42"/>
      <c r="AQ8" s="42"/>
      <c r="AR8" s="42"/>
      <c r="AS8" s="42"/>
      <c r="AT8" s="35">
        <f>データ!T6</f>
        <v>109.28</v>
      </c>
      <c r="AU8" s="35"/>
      <c r="AV8" s="35"/>
      <c r="AW8" s="35"/>
      <c r="AX8" s="35"/>
      <c r="AY8" s="35"/>
      <c r="AZ8" s="35"/>
      <c r="BA8" s="35"/>
      <c r="BB8" s="35">
        <f>データ!U6</f>
        <v>58.57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56.83</v>
      </c>
      <c r="Q10" s="35"/>
      <c r="R10" s="35"/>
      <c r="S10" s="35"/>
      <c r="T10" s="35"/>
      <c r="U10" s="35"/>
      <c r="V10" s="35"/>
      <c r="W10" s="35">
        <f>データ!Q6</f>
        <v>102.93</v>
      </c>
      <c r="X10" s="35"/>
      <c r="Y10" s="35"/>
      <c r="Z10" s="35"/>
      <c r="AA10" s="35"/>
      <c r="AB10" s="35"/>
      <c r="AC10" s="35"/>
      <c r="AD10" s="42">
        <f>データ!R6</f>
        <v>2855</v>
      </c>
      <c r="AE10" s="42"/>
      <c r="AF10" s="42"/>
      <c r="AG10" s="42"/>
      <c r="AH10" s="42"/>
      <c r="AI10" s="42"/>
      <c r="AJ10" s="42"/>
      <c r="AK10" s="2"/>
      <c r="AL10" s="42">
        <f>データ!V6</f>
        <v>3613</v>
      </c>
      <c r="AM10" s="42"/>
      <c r="AN10" s="42"/>
      <c r="AO10" s="42"/>
      <c r="AP10" s="42"/>
      <c r="AQ10" s="42"/>
      <c r="AR10" s="42"/>
      <c r="AS10" s="42"/>
      <c r="AT10" s="35">
        <f>データ!W6</f>
        <v>1.62</v>
      </c>
      <c r="AU10" s="35"/>
      <c r="AV10" s="35"/>
      <c r="AW10" s="35"/>
      <c r="AX10" s="35"/>
      <c r="AY10" s="35"/>
      <c r="AZ10" s="35"/>
      <c r="BA10" s="35"/>
      <c r="BB10" s="35">
        <f>データ!X6</f>
        <v>2230.25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BLxaFn+MeK0azfYithB972dAKQXUgEw7C3XDQR1HmrTmmIxFqZqZggLvPTemkcn0dCOLccm0faQVpbyWX6nTVw==" saltValue="h8sgb20cA1u3/RrnC0OKI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44440</v>
      </c>
      <c r="D6" s="19">
        <f t="shared" si="3"/>
        <v>47</v>
      </c>
      <c r="E6" s="19">
        <f t="shared" si="3"/>
        <v>17</v>
      </c>
      <c r="F6" s="19">
        <f t="shared" si="3"/>
        <v>4</v>
      </c>
      <c r="G6" s="19">
        <f t="shared" si="3"/>
        <v>0</v>
      </c>
      <c r="H6" s="19" t="str">
        <f t="shared" si="3"/>
        <v>宮城県　色麻町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56.83</v>
      </c>
      <c r="Q6" s="20">
        <f t="shared" si="3"/>
        <v>102.93</v>
      </c>
      <c r="R6" s="20">
        <f t="shared" si="3"/>
        <v>2855</v>
      </c>
      <c r="S6" s="20">
        <f t="shared" si="3"/>
        <v>6401</v>
      </c>
      <c r="T6" s="20">
        <f t="shared" si="3"/>
        <v>109.28</v>
      </c>
      <c r="U6" s="20">
        <f t="shared" si="3"/>
        <v>58.57</v>
      </c>
      <c r="V6" s="20">
        <f t="shared" si="3"/>
        <v>3613</v>
      </c>
      <c r="W6" s="20">
        <f t="shared" si="3"/>
        <v>1.62</v>
      </c>
      <c r="X6" s="20">
        <f t="shared" si="3"/>
        <v>2230.25</v>
      </c>
      <c r="Y6" s="21">
        <f>IF(Y7="",NA(),Y7)</f>
        <v>98.34</v>
      </c>
      <c r="Z6" s="21">
        <f t="shared" ref="Z6:AH6" si="4">IF(Z7="",NA(),Z7)</f>
        <v>100.83</v>
      </c>
      <c r="AA6" s="21">
        <f t="shared" si="4"/>
        <v>103.63</v>
      </c>
      <c r="AB6" s="21">
        <f t="shared" si="4"/>
        <v>107.48</v>
      </c>
      <c r="AC6" s="21">
        <f t="shared" si="4"/>
        <v>106.09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79.8</v>
      </c>
      <c r="BR6" s="21">
        <f t="shared" ref="BR6:BZ6" si="8">IF(BR7="",NA(),BR7)</f>
        <v>81.36</v>
      </c>
      <c r="BS6" s="21">
        <f t="shared" si="8"/>
        <v>87.12</v>
      </c>
      <c r="BT6" s="21">
        <f t="shared" si="8"/>
        <v>79.67</v>
      </c>
      <c r="BU6" s="21">
        <f t="shared" si="8"/>
        <v>77.540000000000006</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186.02</v>
      </c>
      <c r="CC6" s="21">
        <f t="shared" ref="CC6:CK6" si="9">IF(CC7="",NA(),CC7)</f>
        <v>188.16</v>
      </c>
      <c r="CD6" s="21">
        <f t="shared" si="9"/>
        <v>172.32</v>
      </c>
      <c r="CE6" s="21">
        <f t="shared" si="9"/>
        <v>188.26</v>
      </c>
      <c r="CF6" s="21">
        <f t="shared" si="9"/>
        <v>193.55</v>
      </c>
      <c r="CG6" s="21">
        <f t="shared" si="9"/>
        <v>230.02</v>
      </c>
      <c r="CH6" s="21">
        <f t="shared" si="9"/>
        <v>228.47</v>
      </c>
      <c r="CI6" s="21">
        <f t="shared" si="9"/>
        <v>224.88</v>
      </c>
      <c r="CJ6" s="21">
        <f t="shared" si="9"/>
        <v>228.64</v>
      </c>
      <c r="CK6" s="21">
        <f t="shared" si="9"/>
        <v>239.46</v>
      </c>
      <c r="CL6" s="20" t="str">
        <f>IF(CL7="","",IF(CL7="-","【-】","【"&amp;SUBSTITUTE(TEXT(CL7,"#,##0.00"),"-","△")&amp;"】"))</f>
        <v>【220.62】</v>
      </c>
      <c r="CM6" s="21">
        <f>IF(CM7="",NA(),CM7)</f>
        <v>39.89</v>
      </c>
      <c r="CN6" s="21">
        <f t="shared" ref="CN6:CV6" si="10">IF(CN7="",NA(),CN7)</f>
        <v>39.28</v>
      </c>
      <c r="CO6" s="21">
        <f t="shared" si="10"/>
        <v>41.56</v>
      </c>
      <c r="CP6" s="21">
        <f t="shared" si="10"/>
        <v>40.94</v>
      </c>
      <c r="CQ6" s="21">
        <f t="shared" si="10"/>
        <v>40.33</v>
      </c>
      <c r="CR6" s="21">
        <f t="shared" si="10"/>
        <v>42.56</v>
      </c>
      <c r="CS6" s="21">
        <f t="shared" si="10"/>
        <v>42.47</v>
      </c>
      <c r="CT6" s="21">
        <f t="shared" si="10"/>
        <v>42.4</v>
      </c>
      <c r="CU6" s="21">
        <f t="shared" si="10"/>
        <v>42.28</v>
      </c>
      <c r="CV6" s="21">
        <f t="shared" si="10"/>
        <v>41.06</v>
      </c>
      <c r="CW6" s="20" t="str">
        <f>IF(CW7="","",IF(CW7="-","【-】","【"&amp;SUBSTITUTE(TEXT(CW7,"#,##0.00"),"-","△")&amp;"】"))</f>
        <v>【42.22】</v>
      </c>
      <c r="CX6" s="21">
        <f>IF(CX7="",NA(),CX7)</f>
        <v>68.03</v>
      </c>
      <c r="CY6" s="21">
        <f t="shared" ref="CY6:DG6" si="11">IF(CY7="",NA(),CY7)</f>
        <v>70.290000000000006</v>
      </c>
      <c r="CZ6" s="21">
        <f t="shared" si="11"/>
        <v>72.08</v>
      </c>
      <c r="DA6" s="21">
        <f t="shared" si="11"/>
        <v>73.739999999999995</v>
      </c>
      <c r="DB6" s="21">
        <f t="shared" si="11"/>
        <v>75.31</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44440</v>
      </c>
      <c r="D7" s="23">
        <v>47</v>
      </c>
      <c r="E7" s="23">
        <v>17</v>
      </c>
      <c r="F7" s="23">
        <v>4</v>
      </c>
      <c r="G7" s="23">
        <v>0</v>
      </c>
      <c r="H7" s="23" t="s">
        <v>98</v>
      </c>
      <c r="I7" s="23" t="s">
        <v>99</v>
      </c>
      <c r="J7" s="23" t="s">
        <v>100</v>
      </c>
      <c r="K7" s="23" t="s">
        <v>101</v>
      </c>
      <c r="L7" s="23" t="s">
        <v>102</v>
      </c>
      <c r="M7" s="23" t="s">
        <v>103</v>
      </c>
      <c r="N7" s="24" t="s">
        <v>104</v>
      </c>
      <c r="O7" s="24" t="s">
        <v>105</v>
      </c>
      <c r="P7" s="24">
        <v>56.83</v>
      </c>
      <c r="Q7" s="24">
        <v>102.93</v>
      </c>
      <c r="R7" s="24">
        <v>2855</v>
      </c>
      <c r="S7" s="24">
        <v>6401</v>
      </c>
      <c r="T7" s="24">
        <v>109.28</v>
      </c>
      <c r="U7" s="24">
        <v>58.57</v>
      </c>
      <c r="V7" s="24">
        <v>3613</v>
      </c>
      <c r="W7" s="24">
        <v>1.62</v>
      </c>
      <c r="X7" s="24">
        <v>2230.25</v>
      </c>
      <c r="Y7" s="24">
        <v>98.34</v>
      </c>
      <c r="Z7" s="24">
        <v>100.83</v>
      </c>
      <c r="AA7" s="24">
        <v>103.63</v>
      </c>
      <c r="AB7" s="24">
        <v>107.48</v>
      </c>
      <c r="AC7" s="24">
        <v>106.09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79.8</v>
      </c>
      <c r="BR7" s="24">
        <v>81.36</v>
      </c>
      <c r="BS7" s="24">
        <v>87.12</v>
      </c>
      <c r="BT7" s="24">
        <v>79.67</v>
      </c>
      <c r="BU7" s="24">
        <v>77.540000000000006</v>
      </c>
      <c r="BV7" s="24">
        <v>72.260000000000005</v>
      </c>
      <c r="BW7" s="24">
        <v>71.84</v>
      </c>
      <c r="BX7" s="24">
        <v>73.36</v>
      </c>
      <c r="BY7" s="24">
        <v>72.599999999999994</v>
      </c>
      <c r="BZ7" s="24">
        <v>69.430000000000007</v>
      </c>
      <c r="CA7" s="24">
        <v>73.78</v>
      </c>
      <c r="CB7" s="24">
        <v>186.02</v>
      </c>
      <c r="CC7" s="24">
        <v>188.16</v>
      </c>
      <c r="CD7" s="24">
        <v>172.32</v>
      </c>
      <c r="CE7" s="24">
        <v>188.26</v>
      </c>
      <c r="CF7" s="24">
        <v>193.55</v>
      </c>
      <c r="CG7" s="24">
        <v>230.02</v>
      </c>
      <c r="CH7" s="24">
        <v>228.47</v>
      </c>
      <c r="CI7" s="24">
        <v>224.88</v>
      </c>
      <c r="CJ7" s="24">
        <v>228.64</v>
      </c>
      <c r="CK7" s="24">
        <v>239.46</v>
      </c>
      <c r="CL7" s="24">
        <v>220.62</v>
      </c>
      <c r="CM7" s="24">
        <v>39.89</v>
      </c>
      <c r="CN7" s="24">
        <v>39.28</v>
      </c>
      <c r="CO7" s="24">
        <v>41.56</v>
      </c>
      <c r="CP7" s="24">
        <v>40.94</v>
      </c>
      <c r="CQ7" s="24">
        <v>40.33</v>
      </c>
      <c r="CR7" s="24">
        <v>42.56</v>
      </c>
      <c r="CS7" s="24">
        <v>42.47</v>
      </c>
      <c r="CT7" s="24">
        <v>42.4</v>
      </c>
      <c r="CU7" s="24">
        <v>42.28</v>
      </c>
      <c r="CV7" s="24">
        <v>41.06</v>
      </c>
      <c r="CW7" s="24">
        <v>42.22</v>
      </c>
      <c r="CX7" s="24">
        <v>68.03</v>
      </c>
      <c r="CY7" s="24">
        <v>70.290000000000006</v>
      </c>
      <c r="CZ7" s="24">
        <v>72.08</v>
      </c>
      <c r="DA7" s="24">
        <v>73.739999999999995</v>
      </c>
      <c r="DB7" s="24">
        <v>75.31</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2024-02-21T01:52:15Z</cp:lastPrinted>
  <dcterms:created xsi:type="dcterms:W3CDTF">2023-12-12T02:49:24Z</dcterms:created>
  <dcterms:modified xsi:type="dcterms:W3CDTF">2024-02-21T01:52:18Z</dcterms:modified>
  <cp:category/>
</cp:coreProperties>
</file>