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8424tu\Desktop\"/>
    </mc:Choice>
  </mc:AlternateContent>
  <workbookProtection workbookAlgorithmName="SHA-512" workbookHashValue="EFca2calzoFV6ypITiC+1/ZjqSfH20jBhz7ilr6p8o1FxDNU8tVsO60W2PZG231kzLvviRrHLevb9+suKms40A==" workbookSaltValue="6u9Xe48Giu1tNbWILZcqEw==" workbookSpinCount="100000" lockStructure="1"/>
  <bookViews>
    <workbookView xWindow="0" yWindow="0" windowWidth="27870" windowHeight="127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L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<sst xmlns="http://schemas.openxmlformats.org/spreadsheetml/2006/main" count="236" uniqueCount="121">
  <si>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</si>
  <si>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</si>
  <si>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</si>
  <si>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</si>
  <si>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</si>
  <si>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</si>
  <si>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</si>
  <si>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</si>
  <si>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</si>
  <si>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</si>
  <si>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</si>
  <si>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</si>
  <si>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</si>
  <si>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</si>
  <si>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</si>
  <si>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</si>
  <si>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</si>
  <si>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</si>
  <si>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</si>
  <si>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</si>
  <si>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</si>
  <si>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</si>
  <si>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</si>
  <si>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</si>
  <si>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</si>
  <si>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</si>
  <si>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</si>
  <si>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</si>
  <si>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</si>
  <si>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</si>
  <si>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</si>
  <si>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</si>
  <si>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</si>
  <si>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</si>
  <si>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</si>
  <si>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</si>
  <si>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</si>
  <si>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</si>
  <si>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</si>
  <si>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</si>
  <si>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</si>
  <si>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</si>
  <si>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</si>
  <si>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</si>
  <si>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</si>
  <si>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</si>
  <si>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</si>
  <si>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</si>
  <si>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</si>
  <si>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</si>
  <si>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</si>
  <si>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</si>
  <si>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</si>
  <si>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</si>
  <si>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</si>
  <si>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</si>
  <si>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</si>
  <si>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</si>
  <si>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</si>
  <si>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</si>
  <si>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</si>
  <si>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</si>
  <si>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</si>
  <si>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</si>
  <si>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</si>
  <si>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</si>
  <si>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</si>
  <si>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</si>
  <si>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</si>
  <si>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</si>
  <si>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</si>
  <si>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</si>
  <si>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</si>
  <si>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</si>
  <si>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</si>
  <si>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</si>
  <si>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</si>
  <si>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</si>
  <si>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</si>
  <si>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</si>
  <si>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</si>
  <si>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</si>
  <si>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</si>
  <si>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</si>
  <si>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</si>
  <si>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</si>
  <si>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</si>
  <si>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</si>
  <si>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</si>
  <si>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</si>
  <si>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</si>
  <si>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</si>
  <si>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</si>
  <si>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</si>
  <si>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</si>
  <si>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</si>
  <si>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</si>
  <si>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</si>
  <si>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</si>
  <si>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七ケ宿町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</si>
  <si>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</si>
  <si>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</si>
  <si>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</si>
  <si>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</si>
  <si>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</si>
  <si>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</si>
  <si>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</si>
  <si>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</si>
  <si>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</si>
  <si>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</si>
  <si>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</si>
  <si>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</si>
  <si>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</si>
  <si>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</si>
  <si>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</si>
  <si>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</si>
  <si>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</si>
  <si>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</si>
  <si>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供用開始から30年以上経過しており、機器の故障による水処理への影響が懸念されるため、平成29年度にストックマネジメント計画を策定し計画的な修繕を進めている。
　令和5年度に本計画の改定を行い管路施設に加え関浄化センターの機械・電気設備の修繕及び更新も今後行っていく。
　マンホールについても点検を行っており、マンホール蓋のがたつきや老朽化が進んでいる箇所の修繕等を行っている。
　</t>
    <rPh sb="65" eb="68">
      <t>ケイカクテキ</t>
    </rPh>
    <rPh sb="69" eb="71">
      <t>シュウゼン</t>
    </rPh>
    <rPh sb="72" eb="73">
      <t>スス</t>
    </rPh>
    <rPh sb="80" eb="82">
      <t>レイワ</t>
    </rPh>
    <rPh sb="83" eb="85">
      <t>ネンド</t>
    </rPh>
    <rPh sb="86" eb="87">
      <t>ホン</t>
    </rPh>
    <rPh sb="87" eb="89">
      <t>ケイカク</t>
    </rPh>
    <rPh sb="90" eb="92">
      <t>カイテイ</t>
    </rPh>
    <rPh sb="93" eb="94">
      <t>オコナ</t>
    </rPh>
    <rPh sb="95" eb="97">
      <t>カンロ</t>
    </rPh>
    <rPh sb="97" eb="99">
      <t>シセツ</t>
    </rPh>
    <rPh sb="100" eb="101">
      <t>クワ</t>
    </rPh>
    <rPh sb="102" eb="105">
      <t>セキジョウカ</t>
    </rPh>
    <rPh sb="110" eb="112">
      <t>キカイ</t>
    </rPh>
    <rPh sb="113" eb="115">
      <t>デンキ</t>
    </rPh>
    <rPh sb="115" eb="117">
      <t>セツビ</t>
    </rPh>
    <rPh sb="118" eb="120">
      <t>シュウゼン</t>
    </rPh>
    <rPh sb="120" eb="121">
      <t>オヨ</t>
    </rPh>
    <rPh sb="122" eb="124">
      <t>コウシン</t>
    </rPh>
    <rPh sb="125" eb="127">
      <t>コンゴ</t>
    </rPh>
    <rPh sb="127" eb="128">
      <t>オコナ</t>
    </rPh>
    <rPh sb="145" eb="147">
      <t>テンケン</t>
    </rPh>
    <rPh sb="148" eb="149">
      <t>オコナ</t>
    </rPh>
    <rPh sb="159" eb="160">
      <t>フタ</t>
    </rPh>
    <rPh sb="166" eb="169">
      <t>ロウキュウカ</t>
    </rPh>
    <rPh sb="170" eb="171">
      <t>スス</t>
    </rPh>
    <rPh sb="175" eb="177">
      <t>カショ</t>
    </rPh>
    <rPh sb="178" eb="180">
      <t>シュウゼン</t>
    </rPh>
    <rPh sb="180" eb="181">
      <t>トウ</t>
    </rPh>
    <rPh sb="182" eb="183">
      <t>オコナ</t>
    </rPh>
    <phoneticPr fontId="4"/>
  </si>
  <si>
    <t>人口減少に伴う料金収入の減少と過大な資本費及び維持管理費により、自己財源では賄い切れず、一般会計からの繰入に頼らざるを得ない状況である。全国的に見ても経営は健全と言えず、経費削減、財源確保などの対策が必要不可欠であり、施設縮小の検討も含めた経営の健全化を図っていく。また、施設の効率的な運転を行うため、管理の支障となっている不明水の削減、管路施設の点検・修繕等の対策を行っていく。</t>
    <phoneticPr fontId="4"/>
  </si>
  <si>
    <r>
      <t>①　収益的収支比率は、前年に比べ下水道使用料の収入は概ね横ばいであるものの、業務委託の費用が増加したことにより前年同様、低い値</t>
    </r>
    <r>
      <rPr>
        <sz val="10"/>
        <color theme="1"/>
        <rFont val="ＭＳ ゴシック"/>
        <family val="3"/>
        <charset val="128"/>
      </rPr>
      <t>となっており、</t>
    </r>
    <r>
      <rPr>
        <sz val="10"/>
        <rFont val="ＭＳ ゴシック"/>
        <family val="3"/>
        <charset val="128"/>
      </rPr>
      <t>一般会計からの繰入に頼っている状況である。
④　企業債残高対事業規模比率は、一般会計からの繰入に頼っている状況である。
⑤　経費回収率は、普及率の向上により⑧水洗化率が類似団体平均値を上回っているものの、⑥汚水処理原価が高いため、類似団体平均値を下回っている。
⑥　汚水処理原価は、当初計画人口を3,000人として処理場を整備したが、人口減少により計画の半数以下に留まる状況となっている結果、処理場の資本費及び維持管理費が過大（処理場がオーバースペック）となっている。また、業務委託の費用が増加したことにより、例年に比べ高い値となっている。
　なお、類似団体平均値よりも高いため、包括委託の検討、施設の適正規模の検討も含めた効率的な運転や計画的な更新を行い、一般会計からの繰入に頼らない健全な経営をしていく必要がある。
⑦　施設利用率は、類似団体平均値を上回っている。大雨等で流入水量が一時的に処理能力を超えることがあるため、処理能力の縮小に踏み切れない状況である。また、年間流入水量の約２割が不明水であり、施設管理の大きな障害となっているため、漏水調査の実施等の対策が必要である。
⑧　水洗化率は類似団体平均値より高い推移を示している一方、未水洗化世帯の大部分が高齢者のみ世帯であるため、経済的・将来的な理由から、さらなる水洗化は進まない状況である。個別訪問の実施や住宅改修補助金等の活用により水洗化への理解と経済的な負担軽減を図り、水洗化率向上に努めるとともに、適正な料金設定を行い住民の理解を得る必要がある。</t>
    </r>
    <rPh sb="11" eb="13">
      <t>ゼンネン</t>
    </rPh>
    <rPh sb="14" eb="15">
      <t>クラ</t>
    </rPh>
    <rPh sb="16" eb="22">
      <t>ゲスイドウシヨウリョウ</t>
    </rPh>
    <rPh sb="23" eb="25">
      <t>シュウニュウ</t>
    </rPh>
    <rPh sb="26" eb="27">
      <t>オオム</t>
    </rPh>
    <rPh sb="28" eb="29">
      <t>ヨコ</t>
    </rPh>
    <rPh sb="43" eb="45">
      <t>ヒヨウ</t>
    </rPh>
    <rPh sb="46" eb="48">
      <t>ゾウカ</t>
    </rPh>
    <rPh sb="55" eb="59">
      <t>ゼンネンドウヨウ</t>
    </rPh>
    <rPh sb="60" eb="61">
      <t>ヒク</t>
    </rPh>
    <rPh sb="62" eb="63">
      <t>アタイ</t>
    </rPh>
    <rPh sb="249" eb="251">
      <t>イカ</t>
    </rPh>
    <rPh sb="307" eb="311">
      <t>ギョウムイタク</t>
    </rPh>
    <rPh sb="312" eb="314">
      <t>ヒヨウ</t>
    </rPh>
    <rPh sb="315" eb="317">
      <t>ゾウカ</t>
    </rPh>
    <rPh sb="325" eb="327">
      <t>レイネン</t>
    </rPh>
    <rPh sb="328" eb="329">
      <t>クラ</t>
    </rPh>
    <rPh sb="330" eb="331">
      <t>タカ</t>
    </rPh>
    <rPh sb="332" eb="333">
      <t>アタイ</t>
    </rPh>
    <rPh sb="423" eb="425">
      <t>ヒツヨウ</t>
    </rPh>
    <rPh sb="598" eb="601">
      <t>ダイブブン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</si>
</sst>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CA-4D6F-B44D-1EB1BA92C8B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0.06</c:v>
                </c:pt>
                <c:pt idx="3">
                  <c:v>0.27</c:v>
                </c:pt>
                <c:pt idx="4">
                  <c:v>0.22</c:v>
                </c:pt>
              </c:numCache>
            </c:numRef>
          </c:val>
          <c:smooth val="0"/>
          <c:extLst>
            <c:ext xmlns:c16="http://schemas.microsoft.com/office/drawing/2014/chart" uri="{C3380CC4-5D6E-409C-BE32-E72D297353CC}">
              <c16:uniqueId val="{00000001-29CA-4D6F-B44D-1EB1BA92C8B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43.37</c:v>
                </c:pt>
                <c:pt idx="1">
                  <c:v>49.9</c:v>
                </c:pt>
                <c:pt idx="2">
                  <c:v>49.11</c:v>
                </c:pt>
                <c:pt idx="3">
                  <c:v>50.69</c:v>
                </c:pt>
                <c:pt idx="4">
                  <c:v>49.7</c:v>
                </c:pt>
              </c:numCache>
            </c:numRef>
          </c:val>
          <c:extLst>
            <c:ext xmlns:c16="http://schemas.microsoft.com/office/drawing/2014/chart" uri="{C3380CC4-5D6E-409C-BE32-E72D297353CC}">
              <c16:uniqueId val="{00000000-7AFB-459C-9291-1728AC5F3B3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45.87</c:v>
                </c:pt>
                <c:pt idx="3">
                  <c:v>44.24</c:v>
                </c:pt>
                <c:pt idx="4">
                  <c:v>45.3</c:v>
                </c:pt>
              </c:numCache>
            </c:numRef>
          </c:val>
          <c:smooth val="0"/>
          <c:extLst>
            <c:ext xmlns:c16="http://schemas.microsoft.com/office/drawing/2014/chart" uri="{C3380CC4-5D6E-409C-BE32-E72D297353CC}">
              <c16:uniqueId val="{00000001-7AFB-459C-9291-1728AC5F3B3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92.39</c:v>
                </c:pt>
                <c:pt idx="1">
                  <c:v>92.27</c:v>
                </c:pt>
                <c:pt idx="2">
                  <c:v>92.98</c:v>
                </c:pt>
                <c:pt idx="3">
                  <c:v>92.37</c:v>
                </c:pt>
                <c:pt idx="4">
                  <c:v>92.65</c:v>
                </c:pt>
              </c:numCache>
            </c:numRef>
          </c:val>
          <c:extLst>
            <c:ext xmlns:c16="http://schemas.microsoft.com/office/drawing/2014/chart" uri="{C3380CC4-5D6E-409C-BE32-E72D297353CC}">
              <c16:uniqueId val="{00000000-A6AA-45C1-990D-67021F94ED5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87.65</c:v>
                </c:pt>
                <c:pt idx="3">
                  <c:v>88.15</c:v>
                </c:pt>
                <c:pt idx="4">
                  <c:v>88.37</c:v>
                </c:pt>
              </c:numCache>
            </c:numRef>
          </c:val>
          <c:smooth val="0"/>
          <c:extLst>
            <c:ext xmlns:c16="http://schemas.microsoft.com/office/drawing/2014/chart" uri="{C3380CC4-5D6E-409C-BE32-E72D297353CC}">
              <c16:uniqueId val="{00000001-A6AA-45C1-990D-67021F94ED5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99.88</c:v>
                </c:pt>
                <c:pt idx="1">
                  <c:v>100.08</c:v>
                </c:pt>
                <c:pt idx="2">
                  <c:v>100.07</c:v>
                </c:pt>
                <c:pt idx="3">
                  <c:v>92.32</c:v>
                </c:pt>
                <c:pt idx="4">
                  <c:v>91.72</c:v>
                </c:pt>
              </c:numCache>
            </c:numRef>
          </c:val>
          <c:extLst>
            <c:ext xmlns:c16="http://schemas.microsoft.com/office/drawing/2014/chart" uri="{C3380CC4-5D6E-409C-BE32-E72D297353CC}">
              <c16:uniqueId val="{00000000-B20B-4AC1-BAF9-A443AC72269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0B-4AC1-BAF9-A443AC72269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23-4605-9E8E-2595EFDB3A0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23-4605-9E8E-2595EFDB3A0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CF-4506-8BBE-A4A275238EA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CF-4506-8BBE-A4A275238EA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F2-4136-86A2-FDECFF0AD0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F2-4136-86A2-FDECFF0AD0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77-4DD3-8906-6B3FBAE92D9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77-4DD3-8906-6B3FBAE92D9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A9-4195-B857-A9AA97F5A9A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1268.6300000000001</c:v>
                </c:pt>
                <c:pt idx="3">
                  <c:v>1283.69</c:v>
                </c:pt>
                <c:pt idx="4">
                  <c:v>1160.22</c:v>
                </c:pt>
              </c:numCache>
            </c:numRef>
          </c:val>
          <c:smooth val="0"/>
          <c:extLst>
            <c:ext xmlns:c16="http://schemas.microsoft.com/office/drawing/2014/chart" uri="{C3380CC4-5D6E-409C-BE32-E72D297353CC}">
              <c16:uniqueId val="{00000001-AEA9-4195-B857-A9AA97F5A9A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64.42</c:v>
                </c:pt>
                <c:pt idx="1">
                  <c:v>58.55</c:v>
                </c:pt>
                <c:pt idx="2">
                  <c:v>63.06</c:v>
                </c:pt>
                <c:pt idx="3">
                  <c:v>62.89</c:v>
                </c:pt>
                <c:pt idx="4">
                  <c:v>52.61</c:v>
                </c:pt>
              </c:numCache>
            </c:numRef>
          </c:val>
          <c:extLst>
            <c:ext xmlns:c16="http://schemas.microsoft.com/office/drawing/2014/chart" uri="{C3380CC4-5D6E-409C-BE32-E72D297353CC}">
              <c16:uniqueId val="{00000000-8D31-4A96-B870-F4B9AFCC801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82.88</c:v>
                </c:pt>
                <c:pt idx="3">
                  <c:v>82.53</c:v>
                </c:pt>
                <c:pt idx="4">
                  <c:v>81.81</c:v>
                </c:pt>
              </c:numCache>
            </c:numRef>
          </c:val>
          <c:smooth val="0"/>
          <c:extLst>
            <c:ext xmlns:c16="http://schemas.microsoft.com/office/drawing/2014/chart" uri="{C3380CC4-5D6E-409C-BE32-E72D297353CC}">
              <c16:uniqueId val="{00000001-8D31-4A96-B870-F4B9AFCC801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222.62</c:v>
                </c:pt>
                <c:pt idx="1">
                  <c:v>247.31</c:v>
                </c:pt>
                <c:pt idx="2">
                  <c:v>243.62</c:v>
                </c:pt>
                <c:pt idx="3">
                  <c:v>243.39</c:v>
                </c:pt>
                <c:pt idx="4">
                  <c:v>292.14</c:v>
                </c:pt>
              </c:numCache>
            </c:numRef>
          </c:val>
          <c:extLst>
            <c:ext xmlns:c16="http://schemas.microsoft.com/office/drawing/2014/chart" uri="{C3380CC4-5D6E-409C-BE32-E72D297353CC}">
              <c16:uniqueId val="{00000000-253F-4E39-8B11-FC2B79FDDBF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187.76</c:v>
                </c:pt>
                <c:pt idx="3">
                  <c:v>190.48</c:v>
                </c:pt>
                <c:pt idx="4">
                  <c:v>193.59</c:v>
                </c:pt>
              </c:numCache>
            </c:numRef>
          </c:val>
          <c:smooth val="0"/>
          <c:extLst>
            <c:ext xmlns:c16="http://schemas.microsoft.com/office/drawing/2014/chart" uri="{C3380CC4-5D6E-409C-BE32-E72D297353CC}">
              <c16:uniqueId val="{00000001-253F-4E39-8B11-FC2B79FDDBF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 zoomScaleNormal="100" workbookViewId="0">
      <selection activeCell="A2" sqref="A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七ケ宿町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45">
        <f>データ!S6</f>
        <v>1258</v>
      </c>
      <c r="AM8" s="45"/>
      <c r="AN8" s="45"/>
      <c r="AO8" s="45"/>
      <c r="AP8" s="45"/>
      <c r="AQ8" s="45"/>
      <c r="AR8" s="45"/>
      <c r="AS8" s="45"/>
      <c r="AT8" s="46">
        <f>データ!T6</f>
        <v>263.08999999999997</v>
      </c>
      <c r="AU8" s="46"/>
      <c r="AV8" s="46"/>
      <c r="AW8" s="46"/>
      <c r="AX8" s="46"/>
      <c r="AY8" s="46"/>
      <c r="AZ8" s="46"/>
      <c r="BA8" s="46"/>
      <c r="BB8" s="46">
        <f>データ!U6</f>
        <v>4.78</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91.57</v>
      </c>
      <c r="Q10" s="46"/>
      <c r="R10" s="46"/>
      <c r="S10" s="46"/>
      <c r="T10" s="46"/>
      <c r="U10" s="46"/>
      <c r="V10" s="46"/>
      <c r="W10" s="46">
        <f>データ!Q6</f>
        <v>68.319999999999993</v>
      </c>
      <c r="X10" s="46"/>
      <c r="Y10" s="46"/>
      <c r="Z10" s="46"/>
      <c r="AA10" s="46"/>
      <c r="AB10" s="46"/>
      <c r="AC10" s="46"/>
      <c r="AD10" s="45">
        <f>データ!R6</f>
        <v>2690</v>
      </c>
      <c r="AE10" s="45"/>
      <c r="AF10" s="45"/>
      <c r="AG10" s="45"/>
      <c r="AH10" s="45"/>
      <c r="AI10" s="45"/>
      <c r="AJ10" s="45"/>
      <c r="AK10" s="2"/>
      <c r="AL10" s="45">
        <f>データ!V6</f>
        <v>1129</v>
      </c>
      <c r="AM10" s="45"/>
      <c r="AN10" s="45"/>
      <c r="AO10" s="45"/>
      <c r="AP10" s="45"/>
      <c r="AQ10" s="45"/>
      <c r="AR10" s="45"/>
      <c r="AS10" s="45"/>
      <c r="AT10" s="46">
        <f>データ!W6</f>
        <v>0.82</v>
      </c>
      <c r="AU10" s="46"/>
      <c r="AV10" s="46"/>
      <c r="AW10" s="46"/>
      <c r="AX10" s="46"/>
      <c r="AY10" s="46"/>
      <c r="AZ10" s="46"/>
      <c r="BA10" s="46"/>
      <c r="BB10" s="46">
        <f>データ!X6</f>
        <v>1376.83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45</v>
      </c>
      <c r="O86" s="12" t="str">
        <f>データ!EO6</f>
        <v>【0.13】</v>
      </c>
    </row>
  </sheetData>
  <sheetProtection algorithmName="SHA-512" hashValue="bjHJ5LfP0M5ZTR83IvwZonYbyKUpuuUtMnFPKa1WPT5E+86JviB9MvbbD/RUbnldJhco75o2IetzV+SuV54wsA==" saltValue="2j2lHMQ+Tn5r536RAr+E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43028</v>
      </c>
      <c r="D6" s="19">
        <f t="shared" si="3"/>
        <v>47</v>
      </c>
      <c r="E6" s="19">
        <f t="shared" si="3"/>
        <v>17</v>
      </c>
      <c r="F6" s="19">
        <f t="shared" si="3"/>
        <v>4</v>
      </c>
      <c r="G6" s="19">
        <f t="shared" si="3"/>
        <v>0</v>
      </c>
      <c r="H6" s="19" t="str">
        <f t="shared" si="3"/>
        <v>宮城県　七ケ宿町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91.57</v>
      </c>
      <c r="Q6" s="20">
        <f t="shared" si="3"/>
        <v>68.319999999999993</v>
      </c>
      <c r="R6" s="20">
        <f t="shared" si="3"/>
        <v>2690</v>
      </c>
      <c r="S6" s="20">
        <f t="shared" si="3"/>
        <v>1258</v>
      </c>
      <c r="T6" s="20">
        <f t="shared" si="3"/>
        <v>263.08999999999997</v>
      </c>
      <c r="U6" s="20">
        <f t="shared" si="3"/>
        <v>4.78</v>
      </c>
      <c r="V6" s="20">
        <f t="shared" si="3"/>
        <v>1129</v>
      </c>
      <c r="W6" s="20">
        <f t="shared" si="3"/>
        <v>0.82</v>
      </c>
      <c r="X6" s="20">
        <f t="shared" si="3"/>
        <v>1376.83</v>
      </c>
      <c r="Y6" s="21">
        <f>IF(Y7="",NA(),Y7)</f>
        <v>99.88</v>
      </c>
      <c r="Z6" s="21">
        <f t="shared" ref="Z6:AH6" si="4">IF(Z7="",NA(),Z7)</f>
        <v>100.08</v>
      </c>
      <c r="AA6" s="21">
        <f t="shared" si="4"/>
        <v>100.07</v>
      </c>
      <c r="AB6" s="21">
        <f t="shared" si="4"/>
        <v>92.32</v>
      </c>
      <c r="AC6" s="21">
        <f t="shared" si="4"/>
        <v>91.72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1268.6300000000001</v>
      </c>
      <c r="BN6" s="21">
        <f t="shared" si="7"/>
        <v>1283.69</v>
      </c>
      <c r="BO6" s="21">
        <f t="shared" si="7"/>
        <v>1160.22</v>
      </c>
      <c r="BP6" s="20" t="str">
        <f>IF(BP7="","",IF(BP7="-","【-】","【"&amp;SUBSTITUTE(TEXT(BP7,"#,##0.00"),"-","△")&amp;"】"))</f>
        <v>【1,182.11】</v>
      </c>
      <c r="BQ6" s="21">
        <f>IF(BQ7="",NA(),BQ7)</f>
        <v>64.42</v>
      </c>
      <c r="BR6" s="21">
        <f t="shared" ref="BR6:BZ6" si="8">IF(BR7="",NA(),BR7)</f>
        <v>58.55</v>
      </c>
      <c r="BS6" s="21">
        <f t="shared" si="8"/>
        <v>63.06</v>
      </c>
      <c r="BT6" s="21">
        <f t="shared" si="8"/>
        <v>62.89</v>
      </c>
      <c r="BU6" s="21">
        <f t="shared" si="8"/>
        <v>52.61</v>
      </c>
      <c r="BV6" s="21">
        <f t="shared" si="8"/>
        <v>72.260000000000005</v>
      </c>
      <c r="BW6" s="21">
        <f t="shared" si="8"/>
        <v>71.84</v>
      </c>
      <c r="BX6" s="21">
        <f t="shared" si="8"/>
        <v>82.88</v>
      </c>
      <c r="BY6" s="21">
        <f t="shared" si="8"/>
        <v>82.53</v>
      </c>
      <c r="BZ6" s="21">
        <f t="shared" si="8"/>
        <v>81.81</v>
      </c>
      <c r="CA6" s="20" t="str">
        <f>IF(CA7="","",IF(CA7="-","【-】","【"&amp;SUBSTITUTE(TEXT(CA7,"#,##0.00"),"-","△")&amp;"】"))</f>
        <v>【73.78】</v>
      </c>
      <c r="CB6" s="21">
        <f>IF(CB7="",NA(),CB7)</f>
        <v>222.62</v>
      </c>
      <c r="CC6" s="21">
        <f t="shared" ref="CC6:CK6" si="9">IF(CC7="",NA(),CC7)</f>
        <v>247.31</v>
      </c>
      <c r="CD6" s="21">
        <f t="shared" si="9"/>
        <v>243.62</v>
      </c>
      <c r="CE6" s="21">
        <f t="shared" si="9"/>
        <v>243.39</v>
      </c>
      <c r="CF6" s="21">
        <f t="shared" si="9"/>
        <v>292.14</v>
      </c>
      <c r="CG6" s="21">
        <f t="shared" si="9"/>
        <v>230.02</v>
      </c>
      <c r="CH6" s="21">
        <f t="shared" si="9"/>
        <v>228.47</v>
      </c>
      <c r="CI6" s="21">
        <f t="shared" si="9"/>
        <v>187.76</v>
      </c>
      <c r="CJ6" s="21">
        <f t="shared" si="9"/>
        <v>190.48</v>
      </c>
      <c r="CK6" s="21">
        <f t="shared" si="9"/>
        <v>193.59</v>
      </c>
      <c r="CL6" s="20" t="str">
        <f>IF(CL7="","",IF(CL7="-","【-】","【"&amp;SUBSTITUTE(TEXT(CL7,"#,##0.00"),"-","△")&amp;"】"))</f>
        <v>【220.62】</v>
      </c>
      <c r="CM6" s="21">
        <f>IF(CM7="",NA(),CM7)</f>
        <v>43.37</v>
      </c>
      <c r="CN6" s="21">
        <f t="shared" ref="CN6:CV6" si="10">IF(CN7="",NA(),CN7)</f>
        <v>49.9</v>
      </c>
      <c r="CO6" s="21">
        <f t="shared" si="10"/>
        <v>49.11</v>
      </c>
      <c r="CP6" s="21">
        <f t="shared" si="10"/>
        <v>50.69</v>
      </c>
      <c r="CQ6" s="21">
        <f t="shared" si="10"/>
        <v>49.7</v>
      </c>
      <c r="CR6" s="21">
        <f t="shared" si="10"/>
        <v>42.56</v>
      </c>
      <c r="CS6" s="21">
        <f t="shared" si="10"/>
        <v>42.47</v>
      </c>
      <c r="CT6" s="21">
        <f t="shared" si="10"/>
        <v>45.87</v>
      </c>
      <c r="CU6" s="21">
        <f t="shared" si="10"/>
        <v>44.24</v>
      </c>
      <c r="CV6" s="21">
        <f t="shared" si="10"/>
        <v>45.3</v>
      </c>
      <c r="CW6" s="20" t="str">
        <f>IF(CW7="","",IF(CW7="-","【-】","【"&amp;SUBSTITUTE(TEXT(CW7,"#,##0.00"),"-","△")&amp;"】"))</f>
        <v>【42.22】</v>
      </c>
      <c r="CX6" s="21">
        <f>IF(CX7="",NA(),CX7)</f>
        <v>92.39</v>
      </c>
      <c r="CY6" s="21">
        <f t="shared" ref="CY6:DG6" si="11">IF(CY7="",NA(),CY7)</f>
        <v>92.27</v>
      </c>
      <c r="CZ6" s="21">
        <f t="shared" si="11"/>
        <v>92.98</v>
      </c>
      <c r="DA6" s="21">
        <f t="shared" si="11"/>
        <v>92.37</v>
      </c>
      <c r="DB6" s="21">
        <f t="shared" si="11"/>
        <v>92.65</v>
      </c>
      <c r="DC6" s="21">
        <f t="shared" si="11"/>
        <v>83.32</v>
      </c>
      <c r="DD6" s="21">
        <f t="shared" si="11"/>
        <v>83.75</v>
      </c>
      <c r="DE6" s="21">
        <f t="shared" si="11"/>
        <v>87.65</v>
      </c>
      <c r="DF6" s="21">
        <f t="shared" si="11"/>
        <v>88.15</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0.06</v>
      </c>
      <c r="EM6" s="21">
        <f t="shared" si="14"/>
        <v>0.27</v>
      </c>
      <c r="EN6" s="21">
        <f t="shared" si="14"/>
        <v>0.22</v>
      </c>
      <c r="EO6" s="20" t="str">
        <f>IF(EO7="","",IF(EO7="-","【-】","【"&amp;SUBSTITUTE(TEXT(EO7,"#,##0.00"),"-","△")&amp;"】"))</f>
        <v>【0.13】</v>
      </c>
    </row>
    <row r="7" spans="1:145" s="22" customFormat="1" x14ac:dyDescent="0.15">
      <c r="A7" s="14"/>
      <c r="B7" s="23">
        <v>2022</v>
      </c>
      <c r="C7" s="23">
        <v>43028</v>
      </c>
      <c r="D7" s="23">
        <v>47</v>
      </c>
      <c r="E7" s="23">
        <v>17</v>
      </c>
      <c r="F7" s="23">
        <v>4</v>
      </c>
      <c r="G7" s="23">
        <v>0</v>
      </c>
      <c r="H7" s="23" t="s">
        <v>99</v>
      </c>
      <c r="I7" s="23" t="s">
        <v>100</v>
      </c>
      <c r="J7" s="23" t="s">
        <v>101</v>
      </c>
      <c r="K7" s="23" t="s">
        <v>102</v>
      </c>
      <c r="L7" s="23" t="s">
        <v>103</v>
      </c>
      <c r="M7" s="23" t="s">
        <v>104</v>
      </c>
      <c r="N7" s="24" t="s">
        <v>105</v>
      </c>
      <c r="O7" s="24" t="s">
        <v>106</v>
      </c>
      <c r="P7" s="24">
        <v>91.57</v>
      </c>
      <c r="Q7" s="24">
        <v>68.319999999999993</v>
      </c>
      <c r="R7" s="24">
        <v>2690</v>
      </c>
      <c r="S7" s="24">
        <v>1258</v>
      </c>
      <c r="T7" s="24">
        <v>263.08999999999997</v>
      </c>
      <c r="U7" s="24">
        <v>4.78</v>
      </c>
      <c r="V7" s="24">
        <v>1129</v>
      </c>
      <c r="W7" s="24">
        <v>0.82</v>
      </c>
      <c r="X7" s="24">
        <v>1376.83</v>
      </c>
      <c r="Y7" s="24">
        <v>99.88</v>
      </c>
      <c r="Z7" s="24">
        <v>100.08</v>
      </c>
      <c r="AA7" s="24">
        <v>100.07</v>
      </c>
      <c r="AB7" s="24">
        <v>92.32</v>
      </c>
      <c r="AC7" s="24">
        <v>91.72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1268.6300000000001</v>
      </c>
      <c r="BN7" s="24">
        <v>1283.69</v>
      </c>
      <c r="BO7" s="24">
        <v>1160.22</v>
      </c>
      <c r="BP7" s="24">
        <v>1182.1099999999999</v>
      </c>
      <c r="BQ7" s="24">
        <v>64.42</v>
      </c>
      <c r="BR7" s="24">
        <v>58.55</v>
      </c>
      <c r="BS7" s="24">
        <v>63.06</v>
      </c>
      <c r="BT7" s="24">
        <v>62.89</v>
      </c>
      <c r="BU7" s="24">
        <v>52.61</v>
      </c>
      <c r="BV7" s="24">
        <v>72.260000000000005</v>
      </c>
      <c r="BW7" s="24">
        <v>71.84</v>
      </c>
      <c r="BX7" s="24">
        <v>82.88</v>
      </c>
      <c r="BY7" s="24">
        <v>82.53</v>
      </c>
      <c r="BZ7" s="24">
        <v>81.81</v>
      </c>
      <c r="CA7" s="24">
        <v>73.78</v>
      </c>
      <c r="CB7" s="24">
        <v>222.62</v>
      </c>
      <c r="CC7" s="24">
        <v>247.31</v>
      </c>
      <c r="CD7" s="24">
        <v>243.62</v>
      </c>
      <c r="CE7" s="24">
        <v>243.39</v>
      </c>
      <c r="CF7" s="24">
        <v>292.14</v>
      </c>
      <c r="CG7" s="24">
        <v>230.02</v>
      </c>
      <c r="CH7" s="24">
        <v>228.47</v>
      </c>
      <c r="CI7" s="24">
        <v>187.76</v>
      </c>
      <c r="CJ7" s="24">
        <v>190.48</v>
      </c>
      <c r="CK7" s="24">
        <v>193.59</v>
      </c>
      <c r="CL7" s="24">
        <v>220.62</v>
      </c>
      <c r="CM7" s="24">
        <v>43.37</v>
      </c>
      <c r="CN7" s="24">
        <v>49.9</v>
      </c>
      <c r="CO7" s="24">
        <v>49.11</v>
      </c>
      <c r="CP7" s="24">
        <v>50.69</v>
      </c>
      <c r="CQ7" s="24">
        <v>49.7</v>
      </c>
      <c r="CR7" s="24">
        <v>42.56</v>
      </c>
      <c r="CS7" s="24">
        <v>42.47</v>
      </c>
      <c r="CT7" s="24">
        <v>45.87</v>
      </c>
      <c r="CU7" s="24">
        <v>44.24</v>
      </c>
      <c r="CV7" s="24">
        <v>45.3</v>
      </c>
      <c r="CW7" s="24">
        <v>42.22</v>
      </c>
      <c r="CX7" s="24">
        <v>92.39</v>
      </c>
      <c r="CY7" s="24">
        <v>92.27</v>
      </c>
      <c r="CZ7" s="24">
        <v>92.98</v>
      </c>
      <c r="DA7" s="24">
        <v>92.37</v>
      </c>
      <c r="DB7" s="24">
        <v>92.65</v>
      </c>
      <c r="DC7" s="24">
        <v>83.32</v>
      </c>
      <c r="DD7" s="24">
        <v>83.75</v>
      </c>
      <c r="DE7" s="24">
        <v>87.65</v>
      </c>
      <c r="DF7" s="24">
        <v>88.15</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0.06</v>
      </c>
      <c r="EM7" s="24">
        <v>0.27</v>
      </c>
      <c r="EN7" s="24">
        <v>0.22</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2024-01-31T06:15:34Z</cp:lastPrinted>
  <dcterms:created xsi:type="dcterms:W3CDTF">2023-12-12T02:49:22Z</dcterms:created>
  <dcterms:modified xsi:type="dcterms:W3CDTF">2024-02-22T04:58:13Z</dcterms:modified>
  <cp:category/>
</cp:coreProperties>
</file>