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4_富谷市★☆\02_修正\"/>
    </mc:Choice>
  </mc:AlternateContent>
  <workbookProtection workbookAlgorithmName="SHA-512" workbookHashValue="yVS0r0/F2ywitA5sz5wq9SnU3l1ohE1bqCrPAUVjIrL6SGGcWA3NPd3ghJfvJUAPjdXGLEELQjvWAjv6gY1cHA==" workbookSaltValue="c3qPQkcmFqTT7GgodmfolQ==" workbookSpinCount="100000" lockStructure="1"/>
  <bookViews>
    <workbookView xWindow="0" yWindow="0" windowWidth="20490" windowHeight="88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<sst xmlns="http://schemas.openxmlformats.org/spreadsheetml/2006/main" count="228" uniqueCount="114">
  <si>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</si>
  <si>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</si>
  <si>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</si>
  <si>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</si>
  <si>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</si>
  <si>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</si>
  <si>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</si>
  <si>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</si>
  <si>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</si>
  <si>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</si>
  <si>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</si>
  <si>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</si>
  <si>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</si>
  <si>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</si>
  <si>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</si>
  <si>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</si>
  <si>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</si>
  <si>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</si>
  <si>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</si>
  <si>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</si>
  <si>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</si>
  <si>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</si>
  <si>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</si>
  <si>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</si>
  <si>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</si>
  <si>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</si>
  <si>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</si>
  <si>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</si>
  <si>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</si>
  <si>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</si>
  <si>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</si>
  <si>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</si>
  <si>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</si>
  <si>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</si>
  <si>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</si>
  <si>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</si>
  <si>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</si>
  <si>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</si>
  <si>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</si>
  <si>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</si>
  <si>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</si>
  <si>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</si>
  <si>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</si>
  <si>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</si>
  <si>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</si>
  <si>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</si>
  <si>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</si>
  <si>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</si>
  <si>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</si>
  <si>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</si>
  <si>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</si>
  <si>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</si>
  <si>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</si>
  <si>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</si>
  <si>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</si>
  <si>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</si>
  <si>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</si>
  <si>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</si>
  <si>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</si>
  <si>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</si>
  <si>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</si>
  <si>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</si>
  <si>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</si>
  <si>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</si>
  <si>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</si>
  <si>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</si>
  <si>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</si>
  <si>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</si>
  <si>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</si>
  <si>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</si>
  <si>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</si>
  <si>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</si>
  <si>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</si>
  <si>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</si>
  <si>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</si>
  <si>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</si>
  <si>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</si>
  <si>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</si>
  <si>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</si>
  <si>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</si>
  <si>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</si>
  <si>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</si>
  <si>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</si>
  <si>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</si>
  <si>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</si>
  <si>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</si>
  <si>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</si>
  <si>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</si>
  <si>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</si>
  <si>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</si>
  <si>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</si>
  <si>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</si>
  <si>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</si>
  <si>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</si>
  <si>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</si>
  <si>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</si>
  <si>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</si>
  <si>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</si>
  <si>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</si>
  <si>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</si>
  <si>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</si>
  <si>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</si>
  <si>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</si>
  <si>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</si>
  <si>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</si>
  <si>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</si>
  <si>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</si>
  <si>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</si>
  <si>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</si>
  <si>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</si>
  <si>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</si>
  <si>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今後は、企業債を借りながら老朽化に伴う施設の更新を考えているとともに、物価上昇傾向にあることから、厳しい企業経営が求められていくものと考えられる。
　その為、中長期にわたる経営判断が必要であり、今回の経営指標を参考に類似団体の動向も把握しながら、健全経営に努めていく。</t>
    <phoneticPr fontId="4"/>
  </si>
  <si>
    <t>　①経常収支比率及び⑤料金回収率については、100％以上の数値で推移している。
　①経常収支比率及び⑤料金回収率においては、特別修繕引当金繰入額の減等によって給水原価が低下したことにより、上昇したものであるが、今後経費が増加傾向であることから令和４年度決算数値より減少するものと見込んでいる。
　⑧有収率においては、令和4年3月16日に発生した福島県沖を震源とする地震の影響により、広域で断水が発生したため洗管作業を実施した外に、漏水箇所が前年度と比べ多くなったことから、富谷市水道事業基本計画で目標値に掲げる90.1％を超えることができなかった。今後、目標を達成するように漏水修繕工事を迅速に実施していく。
　老朽管更新のため、企業債の借入を予定しており、④企業債残高対給水収益比率は上昇傾向となると見込んでいる。</t>
    <rPh sb="8" eb="9">
      <t>オヨ</t>
    </rPh>
    <rPh sb="11" eb="13">
      <t>リョウキン</t>
    </rPh>
    <rPh sb="13" eb="15">
      <t>カイシュウ</t>
    </rPh>
    <rPh sb="15" eb="16">
      <t>リツ</t>
    </rPh>
    <rPh sb="43" eb="45">
      <t>ケイジョウ</t>
    </rPh>
    <rPh sb="45" eb="47">
      <t>シュウシ</t>
    </rPh>
    <rPh sb="47" eb="49">
      <t>ヒリツ</t>
    </rPh>
    <rPh sb="49" eb="50">
      <t>オヨ</t>
    </rPh>
    <rPh sb="63" eb="65">
      <t>トクベツ</t>
    </rPh>
    <rPh sb="65" eb="67">
      <t>シュウゼン</t>
    </rPh>
    <rPh sb="67" eb="69">
      <t>ヒキアテ</t>
    </rPh>
    <rPh sb="69" eb="70">
      <t>キン</t>
    </rPh>
    <rPh sb="70" eb="72">
      <t>クリイレ</t>
    </rPh>
    <rPh sb="72" eb="73">
      <t>ガク</t>
    </rPh>
    <rPh sb="74" eb="75">
      <t>ゲン</t>
    </rPh>
    <rPh sb="75" eb="76">
      <t>トウ</t>
    </rPh>
    <rPh sb="80" eb="82">
      <t>キュウスイ</t>
    </rPh>
    <rPh sb="82" eb="84">
      <t>ゲンカ</t>
    </rPh>
    <rPh sb="85" eb="87">
      <t>テイカ</t>
    </rPh>
    <rPh sb="95" eb="97">
      <t>ジョウショウ</t>
    </rPh>
    <rPh sb="106" eb="108">
      <t>コンゴ</t>
    </rPh>
    <rPh sb="108" eb="110">
      <t>ケイヒ</t>
    </rPh>
    <rPh sb="111" eb="113">
      <t>ゾウカ</t>
    </rPh>
    <rPh sb="113" eb="115">
      <t>ケイコウ</t>
    </rPh>
    <rPh sb="122" eb="124">
      <t>レイワ</t>
    </rPh>
    <rPh sb="125" eb="127">
      <t>ネンド</t>
    </rPh>
    <rPh sb="127" eb="129">
      <t>ケッサン</t>
    </rPh>
    <rPh sb="129" eb="131">
      <t>スウチ</t>
    </rPh>
    <rPh sb="133" eb="135">
      <t>ゲンショウ</t>
    </rPh>
    <rPh sb="140" eb="142">
      <t>ミコ</t>
    </rPh>
    <rPh sb="160" eb="162">
      <t>レイワ</t>
    </rPh>
    <rPh sb="163" eb="164">
      <t>ネン</t>
    </rPh>
    <rPh sb="165" eb="166">
      <t>ガツ</t>
    </rPh>
    <rPh sb="168" eb="169">
      <t>ニチ</t>
    </rPh>
    <rPh sb="170" eb="172">
      <t>ハッセイ</t>
    </rPh>
    <rPh sb="174" eb="177">
      <t>フクシマケン</t>
    </rPh>
    <rPh sb="177" eb="178">
      <t>オキ</t>
    </rPh>
    <rPh sb="179" eb="181">
      <t>シンゲン</t>
    </rPh>
    <rPh sb="184" eb="186">
      <t>ジシン</t>
    </rPh>
    <rPh sb="187" eb="189">
      <t>エイキョウ</t>
    </rPh>
    <rPh sb="193" eb="195">
      <t>コウイキ</t>
    </rPh>
    <rPh sb="196" eb="198">
      <t>ダンスイ</t>
    </rPh>
    <rPh sb="199" eb="201">
      <t>ハッセイ</t>
    </rPh>
    <rPh sb="205" eb="209">
      <t>センカンサギョウ</t>
    </rPh>
    <rPh sb="210" eb="212">
      <t>ジッシ</t>
    </rPh>
    <rPh sb="214" eb="215">
      <t>ホカ</t>
    </rPh>
    <rPh sb="217" eb="219">
      <t>ロウスイ</t>
    </rPh>
    <rPh sb="219" eb="221">
      <t>カショ</t>
    </rPh>
    <rPh sb="228" eb="229">
      <t>オオ</t>
    </rPh>
    <rPh sb="276" eb="278">
      <t>コンゴ</t>
    </rPh>
    <rPh sb="279" eb="281">
      <t>モクヒョウ</t>
    </rPh>
    <rPh sb="282" eb="284">
      <t>タッセイ</t>
    </rPh>
    <phoneticPr fontId="4"/>
  </si>
  <si>
    <t xml:space="preserve">　②管路経年化率は、計上されている大部分が過去の宅地造成により布設された配水管で法定耐用年数を超えたものである。
　令和３年度から実施している配水管の更新工事は、主に法定耐用年数を超えた配水管であることから、②管路経年化率が減少している。
　令和５年度以降においても引き続き計画的に更新する予定としている。
</t>
    <rPh sb="10" eb="12">
      <t>ケイジョウ</t>
    </rPh>
    <rPh sb="17" eb="20">
      <t>ダイブブン</t>
    </rPh>
    <rPh sb="66" eb="68">
      <t>ジッシ</t>
    </rPh>
    <rPh sb="82" eb="83">
      <t>オモ</t>
    </rPh>
    <rPh sb="84" eb="86">
      <t>ホウテイ</t>
    </rPh>
    <rPh sb="86" eb="88">
      <t>タイヨウ</t>
    </rPh>
    <rPh sb="88" eb="90">
      <t>ネンスウ</t>
    </rPh>
    <rPh sb="91" eb="92">
      <t>コ</t>
    </rPh>
    <rPh sb="94" eb="97">
      <t>ハイスイカン</t>
    </rPh>
    <rPh sb="106" eb="108">
      <t>カンロ</t>
    </rPh>
    <rPh sb="108" eb="110">
      <t>ケイネン</t>
    </rPh>
    <rPh sb="111" eb="112">
      <t>リツ</t>
    </rPh>
    <rPh sb="113" eb="11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</si>
</sst>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0.31</c:v>
                </c:pt>
                <c:pt idx="1">
                  <c:v>0.28999999999999998</c:v>
                </c:pt>
                <c:pt idx="2">
                  <c:v>0.08</c:v>
                </c:pt>
                <c:pt idx="3">
                  <c:v>0.93</c:v>
                </c:pt>
                <c:pt idx="4">
                  <c:v>1.26</c:v>
                </c:pt>
              </c:numCache>
            </c:numRef>
          </c:val>
          <c:extLst>
            <c:ext xmlns:c16="http://schemas.microsoft.com/office/drawing/2014/chart" uri="{C3380CC4-5D6E-409C-BE32-E72D297353CC}">
              <c16:uniqueId val="{00000000-211B-497A-8535-0558702883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211B-497A-8535-0558702883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64.599999999999994</c:v>
                </c:pt>
                <c:pt idx="1">
                  <c:v>61.32</c:v>
                </c:pt>
                <c:pt idx="2">
                  <c:v>61.25</c:v>
                </c:pt>
                <c:pt idx="3">
                  <c:v>60.74</c:v>
                </c:pt>
                <c:pt idx="4">
                  <c:v>61.81</c:v>
                </c:pt>
              </c:numCache>
            </c:numRef>
          </c:val>
          <c:extLst>
            <c:ext xmlns:c16="http://schemas.microsoft.com/office/drawing/2014/chart" uri="{C3380CC4-5D6E-409C-BE32-E72D297353CC}">
              <c16:uniqueId val="{00000000-817D-4C2F-B093-6CD3E18608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817D-4C2F-B093-6CD3E18608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84.41</c:v>
                </c:pt>
                <c:pt idx="1">
                  <c:v>87.94</c:v>
                </c:pt>
                <c:pt idx="2">
                  <c:v>91.05</c:v>
                </c:pt>
                <c:pt idx="3">
                  <c:v>90.77</c:v>
                </c:pt>
                <c:pt idx="4">
                  <c:v>87.27</c:v>
                </c:pt>
              </c:numCache>
            </c:numRef>
          </c:val>
          <c:extLst>
            <c:ext xmlns:c16="http://schemas.microsoft.com/office/drawing/2014/chart" uri="{C3380CC4-5D6E-409C-BE32-E72D297353CC}">
              <c16:uniqueId val="{00000000-C673-40DD-A4F6-0B5B778563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C673-40DD-A4F6-0B5B778563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101.34</c:v>
                </c:pt>
                <c:pt idx="1">
                  <c:v>106.38</c:v>
                </c:pt>
                <c:pt idx="2">
                  <c:v>111.75</c:v>
                </c:pt>
                <c:pt idx="3">
                  <c:v>114.22</c:v>
                </c:pt>
                <c:pt idx="4">
                  <c:v>125.31</c:v>
                </c:pt>
              </c:numCache>
            </c:numRef>
          </c:val>
          <c:extLst>
            <c:ext xmlns:c16="http://schemas.microsoft.com/office/drawing/2014/chart" uri="{C3380CC4-5D6E-409C-BE32-E72D297353CC}">
              <c16:uniqueId val="{00000000-7463-444C-9D91-AA6BFAFDDE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463-444C-9D91-AA6BFAFDDE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53.93</c:v>
                </c:pt>
                <c:pt idx="1">
                  <c:v>54.57</c:v>
                </c:pt>
                <c:pt idx="2">
                  <c:v>56.46</c:v>
                </c:pt>
                <c:pt idx="3">
                  <c:v>57.45</c:v>
                </c:pt>
                <c:pt idx="4">
                  <c:v>58.09</c:v>
                </c:pt>
              </c:numCache>
            </c:numRef>
          </c:val>
          <c:extLst>
            <c:ext xmlns:c16="http://schemas.microsoft.com/office/drawing/2014/chart" uri="{C3380CC4-5D6E-409C-BE32-E72D297353CC}">
              <c16:uniqueId val="{00000000-A95B-4E0D-A238-77B31472AC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95B-4E0D-A238-77B31472AC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6.79</c:v>
                </c:pt>
                <c:pt idx="1">
                  <c:v>23.18</c:v>
                </c:pt>
                <c:pt idx="2">
                  <c:v>26.6</c:v>
                </c:pt>
                <c:pt idx="3">
                  <c:v>27.91</c:v>
                </c:pt>
                <c:pt idx="4">
                  <c:v>24.07</c:v>
                </c:pt>
              </c:numCache>
            </c:numRef>
          </c:val>
          <c:extLst>
            <c:ext xmlns:c16="http://schemas.microsoft.com/office/drawing/2014/chart" uri="{C3380CC4-5D6E-409C-BE32-E72D297353CC}">
              <c16:uniqueId val="{00000000-A39D-41C5-8B99-81FF2D2836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A39D-41C5-8B99-81FF2D2836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0E-487E-B76D-A7DA60FE46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CE0E-487E-B76D-A7DA60FE46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791.33</c:v>
                </c:pt>
                <c:pt idx="1">
                  <c:v>1084.18</c:v>
                </c:pt>
                <c:pt idx="2">
                  <c:v>1036.79</c:v>
                </c:pt>
                <c:pt idx="3">
                  <c:v>1195.9100000000001</c:v>
                </c:pt>
                <c:pt idx="4">
                  <c:v>1279.26</c:v>
                </c:pt>
              </c:numCache>
            </c:numRef>
          </c:val>
          <c:extLst>
            <c:ext xmlns:c16="http://schemas.microsoft.com/office/drawing/2014/chart" uri="{C3380CC4-5D6E-409C-BE32-E72D297353CC}">
              <c16:uniqueId val="{00000000-740F-4225-BD87-A75C86D11E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740F-4225-BD87-A75C86D11E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113.13</c:v>
                </c:pt>
                <c:pt idx="1">
                  <c:v>105.92</c:v>
                </c:pt>
                <c:pt idx="2">
                  <c:v>99.25</c:v>
                </c:pt>
                <c:pt idx="3">
                  <c:v>86.85</c:v>
                </c:pt>
                <c:pt idx="4">
                  <c:v>90.73</c:v>
                </c:pt>
              </c:numCache>
            </c:numRef>
          </c:val>
          <c:extLst>
            <c:ext xmlns:c16="http://schemas.microsoft.com/office/drawing/2014/chart" uri="{C3380CC4-5D6E-409C-BE32-E72D297353CC}">
              <c16:uniqueId val="{00000000-6634-4ECD-A9FD-885D2736DC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6634-4ECD-A9FD-885D2736DC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93.25</c:v>
                </c:pt>
                <c:pt idx="1">
                  <c:v>98.3</c:v>
                </c:pt>
                <c:pt idx="2">
                  <c:v>99.85</c:v>
                </c:pt>
                <c:pt idx="3">
                  <c:v>105.7</c:v>
                </c:pt>
                <c:pt idx="4">
                  <c:v>115.91</c:v>
                </c:pt>
              </c:numCache>
            </c:numRef>
          </c:val>
          <c:extLst>
            <c:ext xmlns:c16="http://schemas.microsoft.com/office/drawing/2014/chart" uri="{C3380CC4-5D6E-409C-BE32-E72D297353CC}">
              <c16:uniqueId val="{00000000-027B-4E2F-85ED-07BE781322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027B-4E2F-85ED-07BE781322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211.94</c:v>
                </c:pt>
                <c:pt idx="1">
                  <c:v>200.14</c:v>
                </c:pt>
                <c:pt idx="2">
                  <c:v>186.76</c:v>
                </c:pt>
                <c:pt idx="3">
                  <c:v>184.96</c:v>
                </c:pt>
                <c:pt idx="4">
                  <c:v>169.15</c:v>
                </c:pt>
              </c:numCache>
            </c:numRef>
          </c:val>
          <c:extLst>
            <c:ext xmlns:c16="http://schemas.microsoft.com/office/drawing/2014/chart" uri="{C3380CC4-5D6E-409C-BE32-E72D297353CC}">
              <c16:uniqueId val="{00000000-D517-47C6-8749-0E74F71783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517-47C6-8749-0E74F71783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AQ88" sqref="AQ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富谷市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52399</v>
      </c>
      <c r="AM8" s="66"/>
      <c r="AN8" s="66"/>
      <c r="AO8" s="66"/>
      <c r="AP8" s="66"/>
      <c r="AQ8" s="66"/>
      <c r="AR8" s="66"/>
      <c r="AS8" s="66"/>
      <c r="AT8" s="37">
        <f>データ!$S$6</f>
        <v>49.18</v>
      </c>
      <c r="AU8" s="38"/>
      <c r="AV8" s="38"/>
      <c r="AW8" s="38"/>
      <c r="AX8" s="38"/>
      <c r="AY8" s="38"/>
      <c r="AZ8" s="38"/>
      <c r="BA8" s="38"/>
      <c r="BB8" s="55">
        <f>データ!$T$6</f>
        <v>1065.45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84.08</v>
      </c>
      <c r="J10" s="38"/>
      <c r="K10" s="38"/>
      <c r="L10" s="38"/>
      <c r="M10" s="38"/>
      <c r="N10" s="38"/>
      <c r="O10" s="65"/>
      <c r="P10" s="55">
        <f>データ!$P$6</f>
        <v>99.96</v>
      </c>
      <c r="Q10" s="55"/>
      <c r="R10" s="55"/>
      <c r="S10" s="55"/>
      <c r="T10" s="55"/>
      <c r="U10" s="55"/>
      <c r="V10" s="55"/>
      <c r="W10" s="66">
        <f>データ!$Q$6</f>
        <v>3344</v>
      </c>
      <c r="X10" s="66"/>
      <c r="Y10" s="66"/>
      <c r="Z10" s="66"/>
      <c r="AA10" s="66"/>
      <c r="AB10" s="66"/>
      <c r="AC10" s="66"/>
      <c r="AD10" s="2"/>
      <c r="AE10" s="2"/>
      <c r="AF10" s="2"/>
      <c r="AG10" s="2"/>
      <c r="AH10" s="2"/>
      <c r="AI10" s="2"/>
      <c r="AJ10" s="2"/>
      <c r="AK10" s="2"/>
      <c r="AL10" s="66">
        <f>データ!$U$6</f>
        <v>49030</v>
      </c>
      <c r="AM10" s="66"/>
      <c r="AN10" s="66"/>
      <c r="AO10" s="66"/>
      <c r="AP10" s="66"/>
      <c r="AQ10" s="66"/>
      <c r="AR10" s="66"/>
      <c r="AS10" s="66"/>
      <c r="AT10" s="37">
        <f>データ!$V$6</f>
        <v>48.73</v>
      </c>
      <c r="AU10" s="38"/>
      <c r="AV10" s="38"/>
      <c r="AW10" s="38"/>
      <c r="AX10" s="38"/>
      <c r="AY10" s="38"/>
      <c r="AZ10" s="38"/>
      <c r="BA10" s="38"/>
      <c r="BB10" s="55">
        <f>データ!$W$6</f>
        <v>1006.16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SYn9em7e0Ag4OjCFtzrAnbYse9BDp3rz51s8lwjdgCTCzT9mh3HgWmAiuYx8wqXJWmzU5U882YjJTPXGidRWw==" saltValue="ojwNHGV72jn4YSAeeoaK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42161</v>
      </c>
      <c r="D6" s="20">
        <f t="shared" si="3"/>
        <v>46</v>
      </c>
      <c r="E6" s="20">
        <f t="shared" si="3"/>
        <v>1</v>
      </c>
      <c r="F6" s="20">
        <f t="shared" si="3"/>
        <v>0</v>
      </c>
      <c r="G6" s="20">
        <f t="shared" si="3"/>
        <v>1</v>
      </c>
      <c r="H6" s="20" t="str">
        <f t="shared" si="3"/>
        <v>宮城県　富谷市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84.08</v>
      </c>
      <c r="P6" s="21">
        <f t="shared" si="3"/>
        <v>99.96</v>
      </c>
      <c r="Q6" s="21">
        <f t="shared" si="3"/>
        <v>3344</v>
      </c>
      <c r="R6" s="21">
        <f t="shared" si="3"/>
        <v>52399</v>
      </c>
      <c r="S6" s="21">
        <f t="shared" si="3"/>
        <v>49.18</v>
      </c>
      <c r="T6" s="21">
        <f t="shared" si="3"/>
        <v>1065.45</v>
      </c>
      <c r="U6" s="21">
        <f t="shared" si="3"/>
        <v>49030</v>
      </c>
      <c r="V6" s="21">
        <f t="shared" si="3"/>
        <v>48.73</v>
      </c>
      <c r="W6" s="21">
        <f t="shared" si="3"/>
        <v>1006.16</v>
      </c>
      <c r="X6" s="22">
        <f>IF(X7="",NA(),X7)</f>
        <v>101.34</v>
      </c>
      <c r="Y6" s="22">
        <f t="shared" ref="Y6:AG6" si="4">IF(Y7="",NA(),Y7)</f>
        <v>106.38</v>
      </c>
      <c r="Z6" s="22">
        <f t="shared" si="4"/>
        <v>111.75</v>
      </c>
      <c r="AA6" s="22">
        <f t="shared" si="4"/>
        <v>114.22</v>
      </c>
      <c r="AB6" s="22">
        <f t="shared" si="4"/>
        <v>125.31</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791.33</v>
      </c>
      <c r="AU6" s="22">
        <f t="shared" ref="AU6:BC6" si="6">IF(AU7="",NA(),AU7)</f>
        <v>1084.18</v>
      </c>
      <c r="AV6" s="22">
        <f t="shared" si="6"/>
        <v>1036.79</v>
      </c>
      <c r="AW6" s="22">
        <f t="shared" si="6"/>
        <v>1195.9100000000001</v>
      </c>
      <c r="AX6" s="22">
        <f t="shared" si="6"/>
        <v>1279.26</v>
      </c>
      <c r="AY6" s="22">
        <f t="shared" si="6"/>
        <v>366.03</v>
      </c>
      <c r="AZ6" s="22">
        <f t="shared" si="6"/>
        <v>365.18</v>
      </c>
      <c r="BA6" s="22">
        <f t="shared" si="6"/>
        <v>327.77</v>
      </c>
      <c r="BB6" s="22">
        <f t="shared" si="6"/>
        <v>338.02</v>
      </c>
      <c r="BC6" s="22">
        <f t="shared" si="6"/>
        <v>345.94</v>
      </c>
      <c r="BD6" s="21" t="str">
        <f>IF(BD7="","",IF(BD7="-","【-】","【"&amp;SUBSTITUTE(TEXT(BD7,"#,##0.00"),"-","△")&amp;"】"))</f>
        <v>【252.29】</v>
      </c>
      <c r="BE6" s="22">
        <f>IF(BE7="",NA(),BE7)</f>
        <v>113.13</v>
      </c>
      <c r="BF6" s="22">
        <f t="shared" ref="BF6:BN6" si="7">IF(BF7="",NA(),BF7)</f>
        <v>105.92</v>
      </c>
      <c r="BG6" s="22">
        <f t="shared" si="7"/>
        <v>99.25</v>
      </c>
      <c r="BH6" s="22">
        <f t="shared" si="7"/>
        <v>86.85</v>
      </c>
      <c r="BI6" s="22">
        <f t="shared" si="7"/>
        <v>90.73</v>
      </c>
      <c r="BJ6" s="22">
        <f t="shared" si="7"/>
        <v>370.12</v>
      </c>
      <c r="BK6" s="22">
        <f t="shared" si="7"/>
        <v>371.65</v>
      </c>
      <c r="BL6" s="22">
        <f t="shared" si="7"/>
        <v>397.1</v>
      </c>
      <c r="BM6" s="22">
        <f t="shared" si="7"/>
        <v>379.91</v>
      </c>
      <c r="BN6" s="22">
        <f t="shared" si="7"/>
        <v>386.61</v>
      </c>
      <c r="BO6" s="21" t="str">
        <f>IF(BO7="","",IF(BO7="-","【-】","【"&amp;SUBSTITUTE(TEXT(BO7,"#,##0.00"),"-","△")&amp;"】"))</f>
        <v>【268.07】</v>
      </c>
      <c r="BP6" s="22">
        <f>IF(BP7="",NA(),BP7)</f>
        <v>93.25</v>
      </c>
      <c r="BQ6" s="22">
        <f t="shared" ref="BQ6:BY6" si="8">IF(BQ7="",NA(),BQ7)</f>
        <v>98.3</v>
      </c>
      <c r="BR6" s="22">
        <f t="shared" si="8"/>
        <v>99.85</v>
      </c>
      <c r="BS6" s="22">
        <f t="shared" si="8"/>
        <v>105.7</v>
      </c>
      <c r="BT6" s="22">
        <f t="shared" si="8"/>
        <v>115.91</v>
      </c>
      <c r="BU6" s="22">
        <f t="shared" si="8"/>
        <v>100.42</v>
      </c>
      <c r="BV6" s="22">
        <f t="shared" si="8"/>
        <v>98.77</v>
      </c>
      <c r="BW6" s="22">
        <f t="shared" si="8"/>
        <v>95.79</v>
      </c>
      <c r="BX6" s="22">
        <f t="shared" si="8"/>
        <v>98.3</v>
      </c>
      <c r="BY6" s="22">
        <f t="shared" si="8"/>
        <v>93.82</v>
      </c>
      <c r="BZ6" s="21" t="str">
        <f>IF(BZ7="","",IF(BZ7="-","【-】","【"&amp;SUBSTITUTE(TEXT(BZ7,"#,##0.00"),"-","△")&amp;"】"))</f>
        <v>【97.47】</v>
      </c>
      <c r="CA6" s="22">
        <f>IF(CA7="",NA(),CA7)</f>
        <v>211.94</v>
      </c>
      <c r="CB6" s="22">
        <f t="shared" ref="CB6:CJ6" si="9">IF(CB7="",NA(),CB7)</f>
        <v>200.14</v>
      </c>
      <c r="CC6" s="22">
        <f t="shared" si="9"/>
        <v>186.76</v>
      </c>
      <c r="CD6" s="22">
        <f t="shared" si="9"/>
        <v>184.96</v>
      </c>
      <c r="CE6" s="22">
        <f t="shared" si="9"/>
        <v>169.15</v>
      </c>
      <c r="CF6" s="22">
        <f t="shared" si="9"/>
        <v>171.67</v>
      </c>
      <c r="CG6" s="22">
        <f t="shared" si="9"/>
        <v>173.67</v>
      </c>
      <c r="CH6" s="22">
        <f t="shared" si="9"/>
        <v>171.13</v>
      </c>
      <c r="CI6" s="22">
        <f t="shared" si="9"/>
        <v>173.7</v>
      </c>
      <c r="CJ6" s="22">
        <f t="shared" si="9"/>
        <v>178.94</v>
      </c>
      <c r="CK6" s="21" t="str">
        <f>IF(CK7="","",IF(CK7="-","【-】","【"&amp;SUBSTITUTE(TEXT(CK7,"#,##0.00"),"-","△")&amp;"】"))</f>
        <v>【174.75】</v>
      </c>
      <c r="CL6" s="22">
        <f>IF(CL7="",NA(),CL7)</f>
        <v>64.599999999999994</v>
      </c>
      <c r="CM6" s="22">
        <f t="shared" ref="CM6:CU6" si="10">IF(CM7="",NA(),CM7)</f>
        <v>61.32</v>
      </c>
      <c r="CN6" s="22">
        <f t="shared" si="10"/>
        <v>61.25</v>
      </c>
      <c r="CO6" s="22">
        <f t="shared" si="10"/>
        <v>60.74</v>
      </c>
      <c r="CP6" s="22">
        <f t="shared" si="10"/>
        <v>61.81</v>
      </c>
      <c r="CQ6" s="22">
        <f t="shared" si="10"/>
        <v>59.74</v>
      </c>
      <c r="CR6" s="22">
        <f t="shared" si="10"/>
        <v>59.67</v>
      </c>
      <c r="CS6" s="22">
        <f t="shared" si="10"/>
        <v>60.12</v>
      </c>
      <c r="CT6" s="22">
        <f t="shared" si="10"/>
        <v>60.34</v>
      </c>
      <c r="CU6" s="22">
        <f t="shared" si="10"/>
        <v>59.54</v>
      </c>
      <c r="CV6" s="21" t="str">
        <f>IF(CV7="","",IF(CV7="-","【-】","【"&amp;SUBSTITUTE(TEXT(CV7,"#,##0.00"),"-","△")&amp;"】"))</f>
        <v>【59.97】</v>
      </c>
      <c r="CW6" s="22">
        <f>IF(CW7="",NA(),CW7)</f>
        <v>84.41</v>
      </c>
      <c r="CX6" s="22">
        <f t="shared" ref="CX6:DF6" si="11">IF(CX7="",NA(),CX7)</f>
        <v>87.94</v>
      </c>
      <c r="CY6" s="22">
        <f t="shared" si="11"/>
        <v>91.05</v>
      </c>
      <c r="CZ6" s="22">
        <f t="shared" si="11"/>
        <v>90.77</v>
      </c>
      <c r="DA6" s="22">
        <f t="shared" si="11"/>
        <v>87.27</v>
      </c>
      <c r="DB6" s="22">
        <f t="shared" si="11"/>
        <v>84.8</v>
      </c>
      <c r="DC6" s="22">
        <f t="shared" si="11"/>
        <v>84.6</v>
      </c>
      <c r="DD6" s="22">
        <f t="shared" si="11"/>
        <v>84.24</v>
      </c>
      <c r="DE6" s="22">
        <f t="shared" si="11"/>
        <v>84.19</v>
      </c>
      <c r="DF6" s="22">
        <f t="shared" si="11"/>
        <v>83.93</v>
      </c>
      <c r="DG6" s="21" t="str">
        <f>IF(DG7="","",IF(DG7="-","【-】","【"&amp;SUBSTITUTE(TEXT(DG7,"#,##0.00"),"-","△")&amp;"】"))</f>
        <v>【89.76】</v>
      </c>
      <c r="DH6" s="22">
        <f>IF(DH7="",NA(),DH7)</f>
        <v>53.93</v>
      </c>
      <c r="DI6" s="22">
        <f t="shared" ref="DI6:DQ6" si="12">IF(DI7="",NA(),DI7)</f>
        <v>54.57</v>
      </c>
      <c r="DJ6" s="22">
        <f t="shared" si="12"/>
        <v>56.46</v>
      </c>
      <c r="DK6" s="22">
        <f t="shared" si="12"/>
        <v>57.45</v>
      </c>
      <c r="DL6" s="22">
        <f t="shared" si="12"/>
        <v>58.09</v>
      </c>
      <c r="DM6" s="22">
        <f t="shared" si="12"/>
        <v>47.66</v>
      </c>
      <c r="DN6" s="22">
        <f t="shared" si="12"/>
        <v>48.17</v>
      </c>
      <c r="DO6" s="22">
        <f t="shared" si="12"/>
        <v>48.83</v>
      </c>
      <c r="DP6" s="22">
        <f t="shared" si="12"/>
        <v>49.96</v>
      </c>
      <c r="DQ6" s="22">
        <f t="shared" si="12"/>
        <v>50.82</v>
      </c>
      <c r="DR6" s="21" t="str">
        <f>IF(DR7="","",IF(DR7="-","【-】","【"&amp;SUBSTITUTE(TEXT(DR7,"#,##0.00"),"-","△")&amp;"】"))</f>
        <v>【51.51】</v>
      </c>
      <c r="DS6" s="22">
        <f>IF(DS7="",NA(),DS7)</f>
        <v>6.79</v>
      </c>
      <c r="DT6" s="22">
        <f t="shared" ref="DT6:EB6" si="13">IF(DT7="",NA(),DT7)</f>
        <v>23.18</v>
      </c>
      <c r="DU6" s="22">
        <f t="shared" si="13"/>
        <v>26.6</v>
      </c>
      <c r="DV6" s="22">
        <f t="shared" si="13"/>
        <v>27.91</v>
      </c>
      <c r="DW6" s="22">
        <f t="shared" si="13"/>
        <v>24.07</v>
      </c>
      <c r="DX6" s="22">
        <f t="shared" si="13"/>
        <v>15.1</v>
      </c>
      <c r="DY6" s="22">
        <f t="shared" si="13"/>
        <v>17.12</v>
      </c>
      <c r="DZ6" s="22">
        <f t="shared" si="13"/>
        <v>18.18</v>
      </c>
      <c r="EA6" s="22">
        <f t="shared" si="13"/>
        <v>19.32</v>
      </c>
      <c r="EB6" s="22">
        <f t="shared" si="13"/>
        <v>21.16</v>
      </c>
      <c r="EC6" s="21" t="str">
        <f>IF(EC7="","",IF(EC7="-","【-】","【"&amp;SUBSTITUTE(TEXT(EC7,"#,##0.00"),"-","△")&amp;"】"))</f>
        <v>【23.75】</v>
      </c>
      <c r="ED6" s="22">
        <f>IF(ED7="",NA(),ED7)</f>
        <v>0.31</v>
      </c>
      <c r="EE6" s="22">
        <f t="shared" ref="EE6:EM6" si="14">IF(EE7="",NA(),EE7)</f>
        <v>0.28999999999999998</v>
      </c>
      <c r="EF6" s="22">
        <f t="shared" si="14"/>
        <v>0.08</v>
      </c>
      <c r="EG6" s="22">
        <f t="shared" si="14"/>
        <v>0.93</v>
      </c>
      <c r="EH6" s="22">
        <f t="shared" si="14"/>
        <v>1.26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42161</v>
      </c>
      <c r="D7" s="24">
        <v>46</v>
      </c>
      <c r="E7" s="24">
        <v>1</v>
      </c>
      <c r="F7" s="24">
        <v>0</v>
      </c>
      <c r="G7" s="24">
        <v>1</v>
      </c>
      <c r="H7" s="24" t="s">
        <v>93</v>
      </c>
      <c r="I7" s="24" t="s">
        <v>94</v>
      </c>
      <c r="J7" s="24" t="s">
        <v>95</v>
      </c>
      <c r="K7" s="24" t="s">
        <v>96</v>
      </c>
      <c r="L7" s="24" t="s">
        <v>97</v>
      </c>
      <c r="M7" s="24" t="s">
        <v>98</v>
      </c>
      <c r="N7" s="25" t="s">
        <v>99</v>
      </c>
      <c r="O7" s="25">
        <v>84.08</v>
      </c>
      <c r="P7" s="25">
        <v>99.96</v>
      </c>
      <c r="Q7" s="25">
        <v>3344</v>
      </c>
      <c r="R7" s="25">
        <v>52399</v>
      </c>
      <c r="S7" s="25">
        <v>49.18</v>
      </c>
      <c r="T7" s="25">
        <v>1065.45</v>
      </c>
      <c r="U7" s="25">
        <v>49030</v>
      </c>
      <c r="V7" s="25">
        <v>48.73</v>
      </c>
      <c r="W7" s="25">
        <v>1006.16</v>
      </c>
      <c r="X7" s="25">
        <v>101.34</v>
      </c>
      <c r="Y7" s="25">
        <v>106.38</v>
      </c>
      <c r="Z7" s="25">
        <v>111.75</v>
      </c>
      <c r="AA7" s="25">
        <v>114.22</v>
      </c>
      <c r="AB7" s="25">
        <v>125.31</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791.33</v>
      </c>
      <c r="AU7" s="25">
        <v>1084.18</v>
      </c>
      <c r="AV7" s="25">
        <v>1036.79</v>
      </c>
      <c r="AW7" s="25">
        <v>1195.9100000000001</v>
      </c>
      <c r="AX7" s="25">
        <v>1279.26</v>
      </c>
      <c r="AY7" s="25">
        <v>366.03</v>
      </c>
      <c r="AZ7" s="25">
        <v>365.18</v>
      </c>
      <c r="BA7" s="25">
        <v>327.77</v>
      </c>
      <c r="BB7" s="25">
        <v>338.02</v>
      </c>
      <c r="BC7" s="25">
        <v>345.94</v>
      </c>
      <c r="BD7" s="25">
        <v>252.29</v>
      </c>
      <c r="BE7" s="25">
        <v>113.13</v>
      </c>
      <c r="BF7" s="25">
        <v>105.92</v>
      </c>
      <c r="BG7" s="25">
        <v>99.25</v>
      </c>
      <c r="BH7" s="25">
        <v>86.85</v>
      </c>
      <c r="BI7" s="25">
        <v>90.73</v>
      </c>
      <c r="BJ7" s="25">
        <v>370.12</v>
      </c>
      <c r="BK7" s="25">
        <v>371.65</v>
      </c>
      <c r="BL7" s="25">
        <v>397.1</v>
      </c>
      <c r="BM7" s="25">
        <v>379.91</v>
      </c>
      <c r="BN7" s="25">
        <v>386.61</v>
      </c>
      <c r="BO7" s="25">
        <v>268.07</v>
      </c>
      <c r="BP7" s="25">
        <v>93.25</v>
      </c>
      <c r="BQ7" s="25">
        <v>98.3</v>
      </c>
      <c r="BR7" s="25">
        <v>99.85</v>
      </c>
      <c r="BS7" s="25">
        <v>105.7</v>
      </c>
      <c r="BT7" s="25">
        <v>115.91</v>
      </c>
      <c r="BU7" s="25">
        <v>100.42</v>
      </c>
      <c r="BV7" s="25">
        <v>98.77</v>
      </c>
      <c r="BW7" s="25">
        <v>95.79</v>
      </c>
      <c r="BX7" s="25">
        <v>98.3</v>
      </c>
      <c r="BY7" s="25">
        <v>93.82</v>
      </c>
      <c r="BZ7" s="25">
        <v>97.47</v>
      </c>
      <c r="CA7" s="25">
        <v>211.94</v>
      </c>
      <c r="CB7" s="25">
        <v>200.14</v>
      </c>
      <c r="CC7" s="25">
        <v>186.76</v>
      </c>
      <c r="CD7" s="25">
        <v>184.96</v>
      </c>
      <c r="CE7" s="25">
        <v>169.15</v>
      </c>
      <c r="CF7" s="25">
        <v>171.67</v>
      </c>
      <c r="CG7" s="25">
        <v>173.67</v>
      </c>
      <c r="CH7" s="25">
        <v>171.13</v>
      </c>
      <c r="CI7" s="25">
        <v>173.7</v>
      </c>
      <c r="CJ7" s="25">
        <v>178.94</v>
      </c>
      <c r="CK7" s="25">
        <v>174.75</v>
      </c>
      <c r="CL7" s="25">
        <v>64.599999999999994</v>
      </c>
      <c r="CM7" s="25">
        <v>61.32</v>
      </c>
      <c r="CN7" s="25">
        <v>61.25</v>
      </c>
      <c r="CO7" s="25">
        <v>60.74</v>
      </c>
      <c r="CP7" s="25">
        <v>61.81</v>
      </c>
      <c r="CQ7" s="25">
        <v>59.74</v>
      </c>
      <c r="CR7" s="25">
        <v>59.67</v>
      </c>
      <c r="CS7" s="25">
        <v>60.12</v>
      </c>
      <c r="CT7" s="25">
        <v>60.34</v>
      </c>
      <c r="CU7" s="25">
        <v>59.54</v>
      </c>
      <c r="CV7" s="25">
        <v>59.97</v>
      </c>
      <c r="CW7" s="25">
        <v>84.41</v>
      </c>
      <c r="CX7" s="25">
        <v>87.94</v>
      </c>
      <c r="CY7" s="25">
        <v>91.05</v>
      </c>
      <c r="CZ7" s="25">
        <v>90.77</v>
      </c>
      <c r="DA7" s="25">
        <v>87.27</v>
      </c>
      <c r="DB7" s="25">
        <v>84.8</v>
      </c>
      <c r="DC7" s="25">
        <v>84.6</v>
      </c>
      <c r="DD7" s="25">
        <v>84.24</v>
      </c>
      <c r="DE7" s="25">
        <v>84.19</v>
      </c>
      <c r="DF7" s="25">
        <v>83.93</v>
      </c>
      <c r="DG7" s="25">
        <v>89.76</v>
      </c>
      <c r="DH7" s="25">
        <v>53.93</v>
      </c>
      <c r="DI7" s="25">
        <v>54.57</v>
      </c>
      <c r="DJ7" s="25">
        <v>56.46</v>
      </c>
      <c r="DK7" s="25">
        <v>57.45</v>
      </c>
      <c r="DL7" s="25">
        <v>58.09</v>
      </c>
      <c r="DM7" s="25">
        <v>47.66</v>
      </c>
      <c r="DN7" s="25">
        <v>48.17</v>
      </c>
      <c r="DO7" s="25">
        <v>48.83</v>
      </c>
      <c r="DP7" s="25">
        <v>49.96</v>
      </c>
      <c r="DQ7" s="25">
        <v>50.82</v>
      </c>
      <c r="DR7" s="25">
        <v>51.51</v>
      </c>
      <c r="DS7" s="25">
        <v>6.79</v>
      </c>
      <c r="DT7" s="25">
        <v>23.18</v>
      </c>
      <c r="DU7" s="25">
        <v>26.6</v>
      </c>
      <c r="DV7" s="25">
        <v>27.91</v>
      </c>
      <c r="DW7" s="25">
        <v>24.07</v>
      </c>
      <c r="DX7" s="25">
        <v>15.1</v>
      </c>
      <c r="DY7" s="25">
        <v>17.12</v>
      </c>
      <c r="DZ7" s="25">
        <v>18.18</v>
      </c>
      <c r="EA7" s="25">
        <v>19.32</v>
      </c>
      <c r="EB7" s="25">
        <v>21.16</v>
      </c>
      <c r="EC7" s="25">
        <v>23.75</v>
      </c>
      <c r="ED7" s="25">
        <v>0.31</v>
      </c>
      <c r="EE7" s="25">
        <v>0.28999999999999998</v>
      </c>
      <c r="EF7" s="25">
        <v>0.08</v>
      </c>
      <c r="EG7" s="25">
        <v>0.93</v>
      </c>
      <c r="EH7" s="25">
        <v>1.26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2024-02-07T08:42:49Z</cp:lastPrinted>
  <dcterms:created xsi:type="dcterms:W3CDTF">2023-12-05T00:48:33Z</dcterms:created>
  <dcterms:modified xsi:type="dcterms:W3CDTF">2024-02-08T23:52:47Z</dcterms:modified>
  <cp:category/>
</cp:coreProperties>
</file>