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3_大崎市★\01_当初\"/>
    </mc:Choice>
  </mc:AlternateContent>
  <workbookProtection workbookAlgorithmName="SHA-512" workbookHashValue="pW9IRWu++EEVpMVuQ4e3C6tzgsJGMSwFXOiqYQuWwW3RSLErzIKWepQO8Ko+nSJzlO494gVoTwSSaED1+IlYAQ==" workbookSaltValue="bs0HGZlkz3PBfnTi9y0e8g==" workbookSpinCount="100000" lockStructure="1"/>
  <bookViews>
    <workbookView xWindow="0" yWindow="0" windowWidth="2670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<sst xmlns="http://schemas.openxmlformats.org/spreadsheetml/2006/main" count="275" uniqueCount="115">
  <si>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</si>
  <si>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</si>
  <si>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</si>
  <si>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</si>
  <si>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</si>
  <si>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</si>
  <si>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</si>
  <si>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①有形固定資産減価償却率
②管渠老朽化率
③管渠改善率
　①有形固定資産減価償却率は10.26％で，類似団体と比較すると14.93ポイント低い。これは令和2年度から法適用企業に移行したためである。②管渠老朽化率，③管渠改善率とも発生していない。これは法定耐用年数に達しておらず，また管渠更新等も行われなかったことによるものだが，事業開始から30年を経過していることから，今後は管渠や施設，設備の改善に計画的に取り組む必要がある。</t>
    <rPh sb="174" eb="176">
      <t>ケイカ</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</si>
  <si>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</si>
  <si>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</si>
  <si>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</si>
  <si>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</si>
  <si>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</si>
  <si>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</si>
  <si>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</si>
  <si>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</si>
  <si>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</si>
  <si>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</si>
  <si>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</si>
  <si>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</si>
  <si>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</si>
  <si>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</si>
  <si>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</si>
  <si>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</si>
  <si>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</si>
  <si>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</si>
  <si>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</si>
  <si>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</si>
  <si>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</si>
  <si>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</si>
  <si>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</si>
  <si>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</si>
  <si>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</si>
  <si>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</si>
  <si>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</si>
  <si>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</si>
  <si>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</si>
  <si>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</si>
  <si>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</si>
  <si>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</si>
  <si>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</si>
  <si>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</si>
  <si>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</si>
  <si>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</si>
  <si>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</si>
  <si>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</si>
  <si>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</si>
  <si>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</si>
  <si>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</si>
  <si>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</si>
  <si>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</si>
  <si>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</si>
  <si>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</si>
  <si>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</si>
  <si>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</si>
  <si>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</si>
  <si>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</si>
  <si>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</si>
  <si>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</si>
  <si>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</si>
  <si>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</si>
  <si>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</si>
  <si>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</si>
  <si>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</si>
  <si>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</si>
  <si>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</si>
  <si>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</si>
  <si>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</si>
  <si>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</si>
  <si>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</si>
  <si>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</si>
  <si>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</si>
  <si>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</si>
  <si>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</si>
  <si>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</si>
  <si>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</si>
  <si>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</si>
  <si>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</si>
  <si>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</si>
  <si>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</si>
  <si>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</si>
  <si>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</si>
  <si>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</si>
  <si>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</si>
  <si>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</si>
  <si>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</si>
  <si>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</si>
  <si>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</si>
  <si>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</si>
  <si>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</si>
  <si>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</si>
  <si>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</si>
  <si>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</si>
  <si>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</si>
  <si>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</si>
  <si>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</si>
  <si>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</si>
  <si>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</si>
  <si>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</si>
  <si>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</si>
  <si>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</si>
  <si>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</si>
  <si>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</si>
  <si>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</si>
  <si>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</si>
  <si>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</si>
  <si>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</si>
  <si>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</si>
  <si>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</si>
  <si>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</si>
  <si>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</si>
  <si>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</si>
  <si>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</si>
  <si>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
単年度収支が99.03％であり，前年度に比べ7.87ポイント減少した。経常収入減少が大きな要因である。また類似団体，全国平均に比べても低い。
　②累積欠損金比率　　発生していない。
③流動比率
　望ましい数値である100％以上と乖離が生じており，前年度に比べても7.59ポイント減少した。流動負債の大半である企業債の翌年度償還額が多額で，その財源は償還年度の一般会計繰入金に依存している状況である。流動資産増加と計画的な企業債借入により償還額を抑制していくことが必要である。
④企業債残高対事業規模比率
　企業債残高の大部分に一般会計負担が見込まれるため，3.14％と低い値である。類似団体，全国平均と比較しても比率が低い。
⑤経費回収率
　100％以下であり汚水処理に要する費用を下水道使用料で賄えていない状況である。また，使用料収入の減，維持管理にかかる経費の増により，前年度と比べると7.68ポイント減少した。使用料収入増と維持管理費用抑制に努める必要がある。
⑥汚水処理原価
　汚水1㎥当たりの処理単価は300.75円で，類似団体と比較すると2.53円少ない。原価が高くなる主な原因は処理場が多く，維持管理に費用がかかることであるが，経費回収率が100％以下となっていることからも，汚水処理原価が高くならないよう留意が必要である。　
⑦施設利用率，⑧水洗化率
　施設利用率は類似団体と比較すると17.75ポイント低い。処理場の規模に対して処理水量が少ないため施設利用率が低くなっている。⑧の水洗化率も似団体と比べ11.61ポイント低い。水洗便所設置済人口を増やすことで水洗化率と施設利用率の向上が見込まれ，公共用水域の保全につながることから，下水道への接続勧奨に取り組む必要がある。
</t>
  </si>
  <si>
    <t>　前年度に比べ，経常収支比率は低下をはじめ，そのほかの経営指標も改善されていない。類似団体，全国平均と比較すると経営の健全性・効率性が確保できているとは言い難く，一般会計への依存により経営していることがわかる。
　令和2年度から地方公営企業法を適用し，損益や資産・負債の状況が明らかになった。小規模な施設であり，使用料減少や経費の増加が経営に影響することから，中長期的な安定経営のため，今後，課題の把握とその改善に努めることが重要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</si>
</sst>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89-42FD-B482-F42F20053E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9389-42FD-B482-F42F20053E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34.630000000000003</c:v>
                </c:pt>
                <c:pt idx="3">
                  <c:v>34.29</c:v>
                </c:pt>
                <c:pt idx="4">
                  <c:v>34.6</c:v>
                </c:pt>
              </c:numCache>
            </c:numRef>
          </c:val>
          <c:extLst>
            <c:ext xmlns:c16="http://schemas.microsoft.com/office/drawing/2014/chart" uri="{C3380CC4-5D6E-409C-BE32-E72D297353CC}">
              <c16:uniqueId val="{00000000-9B81-49DA-A54C-9118407792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9B81-49DA-A54C-9118407792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70.89</c:v>
                </c:pt>
                <c:pt idx="3">
                  <c:v>70.91</c:v>
                </c:pt>
                <c:pt idx="4">
                  <c:v>72.78</c:v>
                </c:pt>
              </c:numCache>
            </c:numRef>
          </c:val>
          <c:extLst>
            <c:ext xmlns:c16="http://schemas.microsoft.com/office/drawing/2014/chart" uri="{C3380CC4-5D6E-409C-BE32-E72D297353CC}">
              <c16:uniqueId val="{00000000-E8ED-491B-8BFE-5F6AA72C99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E8ED-491B-8BFE-5F6AA72C99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114.6</c:v>
                </c:pt>
                <c:pt idx="3">
                  <c:v>106.9</c:v>
                </c:pt>
                <c:pt idx="4">
                  <c:v>99.03</c:v>
                </c:pt>
              </c:numCache>
            </c:numRef>
          </c:val>
          <c:extLst>
            <c:ext xmlns:c16="http://schemas.microsoft.com/office/drawing/2014/chart" uri="{C3380CC4-5D6E-409C-BE32-E72D297353CC}">
              <c16:uniqueId val="{00000000-F046-4FC9-B4E6-34B48A2DF8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F046-4FC9-B4E6-34B48A2DF8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3.51</c:v>
                </c:pt>
                <c:pt idx="3">
                  <c:v>7.03</c:v>
                </c:pt>
                <c:pt idx="4">
                  <c:v>10.26</c:v>
                </c:pt>
              </c:numCache>
            </c:numRef>
          </c:val>
          <c:extLst>
            <c:ext xmlns:c16="http://schemas.microsoft.com/office/drawing/2014/chart" uri="{C3380CC4-5D6E-409C-BE32-E72D297353CC}">
              <c16:uniqueId val="{00000000-64C7-4D6B-AB26-15E863399A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64C7-4D6B-AB26-15E863399A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38-45E1-B91F-226CCBD446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038-45E1-B91F-226CCBD446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B6-4D59-86F4-08CFF5A1DB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67B6-4D59-86F4-08CFF5A1DB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37.700000000000003</c:v>
                </c:pt>
                <c:pt idx="3">
                  <c:v>45.82</c:v>
                </c:pt>
                <c:pt idx="4">
                  <c:v>38.229999999999997</c:v>
                </c:pt>
              </c:numCache>
            </c:numRef>
          </c:val>
          <c:extLst>
            <c:ext xmlns:c16="http://schemas.microsoft.com/office/drawing/2014/chart" uri="{C3380CC4-5D6E-409C-BE32-E72D297353CC}">
              <c16:uniqueId val="{00000000-DC46-413B-97A5-C809F59786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DC46-413B-97A5-C809F59786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24.31</c:v>
                </c:pt>
                <c:pt idx="3">
                  <c:v>7.89</c:v>
                </c:pt>
                <c:pt idx="4">
                  <c:v>3.14</c:v>
                </c:pt>
              </c:numCache>
            </c:numRef>
          </c:val>
          <c:extLst>
            <c:ext xmlns:c16="http://schemas.microsoft.com/office/drawing/2014/chart" uri="{C3380CC4-5D6E-409C-BE32-E72D297353CC}">
              <c16:uniqueId val="{00000000-4E36-41BA-A694-78CFA9A9D9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4E36-41BA-A694-78CFA9A9D9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81.3</c:v>
                </c:pt>
                <c:pt idx="3">
                  <c:v>72.63</c:v>
                </c:pt>
                <c:pt idx="4">
                  <c:v>64.95</c:v>
                </c:pt>
              </c:numCache>
            </c:numRef>
          </c:val>
          <c:extLst>
            <c:ext xmlns:c16="http://schemas.microsoft.com/office/drawing/2014/chart" uri="{C3380CC4-5D6E-409C-BE32-E72D297353CC}">
              <c16:uniqueId val="{00000000-47F7-4CA4-884F-10F0F0BDE0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47F7-4CA4-884F-10F0F0BDE0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243.62</c:v>
                </c:pt>
                <c:pt idx="3">
                  <c:v>272.08</c:v>
                </c:pt>
                <c:pt idx="4">
                  <c:v>300.75</c:v>
                </c:pt>
              </c:numCache>
            </c:numRef>
          </c:val>
          <c:extLst>
            <c:ext xmlns:c16="http://schemas.microsoft.com/office/drawing/2014/chart" uri="{C3380CC4-5D6E-409C-BE32-E72D297353CC}">
              <c16:uniqueId val="{00000000-06BF-4499-806F-E80CD49F26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06BF-4499-806F-E80CD49F26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12</v>
      </c>
      <c r="J7" s="30"/>
      <c r="K7" s="30"/>
      <c r="L7" s="30"/>
      <c r="M7" s="30"/>
      <c r="N7" s="30"/>
      <c r="O7" s="30"/>
      <c r="P7" s="30" t="s">
        <v>3</v>
      </c>
      <c r="Q7" s="30"/>
      <c r="R7" s="30"/>
      <c r="S7" s="30"/>
      <c r="T7" s="30"/>
      <c r="U7" s="30"/>
      <c r="V7" s="30"/>
      <c r="W7" s="30" t="s">
        <v>14</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125444</v>
      </c>
      <c r="AM8" s="36"/>
      <c r="AN8" s="36"/>
      <c r="AO8" s="36"/>
      <c r="AP8" s="36"/>
      <c r="AQ8" s="36"/>
      <c r="AR8" s="36"/>
      <c r="AS8" s="36"/>
      <c r="AT8" s="37">
        <f>データ!T6</f>
        <v>796.81</v>
      </c>
      <c r="AU8" s="37"/>
      <c r="AV8" s="37"/>
      <c r="AW8" s="37"/>
      <c r="AX8" s="37"/>
      <c r="AY8" s="37"/>
      <c r="AZ8" s="37"/>
      <c r="BA8" s="37"/>
      <c r="BB8" s="37">
        <f>データ!U6</f>
        <v>157.43</v>
      </c>
      <c r="BC8" s="37"/>
      <c r="BD8" s="37"/>
      <c r="BE8" s="37"/>
      <c r="BF8" s="37"/>
      <c r="BG8" s="37"/>
      <c r="BH8" s="37"/>
      <c r="BI8" s="37"/>
      <c r="BJ8" s="3"/>
      <c r="BK8" s="3"/>
      <c r="BL8" s="38" t="s">
        <v>13</v>
      </c>
      <c r="BM8" s="39"/>
      <c r="BN8" s="40" t="s">
        <v>20</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22</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61.81</v>
      </c>
      <c r="J10" s="37"/>
      <c r="K10" s="37"/>
      <c r="L10" s="37"/>
      <c r="M10" s="37"/>
      <c r="N10" s="37"/>
      <c r="O10" s="37"/>
      <c r="P10" s="37">
        <f>データ!P6</f>
        <v>8.92</v>
      </c>
      <c r="Q10" s="37"/>
      <c r="R10" s="37"/>
      <c r="S10" s="37"/>
      <c r="T10" s="37"/>
      <c r="U10" s="37"/>
      <c r="V10" s="37"/>
      <c r="W10" s="37">
        <f>データ!Q6</f>
        <v>91.32</v>
      </c>
      <c r="X10" s="37"/>
      <c r="Y10" s="37"/>
      <c r="Z10" s="37"/>
      <c r="AA10" s="37"/>
      <c r="AB10" s="37"/>
      <c r="AC10" s="37"/>
      <c r="AD10" s="36">
        <f>データ!R6</f>
        <v>3740</v>
      </c>
      <c r="AE10" s="36"/>
      <c r="AF10" s="36"/>
      <c r="AG10" s="36"/>
      <c r="AH10" s="36"/>
      <c r="AI10" s="36"/>
      <c r="AJ10" s="36"/>
      <c r="AK10" s="2"/>
      <c r="AL10" s="36">
        <f>データ!V6</f>
        <v>11136</v>
      </c>
      <c r="AM10" s="36"/>
      <c r="AN10" s="36"/>
      <c r="AO10" s="36"/>
      <c r="AP10" s="36"/>
      <c r="AQ10" s="36"/>
      <c r="AR10" s="36"/>
      <c r="AS10" s="36"/>
      <c r="AT10" s="37">
        <f>データ!W6</f>
        <v>14.65</v>
      </c>
      <c r="AU10" s="37"/>
      <c r="AV10" s="37"/>
      <c r="AW10" s="37"/>
      <c r="AX10" s="37"/>
      <c r="AY10" s="37"/>
      <c r="AZ10" s="37"/>
      <c r="BA10" s="37"/>
      <c r="BB10" s="37">
        <f>データ!X6</f>
        <v>760.14</v>
      </c>
      <c r="BC10" s="37"/>
      <c r="BD10" s="37"/>
      <c r="BE10" s="37"/>
      <c r="BF10" s="37"/>
      <c r="BG10" s="37"/>
      <c r="BH10" s="37"/>
      <c r="BI10" s="37"/>
      <c r="BJ10" s="2"/>
      <c r="BK10" s="2"/>
      <c r="BL10" s="46" t="s">
        <v>37</v>
      </c>
      <c r="BM10" s="47"/>
      <c r="BN10" s="48" t="s">
        <v>17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9"/>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9"/>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9"/>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9"/>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9"/>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9"/>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9"/>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9"/>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9"/>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9"/>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9"/>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9"/>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9"/>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9"/>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9"/>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9"/>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9"/>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9"/>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9"/>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9"/>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9"/>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9"/>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9"/>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9"/>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9"/>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9"/>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9"/>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9" t="s">
        <v>7</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9"/>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9"/>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9"/>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9"/>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9"/>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9"/>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9"/>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9"/>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9"/>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9"/>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9"/>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9"/>
      <c r="BM59" s="67"/>
      <c r="BN59" s="67"/>
      <c r="BO59" s="67"/>
      <c r="BP59" s="67"/>
      <c r="BQ59" s="67"/>
      <c r="BR59" s="67"/>
      <c r="BS59" s="67"/>
      <c r="BT59" s="67"/>
      <c r="BU59" s="67"/>
      <c r="BV59" s="67"/>
      <c r="BW59" s="67"/>
      <c r="BX59" s="67"/>
      <c r="BY59" s="67"/>
      <c r="BZ59" s="68"/>
    </row>
    <row r="60" spans="1:78" ht="13.5" customHeight="1" x14ac:dyDescent="0.15">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9"/>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9"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9"/>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9"/>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9"/>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9"/>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9"/>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9"/>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9"/>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9"/>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9"/>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9"/>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9"/>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9"/>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9"/>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9"/>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9"/>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1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43</v>
      </c>
      <c r="C84" s="6"/>
      <c r="D84" s="6"/>
      <c r="E84" s="6" t="s">
        <v>44</v>
      </c>
      <c r="F84" s="6" t="s">
        <v>46</v>
      </c>
      <c r="G84" s="6" t="s">
        <v>47</v>
      </c>
      <c r="H84" s="6" t="s">
        <v>41</v>
      </c>
      <c r="I84" s="6" t="s">
        <v>10</v>
      </c>
      <c r="J84" s="6" t="s">
        <v>48</v>
      </c>
      <c r="K84" s="6" t="s">
        <v>49</v>
      </c>
      <c r="L84" s="6" t="s">
        <v>32</v>
      </c>
      <c r="M84" s="6" t="s">
        <v>36</v>
      </c>
      <c r="N84" s="6" t="s">
        <v>50</v>
      </c>
      <c r="O84" s="6" t="s">
        <v>52</v>
      </c>
    </row>
    <row r="85" spans="1:78" hidden="1" x14ac:dyDescent="0.15">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1w1TawzR4CTaaHDdyRztcphm+ha9EZ1QbnxVpHyLf6h5zE5qTneu+PRsxfAnPPDNaTZ8dlHuCvri9PjL+wau4Q==" saltValue="4URdN4RsIfmlhMAMjzI+q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33</v>
      </c>
      <c r="C3" s="16" t="s">
        <v>57</v>
      </c>
      <c r="D3" s="16" t="s">
        <v>58</v>
      </c>
      <c r="E3" s="16" t="s">
        <v>5</v>
      </c>
      <c r="F3" s="16" t="s">
        <v>4</v>
      </c>
      <c r="G3" s="16" t="s">
        <v>25</v>
      </c>
      <c r="H3" s="75" t="s">
        <v>59</v>
      </c>
      <c r="I3" s="76"/>
      <c r="J3" s="76"/>
      <c r="K3" s="76"/>
      <c r="L3" s="76"/>
      <c r="M3" s="76"/>
      <c r="N3" s="76"/>
      <c r="O3" s="76"/>
      <c r="P3" s="76"/>
      <c r="Q3" s="76"/>
      <c r="R3" s="76"/>
      <c r="S3" s="76"/>
      <c r="T3" s="76"/>
      <c r="U3" s="76"/>
      <c r="V3" s="76"/>
      <c r="W3" s="76"/>
      <c r="X3" s="77"/>
      <c r="Y3" s="73"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9</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60</v>
      </c>
      <c r="B4" s="17"/>
      <c r="C4" s="17"/>
      <c r="D4" s="17"/>
      <c r="E4" s="17"/>
      <c r="F4" s="17"/>
      <c r="G4" s="17"/>
      <c r="H4" s="78"/>
      <c r="I4" s="79"/>
      <c r="J4" s="79"/>
      <c r="K4" s="79"/>
      <c r="L4" s="79"/>
      <c r="M4" s="79"/>
      <c r="N4" s="79"/>
      <c r="O4" s="79"/>
      <c r="P4" s="79"/>
      <c r="Q4" s="79"/>
      <c r="R4" s="79"/>
      <c r="S4" s="79"/>
      <c r="T4" s="79"/>
      <c r="U4" s="79"/>
      <c r="V4" s="79"/>
      <c r="W4" s="79"/>
      <c r="X4" s="80"/>
      <c r="Y4" s="74" t="s">
        <v>51</v>
      </c>
      <c r="Z4" s="74"/>
      <c r="AA4" s="74"/>
      <c r="AB4" s="74"/>
      <c r="AC4" s="74"/>
      <c r="AD4" s="74"/>
      <c r="AE4" s="74"/>
      <c r="AF4" s="74"/>
      <c r="AG4" s="74"/>
      <c r="AH4" s="74"/>
      <c r="AI4" s="74"/>
      <c r="AJ4" s="74" t="s">
        <v>45</v>
      </c>
      <c r="AK4" s="74"/>
      <c r="AL4" s="74"/>
      <c r="AM4" s="74"/>
      <c r="AN4" s="74"/>
      <c r="AO4" s="74"/>
      <c r="AP4" s="74"/>
      <c r="AQ4" s="74"/>
      <c r="AR4" s="74"/>
      <c r="AS4" s="74"/>
      <c r="AT4" s="74"/>
      <c r="AU4" s="74" t="s">
        <v>28</v>
      </c>
      <c r="AV4" s="74"/>
      <c r="AW4" s="74"/>
      <c r="AX4" s="74"/>
      <c r="AY4" s="74"/>
      <c r="AZ4" s="74"/>
      <c r="BA4" s="74"/>
      <c r="BB4" s="74"/>
      <c r="BC4" s="74"/>
      <c r="BD4" s="74"/>
      <c r="BE4" s="74"/>
      <c r="BF4" s="74" t="s">
        <v>61</v>
      </c>
      <c r="BG4" s="74"/>
      <c r="BH4" s="74"/>
      <c r="BI4" s="74"/>
      <c r="BJ4" s="74"/>
      <c r="BK4" s="74"/>
      <c r="BL4" s="74"/>
      <c r="BM4" s="74"/>
      <c r="BN4" s="74"/>
      <c r="BO4" s="74"/>
      <c r="BP4" s="74"/>
      <c r="BQ4" s="74" t="s">
        <v>15</v>
      </c>
      <c r="BR4" s="74"/>
      <c r="BS4" s="74"/>
      <c r="BT4" s="74"/>
      <c r="BU4" s="74"/>
      <c r="BV4" s="74"/>
      <c r="BW4" s="74"/>
      <c r="BX4" s="74"/>
      <c r="BY4" s="74"/>
      <c r="BZ4" s="74"/>
      <c r="CA4" s="74"/>
      <c r="CB4" s="74" t="s">
        <v>62</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8" x14ac:dyDescent="0.15">
      <c r="A5" s="14" t="s">
        <v>69</v>
      </c>
      <c r="B5" s="18"/>
      <c r="C5" s="18"/>
      <c r="D5" s="18"/>
      <c r="E5" s="18"/>
      <c r="F5" s="18"/>
      <c r="G5" s="18"/>
      <c r="H5" s="23" t="s">
        <v>56</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43</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15">
      <c r="A6" s="14" t="s">
        <v>95</v>
      </c>
      <c r="B6" s="19">
        <f t="shared" ref="B6:X6" si="1">B7</f>
        <v>2022</v>
      </c>
      <c r="C6" s="19">
        <f t="shared" si="1"/>
        <v>42153</v>
      </c>
      <c r="D6" s="19">
        <f t="shared" si="1"/>
        <v>46</v>
      </c>
      <c r="E6" s="19">
        <f t="shared" si="1"/>
        <v>17</v>
      </c>
      <c r="F6" s="19">
        <f t="shared" si="1"/>
        <v>5</v>
      </c>
      <c r="G6" s="19">
        <f t="shared" si="1"/>
        <v>0</v>
      </c>
      <c r="H6" s="19" t="str">
        <f t="shared" si="1"/>
        <v>宮城県　大崎市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61.81</v>
      </c>
      <c r="P6" s="24">
        <f t="shared" si="1"/>
        <v>8.92</v>
      </c>
      <c r="Q6" s="24">
        <f t="shared" si="1"/>
        <v>91.32</v>
      </c>
      <c r="R6" s="24">
        <f t="shared" si="1"/>
        <v>3740</v>
      </c>
      <c r="S6" s="24">
        <f t="shared" si="1"/>
        <v>125444</v>
      </c>
      <c r="T6" s="24">
        <f t="shared" si="1"/>
        <v>796.81</v>
      </c>
      <c r="U6" s="24">
        <f t="shared" si="1"/>
        <v>157.43</v>
      </c>
      <c r="V6" s="24">
        <f t="shared" si="1"/>
        <v>11136</v>
      </c>
      <c r="W6" s="24">
        <f t="shared" si="1"/>
        <v>14.65</v>
      </c>
      <c r="X6" s="24">
        <f t="shared" si="1"/>
        <v>760.14</v>
      </c>
      <c r="Y6" s="28" t="str">
        <f t="shared" ref="Y6:AH6" si="2">IF(Y7="",NA(),Y7)</f>
        <v>-</v>
      </c>
      <c r="Z6" s="28" t="str">
        <f t="shared" si="2"/>
        <v>-</v>
      </c>
      <c r="AA6" s="28">
        <f t="shared" si="2"/>
        <v>114.6</v>
      </c>
      <c r="AB6" s="28">
        <f t="shared" si="2"/>
        <v>106.9</v>
      </c>
      <c r="AC6" s="28">
        <f t="shared" si="2"/>
        <v>99.03</v>
      </c>
      <c r="AD6" s="28" t="str">
        <f t="shared" si="2"/>
        <v>-</v>
      </c>
      <c r="AE6" s="28" t="str">
        <f t="shared" si="2"/>
        <v>-</v>
      </c>
      <c r="AF6" s="28">
        <f t="shared" si="2"/>
        <v>106.37</v>
      </c>
      <c r="AG6" s="28">
        <f t="shared" si="2"/>
        <v>106.07</v>
      </c>
      <c r="AH6" s="28">
        <f t="shared" si="2"/>
        <v>105.5</v>
      </c>
      <c r="AI6" s="24" t="str">
        <f>IF(AI7="","",IF(AI7="-","【-】","【"&amp;SUBSTITUTE(TEXT(AI7,"#,##0.00"),"-","△")&amp;"】"))</f>
        <v>【103.61】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139.02000000000001</v>
      </c>
      <c r="AR6" s="28">
        <f t="shared" si="3"/>
        <v>132.04</v>
      </c>
      <c r="AS6" s="28">
        <f t="shared" si="3"/>
        <v>145.43</v>
      </c>
      <c r="AT6" s="24" t="str">
        <f>IF(AT7="","",IF(AT7="-","【-】","【"&amp;SUBSTITUTE(TEXT(AT7,"#,##0.00"),"-","△")&amp;"】"))</f>
        <v>【133.62】</v>
      </c>
      <c r="AU6" s="28" t="str">
        <f t="shared" ref="AU6:BD6" si="4">IF(AU7="",NA(),AU7)</f>
        <v>-</v>
      </c>
      <c r="AV6" s="28" t="str">
        <f t="shared" si="4"/>
        <v>-</v>
      </c>
      <c r="AW6" s="28">
        <f t="shared" si="4"/>
        <v>37.700000000000003</v>
      </c>
      <c r="AX6" s="28">
        <f t="shared" si="4"/>
        <v>45.82</v>
      </c>
      <c r="AY6" s="28">
        <f t="shared" si="4"/>
        <v>38.229999999999997</v>
      </c>
      <c r="AZ6" s="28" t="str">
        <f t="shared" si="4"/>
        <v>-</v>
      </c>
      <c r="BA6" s="28" t="str">
        <f t="shared" si="4"/>
        <v>-</v>
      </c>
      <c r="BB6" s="28">
        <f t="shared" si="4"/>
        <v>29.13</v>
      </c>
      <c r="BC6" s="28">
        <f t="shared" si="4"/>
        <v>35.69</v>
      </c>
      <c r="BD6" s="28">
        <f t="shared" si="4"/>
        <v>38.4</v>
      </c>
      <c r="BE6" s="24" t="str">
        <f>IF(BE7="","",IF(BE7="-","【-】","【"&amp;SUBSTITUTE(TEXT(BE7,"#,##0.00"),"-","△")&amp;"】"))</f>
        <v>【36.94】</v>
      </c>
      <c r="BF6" s="28" t="str">
        <f t="shared" ref="BF6:BO6" si="5">IF(BF7="",NA(),BF7)</f>
        <v>-</v>
      </c>
      <c r="BG6" s="28" t="str">
        <f t="shared" si="5"/>
        <v>-</v>
      </c>
      <c r="BH6" s="28">
        <f t="shared" si="5"/>
        <v>24.31</v>
      </c>
      <c r="BI6" s="28">
        <f t="shared" si="5"/>
        <v>7.89</v>
      </c>
      <c r="BJ6" s="28">
        <f t="shared" si="5"/>
        <v>3.14</v>
      </c>
      <c r="BK6" s="28" t="str">
        <f t="shared" si="5"/>
        <v>-</v>
      </c>
      <c r="BL6" s="28" t="str">
        <f t="shared" si="5"/>
        <v>-</v>
      </c>
      <c r="BM6" s="28">
        <f t="shared" si="5"/>
        <v>867.83</v>
      </c>
      <c r="BN6" s="28">
        <f t="shared" si="5"/>
        <v>791.76</v>
      </c>
      <c r="BO6" s="28">
        <f t="shared" si="5"/>
        <v>900.82</v>
      </c>
      <c r="BP6" s="24" t="str">
        <f>IF(BP7="","",IF(BP7="-","【-】","【"&amp;SUBSTITUTE(TEXT(BP7,"#,##0.00"),"-","△")&amp;"】"))</f>
        <v>【809.19】</v>
      </c>
      <c r="BQ6" s="28" t="str">
        <f t="shared" ref="BQ6:BZ6" si="6">IF(BQ7="",NA(),BQ7)</f>
        <v>-</v>
      </c>
      <c r="BR6" s="28" t="str">
        <f t="shared" si="6"/>
        <v>-</v>
      </c>
      <c r="BS6" s="28">
        <f t="shared" si="6"/>
        <v>81.3</v>
      </c>
      <c r="BT6" s="28">
        <f t="shared" si="6"/>
        <v>72.63</v>
      </c>
      <c r="BU6" s="28">
        <f t="shared" si="6"/>
        <v>64.95</v>
      </c>
      <c r="BV6" s="28" t="str">
        <f t="shared" si="6"/>
        <v>-</v>
      </c>
      <c r="BW6" s="28" t="str">
        <f t="shared" si="6"/>
        <v>-</v>
      </c>
      <c r="BX6" s="28">
        <f t="shared" si="6"/>
        <v>57.08</v>
      </c>
      <c r="BY6" s="28">
        <f t="shared" si="6"/>
        <v>56.26</v>
      </c>
      <c r="BZ6" s="28">
        <f t="shared" si="6"/>
        <v>52.94</v>
      </c>
      <c r="CA6" s="24" t="str">
        <f>IF(CA7="","",IF(CA7="-","【-】","【"&amp;SUBSTITUTE(TEXT(CA7,"#,##0.00"),"-","△")&amp;"】"))</f>
        <v>【57.02】</v>
      </c>
      <c r="CB6" s="28" t="str">
        <f t="shared" ref="CB6:CK6" si="7">IF(CB7="",NA(),CB7)</f>
        <v>-</v>
      </c>
      <c r="CC6" s="28" t="str">
        <f t="shared" si="7"/>
        <v>-</v>
      </c>
      <c r="CD6" s="28">
        <f t="shared" si="7"/>
        <v>243.62</v>
      </c>
      <c r="CE6" s="28">
        <f t="shared" si="7"/>
        <v>272.08</v>
      </c>
      <c r="CF6" s="28">
        <f t="shared" si="7"/>
        <v>300.75</v>
      </c>
      <c r="CG6" s="28" t="str">
        <f t="shared" si="7"/>
        <v>-</v>
      </c>
      <c r="CH6" s="28" t="str">
        <f t="shared" si="7"/>
        <v>-</v>
      </c>
      <c r="CI6" s="28">
        <f t="shared" si="7"/>
        <v>274.99</v>
      </c>
      <c r="CJ6" s="28">
        <f t="shared" si="7"/>
        <v>282.08999999999997</v>
      </c>
      <c r="CK6" s="28">
        <f t="shared" si="7"/>
        <v>303.27999999999997</v>
      </c>
      <c r="CL6" s="24" t="str">
        <f>IF(CL7="","",IF(CL7="-","【-】","【"&amp;SUBSTITUTE(TEXT(CL7,"#,##0.00"),"-","△")&amp;"】"))</f>
        <v>【273.68】</v>
      </c>
      <c r="CM6" s="28" t="str">
        <f t="shared" ref="CM6:CV6" si="8">IF(CM7="",NA(),CM7)</f>
        <v>-</v>
      </c>
      <c r="CN6" s="28" t="str">
        <f t="shared" si="8"/>
        <v>-</v>
      </c>
      <c r="CO6" s="28">
        <f t="shared" si="8"/>
        <v>34.630000000000003</v>
      </c>
      <c r="CP6" s="28">
        <f t="shared" si="8"/>
        <v>34.29</v>
      </c>
      <c r="CQ6" s="28">
        <f t="shared" si="8"/>
        <v>34.6</v>
      </c>
      <c r="CR6" s="28" t="str">
        <f t="shared" si="8"/>
        <v>-</v>
      </c>
      <c r="CS6" s="28" t="str">
        <f t="shared" si="8"/>
        <v>-</v>
      </c>
      <c r="CT6" s="28">
        <f t="shared" si="8"/>
        <v>54.83</v>
      </c>
      <c r="CU6" s="28">
        <f t="shared" si="8"/>
        <v>66.53</v>
      </c>
      <c r="CV6" s="28">
        <f t="shared" si="8"/>
        <v>52.35</v>
      </c>
      <c r="CW6" s="24" t="str">
        <f>IF(CW7="","",IF(CW7="-","【-】","【"&amp;SUBSTITUTE(TEXT(CW7,"#,##0.00"),"-","△")&amp;"】"))</f>
        <v>【52.55】</v>
      </c>
      <c r="CX6" s="28" t="str">
        <f t="shared" ref="CX6:DG6" si="9">IF(CX7="",NA(),CX7)</f>
        <v>-</v>
      </c>
      <c r="CY6" s="28" t="str">
        <f t="shared" si="9"/>
        <v>-</v>
      </c>
      <c r="CZ6" s="28">
        <f t="shared" si="9"/>
        <v>70.89</v>
      </c>
      <c r="DA6" s="28">
        <f t="shared" si="9"/>
        <v>70.91</v>
      </c>
      <c r="DB6" s="28">
        <f t="shared" si="9"/>
        <v>72.78</v>
      </c>
      <c r="DC6" s="28" t="str">
        <f t="shared" si="9"/>
        <v>-</v>
      </c>
      <c r="DD6" s="28" t="str">
        <f t="shared" si="9"/>
        <v>-</v>
      </c>
      <c r="DE6" s="28">
        <f t="shared" si="9"/>
        <v>84.7</v>
      </c>
      <c r="DF6" s="28">
        <f t="shared" si="9"/>
        <v>84.67</v>
      </c>
      <c r="DG6" s="28">
        <f t="shared" si="9"/>
        <v>84.39</v>
      </c>
      <c r="DH6" s="24" t="str">
        <f>IF(DH7="","",IF(DH7="-","【-】","【"&amp;SUBSTITUTE(TEXT(DH7,"#,##0.00"),"-","△")&amp;"】"))</f>
        <v>【87.30】</v>
      </c>
      <c r="DI6" s="28" t="str">
        <f t="shared" ref="DI6:DR6" si="10">IF(DI7="",NA(),DI7)</f>
        <v>-</v>
      </c>
      <c r="DJ6" s="28" t="str">
        <f t="shared" si="10"/>
        <v>-</v>
      </c>
      <c r="DK6" s="28">
        <f t="shared" si="10"/>
        <v>3.51</v>
      </c>
      <c r="DL6" s="28">
        <f t="shared" si="10"/>
        <v>7.03</v>
      </c>
      <c r="DM6" s="28">
        <f t="shared" si="10"/>
        <v>10.26</v>
      </c>
      <c r="DN6" s="28" t="str">
        <f t="shared" si="10"/>
        <v>-</v>
      </c>
      <c r="DO6" s="28" t="str">
        <f t="shared" si="10"/>
        <v>-</v>
      </c>
      <c r="DP6" s="28">
        <f t="shared" si="10"/>
        <v>20.34</v>
      </c>
      <c r="DQ6" s="28">
        <f t="shared" si="10"/>
        <v>21.85</v>
      </c>
      <c r="DR6" s="28">
        <f t="shared" si="10"/>
        <v>25.19</v>
      </c>
      <c r="DS6" s="24" t="str">
        <f>IF(DS7="","",IF(DS7="-","【-】","【"&amp;SUBSTITUTE(TEXT(DS7,"#,##0.00"),"-","△")&amp;"】"))</f>
        <v>【27.11】</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0.25</v>
      </c>
      <c r="EM6" s="28">
        <f t="shared" si="12"/>
        <v>0.05</v>
      </c>
      <c r="EN6" s="28">
        <f t="shared" si="12"/>
        <v>0.03</v>
      </c>
      <c r="EO6" s="24" t="str">
        <f>IF(EO7="","",IF(EO7="-","【-】","【"&amp;SUBSTITUTE(TEXT(EO7,"#,##0.00"),"-","△")&amp;"】"))</f>
        <v>【0.02】</v>
      </c>
    </row>
    <row r="7" spans="1:148" s="13" customFormat="1" x14ac:dyDescent="0.15">
      <c r="A7" s="14"/>
      <c r="B7" s="20">
        <v>2022</v>
      </c>
      <c r="C7" s="20">
        <v>42153</v>
      </c>
      <c r="D7" s="20">
        <v>46</v>
      </c>
      <c r="E7" s="20">
        <v>17</v>
      </c>
      <c r="F7" s="20">
        <v>5</v>
      </c>
      <c r="G7" s="20">
        <v>0</v>
      </c>
      <c r="H7" s="20" t="s">
        <v>96</v>
      </c>
      <c r="I7" s="20" t="s">
        <v>97</v>
      </c>
      <c r="J7" s="20" t="s">
        <v>98</v>
      </c>
      <c r="K7" s="20" t="s">
        <v>99</v>
      </c>
      <c r="L7" s="20" t="s">
        <v>100</v>
      </c>
      <c r="M7" s="20" t="s">
        <v>101</v>
      </c>
      <c r="N7" s="25" t="s">
        <v>102</v>
      </c>
      <c r="O7" s="25">
        <v>61.81</v>
      </c>
      <c r="P7" s="25">
        <v>8.92</v>
      </c>
      <c r="Q7" s="25">
        <v>91.32</v>
      </c>
      <c r="R7" s="25">
        <v>3740</v>
      </c>
      <c r="S7" s="25">
        <v>125444</v>
      </c>
      <c r="T7" s="25">
        <v>796.81</v>
      </c>
      <c r="U7" s="25">
        <v>157.43</v>
      </c>
      <c r="V7" s="25">
        <v>11136</v>
      </c>
      <c r="W7" s="25">
        <v>14.65</v>
      </c>
      <c r="X7" s="25">
        <v>760.14</v>
      </c>
      <c r="Y7" s="25" t="s">
        <v>102</v>
      </c>
      <c r="Z7" s="25" t="s">
        <v>102</v>
      </c>
      <c r="AA7" s="25">
        <v>114.6</v>
      </c>
      <c r="AB7" s="25">
        <v>106.9</v>
      </c>
      <c r="AC7" s="25">
        <v>99.03</v>
      </c>
      <c r="AD7" s="25" t="s">
        <v>102</v>
      </c>
      <c r="AE7" s="25" t="s">
        <v>102</v>
      </c>
      <c r="AF7" s="25">
        <v>106.37</v>
      </c>
      <c r="AG7" s="25">
        <v>106.07</v>
      </c>
      <c r="AH7" s="25">
        <v>105.5</v>
      </c>
      <c r="AI7" s="25">
        <v>103.61</v>
      </c>
      <c r="AJ7" s="25" t="s">
        <v>102</v>
      </c>
      <c r="AK7" s="25" t="s">
        <v>102</v>
      </c>
      <c r="AL7" s="25">
        <v>0</v>
      </c>
      <c r="AM7" s="25">
        <v>0</v>
      </c>
      <c r="AN7" s="25">
        <v>0</v>
      </c>
      <c r="AO7" s="25" t="s">
        <v>102</v>
      </c>
      <c r="AP7" s="25" t="s">
        <v>102</v>
      </c>
      <c r="AQ7" s="25">
        <v>139.02000000000001</v>
      </c>
      <c r="AR7" s="25">
        <v>132.04</v>
      </c>
      <c r="AS7" s="25">
        <v>145.43</v>
      </c>
      <c r="AT7" s="25">
        <v>133.62</v>
      </c>
      <c r="AU7" s="25" t="s">
        <v>102</v>
      </c>
      <c r="AV7" s="25" t="s">
        <v>102</v>
      </c>
      <c r="AW7" s="25">
        <v>37.700000000000003</v>
      </c>
      <c r="AX7" s="25">
        <v>45.82</v>
      </c>
      <c r="AY7" s="25">
        <v>38.229999999999997</v>
      </c>
      <c r="AZ7" s="25" t="s">
        <v>102</v>
      </c>
      <c r="BA7" s="25" t="s">
        <v>102</v>
      </c>
      <c r="BB7" s="25">
        <v>29.13</v>
      </c>
      <c r="BC7" s="25">
        <v>35.69</v>
      </c>
      <c r="BD7" s="25">
        <v>38.4</v>
      </c>
      <c r="BE7" s="25">
        <v>36.94</v>
      </c>
      <c r="BF7" s="25" t="s">
        <v>102</v>
      </c>
      <c r="BG7" s="25" t="s">
        <v>102</v>
      </c>
      <c r="BH7" s="25">
        <v>24.31</v>
      </c>
      <c r="BI7" s="25">
        <v>7.89</v>
      </c>
      <c r="BJ7" s="25">
        <v>3.14</v>
      </c>
      <c r="BK7" s="25" t="s">
        <v>102</v>
      </c>
      <c r="BL7" s="25" t="s">
        <v>102</v>
      </c>
      <c r="BM7" s="25">
        <v>867.83</v>
      </c>
      <c r="BN7" s="25">
        <v>791.76</v>
      </c>
      <c r="BO7" s="25">
        <v>900.82</v>
      </c>
      <c r="BP7" s="25">
        <v>809.19</v>
      </c>
      <c r="BQ7" s="25" t="s">
        <v>102</v>
      </c>
      <c r="BR7" s="25" t="s">
        <v>102</v>
      </c>
      <c r="BS7" s="25">
        <v>81.3</v>
      </c>
      <c r="BT7" s="25">
        <v>72.63</v>
      </c>
      <c r="BU7" s="25">
        <v>64.95</v>
      </c>
      <c r="BV7" s="25" t="s">
        <v>102</v>
      </c>
      <c r="BW7" s="25" t="s">
        <v>102</v>
      </c>
      <c r="BX7" s="25">
        <v>57.08</v>
      </c>
      <c r="BY7" s="25">
        <v>56.26</v>
      </c>
      <c r="BZ7" s="25">
        <v>52.94</v>
      </c>
      <c r="CA7" s="25">
        <v>57.02</v>
      </c>
      <c r="CB7" s="25" t="s">
        <v>102</v>
      </c>
      <c r="CC7" s="25" t="s">
        <v>102</v>
      </c>
      <c r="CD7" s="25">
        <v>243.62</v>
      </c>
      <c r="CE7" s="25">
        <v>272.08</v>
      </c>
      <c r="CF7" s="25">
        <v>300.75</v>
      </c>
      <c r="CG7" s="25" t="s">
        <v>102</v>
      </c>
      <c r="CH7" s="25" t="s">
        <v>102</v>
      </c>
      <c r="CI7" s="25">
        <v>274.99</v>
      </c>
      <c r="CJ7" s="25">
        <v>282.08999999999997</v>
      </c>
      <c r="CK7" s="25">
        <v>303.27999999999997</v>
      </c>
      <c r="CL7" s="25">
        <v>273.68</v>
      </c>
      <c r="CM7" s="25" t="s">
        <v>102</v>
      </c>
      <c r="CN7" s="25" t="s">
        <v>102</v>
      </c>
      <c r="CO7" s="25">
        <v>34.630000000000003</v>
      </c>
      <c r="CP7" s="25">
        <v>34.29</v>
      </c>
      <c r="CQ7" s="25">
        <v>34.6</v>
      </c>
      <c r="CR7" s="25" t="s">
        <v>102</v>
      </c>
      <c r="CS7" s="25" t="s">
        <v>102</v>
      </c>
      <c r="CT7" s="25">
        <v>54.83</v>
      </c>
      <c r="CU7" s="25">
        <v>66.53</v>
      </c>
      <c r="CV7" s="25">
        <v>52.35</v>
      </c>
      <c r="CW7" s="25">
        <v>52.55</v>
      </c>
      <c r="CX7" s="25" t="s">
        <v>102</v>
      </c>
      <c r="CY7" s="25" t="s">
        <v>102</v>
      </c>
      <c r="CZ7" s="25">
        <v>70.89</v>
      </c>
      <c r="DA7" s="25">
        <v>70.91</v>
      </c>
      <c r="DB7" s="25">
        <v>72.78</v>
      </c>
      <c r="DC7" s="25" t="s">
        <v>102</v>
      </c>
      <c r="DD7" s="25" t="s">
        <v>102</v>
      </c>
      <c r="DE7" s="25">
        <v>84.7</v>
      </c>
      <c r="DF7" s="25">
        <v>84.67</v>
      </c>
      <c r="DG7" s="25">
        <v>84.39</v>
      </c>
      <c r="DH7" s="25">
        <v>87.3</v>
      </c>
      <c r="DI7" s="25" t="s">
        <v>102</v>
      </c>
      <c r="DJ7" s="25" t="s">
        <v>102</v>
      </c>
      <c r="DK7" s="25">
        <v>3.51</v>
      </c>
      <c r="DL7" s="25">
        <v>7.03</v>
      </c>
      <c r="DM7" s="25">
        <v>10.26</v>
      </c>
      <c r="DN7" s="25" t="s">
        <v>102</v>
      </c>
      <c r="DO7" s="25" t="s">
        <v>102</v>
      </c>
      <c r="DP7" s="25">
        <v>20.34</v>
      </c>
      <c r="DQ7" s="25">
        <v>21.85</v>
      </c>
      <c r="DR7" s="25">
        <v>25.19</v>
      </c>
      <c r="DS7" s="25">
        <v>27.11</v>
      </c>
      <c r="DT7" s="25" t="s">
        <v>102</v>
      </c>
      <c r="DU7" s="25" t="s">
        <v>102</v>
      </c>
      <c r="DV7" s="25">
        <v>0</v>
      </c>
      <c r="DW7" s="25">
        <v>0</v>
      </c>
      <c r="DX7" s="25">
        <v>0</v>
      </c>
      <c r="DY7" s="25" t="s">
        <v>102</v>
      </c>
      <c r="DZ7" s="25" t="s">
        <v>102</v>
      </c>
      <c r="EA7" s="25">
        <v>0</v>
      </c>
      <c r="EB7" s="25">
        <v>0</v>
      </c>
      <c r="EC7" s="25">
        <v>0</v>
      </c>
      <c r="ED7" s="25">
        <v>0</v>
      </c>
      <c r="EE7" s="25" t="s">
        <v>102</v>
      </c>
      <c r="EF7" s="25" t="s">
        <v>102</v>
      </c>
      <c r="EG7" s="25">
        <v>0</v>
      </c>
      <c r="EH7" s="25">
        <v>0</v>
      </c>
      <c r="EI7" s="25">
        <v>0</v>
      </c>
      <c r="EJ7" s="25" t="s">
        <v>102</v>
      </c>
      <c r="EK7" s="25" t="s">
        <v>102</v>
      </c>
      <c r="EL7" s="25">
        <v>0.25</v>
      </c>
      <c r="EM7" s="25">
        <v>0.05</v>
      </c>
      <c r="EN7" s="25">
        <v>0.03</v>
      </c>
      <c r="EO7" s="25">
        <v>0.02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2024-02-05T06:51:41Z</cp:lastPrinted>
  <dcterms:created xsi:type="dcterms:W3CDTF">2024-01-30T11:02:08Z</dcterms:created>
  <dcterms:modified xsi:type="dcterms:W3CDTF">2024-02-05T06:51:57Z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2024-01-31T05:51:28Z</vt:filetime>
  </property>
</Properties>
</file>