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athens-2018\share\上下水道事業所\008経営係\03 照会・調査関係\020公営企業に係る「経営比較分析表」の分析等\R5\"/>
    </mc:Choice>
  </mc:AlternateContent>
  <xr:revisionPtr revIDLastSave="0" documentId="13_ncr:1_{67C9BCC8-9822-461A-9690-C217101EDA09}" xr6:coauthVersionLast="36" xr6:coauthVersionMax="36" xr10:uidLastSave="{00000000-0000-0000-0000-000000000000}"/>
  <workbookProtection workbookAlgorithmName="SHA-512" workbookHashValue="tBW5IZ0KSS+CyxwIaxNbgRykF2kJvDg1q28/+eQnIJtrLIQbSRElGp5KcBVj1jrZt5TLov2vMgJDdZzxJ5QHTw==" workbookSaltValue="8xwesxjiHpR6Q0FSZfeEY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BB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<sst xmlns="http://schemas.openxmlformats.org/spreadsheetml/2006/main" count="231" uniqueCount="117">
  <si>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</si>
  <si>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</si>
  <si>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</si>
  <si>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</si>
  <si>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</si>
  <si>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</si>
  <si>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</si>
  <si>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</si>
  <si>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</si>
  <si>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</si>
  <si>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</si>
  <si>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</si>
  <si>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</si>
  <si>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</si>
  <si>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</si>
  <si>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</si>
  <si>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</si>
  <si>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</si>
  <si>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</si>
  <si>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</si>
  <si>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</si>
  <si>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</si>
  <si>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</si>
  <si>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</si>
  <si>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</si>
  <si>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</si>
  <si>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</si>
  <si>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</si>
  <si>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</si>
  <si>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</si>
  <si>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</si>
  <si>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</si>
  <si>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</si>
  <si>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</si>
  <si>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</si>
  <si>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</si>
  <si>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</si>
  <si>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</si>
  <si>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</si>
  <si>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</si>
  <si>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</si>
  <si>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</si>
  <si>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</si>
  <si>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</si>
  <si>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</si>
  <si>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</si>
  <si>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</si>
  <si>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</si>
  <si>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</si>
  <si>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</si>
  <si>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</si>
  <si>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</si>
  <si>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</si>
  <si>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</si>
  <si>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</si>
  <si>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</si>
  <si>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</si>
  <si>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</si>
  <si>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</si>
  <si>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</si>
  <si>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</si>
  <si>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</si>
  <si>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</si>
  <si>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</si>
  <si>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</si>
  <si>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</si>
  <si>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</si>
  <si>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</si>
  <si>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</si>
  <si>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</si>
  <si>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</si>
  <si>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</si>
  <si>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</si>
  <si>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</si>
  <si>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</si>
  <si>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</si>
  <si>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</si>
  <si>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</si>
  <si>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</si>
  <si>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</si>
  <si>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</si>
  <si>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</si>
  <si>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</si>
  <si>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</si>
  <si>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</si>
  <si>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</si>
  <si>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</si>
  <si>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</si>
  <si>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</si>
  <si>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</si>
  <si>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</si>
  <si>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</si>
  <si>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</si>
  <si>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</si>
  <si>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</si>
  <si>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</si>
  <si>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</si>
  <si>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</si>
  <si>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</si>
  <si>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</si>
  <si>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</si>
  <si>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</si>
  <si>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</si>
  <si>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</si>
  <si>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</si>
  <si>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</si>
  <si>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</si>
  <si>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</si>
  <si>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</si>
  <si>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</si>
  <si>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</si>
  <si>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</si>
  <si>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</si>
  <si>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</si>
  <si>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法定耐用年数を超える管渠がまだ無いため、管渠老朽化率は0％となっている。また、令和4年度は管渠の更新工事を行っていないため管渠改善率も0％となっているが、有形固定資産減価償却率が年々上昇しており、施設の老朽化は進みつつある。今後の施設更新などは「白石市下水道ビジョン」に基づき、計画的に行っていく。</t>
    <rPh sb="106" eb="107">
      <t>スス</t>
    </rPh>
    <rPh sb="124" eb="127">
      <t>シロイシシ</t>
    </rPh>
    <rPh sb="127" eb="130">
      <t>ゲスイドウ</t>
    </rPh>
    <phoneticPr fontId="4"/>
  </si>
  <si>
    <t xml:space="preserve">　令和4年度は、平成30年度の使用料改定の効果により収益は増加しているが、依然として経常費用を使用料収入で賄えていない状況にある。さらに、年々法定耐用年数に近い資産が増えていることから、将来的に更新需要の増加が予測される。
　今後も、令和3年3月に作成した「白石市下水道ビジョン」を基に、将来発生する維持修繕等に向けて、経費縮減を最重要課題とし、経費回収率が100％を上回るよう努力していく必要がある。
</t>
    <rPh sb="102" eb="104">
      <t>ハッセイ</t>
    </rPh>
    <rPh sb="129" eb="132">
      <t>シロイシシ</t>
    </rPh>
    <rPh sb="132" eb="135">
      <t>ゲスイドウ</t>
    </rPh>
    <rPh sb="144" eb="146">
      <t>ショウライ</t>
    </rPh>
    <rPh sb="146" eb="148">
      <t>ハッセイ</t>
    </rPh>
    <rPh sb="150" eb="152">
      <t>イジ</t>
    </rPh>
    <rPh sb="154" eb="155">
      <t>トウ</t>
    </rPh>
    <rPh sb="156" eb="157">
      <t>ム</t>
    </rPh>
    <phoneticPr fontId="4"/>
  </si>
  <si>
    <t xml:space="preserve">　農業集落排水事業は、平成30年度の使用料改定により使用料収入は増加したが、経常収支比率が100%を下回る状況となっており、依然として経常費用を使用料収入で賄えていない。
　また、経費回収率も100％を下回っており、使用料収入では回収すべき経費全てを賄えておらず、収入の不足する部分は一般会計繰入金を財源としているため、更なる汚水処理費の削減を行い、効率的な事業運営に努める必要がある。
　流動比率について、今回大きく減少した原因は、令和4年度の当初予算作成時に資金期首残高を多く見込んでしまい、一般会計からの繰入金収入額を抑制したことによる資金残高減少のためである。翌年度以降は適切な資金管理を行うことで、例年並みの率となる見込みである。
　当市の農業集落排水事業では、高齢者単独世帯が多いことや地理的状況等の要因により水洗化が進みにくい地区もあるため、類似団体平均値と比較すると水洗化率は低く、施設利用率も約35％と低い状況となっている。
　今後も、使用料収入増加のために接続への啓発活動をつづけ、事業規模に対しての適切な施設規模を維持していくため、規模縮小や廃止、農業集落排水処理施設を公共下水道事業に接続するといった広域化による費用削減を図るなど、累積欠損金比率の改善に向けて、次期経営戦略改定時に今後の方針を盛り込めるよう汚水処理方法を検討していく予定である。
</t>
    <rPh sb="1" eb="3">
      <t>ノウギョウ</t>
    </rPh>
    <rPh sb="3" eb="5">
      <t>シュウラク</t>
    </rPh>
    <rPh sb="5" eb="7">
      <t>ハイスイ</t>
    </rPh>
    <rPh sb="7" eb="9">
      <t>ジギョウ</t>
    </rPh>
    <rPh sb="11" eb="13">
      <t>ヘイセイ</t>
    </rPh>
    <rPh sb="15" eb="17">
      <t>ネンド</t>
    </rPh>
    <rPh sb="18" eb="21">
      <t>シヨウリョウ</t>
    </rPh>
    <rPh sb="21" eb="23">
      <t>カイテイ</t>
    </rPh>
    <rPh sb="26" eb="29">
      <t>シヨウリョウ</t>
    </rPh>
    <rPh sb="29" eb="31">
      <t>シュウニュウ</t>
    </rPh>
    <rPh sb="32" eb="34">
      <t>ゾウカ</t>
    </rPh>
    <rPh sb="38" eb="40">
      <t>ケイジョウ</t>
    </rPh>
    <rPh sb="40" eb="42">
      <t>シュウシ</t>
    </rPh>
    <rPh sb="42" eb="44">
      <t>ヒリツ</t>
    </rPh>
    <rPh sb="50" eb="52">
      <t>シタマワ</t>
    </rPh>
    <rPh sb="53" eb="55">
      <t>ジョウキョウ</t>
    </rPh>
    <rPh sb="62" eb="64">
      <t>イゼン</t>
    </rPh>
    <rPh sb="67" eb="69">
      <t>ケイジョウ</t>
    </rPh>
    <rPh sb="69" eb="71">
      <t>ヒヨウ</t>
    </rPh>
    <rPh sb="72" eb="75">
      <t>シヨウリョウ</t>
    </rPh>
    <rPh sb="75" eb="77">
      <t>シュウニュウ</t>
    </rPh>
    <rPh sb="78" eb="79">
      <t>マカナ</t>
    </rPh>
    <rPh sb="90" eb="95">
      <t>ケイヒカイシュウリツ</t>
    </rPh>
    <rPh sb="101" eb="103">
      <t>シタマワ</t>
    </rPh>
    <rPh sb="150" eb="152">
      <t>ザイゲン</t>
    </rPh>
    <rPh sb="187" eb="189">
      <t>ヒツヨウ</t>
    </rPh>
    <rPh sb="195" eb="197">
      <t>リュウドウ</t>
    </rPh>
    <rPh sb="197" eb="199">
      <t>ヒリツ</t>
    </rPh>
    <rPh sb="204" eb="206">
      <t>コンカイ</t>
    </rPh>
    <rPh sb="206" eb="207">
      <t>オオ</t>
    </rPh>
    <rPh sb="209" eb="211">
      <t>ゲンショウ</t>
    </rPh>
    <rPh sb="213" eb="215">
      <t>ゲンイン</t>
    </rPh>
    <rPh sb="217" eb="219">
      <t>レイワ</t>
    </rPh>
    <rPh sb="220" eb="222">
      <t>ネンド</t>
    </rPh>
    <rPh sb="223" eb="225">
      <t>トウショ</t>
    </rPh>
    <rPh sb="225" eb="227">
      <t>ヨサン</t>
    </rPh>
    <rPh sb="227" eb="230">
      <t>サクセイジ</t>
    </rPh>
    <rPh sb="231" eb="233">
      <t>シキン</t>
    </rPh>
    <rPh sb="233" eb="235">
      <t>キシュ</t>
    </rPh>
    <rPh sb="235" eb="237">
      <t>ザンダカ</t>
    </rPh>
    <rPh sb="238" eb="239">
      <t>オオ</t>
    </rPh>
    <rPh sb="240" eb="242">
      <t>ミコ</t>
    </rPh>
    <rPh sb="248" eb="250">
      <t>イッパン</t>
    </rPh>
    <rPh sb="250" eb="252">
      <t>カイケイ</t>
    </rPh>
    <rPh sb="255" eb="258">
      <t>クリイレキン</t>
    </rPh>
    <rPh sb="258" eb="260">
      <t>シュウニュウ</t>
    </rPh>
    <rPh sb="260" eb="261">
      <t>ガク</t>
    </rPh>
    <rPh sb="262" eb="264">
      <t>ヨクセイ</t>
    </rPh>
    <rPh sb="271" eb="273">
      <t>シキン</t>
    </rPh>
    <rPh sb="273" eb="275">
      <t>ザンダカ</t>
    </rPh>
    <rPh sb="275" eb="277">
      <t>ゲンショウ</t>
    </rPh>
    <rPh sb="290" eb="292">
      <t>テキセツ</t>
    </rPh>
    <rPh sb="293" eb="295">
      <t>シキン</t>
    </rPh>
    <rPh sb="295" eb="297">
      <t>カンリ</t>
    </rPh>
    <rPh sb="304" eb="306">
      <t>レイネン</t>
    </rPh>
    <rPh sb="306" eb="307">
      <t>ナ</t>
    </rPh>
    <rPh sb="309" eb="310">
      <t>リツ</t>
    </rPh>
    <rPh sb="313" eb="315">
      <t>ミコ</t>
    </rPh>
    <rPh sb="322" eb="324">
      <t>トウシ</t>
    </rPh>
    <rPh sb="325" eb="333">
      <t>ノウギョウシュウラクハイスイジギョウ</t>
    </rPh>
    <rPh sb="336" eb="339">
      <t>コウレイシャ</t>
    </rPh>
    <rPh sb="339" eb="341">
      <t>タンドク</t>
    </rPh>
    <rPh sb="341" eb="343">
      <t>セタイ</t>
    </rPh>
    <rPh sb="344" eb="345">
      <t>オオ</t>
    </rPh>
    <rPh sb="349" eb="352">
      <t>チリテキ</t>
    </rPh>
    <rPh sb="352" eb="354">
      <t>ジョウキョウ</t>
    </rPh>
    <rPh sb="354" eb="355">
      <t>ナド</t>
    </rPh>
    <rPh sb="356" eb="358">
      <t>ヨウイン</t>
    </rPh>
    <rPh sb="361" eb="363">
      <t>スイセン</t>
    </rPh>
    <rPh sb="363" eb="364">
      <t>カ</t>
    </rPh>
    <rPh sb="378" eb="380">
      <t>ルイジ</t>
    </rPh>
    <rPh sb="380" eb="382">
      <t>ダンタイ</t>
    </rPh>
    <rPh sb="382" eb="385">
      <t>ヘイキンチ</t>
    </rPh>
    <rPh sb="386" eb="388">
      <t>ヒカク</t>
    </rPh>
    <rPh sb="391" eb="394">
      <t>スイセンカ</t>
    </rPh>
    <rPh sb="394" eb="395">
      <t>リツ</t>
    </rPh>
    <rPh sb="396" eb="397">
      <t>ヒク</t>
    </rPh>
    <rPh sb="405" eb="406">
      <t>ヤク</t>
    </rPh>
    <rPh sb="410" eb="411">
      <t>ヒク</t>
    </rPh>
    <rPh sb="412" eb="414">
      <t>ジョウキョウ</t>
    </rPh>
    <rPh sb="423" eb="425">
      <t>コンゴ</t>
    </rPh>
    <rPh sb="427" eb="430">
      <t>シヨウリョウ</t>
    </rPh>
    <rPh sb="430" eb="434">
      <t>シュウニュウゾウカ</t>
    </rPh>
    <rPh sb="539" eb="540">
      <t>ム</t>
    </rPh>
    <rPh sb="543" eb="545">
      <t>ジキ</t>
    </rPh>
    <rPh sb="545" eb="547">
      <t>ケイエイ</t>
    </rPh>
    <rPh sb="547" eb="549">
      <t>センリャク</t>
    </rPh>
    <rPh sb="549" eb="552">
      <t>カイテイジ</t>
    </rPh>
    <rPh sb="553" eb="555">
      <t>コンゴ</t>
    </rPh>
    <rPh sb="556" eb="558">
      <t>ホウシン</t>
    </rPh>
    <rPh sb="559" eb="560">
      <t>モ</t>
    </rPh>
    <rPh sb="561" eb="562">
      <t>コ</t>
    </rPh>
    <rPh sb="579" eb="5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</si>
</sst>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7438-44E7-A28A-0E4694BCE9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438-44E7-A28A-0E4694BCE9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34.53</c:v>
                </c:pt>
                <c:pt idx="1">
                  <c:v>34.78</c:v>
                </c:pt>
                <c:pt idx="2">
                  <c:v>35.65</c:v>
                </c:pt>
                <c:pt idx="3">
                  <c:v>34.89</c:v>
                </c:pt>
                <c:pt idx="4">
                  <c:v>34.6</c:v>
                </c:pt>
              </c:numCache>
            </c:numRef>
          </c:val>
          <c:extLst>
            <c:ext xmlns:c16="http://schemas.microsoft.com/office/drawing/2014/chart" uri="{C3380CC4-5D6E-409C-BE32-E72D297353CC}">
              <c16:uniqueId val="{00000000-464F-4E8B-A763-F140DF621A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64F-4E8B-A763-F140DF621A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66.89</c:v>
                </c:pt>
                <c:pt idx="1">
                  <c:v>68.73</c:v>
                </c:pt>
                <c:pt idx="2">
                  <c:v>68.790000000000006</c:v>
                </c:pt>
                <c:pt idx="3">
                  <c:v>66.930000000000007</c:v>
                </c:pt>
                <c:pt idx="4">
                  <c:v>67.260000000000005</c:v>
                </c:pt>
              </c:numCache>
            </c:numRef>
          </c:val>
          <c:extLst>
            <c:ext xmlns:c16="http://schemas.microsoft.com/office/drawing/2014/chart" uri="{C3380CC4-5D6E-409C-BE32-E72D297353CC}">
              <c16:uniqueId val="{00000000-77CD-4876-9797-85B703FB0D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7CD-4876-9797-85B703FB0D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75.930000000000007</c:v>
                </c:pt>
                <c:pt idx="1">
                  <c:v>83.45</c:v>
                </c:pt>
                <c:pt idx="2">
                  <c:v>87.26</c:v>
                </c:pt>
                <c:pt idx="3">
                  <c:v>88.39</c:v>
                </c:pt>
                <c:pt idx="4">
                  <c:v>88.97</c:v>
                </c:pt>
              </c:numCache>
            </c:numRef>
          </c:val>
          <c:extLst>
            <c:ext xmlns:c16="http://schemas.microsoft.com/office/drawing/2014/chart" uri="{C3380CC4-5D6E-409C-BE32-E72D297353CC}">
              <c16:uniqueId val="{00000000-14B3-4311-9971-F18FA79799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14B3-4311-9971-F18FA79799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26.29</c:v>
                </c:pt>
                <c:pt idx="1">
                  <c:v>28.47</c:v>
                </c:pt>
                <c:pt idx="2">
                  <c:v>30.55</c:v>
                </c:pt>
                <c:pt idx="3">
                  <c:v>31.54</c:v>
                </c:pt>
                <c:pt idx="4">
                  <c:v>33.51</c:v>
                </c:pt>
              </c:numCache>
            </c:numRef>
          </c:val>
          <c:extLst>
            <c:ext xmlns:c16="http://schemas.microsoft.com/office/drawing/2014/chart" uri="{C3380CC4-5D6E-409C-BE32-E72D297353CC}">
              <c16:uniqueId val="{00000000-7865-4457-AE55-70E4B816D0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7865-4457-AE55-70E4B816D0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23-4A55-B449-F04768284A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23-4A55-B449-F04768284A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1502.62</c:v>
                </c:pt>
                <c:pt idx="1">
                  <c:v>1408.95</c:v>
                </c:pt>
                <c:pt idx="2">
                  <c:v>865.91</c:v>
                </c:pt>
                <c:pt idx="3">
                  <c:v>1407.82</c:v>
                </c:pt>
                <c:pt idx="4">
                  <c:v>1460.91</c:v>
                </c:pt>
              </c:numCache>
            </c:numRef>
          </c:val>
          <c:extLst>
            <c:ext xmlns:c16="http://schemas.microsoft.com/office/drawing/2014/chart" uri="{C3380CC4-5D6E-409C-BE32-E72D297353CC}">
              <c16:uniqueId val="{00000000-B5EF-4CCF-AA07-FA485CFFC4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B5EF-4CCF-AA07-FA485CFFC4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50.24</c:v>
                </c:pt>
                <c:pt idx="1">
                  <c:v>52.31</c:v>
                </c:pt>
                <c:pt idx="2">
                  <c:v>56.74</c:v>
                </c:pt>
                <c:pt idx="3">
                  <c:v>47.25</c:v>
                </c:pt>
                <c:pt idx="4">
                  <c:v>11.71</c:v>
                </c:pt>
              </c:numCache>
            </c:numRef>
          </c:val>
          <c:extLst>
            <c:ext xmlns:c16="http://schemas.microsoft.com/office/drawing/2014/chart" uri="{C3380CC4-5D6E-409C-BE32-E72D297353CC}">
              <c16:uniqueId val="{00000000-89D7-4F22-901B-45CE6B4FDA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89D7-4F22-901B-45CE6B4FDA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7328.65</c:v>
                </c:pt>
                <c:pt idx="1">
                  <c:v>6147.67</c:v>
                </c:pt>
                <c:pt idx="2">
                  <c:v>5843.24</c:v>
                </c:pt>
                <c:pt idx="3">
                  <c:v>6161.78</c:v>
                </c:pt>
                <c:pt idx="4">
                  <c:v>6188.74</c:v>
                </c:pt>
              </c:numCache>
            </c:numRef>
          </c:val>
          <c:extLst>
            <c:ext xmlns:c16="http://schemas.microsoft.com/office/drawing/2014/chart" uri="{C3380CC4-5D6E-409C-BE32-E72D297353CC}">
              <c16:uniqueId val="{00000000-6C32-4CBD-9766-693E812A11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C32-4CBD-9766-693E812A11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23.51</c:v>
                </c:pt>
                <c:pt idx="1">
                  <c:v>56.35</c:v>
                </c:pt>
                <c:pt idx="2">
                  <c:v>70.13</c:v>
                </c:pt>
                <c:pt idx="3">
                  <c:v>60</c:v>
                </c:pt>
                <c:pt idx="4">
                  <c:v>61.84</c:v>
                </c:pt>
              </c:numCache>
            </c:numRef>
          </c:val>
          <c:extLst>
            <c:ext xmlns:c16="http://schemas.microsoft.com/office/drawing/2014/chart" uri="{C3380CC4-5D6E-409C-BE32-E72D297353CC}">
              <c16:uniqueId val="{00000000-03F4-4022-9E42-30871B3791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3F4-4022-9E42-30871B3791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752.69</c:v>
                </c:pt>
                <c:pt idx="1">
                  <c:v>365.6</c:v>
                </c:pt>
                <c:pt idx="2">
                  <c:v>293.76</c:v>
                </c:pt>
                <c:pt idx="3">
                  <c:v>343.34</c:v>
                </c:pt>
                <c:pt idx="4">
                  <c:v>335.81</c:v>
                </c:pt>
              </c:numCache>
            </c:numRef>
          </c:val>
          <c:extLst>
            <c:ext xmlns:c16="http://schemas.microsoft.com/office/drawing/2014/chart" uri="{C3380CC4-5D6E-409C-BE32-E72D297353CC}">
              <c16:uniqueId val="{00000000-4CF5-4A00-B47A-325DB2F346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CF5-4A00-B47A-325DB2F346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K35" sqref="BK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白石市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31968</v>
      </c>
      <c r="AM8" s="45"/>
      <c r="AN8" s="45"/>
      <c r="AO8" s="45"/>
      <c r="AP8" s="45"/>
      <c r="AQ8" s="45"/>
      <c r="AR8" s="45"/>
      <c r="AS8" s="45"/>
      <c r="AT8" s="46">
        <f>データ!T6</f>
        <v>286.48</v>
      </c>
      <c r="AU8" s="46"/>
      <c r="AV8" s="46"/>
      <c r="AW8" s="46"/>
      <c r="AX8" s="46"/>
      <c r="AY8" s="46"/>
      <c r="AZ8" s="46"/>
      <c r="BA8" s="46"/>
      <c r="BB8" s="46">
        <f>データ!U6</f>
        <v>111.59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49.87</v>
      </c>
      <c r="J10" s="46"/>
      <c r="K10" s="46"/>
      <c r="L10" s="46"/>
      <c r="M10" s="46"/>
      <c r="N10" s="46"/>
      <c r="O10" s="46"/>
      <c r="P10" s="46">
        <f>データ!P6</f>
        <v>4.62</v>
      </c>
      <c r="Q10" s="46"/>
      <c r="R10" s="46"/>
      <c r="S10" s="46"/>
      <c r="T10" s="46"/>
      <c r="U10" s="46"/>
      <c r="V10" s="46"/>
      <c r="W10" s="46">
        <f>データ!Q6</f>
        <v>94.61</v>
      </c>
      <c r="X10" s="46"/>
      <c r="Y10" s="46"/>
      <c r="Z10" s="46"/>
      <c r="AA10" s="46"/>
      <c r="AB10" s="46"/>
      <c r="AC10" s="46"/>
      <c r="AD10" s="45">
        <f>データ!R6</f>
        <v>4235</v>
      </c>
      <c r="AE10" s="45"/>
      <c r="AF10" s="45"/>
      <c r="AG10" s="45"/>
      <c r="AH10" s="45"/>
      <c r="AI10" s="45"/>
      <c r="AJ10" s="45"/>
      <c r="AK10" s="2"/>
      <c r="AL10" s="45">
        <f>データ!V6</f>
        <v>1466</v>
      </c>
      <c r="AM10" s="45"/>
      <c r="AN10" s="45"/>
      <c r="AO10" s="45"/>
      <c r="AP10" s="45"/>
      <c r="AQ10" s="45"/>
      <c r="AR10" s="45"/>
      <c r="AS10" s="45"/>
      <c r="AT10" s="46">
        <f>データ!W6</f>
        <v>2.39</v>
      </c>
      <c r="AU10" s="46"/>
      <c r="AV10" s="46"/>
      <c r="AW10" s="46"/>
      <c r="AX10" s="46"/>
      <c r="AY10" s="46"/>
      <c r="AZ10" s="46"/>
      <c r="BA10" s="46"/>
      <c r="BB10" s="46">
        <f>データ!X6</f>
        <v>613.39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2axnFx5hEJkbd291Ur0KHmJkGOnSGrhCsPx+Aunv82kjGO7PKfppWYqikNzCRCaAfCPjn3XGszkFMbwZ4PXwkw==" saltValue="V6ouHTL66MASwiljzqjH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42064</v>
      </c>
      <c r="D6" s="19">
        <f t="shared" si="3"/>
        <v>46</v>
      </c>
      <c r="E6" s="19">
        <f t="shared" si="3"/>
        <v>17</v>
      </c>
      <c r="F6" s="19">
        <f t="shared" si="3"/>
        <v>5</v>
      </c>
      <c r="G6" s="19">
        <f t="shared" si="3"/>
        <v>0</v>
      </c>
      <c r="H6" s="19" t="str">
        <f t="shared" si="3"/>
        <v>宮城県　白石市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49.87</v>
      </c>
      <c r="P6" s="20">
        <f t="shared" si="3"/>
        <v>4.62</v>
      </c>
      <c r="Q6" s="20">
        <f t="shared" si="3"/>
        <v>94.61</v>
      </c>
      <c r="R6" s="20">
        <f t="shared" si="3"/>
        <v>4235</v>
      </c>
      <c r="S6" s="20">
        <f t="shared" si="3"/>
        <v>31968</v>
      </c>
      <c r="T6" s="20">
        <f t="shared" si="3"/>
        <v>286.48</v>
      </c>
      <c r="U6" s="20">
        <f t="shared" si="3"/>
        <v>111.59</v>
      </c>
      <c r="V6" s="20">
        <f t="shared" si="3"/>
        <v>1466</v>
      </c>
      <c r="W6" s="20">
        <f t="shared" si="3"/>
        <v>2.39</v>
      </c>
      <c r="X6" s="20">
        <f t="shared" si="3"/>
        <v>613.39</v>
      </c>
      <c r="Y6" s="21">
        <f>IF(Y7="",NA(),Y7)</f>
        <v>75.930000000000007</v>
      </c>
      <c r="Z6" s="21">
        <f t="shared" ref="Z6:AH6" si="4">IF(Z7="",NA(),Z7)</f>
        <v>83.45</v>
      </c>
      <c r="AA6" s="21">
        <f t="shared" si="4"/>
        <v>87.26</v>
      </c>
      <c r="AB6" s="21">
        <f t="shared" si="4"/>
        <v>88.39</v>
      </c>
      <c r="AC6" s="21">
        <f t="shared" si="4"/>
        <v>88.97</v>
      </c>
      <c r="AD6" s="21">
        <f t="shared" si="4"/>
        <v>101.77</v>
      </c>
      <c r="AE6" s="21">
        <f t="shared" si="4"/>
        <v>103.6</v>
      </c>
      <c r="AF6" s="21">
        <f t="shared" si="4"/>
        <v>106.37</v>
      </c>
      <c r="AG6" s="21">
        <f t="shared" si="4"/>
        <v>106.07</v>
      </c>
      <c r="AH6" s="21">
        <f t="shared" si="4"/>
        <v>105.5</v>
      </c>
      <c r="AI6" s="20" t="str">
        <f>IF(AI7="","",IF(AI7="-","【-】","【"&amp;SUBSTITUTE(TEXT(AI7,"#,##0.00"),"-","△")&amp;"】"))</f>
        <v>【103.61】</v>
      </c>
      <c r="AJ6" s="21">
        <f>IF(AJ7="",NA(),AJ7)</f>
        <v>1502.62</v>
      </c>
      <c r="AK6" s="21">
        <f t="shared" ref="AK6:AS6" si="5">IF(AK7="",NA(),AK7)</f>
        <v>1408.95</v>
      </c>
      <c r="AL6" s="21">
        <f t="shared" si="5"/>
        <v>865.91</v>
      </c>
      <c r="AM6" s="21">
        <f t="shared" si="5"/>
        <v>1407.82</v>
      </c>
      <c r="AN6" s="21">
        <f t="shared" si="5"/>
        <v>1460.91</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50.24</v>
      </c>
      <c r="AV6" s="21">
        <f t="shared" ref="AV6:BD6" si="6">IF(AV7="",NA(),AV7)</f>
        <v>52.31</v>
      </c>
      <c r="AW6" s="21">
        <f t="shared" si="6"/>
        <v>56.74</v>
      </c>
      <c r="AX6" s="21">
        <f t="shared" si="6"/>
        <v>47.25</v>
      </c>
      <c r="AY6" s="21">
        <f t="shared" si="6"/>
        <v>11.71</v>
      </c>
      <c r="AZ6" s="21">
        <f t="shared" si="6"/>
        <v>29.54</v>
      </c>
      <c r="BA6" s="21">
        <f t="shared" si="6"/>
        <v>26.99</v>
      </c>
      <c r="BB6" s="21">
        <f t="shared" si="6"/>
        <v>29.13</v>
      </c>
      <c r="BC6" s="21">
        <f t="shared" si="6"/>
        <v>35.69</v>
      </c>
      <c r="BD6" s="21">
        <f t="shared" si="6"/>
        <v>38.4</v>
      </c>
      <c r="BE6" s="20" t="str">
        <f>IF(BE7="","",IF(BE7="-","【-】","【"&amp;SUBSTITUTE(TEXT(BE7,"#,##0.00"),"-","△")&amp;"】"))</f>
        <v>【36.94】</v>
      </c>
      <c r="BF6" s="21">
        <f>IF(BF7="",NA(),BF7)</f>
        <v>7328.65</v>
      </c>
      <c r="BG6" s="21">
        <f t="shared" ref="BG6:BO6" si="7">IF(BG7="",NA(),BG7)</f>
        <v>6147.67</v>
      </c>
      <c r="BH6" s="21">
        <f t="shared" si="7"/>
        <v>5843.24</v>
      </c>
      <c r="BI6" s="21">
        <f t="shared" si="7"/>
        <v>6161.78</v>
      </c>
      <c r="BJ6" s="21">
        <f t="shared" si="7"/>
        <v>6188.74</v>
      </c>
      <c r="BK6" s="21">
        <f t="shared" si="7"/>
        <v>789.46</v>
      </c>
      <c r="BL6" s="21">
        <f t="shared" si="7"/>
        <v>826.83</v>
      </c>
      <c r="BM6" s="21">
        <f t="shared" si="7"/>
        <v>867.83</v>
      </c>
      <c r="BN6" s="21">
        <f t="shared" si="7"/>
        <v>791.76</v>
      </c>
      <c r="BO6" s="21">
        <f t="shared" si="7"/>
        <v>900.82</v>
      </c>
      <c r="BP6" s="20" t="str">
        <f>IF(BP7="","",IF(BP7="-","【-】","【"&amp;SUBSTITUTE(TEXT(BP7,"#,##0.00"),"-","△")&amp;"】"))</f>
        <v>【809.19】</v>
      </c>
      <c r="BQ6" s="21">
        <f>IF(BQ7="",NA(),BQ7)</f>
        <v>23.51</v>
      </c>
      <c r="BR6" s="21">
        <f t="shared" ref="BR6:BZ6" si="8">IF(BR7="",NA(),BR7)</f>
        <v>56.35</v>
      </c>
      <c r="BS6" s="21">
        <f t="shared" si="8"/>
        <v>70.13</v>
      </c>
      <c r="BT6" s="21">
        <f t="shared" si="8"/>
        <v>60</v>
      </c>
      <c r="BU6" s="21">
        <f t="shared" si="8"/>
        <v>61.84</v>
      </c>
      <c r="BV6" s="21">
        <f t="shared" si="8"/>
        <v>57.77</v>
      </c>
      <c r="BW6" s="21">
        <f t="shared" si="8"/>
        <v>57.31</v>
      </c>
      <c r="BX6" s="21">
        <f t="shared" si="8"/>
        <v>57.08</v>
      </c>
      <c r="BY6" s="21">
        <f t="shared" si="8"/>
        <v>56.26</v>
      </c>
      <c r="BZ6" s="21">
        <f t="shared" si="8"/>
        <v>52.94</v>
      </c>
      <c r="CA6" s="20" t="str">
        <f>IF(CA7="","",IF(CA7="-","【-】","【"&amp;SUBSTITUTE(TEXT(CA7,"#,##0.00"),"-","△")&amp;"】"))</f>
        <v>【57.02】</v>
      </c>
      <c r="CB6" s="21">
        <f>IF(CB7="",NA(),CB7)</f>
        <v>752.69</v>
      </c>
      <c r="CC6" s="21">
        <f t="shared" ref="CC6:CK6" si="9">IF(CC7="",NA(),CC7)</f>
        <v>365.6</v>
      </c>
      <c r="CD6" s="21">
        <f t="shared" si="9"/>
        <v>293.76</v>
      </c>
      <c r="CE6" s="21">
        <f t="shared" si="9"/>
        <v>343.34</v>
      </c>
      <c r="CF6" s="21">
        <f t="shared" si="9"/>
        <v>335.81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34.53</v>
      </c>
      <c r="CN6" s="21">
        <f t="shared" ref="CN6:CV6" si="10">IF(CN7="",NA(),CN7)</f>
        <v>34.78</v>
      </c>
      <c r="CO6" s="21">
        <f t="shared" si="10"/>
        <v>35.65</v>
      </c>
      <c r="CP6" s="21">
        <f t="shared" si="10"/>
        <v>34.89</v>
      </c>
      <c r="CQ6" s="21">
        <f t="shared" si="10"/>
        <v>34.6</v>
      </c>
      <c r="CR6" s="21">
        <f t="shared" si="10"/>
        <v>50.68</v>
      </c>
      <c r="CS6" s="21">
        <f t="shared" si="10"/>
        <v>50.14</v>
      </c>
      <c r="CT6" s="21">
        <f t="shared" si="10"/>
        <v>54.83</v>
      </c>
      <c r="CU6" s="21">
        <f t="shared" si="10"/>
        <v>66.53</v>
      </c>
      <c r="CV6" s="21">
        <f t="shared" si="10"/>
        <v>52.35</v>
      </c>
      <c r="CW6" s="20" t="str">
        <f>IF(CW7="","",IF(CW7="-","【-】","【"&amp;SUBSTITUTE(TEXT(CW7,"#,##0.00"),"-","△")&amp;"】"))</f>
        <v>【52.55】</v>
      </c>
      <c r="CX6" s="21">
        <f>IF(CX7="",NA(),CX7)</f>
        <v>66.89</v>
      </c>
      <c r="CY6" s="21">
        <f t="shared" ref="CY6:DG6" si="11">IF(CY7="",NA(),CY7)</f>
        <v>68.73</v>
      </c>
      <c r="CZ6" s="21">
        <f t="shared" si="11"/>
        <v>68.790000000000006</v>
      </c>
      <c r="DA6" s="21">
        <f t="shared" si="11"/>
        <v>66.930000000000007</v>
      </c>
      <c r="DB6" s="21">
        <f t="shared" si="11"/>
        <v>67.260000000000005</v>
      </c>
      <c r="DC6" s="21">
        <f t="shared" si="11"/>
        <v>84.86</v>
      </c>
      <c r="DD6" s="21">
        <f t="shared" si="11"/>
        <v>84.98</v>
      </c>
      <c r="DE6" s="21">
        <f t="shared" si="11"/>
        <v>84.7</v>
      </c>
      <c r="DF6" s="21">
        <f t="shared" si="11"/>
        <v>84.67</v>
      </c>
      <c r="DG6" s="21">
        <f t="shared" si="11"/>
        <v>84.39</v>
      </c>
      <c r="DH6" s="20" t="str">
        <f>IF(DH7="","",IF(DH7="-","【-】","【"&amp;SUBSTITUTE(TEXT(DH7,"#,##0.00"),"-","△")&amp;"】"))</f>
        <v>【87.30】</v>
      </c>
      <c r="DI6" s="21">
        <f>IF(DI7="",NA(),DI7)</f>
        <v>26.29</v>
      </c>
      <c r="DJ6" s="21">
        <f t="shared" ref="DJ6:DR6" si="12">IF(DJ7="",NA(),DJ7)</f>
        <v>28.47</v>
      </c>
      <c r="DK6" s="21">
        <f t="shared" si="12"/>
        <v>30.55</v>
      </c>
      <c r="DL6" s="21">
        <f t="shared" si="12"/>
        <v>31.54</v>
      </c>
      <c r="DM6" s="21">
        <f t="shared" si="12"/>
        <v>33.51</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1">
        <f>IF(EE7="",NA(),EE7)</f>
        <v>0.03</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42064</v>
      </c>
      <c r="D7" s="23">
        <v>46</v>
      </c>
      <c r="E7" s="23">
        <v>17</v>
      </c>
      <c r="F7" s="23">
        <v>5</v>
      </c>
      <c r="G7" s="23">
        <v>0</v>
      </c>
      <c r="H7" s="23" t="s">
        <v>96</v>
      </c>
      <c r="I7" s="23" t="s">
        <v>97</v>
      </c>
      <c r="J7" s="23" t="s">
        <v>98</v>
      </c>
      <c r="K7" s="23" t="s">
        <v>99</v>
      </c>
      <c r="L7" s="23" t="s">
        <v>100</v>
      </c>
      <c r="M7" s="23" t="s">
        <v>101</v>
      </c>
      <c r="N7" s="24" t="s">
        <v>102</v>
      </c>
      <c r="O7" s="24">
        <v>49.87</v>
      </c>
      <c r="P7" s="24">
        <v>4.62</v>
      </c>
      <c r="Q7" s="24">
        <v>94.61</v>
      </c>
      <c r="R7" s="24">
        <v>4235</v>
      </c>
      <c r="S7" s="24">
        <v>31968</v>
      </c>
      <c r="T7" s="24">
        <v>286.48</v>
      </c>
      <c r="U7" s="24">
        <v>111.59</v>
      </c>
      <c r="V7" s="24">
        <v>1466</v>
      </c>
      <c r="W7" s="24">
        <v>2.39</v>
      </c>
      <c r="X7" s="24">
        <v>613.39</v>
      </c>
      <c r="Y7" s="24">
        <v>75.930000000000007</v>
      </c>
      <c r="Z7" s="24">
        <v>83.45</v>
      </c>
      <c r="AA7" s="24">
        <v>87.26</v>
      </c>
      <c r="AB7" s="24">
        <v>88.39</v>
      </c>
      <c r="AC7" s="24">
        <v>88.97</v>
      </c>
      <c r="AD7" s="24">
        <v>101.77</v>
      </c>
      <c r="AE7" s="24">
        <v>103.6</v>
      </c>
      <c r="AF7" s="24">
        <v>106.37</v>
      </c>
      <c r="AG7" s="24">
        <v>106.07</v>
      </c>
      <c r="AH7" s="24">
        <v>105.5</v>
      </c>
      <c r="AI7" s="24">
        <v>103.61</v>
      </c>
      <c r="AJ7" s="24">
        <v>1502.62</v>
      </c>
      <c r="AK7" s="24">
        <v>1408.95</v>
      </c>
      <c r="AL7" s="24">
        <v>865.91</v>
      </c>
      <c r="AM7" s="24">
        <v>1407.82</v>
      </c>
      <c r="AN7" s="24">
        <v>1460.91</v>
      </c>
      <c r="AO7" s="24">
        <v>227.4</v>
      </c>
      <c r="AP7" s="24">
        <v>193.99</v>
      </c>
      <c r="AQ7" s="24">
        <v>139.02000000000001</v>
      </c>
      <c r="AR7" s="24">
        <v>132.04</v>
      </c>
      <c r="AS7" s="24">
        <v>145.43</v>
      </c>
      <c r="AT7" s="24">
        <v>133.62</v>
      </c>
      <c r="AU7" s="24">
        <v>50.24</v>
      </c>
      <c r="AV7" s="24">
        <v>52.31</v>
      </c>
      <c r="AW7" s="24">
        <v>56.74</v>
      </c>
      <c r="AX7" s="24">
        <v>47.25</v>
      </c>
      <c r="AY7" s="24">
        <v>11.71</v>
      </c>
      <c r="AZ7" s="24">
        <v>29.54</v>
      </c>
      <c r="BA7" s="24">
        <v>26.99</v>
      </c>
      <c r="BB7" s="24">
        <v>29.13</v>
      </c>
      <c r="BC7" s="24">
        <v>35.69</v>
      </c>
      <c r="BD7" s="24">
        <v>38.4</v>
      </c>
      <c r="BE7" s="24">
        <v>36.94</v>
      </c>
      <c r="BF7" s="24">
        <v>7328.65</v>
      </c>
      <c r="BG7" s="24">
        <v>6147.67</v>
      </c>
      <c r="BH7" s="24">
        <v>5843.24</v>
      </c>
      <c r="BI7" s="24">
        <v>6161.78</v>
      </c>
      <c r="BJ7" s="24">
        <v>6188.74</v>
      </c>
      <c r="BK7" s="24">
        <v>789.46</v>
      </c>
      <c r="BL7" s="24">
        <v>826.83</v>
      </c>
      <c r="BM7" s="24">
        <v>867.83</v>
      </c>
      <c r="BN7" s="24">
        <v>791.76</v>
      </c>
      <c r="BO7" s="24">
        <v>900.82</v>
      </c>
      <c r="BP7" s="24">
        <v>809.19</v>
      </c>
      <c r="BQ7" s="24">
        <v>23.51</v>
      </c>
      <c r="BR7" s="24">
        <v>56.35</v>
      </c>
      <c r="BS7" s="24">
        <v>70.13</v>
      </c>
      <c r="BT7" s="24">
        <v>60</v>
      </c>
      <c r="BU7" s="24">
        <v>61.84</v>
      </c>
      <c r="BV7" s="24">
        <v>57.77</v>
      </c>
      <c r="BW7" s="24">
        <v>57.31</v>
      </c>
      <c r="BX7" s="24">
        <v>57.08</v>
      </c>
      <c r="BY7" s="24">
        <v>56.26</v>
      </c>
      <c r="BZ7" s="24">
        <v>52.94</v>
      </c>
      <c r="CA7" s="24">
        <v>57.02</v>
      </c>
      <c r="CB7" s="24">
        <v>752.69</v>
      </c>
      <c r="CC7" s="24">
        <v>365.6</v>
      </c>
      <c r="CD7" s="24">
        <v>293.76</v>
      </c>
      <c r="CE7" s="24">
        <v>343.34</v>
      </c>
      <c r="CF7" s="24">
        <v>335.81</v>
      </c>
      <c r="CG7" s="24">
        <v>274.35000000000002</v>
      </c>
      <c r="CH7" s="24">
        <v>273.52</v>
      </c>
      <c r="CI7" s="24">
        <v>274.99</v>
      </c>
      <c r="CJ7" s="24">
        <v>282.08999999999997</v>
      </c>
      <c r="CK7" s="24">
        <v>303.27999999999997</v>
      </c>
      <c r="CL7" s="24">
        <v>273.68</v>
      </c>
      <c r="CM7" s="24">
        <v>34.53</v>
      </c>
      <c r="CN7" s="24">
        <v>34.78</v>
      </c>
      <c r="CO7" s="24">
        <v>35.65</v>
      </c>
      <c r="CP7" s="24">
        <v>34.89</v>
      </c>
      <c r="CQ7" s="24">
        <v>34.6</v>
      </c>
      <c r="CR7" s="24">
        <v>50.68</v>
      </c>
      <c r="CS7" s="24">
        <v>50.14</v>
      </c>
      <c r="CT7" s="24">
        <v>54.83</v>
      </c>
      <c r="CU7" s="24">
        <v>66.53</v>
      </c>
      <c r="CV7" s="24">
        <v>52.35</v>
      </c>
      <c r="CW7" s="24">
        <v>52.55</v>
      </c>
      <c r="CX7" s="24">
        <v>66.89</v>
      </c>
      <c r="CY7" s="24">
        <v>68.73</v>
      </c>
      <c r="CZ7" s="24">
        <v>68.790000000000006</v>
      </c>
      <c r="DA7" s="24">
        <v>66.930000000000007</v>
      </c>
      <c r="DB7" s="24">
        <v>67.260000000000005</v>
      </c>
      <c r="DC7" s="24">
        <v>84.86</v>
      </c>
      <c r="DD7" s="24">
        <v>84.98</v>
      </c>
      <c r="DE7" s="24">
        <v>84.7</v>
      </c>
      <c r="DF7" s="24">
        <v>84.67</v>
      </c>
      <c r="DG7" s="24">
        <v>84.39</v>
      </c>
      <c r="DH7" s="24">
        <v>87.3</v>
      </c>
      <c r="DI7" s="24">
        <v>26.29</v>
      </c>
      <c r="DJ7" s="24">
        <v>28.47</v>
      </c>
      <c r="DK7" s="24">
        <v>30.55</v>
      </c>
      <c r="DL7" s="24">
        <v>31.54</v>
      </c>
      <c r="DM7" s="24">
        <v>33.51</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0.03</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2024-02-07T04:31:50Z</cp:lastPrinted>
  <dcterms:created xsi:type="dcterms:W3CDTF">2023-12-12T00:59:49Z</dcterms:created>
  <dcterms:modified xsi:type="dcterms:W3CDTF">2024-02-07T04:36:27Z</dcterms:modified>
  <cp:category/>
</cp:coreProperties>
</file>