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930" yWindow="0" windowWidth="27870" windowHeight="12795" tabRatio="724"/>
  </bookViews>
  <sheets>
    <sheet name="【法改正後】役員・評議員一覧" sheetId="4" r:id="rId1"/>
    <sheet name="【法改正前】役員・評議員一覧" sheetId="3" r:id="rId2"/>
    <sheet name="入力例" sheetId="5" r:id="rId3"/>
    <sheet name="参考・特別利害関係人（三親等）" sheetId="2" r:id="rId4"/>
  </sheets>
  <definedNames>
    <definedName name="_xlnm.Print_Area" localSheetId="0">【法改正後】役員・評議員一覧!$A$1:$X$52</definedName>
    <definedName name="_xlnm.Print_Area" localSheetId="2">入力例!$A$1:$X$51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9" i="4" l="1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18" i="4"/>
  <c r="H1" i="3" l="1"/>
  <c r="S14" i="4" l="1"/>
  <c r="S13" i="5"/>
  <c r="W13" i="5" s="1"/>
  <c r="W32" i="5"/>
  <c r="W31" i="5"/>
  <c r="H31" i="5"/>
  <c r="W30" i="5"/>
  <c r="H30" i="5"/>
  <c r="W29" i="5"/>
  <c r="H29" i="5"/>
  <c r="W28" i="5"/>
  <c r="H28" i="5"/>
  <c r="W27" i="5"/>
  <c r="H27" i="5"/>
  <c r="W26" i="5"/>
  <c r="H26" i="5"/>
  <c r="W25" i="5"/>
  <c r="H25" i="5"/>
  <c r="W24" i="5"/>
  <c r="H24" i="5"/>
  <c r="W23" i="5"/>
  <c r="H23" i="5"/>
  <c r="W22" i="5"/>
  <c r="H22" i="5"/>
  <c r="W21" i="5"/>
  <c r="O21" i="5"/>
  <c r="H21" i="5"/>
  <c r="W20" i="5"/>
  <c r="O20" i="5"/>
  <c r="H20" i="5"/>
  <c r="W19" i="5"/>
  <c r="O19" i="5"/>
  <c r="H19" i="5"/>
  <c r="W18" i="5"/>
  <c r="O18" i="5"/>
  <c r="H18" i="5"/>
  <c r="W17" i="5"/>
  <c r="O17" i="5"/>
  <c r="H17" i="5"/>
  <c r="V12" i="5"/>
  <c r="G12" i="5"/>
  <c r="H12" i="5" s="1"/>
  <c r="V11" i="5"/>
  <c r="W11" i="5" s="1"/>
  <c r="G11" i="5"/>
  <c r="H11" i="5" s="1"/>
  <c r="V10" i="5"/>
  <c r="G10" i="5"/>
  <c r="H10" i="5" s="1"/>
  <c r="V9" i="5"/>
  <c r="V50" i="5" s="1"/>
  <c r="S9" i="5"/>
  <c r="T50" i="5" s="1"/>
  <c r="N9" i="5"/>
  <c r="O9" i="5" s="1"/>
  <c r="G9" i="5"/>
  <c r="G45" i="5" s="1"/>
  <c r="E9" i="5"/>
  <c r="E45" i="5" s="1"/>
  <c r="W9" i="5" l="1"/>
  <c r="H9" i="5"/>
  <c r="T10" i="5"/>
  <c r="W10" i="5" s="1"/>
  <c r="T42" i="5"/>
  <c r="V42" i="5"/>
  <c r="T46" i="5"/>
  <c r="V46" i="5"/>
  <c r="V13" i="4"/>
  <c r="V12" i="4" l="1"/>
  <c r="W12" i="4" s="1"/>
  <c r="H13" i="4" l="1"/>
  <c r="H12" i="4"/>
  <c r="H11" i="4"/>
  <c r="H10" i="4"/>
  <c r="O10" i="4"/>
  <c r="E6" i="3" l="1"/>
  <c r="O9" i="3"/>
  <c r="O8" i="3"/>
  <c r="O7" i="3"/>
  <c r="E9" i="3"/>
  <c r="E8" i="3"/>
  <c r="E7" i="3"/>
  <c r="H32" i="4" l="1"/>
  <c r="H31" i="4"/>
  <c r="H30" i="4"/>
  <c r="H29" i="4"/>
  <c r="H28" i="4"/>
  <c r="H27" i="4"/>
  <c r="H26" i="4"/>
  <c r="H25" i="4"/>
  <c r="H24" i="4"/>
  <c r="H23" i="4"/>
  <c r="O22" i="4"/>
  <c r="H22" i="4"/>
  <c r="O21" i="4"/>
  <c r="H21" i="4"/>
  <c r="O20" i="4"/>
  <c r="H20" i="4"/>
  <c r="O19" i="4"/>
  <c r="H19" i="4"/>
  <c r="O18" i="4"/>
  <c r="H18" i="4"/>
  <c r="G13" i="4"/>
  <c r="G12" i="4"/>
  <c r="V11" i="4"/>
  <c r="G11" i="4"/>
  <c r="V10" i="4"/>
  <c r="T11" i="4" s="1"/>
  <c r="S10" i="4"/>
  <c r="N10" i="4"/>
  <c r="G10" i="4"/>
  <c r="G46" i="4" s="1"/>
  <c r="E10" i="4"/>
  <c r="E46" i="4" s="1"/>
  <c r="W11" i="4" l="1"/>
  <c r="W14" i="4"/>
  <c r="T43" i="4"/>
  <c r="T51" i="4"/>
  <c r="T47" i="4"/>
  <c r="V51" i="4"/>
  <c r="W10" i="4"/>
  <c r="V43" i="4"/>
  <c r="V47" i="4"/>
  <c r="J6" i="3" l="1"/>
  <c r="N6" i="3"/>
  <c r="D6" i="3"/>
  <c r="O6" i="3" l="1"/>
</calcChain>
</file>

<file path=xl/sharedStrings.xml><?xml version="1.0" encoding="utf-8"?>
<sst xmlns="http://schemas.openxmlformats.org/spreadsheetml/2006/main" count="401" uniqueCount="153">
  <si>
    <t>特別利害関係人</t>
    <rPh sb="0" eb="7">
      <t>トクベツリガイカンケイニン</t>
    </rPh>
    <phoneticPr fontId="1"/>
  </si>
  <si>
    <t>職員</t>
    <rPh sb="0" eb="2">
      <t>ショクイン</t>
    </rPh>
    <phoneticPr fontId="1"/>
  </si>
  <si>
    <t>判定</t>
    <rPh sb="0" eb="2">
      <t>ハンテイ</t>
    </rPh>
    <phoneticPr fontId="1"/>
  </si>
  <si>
    <t>卒業生</t>
    <rPh sb="0" eb="3">
      <t>ソツギョウセイ</t>
    </rPh>
    <phoneticPr fontId="1"/>
  </si>
  <si>
    <t>以内</t>
    <rPh sb="0" eb="2">
      <t>イナイ</t>
    </rPh>
    <phoneticPr fontId="1"/>
  </si>
  <si>
    <t>以上</t>
    <rPh sb="0" eb="2">
      <t>イジョウ</t>
    </rPh>
    <phoneticPr fontId="1"/>
  </si>
  <si>
    <t>なし</t>
    <phoneticPr fontId="1"/>
  </si>
  <si>
    <t>自分</t>
    <rPh sb="0" eb="2">
      <t>ジブン</t>
    </rPh>
    <phoneticPr fontId="1"/>
  </si>
  <si>
    <t>子</t>
    <rPh sb="0" eb="1">
      <t>コ</t>
    </rPh>
    <phoneticPr fontId="1"/>
  </si>
  <si>
    <t>孫</t>
    <rPh sb="0" eb="1">
      <t>マゴ</t>
    </rPh>
    <phoneticPr fontId="1"/>
  </si>
  <si>
    <t>ひ孫</t>
    <rPh sb="1" eb="2">
      <t>マゴ</t>
    </rPh>
    <phoneticPr fontId="1"/>
  </si>
  <si>
    <t>父母</t>
    <rPh sb="0" eb="2">
      <t>フボ</t>
    </rPh>
    <phoneticPr fontId="1"/>
  </si>
  <si>
    <t>おじ・おば</t>
    <phoneticPr fontId="1"/>
  </si>
  <si>
    <t>祖父母</t>
    <rPh sb="0" eb="3">
      <t>ソフボ</t>
    </rPh>
    <phoneticPr fontId="1"/>
  </si>
  <si>
    <t>曾祖父母</t>
    <rPh sb="0" eb="3">
      <t>ソウソフ</t>
    </rPh>
    <rPh sb="3" eb="4">
      <t>ハハ</t>
    </rPh>
    <phoneticPr fontId="1"/>
  </si>
  <si>
    <t>兄弟姉妹</t>
    <rPh sb="0" eb="2">
      <t>キョウダイ</t>
    </rPh>
    <rPh sb="2" eb="4">
      <t>シマイ</t>
    </rPh>
    <phoneticPr fontId="1"/>
  </si>
  <si>
    <t>いとこ</t>
    <phoneticPr fontId="1"/>
  </si>
  <si>
    <t>甥姪</t>
    <rPh sb="0" eb="1">
      <t>オイ</t>
    </rPh>
    <rPh sb="1" eb="2">
      <t>メイ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</si>
  <si>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</si>
  <si>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</si>
  <si>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</si>
  <si>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</si>
  <si>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評1</t>
    <rPh sb="0" eb="1">
      <t>ヒョウ</t>
    </rPh>
    <phoneticPr fontId="1"/>
  </si>
  <si>
    <t>評2</t>
    <rPh sb="0" eb="1">
      <t>ヒョウ</t>
    </rPh>
    <phoneticPr fontId="1"/>
  </si>
  <si>
    <t>評3</t>
    <rPh sb="0" eb="1">
      <t>ヒョウ</t>
    </rPh>
    <phoneticPr fontId="1"/>
  </si>
  <si>
    <t>評4</t>
    <rPh sb="0" eb="1">
      <t>ヒョウ</t>
    </rPh>
    <phoneticPr fontId="1"/>
  </si>
  <si>
    <t>評5</t>
    <rPh sb="0" eb="1">
      <t>ヒョウ</t>
    </rPh>
    <phoneticPr fontId="1"/>
  </si>
  <si>
    <t>評6</t>
    <rPh sb="0" eb="1">
      <t>ヒョウ</t>
    </rPh>
    <phoneticPr fontId="1"/>
  </si>
  <si>
    <t>評7</t>
    <rPh sb="0" eb="1">
      <t>ヒョウ</t>
    </rPh>
    <phoneticPr fontId="1"/>
  </si>
  <si>
    <t>評8</t>
    <rPh sb="0" eb="1">
      <t>ヒョウ</t>
    </rPh>
    <phoneticPr fontId="1"/>
  </si>
  <si>
    <t>評9</t>
    <rPh sb="0" eb="1">
      <t>ヒョウ</t>
    </rPh>
    <phoneticPr fontId="1"/>
  </si>
  <si>
    <t>評10</t>
    <rPh sb="0" eb="1">
      <t>ヒョウ</t>
    </rPh>
    <phoneticPr fontId="1"/>
  </si>
  <si>
    <t>配偶者</t>
    <rPh sb="0" eb="3">
      <t>ハイグウシャ</t>
    </rPh>
    <phoneticPr fontId="1"/>
  </si>
  <si>
    <t>―⓪―</t>
    <phoneticPr fontId="1"/>
  </si>
  <si>
    <t>理1</t>
    <rPh sb="0" eb="1">
      <t>リ</t>
    </rPh>
    <phoneticPr fontId="1"/>
  </si>
  <si>
    <t>理2</t>
    <rPh sb="0" eb="1">
      <t>リ</t>
    </rPh>
    <phoneticPr fontId="1"/>
  </si>
  <si>
    <t>理3</t>
    <rPh sb="0" eb="1">
      <t>リ</t>
    </rPh>
    <phoneticPr fontId="1"/>
  </si>
  <si>
    <t>理4</t>
    <rPh sb="0" eb="1">
      <t>リ</t>
    </rPh>
    <phoneticPr fontId="1"/>
  </si>
  <si>
    <t>理5</t>
    <rPh sb="0" eb="1">
      <t>リ</t>
    </rPh>
    <phoneticPr fontId="1"/>
  </si>
  <si>
    <t>理6</t>
    <rPh sb="0" eb="1">
      <t>リ</t>
    </rPh>
    <phoneticPr fontId="1"/>
  </si>
  <si>
    <t>理7</t>
    <rPh sb="0" eb="1">
      <t>リ</t>
    </rPh>
    <phoneticPr fontId="1"/>
  </si>
  <si>
    <t>理8</t>
    <rPh sb="0" eb="1">
      <t>リ</t>
    </rPh>
    <phoneticPr fontId="1"/>
  </si>
  <si>
    <t>理9</t>
    <rPh sb="0" eb="1">
      <t>リ</t>
    </rPh>
    <phoneticPr fontId="1"/>
  </si>
  <si>
    <t>理10</t>
    <rPh sb="0" eb="1">
      <t>リ</t>
    </rPh>
    <phoneticPr fontId="1"/>
  </si>
  <si>
    <t>理事</t>
    <rPh sb="0" eb="2">
      <t>リジ</t>
    </rPh>
    <phoneticPr fontId="1"/>
  </si>
  <si>
    <t>監事</t>
    <rPh sb="0" eb="2">
      <t>カンジ</t>
    </rPh>
    <phoneticPr fontId="1"/>
  </si>
  <si>
    <t>評議</t>
    <rPh sb="0" eb="2">
      <t>ヒョウギ</t>
    </rPh>
    <phoneticPr fontId="1"/>
  </si>
  <si>
    <t>評11</t>
    <rPh sb="0" eb="1">
      <t>ヒョウ</t>
    </rPh>
    <phoneticPr fontId="1"/>
  </si>
  <si>
    <t>評12</t>
    <rPh sb="0" eb="1">
      <t>ヒョウ</t>
    </rPh>
    <phoneticPr fontId="1"/>
  </si>
  <si>
    <t>監1</t>
    <rPh sb="0" eb="1">
      <t>カン</t>
    </rPh>
    <phoneticPr fontId="1"/>
  </si>
  <si>
    <t>監2</t>
    <rPh sb="0" eb="1">
      <t>カン</t>
    </rPh>
    <phoneticPr fontId="1"/>
  </si>
  <si>
    <t>監3</t>
    <rPh sb="0" eb="1">
      <t>カン</t>
    </rPh>
    <phoneticPr fontId="1"/>
  </si>
  <si>
    <t>監4</t>
    <rPh sb="0" eb="1">
      <t>カン</t>
    </rPh>
    <phoneticPr fontId="1"/>
  </si>
  <si>
    <t>監5</t>
    <rPh sb="0" eb="1">
      <t>カン</t>
    </rPh>
    <phoneticPr fontId="1"/>
  </si>
  <si>
    <t>氏名</t>
    <rPh sb="0" eb="2">
      <t>シメイ</t>
    </rPh>
    <phoneticPr fontId="1"/>
  </si>
  <si>
    <t>区分</t>
    <rPh sb="0" eb="2">
      <t>クブン</t>
    </rPh>
    <phoneticPr fontId="1"/>
  </si>
  <si>
    <t>基準（定数）</t>
    <rPh sb="0" eb="2">
      <t>キジュン</t>
    </rPh>
    <rPh sb="3" eb="5">
      <t>テイスウ</t>
    </rPh>
    <phoneticPr fontId="1"/>
  </si>
  <si>
    <t>実員</t>
    <rPh sb="0" eb="2">
      <t>ジツイン</t>
    </rPh>
    <phoneticPr fontId="1"/>
  </si>
  <si>
    <t>校長（園長）</t>
    <rPh sb="0" eb="2">
      <t>コウチョウ</t>
    </rPh>
    <rPh sb="3" eb="5">
      <t>エンチョウ</t>
    </rPh>
    <phoneticPr fontId="1"/>
  </si>
  <si>
    <t>外部理事</t>
    <rPh sb="0" eb="2">
      <t>ガイブ</t>
    </rPh>
    <rPh sb="2" eb="4">
      <t>リジ</t>
    </rPh>
    <phoneticPr fontId="1"/>
  </si>
  <si>
    <t>その他</t>
    <rPh sb="2" eb="3">
      <t>タ</t>
    </rPh>
    <phoneticPr fontId="1"/>
  </si>
  <si>
    <t>監事総数</t>
    <rPh sb="0" eb="2">
      <t>カンジ</t>
    </rPh>
    <rPh sb="2" eb="4">
      <t>ソウスウ</t>
    </rPh>
    <phoneticPr fontId="1"/>
  </si>
  <si>
    <t>理事総数</t>
    <rPh sb="0" eb="2">
      <t>リジ</t>
    </rPh>
    <rPh sb="2" eb="4">
      <t>ソウスウ</t>
    </rPh>
    <phoneticPr fontId="1"/>
  </si>
  <si>
    <t>評議員総数</t>
    <rPh sb="0" eb="3">
      <t>ヒョウギイン</t>
    </rPh>
    <rPh sb="3" eb="5">
      <t>ソウスウ</t>
    </rPh>
    <phoneticPr fontId="1"/>
  </si>
  <si>
    <t>＜理事＞</t>
    <rPh sb="1" eb="3">
      <t>リジ</t>
    </rPh>
    <phoneticPr fontId="1"/>
  </si>
  <si>
    <t>＜監事＞</t>
    <rPh sb="1" eb="3">
      <t>カンジ</t>
    </rPh>
    <phoneticPr fontId="1"/>
  </si>
  <si>
    <t>＜評議員＞</t>
    <rPh sb="1" eb="4">
      <t>ヒョウギイン</t>
    </rPh>
    <phoneticPr fontId="1"/>
  </si>
  <si>
    <t>④</t>
    <phoneticPr fontId="1"/>
  </si>
  <si>
    <t>※「いとこ」は四親等であるため、特別利害関係人にはあたりません。</t>
    <rPh sb="7" eb="10">
      <t>ヨンシントウ</t>
    </rPh>
    <rPh sb="16" eb="23">
      <t>トクベツリガイカンケイニン</t>
    </rPh>
    <phoneticPr fontId="1"/>
  </si>
  <si>
    <t>＜血族＞</t>
    <rPh sb="1" eb="3">
      <t>ケツゾク</t>
    </rPh>
    <phoneticPr fontId="1"/>
  </si>
  <si>
    <t>＜姻族＞</t>
    <rPh sb="1" eb="3">
      <t>インゾク</t>
    </rPh>
    <phoneticPr fontId="1"/>
  </si>
  <si>
    <t>子の配偶者</t>
    <rPh sb="0" eb="1">
      <t>コ</t>
    </rPh>
    <rPh sb="2" eb="5">
      <t>ハイグウシャ</t>
    </rPh>
    <phoneticPr fontId="1"/>
  </si>
  <si>
    <t>孫の配偶者</t>
    <rPh sb="0" eb="1">
      <t>マゴ</t>
    </rPh>
    <rPh sb="2" eb="5">
      <t>ハイグウシャ</t>
    </rPh>
    <phoneticPr fontId="1"/>
  </si>
  <si>
    <t>ひ孫の配偶者</t>
    <rPh sb="1" eb="2">
      <t>マゴ</t>
    </rPh>
    <rPh sb="3" eb="6">
      <t>ハイグウシャ</t>
    </rPh>
    <phoneticPr fontId="1"/>
  </si>
  <si>
    <t>チェック</t>
    <phoneticPr fontId="1"/>
  </si>
  <si>
    <r>
      <t>・</t>
    </r>
    <r>
      <rPr>
        <sz val="11"/>
        <color theme="4"/>
        <rFont val="游ゴシック"/>
        <family val="3"/>
        <charset val="128"/>
        <scheme val="minor"/>
      </rPr>
      <t>水色</t>
    </r>
    <r>
      <rPr>
        <sz val="11"/>
        <color theme="1"/>
        <rFont val="游ゴシック"/>
        <family val="2"/>
        <scheme val="minor"/>
      </rPr>
      <t>のセルは、手入力できます。</t>
    </r>
    <rPh sb="1" eb="3">
      <t>ミズイロ</t>
    </rPh>
    <rPh sb="8" eb="11">
      <t>テニュウリョク</t>
    </rPh>
    <phoneticPr fontId="1"/>
  </si>
  <si>
    <r>
      <t>・</t>
    </r>
    <r>
      <rPr>
        <sz val="11"/>
        <color theme="9"/>
        <rFont val="游ゴシック"/>
        <family val="3"/>
        <charset val="128"/>
        <scheme val="minor"/>
      </rPr>
      <t>緑色</t>
    </r>
    <r>
      <rPr>
        <sz val="11"/>
        <color theme="1"/>
        <rFont val="游ゴシック"/>
        <family val="2"/>
        <scheme val="minor"/>
      </rPr>
      <t>のセルは、タブから選択できます。</t>
    </r>
    <rPh sb="1" eb="3">
      <t>ミドリイロ</t>
    </rPh>
    <rPh sb="12" eb="14">
      <t>センタク</t>
    </rPh>
    <phoneticPr fontId="1"/>
  </si>
  <si>
    <r>
      <t>・</t>
    </r>
    <r>
      <rPr>
        <sz val="11"/>
        <color theme="7"/>
        <rFont val="游ゴシック"/>
        <family val="3"/>
        <charset val="128"/>
        <scheme val="minor"/>
      </rPr>
      <t>黄色</t>
    </r>
    <r>
      <rPr>
        <sz val="11"/>
        <color theme="1"/>
        <rFont val="游ゴシック"/>
        <family val="2"/>
        <scheme val="minor"/>
      </rPr>
      <t>のセルは、入力できません（自動計算です）。</t>
    </r>
    <rPh sb="1" eb="3">
      <t>キイロ</t>
    </rPh>
    <rPh sb="8" eb="10">
      <t>ニュウリョク</t>
    </rPh>
    <rPh sb="16" eb="18">
      <t>ジドウ</t>
    </rPh>
    <rPh sb="18" eb="20">
      <t>ケイサン</t>
    </rPh>
    <phoneticPr fontId="1"/>
  </si>
  <si>
    <t>理11</t>
    <rPh sb="0" eb="1">
      <t>リ</t>
    </rPh>
    <phoneticPr fontId="1"/>
  </si>
  <si>
    <t>理12</t>
    <rPh sb="0" eb="1">
      <t>リ</t>
    </rPh>
    <phoneticPr fontId="1"/>
  </si>
  <si>
    <t>理13</t>
    <rPh sb="0" eb="1">
      <t>リ</t>
    </rPh>
    <phoneticPr fontId="1"/>
  </si>
  <si>
    <t>理14</t>
    <rPh sb="0" eb="1">
      <t>リ</t>
    </rPh>
    <phoneticPr fontId="1"/>
  </si>
  <si>
    <t>理15</t>
    <rPh sb="0" eb="1">
      <t>リ</t>
    </rPh>
    <phoneticPr fontId="1"/>
  </si>
  <si>
    <t>評13</t>
    <rPh sb="0" eb="1">
      <t>ヒョウ</t>
    </rPh>
    <phoneticPr fontId="1"/>
  </si>
  <si>
    <t>評14</t>
    <rPh sb="0" eb="1">
      <t>ヒョウ</t>
    </rPh>
    <phoneticPr fontId="1"/>
  </si>
  <si>
    <t>評15</t>
    <rPh sb="0" eb="1">
      <t>ヒョウ</t>
    </rPh>
    <phoneticPr fontId="1"/>
  </si>
  <si>
    <t>評16</t>
    <rPh sb="0" eb="1">
      <t>ヒョウ</t>
    </rPh>
    <phoneticPr fontId="1"/>
  </si>
  <si>
    <t>校長（園長）</t>
  </si>
  <si>
    <t>２号（評議員）</t>
    <rPh sb="1" eb="2">
      <t>ゴウ</t>
    </rPh>
    <rPh sb="3" eb="6">
      <t>ヒョウギイン</t>
    </rPh>
    <phoneticPr fontId="1"/>
  </si>
  <si>
    <t>３号（寄附行為で定める）</t>
    <rPh sb="1" eb="2">
      <t>ゴウ</t>
    </rPh>
    <rPh sb="3" eb="7">
      <t>キフコウイ</t>
    </rPh>
    <rPh sb="8" eb="9">
      <t>サダ</t>
    </rPh>
    <phoneticPr fontId="1"/>
  </si>
  <si>
    <t>理事総数（合計）</t>
    <rPh sb="0" eb="2">
      <t>リジ</t>
    </rPh>
    <rPh sb="2" eb="4">
      <t>ソウスウ</t>
    </rPh>
    <rPh sb="5" eb="7">
      <t>ゴウケイ</t>
    </rPh>
    <phoneticPr fontId="1"/>
  </si>
  <si>
    <t>（令和　年　月　日時点）</t>
  </si>
  <si>
    <t>監6</t>
    <rPh sb="0" eb="1">
      <t>カン</t>
    </rPh>
    <phoneticPr fontId="1"/>
  </si>
  <si>
    <t>監7</t>
    <rPh sb="0" eb="1">
      <t>カン</t>
    </rPh>
    <phoneticPr fontId="1"/>
  </si>
  <si>
    <t>監8</t>
    <rPh sb="0" eb="1">
      <t>カン</t>
    </rPh>
    <phoneticPr fontId="1"/>
  </si>
  <si>
    <t>監9</t>
    <rPh sb="0" eb="1">
      <t>カン</t>
    </rPh>
    <phoneticPr fontId="1"/>
  </si>
  <si>
    <t>監10</t>
    <rPh sb="0" eb="1">
      <t>カン</t>
    </rPh>
    <phoneticPr fontId="1"/>
  </si>
  <si>
    <t>評17</t>
    <rPh sb="0" eb="1">
      <t>ヒョウ</t>
    </rPh>
    <phoneticPr fontId="1"/>
  </si>
  <si>
    <t>評18</t>
    <rPh sb="0" eb="1">
      <t>ヒョウ</t>
    </rPh>
    <phoneticPr fontId="1"/>
  </si>
  <si>
    <t>評19</t>
    <rPh sb="0" eb="1">
      <t>ヒョウ</t>
    </rPh>
    <phoneticPr fontId="1"/>
  </si>
  <si>
    <t>評20</t>
    <rPh sb="0" eb="1">
      <t>ヒョウ</t>
    </rPh>
    <phoneticPr fontId="1"/>
  </si>
  <si>
    <t>評21</t>
    <rPh sb="0" eb="1">
      <t>ヒョウ</t>
    </rPh>
    <phoneticPr fontId="1"/>
  </si>
  <si>
    <t>評22</t>
    <rPh sb="0" eb="1">
      <t>ヒョウ</t>
    </rPh>
    <phoneticPr fontId="1"/>
  </si>
  <si>
    <t>評23</t>
    <rPh sb="0" eb="1">
      <t>ヒョウ</t>
    </rPh>
    <phoneticPr fontId="1"/>
  </si>
  <si>
    <t>評24</t>
    <rPh sb="0" eb="1">
      <t>ヒョウ</t>
    </rPh>
    <phoneticPr fontId="1"/>
  </si>
  <si>
    <t>評25</t>
    <rPh sb="0" eb="1">
      <t>ヒョウ</t>
    </rPh>
    <phoneticPr fontId="1"/>
  </si>
  <si>
    <t>特別利害関係人の有無</t>
    <rPh sb="0" eb="4">
      <t>トクベツリガイ</t>
    </rPh>
    <rPh sb="4" eb="7">
      <t>カンケイニン</t>
    </rPh>
    <rPh sb="8" eb="10">
      <t>ウム</t>
    </rPh>
    <phoneticPr fontId="1"/>
  </si>
  <si>
    <t>１号（校長・園長）</t>
    <rPh sb="1" eb="2">
      <t>ゴウ</t>
    </rPh>
    <rPh sb="3" eb="5">
      <t>コウチョウ</t>
    </rPh>
    <rPh sb="6" eb="8">
      <t>エンチョウ</t>
    </rPh>
    <phoneticPr fontId="1"/>
  </si>
  <si>
    <r>
      <rPr>
        <b/>
        <sz val="16"/>
        <color rgb="FFFF0000"/>
        <rFont val="游ゴシック"/>
        <family val="3"/>
        <charset val="128"/>
        <scheme val="minor"/>
      </rPr>
      <t>【法改正前】</t>
    </r>
    <r>
      <rPr>
        <b/>
        <sz val="16"/>
        <color theme="1"/>
        <rFont val="游ゴシック"/>
        <family val="3"/>
        <charset val="128"/>
        <scheme val="minor"/>
      </rPr>
      <t>役員・評議員名簿</t>
    </r>
    <rPh sb="1" eb="2">
      <t>ホウ</t>
    </rPh>
    <rPh sb="2" eb="5">
      <t>カイセイマエ</t>
    </rPh>
    <rPh sb="6" eb="8">
      <t>ヤクイン</t>
    </rPh>
    <rPh sb="9" eb="12">
      <t>ヒョウギイン</t>
    </rPh>
    <rPh sb="12" eb="14">
      <t>メイボ</t>
    </rPh>
    <phoneticPr fontId="1"/>
  </si>
  <si>
    <t>１号（職員）</t>
    <rPh sb="1" eb="2">
      <t>ゴウ</t>
    </rPh>
    <rPh sb="3" eb="5">
      <t>ショクイン</t>
    </rPh>
    <phoneticPr fontId="1"/>
  </si>
  <si>
    <t>２号（卒業生）</t>
    <rPh sb="1" eb="2">
      <t>ゴウ</t>
    </rPh>
    <rPh sb="3" eb="6">
      <t>ソツギョウセイ</t>
    </rPh>
    <phoneticPr fontId="1"/>
  </si>
  <si>
    <r>
      <rPr>
        <b/>
        <sz val="16"/>
        <color rgb="FFFF0000"/>
        <rFont val="游ゴシック"/>
        <family val="3"/>
        <charset val="128"/>
        <scheme val="minor"/>
      </rPr>
      <t>【法改正後】</t>
    </r>
    <r>
      <rPr>
        <b/>
        <sz val="16"/>
        <color theme="1"/>
        <rFont val="游ゴシック"/>
        <family val="3"/>
        <charset val="128"/>
        <scheme val="minor"/>
      </rPr>
      <t>役員・評議員名簿</t>
    </r>
    <rPh sb="1" eb="2">
      <t>ホウ</t>
    </rPh>
    <rPh sb="4" eb="5">
      <t>ゴ</t>
    </rPh>
    <rPh sb="6" eb="8">
      <t>ヤクイン</t>
    </rPh>
    <rPh sb="9" eb="12">
      <t>ヒョウギイン</t>
    </rPh>
    <rPh sb="12" eb="14">
      <t>メイボ</t>
    </rPh>
    <phoneticPr fontId="1"/>
  </si>
  <si>
    <t>✓</t>
  </si>
  <si>
    <t>外部理事</t>
  </si>
  <si>
    <t>その他</t>
  </si>
  <si>
    <r>
      <t>　１人の理事が、ほかの２人以上の</t>
    </r>
    <r>
      <rPr>
        <b/>
        <sz val="11"/>
        <color theme="1"/>
        <rFont val="游ゴシック"/>
        <family val="3"/>
        <charset val="128"/>
        <scheme val="minor"/>
      </rPr>
      <t>理事</t>
    </r>
    <r>
      <rPr>
        <sz val="11"/>
        <color theme="1"/>
        <rFont val="游ゴシック"/>
        <family val="2"/>
        <scheme val="minor"/>
      </rPr>
      <t>と特別利害関係を有していませんか。</t>
    </r>
    <rPh sb="2" eb="3">
      <t>ニン</t>
    </rPh>
    <rPh sb="4" eb="6">
      <t>リジ</t>
    </rPh>
    <rPh sb="12" eb="13">
      <t>ニン</t>
    </rPh>
    <rPh sb="13" eb="15">
      <t>イジョウ</t>
    </rPh>
    <rPh sb="16" eb="18">
      <t>リジ</t>
    </rPh>
    <rPh sb="19" eb="21">
      <t>トクベツ</t>
    </rPh>
    <rPh sb="21" eb="23">
      <t>リガイ</t>
    </rPh>
    <rPh sb="23" eb="25">
      <t>カンケイ</t>
    </rPh>
    <rPh sb="26" eb="27">
      <t>ユウ</t>
    </rPh>
    <phoneticPr fontId="1"/>
  </si>
  <si>
    <r>
      <t>　１人の理事が、２人以上の</t>
    </r>
    <r>
      <rPr>
        <b/>
        <sz val="11"/>
        <color theme="1"/>
        <rFont val="游ゴシック"/>
        <family val="3"/>
        <charset val="128"/>
        <scheme val="minor"/>
      </rPr>
      <t>評議員</t>
    </r>
    <r>
      <rPr>
        <sz val="11"/>
        <color theme="1"/>
        <rFont val="游ゴシック"/>
        <family val="2"/>
        <scheme val="minor"/>
      </rPr>
      <t>と特別利害関係を有していませんか。</t>
    </r>
    <rPh sb="2" eb="3">
      <t>ニン</t>
    </rPh>
    <rPh sb="4" eb="6">
      <t>リジ</t>
    </rPh>
    <rPh sb="9" eb="10">
      <t>ニン</t>
    </rPh>
    <rPh sb="10" eb="12">
      <t>イジョウ</t>
    </rPh>
    <rPh sb="13" eb="16">
      <t>ヒョウギイン</t>
    </rPh>
    <rPh sb="17" eb="19">
      <t>トクベツ</t>
    </rPh>
    <rPh sb="19" eb="21">
      <t>リガイ</t>
    </rPh>
    <rPh sb="21" eb="23">
      <t>カンケイ</t>
    </rPh>
    <rPh sb="24" eb="25">
      <t>ユウ</t>
    </rPh>
    <phoneticPr fontId="1"/>
  </si>
  <si>
    <r>
      <t>　他の理事と特別利害関係を有する</t>
    </r>
    <r>
      <rPr>
        <b/>
        <sz val="11"/>
        <color theme="1"/>
        <rFont val="游ゴシック"/>
        <family val="3"/>
        <charset val="128"/>
        <scheme val="minor"/>
      </rPr>
      <t>理事</t>
    </r>
    <r>
      <rPr>
        <sz val="11"/>
        <color theme="1"/>
        <rFont val="游ゴシック"/>
        <family val="2"/>
        <scheme val="minor"/>
      </rPr>
      <t>の数が、理事総数の</t>
    </r>
    <r>
      <rPr>
        <u/>
        <sz val="11"/>
        <color theme="1"/>
        <rFont val="游ゴシック"/>
        <family val="3"/>
        <charset val="128"/>
        <scheme val="minor"/>
      </rPr>
      <t>１／３以下</t>
    </r>
    <r>
      <rPr>
        <sz val="11"/>
        <color theme="1"/>
        <rFont val="游ゴシック"/>
        <family val="2"/>
        <scheme val="minor"/>
      </rPr>
      <t>ですか。</t>
    </r>
    <rPh sb="1" eb="2">
      <t>ホカ</t>
    </rPh>
    <rPh sb="3" eb="5">
      <t>リジ</t>
    </rPh>
    <rPh sb="6" eb="8">
      <t>トクベツ</t>
    </rPh>
    <rPh sb="8" eb="12">
      <t>リガイカンケイ</t>
    </rPh>
    <rPh sb="13" eb="14">
      <t>ユウ</t>
    </rPh>
    <rPh sb="16" eb="18">
      <t>リジ</t>
    </rPh>
    <rPh sb="19" eb="20">
      <t>カズ</t>
    </rPh>
    <rPh sb="22" eb="26">
      <t>リジソウスウ</t>
    </rPh>
    <rPh sb="30" eb="32">
      <t>イカ</t>
    </rPh>
    <phoneticPr fontId="1"/>
  </si>
  <si>
    <t>　１人の監事が、２人以上の評議員と特別利害関係を有していませんか。</t>
    <rPh sb="2" eb="3">
      <t>ニン</t>
    </rPh>
    <rPh sb="4" eb="6">
      <t>カンジ</t>
    </rPh>
    <rPh sb="9" eb="10">
      <t>ニン</t>
    </rPh>
    <rPh sb="10" eb="12">
      <t>イジョウ</t>
    </rPh>
    <rPh sb="13" eb="16">
      <t>ヒョウギイン</t>
    </rPh>
    <rPh sb="17" eb="23">
      <t>トクベツリガイカンケイ</t>
    </rPh>
    <rPh sb="24" eb="25">
      <t>ユウ</t>
    </rPh>
    <phoneticPr fontId="1"/>
  </si>
  <si>
    <t>➡</t>
    <phoneticPr fontId="1"/>
  </si>
  <si>
    <t xml:space="preserve">➡ 理事総数の１／３ ＝ </t>
    <rPh sb="2" eb="6">
      <t>リジソウスウ</t>
    </rPh>
    <phoneticPr fontId="1"/>
  </si>
  <si>
    <r>
      <t>　１人の評議員が、ほかの２人以上の</t>
    </r>
    <r>
      <rPr>
        <b/>
        <sz val="11"/>
        <color theme="1"/>
        <rFont val="游ゴシック"/>
        <family val="3"/>
        <charset val="128"/>
        <scheme val="minor"/>
      </rPr>
      <t>評議員</t>
    </r>
    <r>
      <rPr>
        <sz val="11"/>
        <color theme="1"/>
        <rFont val="游ゴシック"/>
        <family val="2"/>
        <scheme val="minor"/>
      </rPr>
      <t>と特別利害関係を有していませんか。</t>
    </r>
    <rPh sb="2" eb="3">
      <t>ニン</t>
    </rPh>
    <rPh sb="4" eb="7">
      <t>ヒョウギイン</t>
    </rPh>
    <rPh sb="13" eb="14">
      <t>ニン</t>
    </rPh>
    <rPh sb="14" eb="16">
      <t>イジョウ</t>
    </rPh>
    <rPh sb="17" eb="20">
      <t>ヒョウギイン</t>
    </rPh>
    <rPh sb="21" eb="23">
      <t>トクベツ</t>
    </rPh>
    <rPh sb="23" eb="25">
      <t>リガイ</t>
    </rPh>
    <rPh sb="25" eb="27">
      <t>カンケイ</t>
    </rPh>
    <rPh sb="28" eb="29">
      <t>ユウ</t>
    </rPh>
    <phoneticPr fontId="1"/>
  </si>
  <si>
    <r>
      <t>　職員である評議員の数は、評議員数の総数の</t>
    </r>
    <r>
      <rPr>
        <b/>
        <u/>
        <sz val="11"/>
        <color theme="1"/>
        <rFont val="游ゴシック"/>
        <family val="3"/>
        <charset val="128"/>
        <scheme val="minor"/>
      </rPr>
      <t>１／３を超えていません</t>
    </r>
    <r>
      <rPr>
        <sz val="11"/>
        <color theme="1"/>
        <rFont val="游ゴシック"/>
        <family val="2"/>
        <scheme val="minor"/>
      </rPr>
      <t>か。</t>
    </r>
    <rPh sb="1" eb="3">
      <t>ショクイン</t>
    </rPh>
    <rPh sb="6" eb="9">
      <t>ヒョウギイン</t>
    </rPh>
    <rPh sb="10" eb="11">
      <t>カズ</t>
    </rPh>
    <rPh sb="13" eb="17">
      <t>ヒョウギインスウ</t>
    </rPh>
    <rPh sb="18" eb="20">
      <t>ソウスウ</t>
    </rPh>
    <rPh sb="25" eb="26">
      <t>コ</t>
    </rPh>
    <phoneticPr fontId="1"/>
  </si>
  <si>
    <r>
      <t>　理事会が選任した評議員の数は、評議員数の総数の</t>
    </r>
    <r>
      <rPr>
        <b/>
        <u/>
        <sz val="11"/>
        <color theme="1"/>
        <rFont val="游ゴシック"/>
        <family val="3"/>
        <charset val="128"/>
        <scheme val="minor"/>
      </rPr>
      <t>１／２を超えていません</t>
    </r>
    <r>
      <rPr>
        <sz val="11"/>
        <color theme="1"/>
        <rFont val="游ゴシック"/>
        <family val="2"/>
        <scheme val="minor"/>
      </rPr>
      <t>か。</t>
    </r>
    <rPh sb="1" eb="4">
      <t>リジカイ</t>
    </rPh>
    <rPh sb="5" eb="7">
      <t>センニン</t>
    </rPh>
    <rPh sb="9" eb="12">
      <t>ヒョウギイン</t>
    </rPh>
    <rPh sb="13" eb="14">
      <t>カズ</t>
    </rPh>
    <rPh sb="16" eb="20">
      <t>ヒョウギインスウ</t>
    </rPh>
    <rPh sb="21" eb="23">
      <t>ソウスウ</t>
    </rPh>
    <rPh sb="28" eb="29">
      <t>コ</t>
    </rPh>
    <phoneticPr fontId="1"/>
  </si>
  <si>
    <r>
      <t>　理事・監事・他の評議員のいずれかと特別利害関係を有する評議員の数は、評議員数の総数の</t>
    </r>
    <r>
      <rPr>
        <b/>
        <u/>
        <sz val="11"/>
        <color theme="1"/>
        <rFont val="游ゴシック"/>
        <family val="3"/>
        <charset val="128"/>
        <scheme val="minor"/>
      </rPr>
      <t>１／６を超えていません</t>
    </r>
    <r>
      <rPr>
        <sz val="11"/>
        <color theme="1"/>
        <rFont val="游ゴシック"/>
        <family val="2"/>
        <scheme val="minor"/>
      </rPr>
      <t>か。</t>
    </r>
    <rPh sb="1" eb="3">
      <t>リジ</t>
    </rPh>
    <rPh sb="4" eb="6">
      <t>カンジ</t>
    </rPh>
    <rPh sb="7" eb="8">
      <t>ホカ</t>
    </rPh>
    <rPh sb="9" eb="12">
      <t>ヒョウギイン</t>
    </rPh>
    <rPh sb="18" eb="20">
      <t>トクベツ</t>
    </rPh>
    <rPh sb="20" eb="22">
      <t>リガイ</t>
    </rPh>
    <rPh sb="22" eb="24">
      <t>カンケイ</t>
    </rPh>
    <rPh sb="25" eb="26">
      <t>ユウ</t>
    </rPh>
    <rPh sb="28" eb="31">
      <t>ヒョウギイン</t>
    </rPh>
    <rPh sb="32" eb="33">
      <t>カズ</t>
    </rPh>
    <rPh sb="35" eb="39">
      <t>ヒョウギインスウ</t>
    </rPh>
    <rPh sb="40" eb="42">
      <t>ソウスウ</t>
    </rPh>
    <rPh sb="47" eb="48">
      <t>コ</t>
    </rPh>
    <phoneticPr fontId="1"/>
  </si>
  <si>
    <t>記入上の注意</t>
    <rPh sb="0" eb="3">
      <t>キニュウジョウ</t>
    </rPh>
    <rPh sb="4" eb="6">
      <t>チュウイ</t>
    </rPh>
    <phoneticPr fontId="1"/>
  </si>
  <si>
    <t>定数</t>
    <rPh sb="0" eb="2">
      <t>テイスウ</t>
    </rPh>
    <phoneticPr fontId="1"/>
  </si>
  <si>
    <t>（単位：人）</t>
    <rPh sb="1" eb="3">
      <t>タンイ</t>
    </rPh>
    <rPh sb="4" eb="5">
      <t>ヒト</t>
    </rPh>
    <phoneticPr fontId="1"/>
  </si>
  <si>
    <r>
      <t>以上は×</t>
    </r>
    <r>
      <rPr>
        <b/>
        <sz val="11"/>
        <color rgb="FFFF0000"/>
        <rFont val="游ゴシック"/>
        <family val="3"/>
        <charset val="128"/>
        <scheme val="minor"/>
      </rPr>
      <t>）</t>
    </r>
    <rPh sb="0" eb="2">
      <t>イジョウ</t>
    </rPh>
    <phoneticPr fontId="1"/>
  </si>
  <si>
    <t>学識経験者</t>
    <rPh sb="0" eb="5">
      <t>ガクシキケイケンシャ</t>
    </rPh>
    <phoneticPr fontId="1"/>
  </si>
  <si>
    <t>上記のうち理事会選任</t>
    <rPh sb="0" eb="2">
      <t>ジョウキ</t>
    </rPh>
    <rPh sb="5" eb="8">
      <t>リジカイ</t>
    </rPh>
    <rPh sb="8" eb="10">
      <t>センニン</t>
    </rPh>
    <phoneticPr fontId="1"/>
  </si>
  <si>
    <t>定数の1/2以内</t>
    <rPh sb="0" eb="2">
      <t>テイスウ</t>
    </rPh>
    <rPh sb="6" eb="8">
      <t>イナイ</t>
    </rPh>
    <phoneticPr fontId="1"/>
  </si>
  <si>
    <t xml:space="preserve">➡ 評議員総数の１／３ ＝ </t>
    <rPh sb="2" eb="5">
      <t>ヒョウギイン</t>
    </rPh>
    <rPh sb="5" eb="7">
      <t>ソウスウ</t>
    </rPh>
    <phoneticPr fontId="1"/>
  </si>
  <si>
    <t xml:space="preserve">➡ 評議員総数の１／６ ＝ </t>
    <rPh sb="2" eb="5">
      <t>ヒョウギイン</t>
    </rPh>
    <rPh sb="5" eb="7">
      <t>ソウスウ</t>
    </rPh>
    <phoneticPr fontId="1"/>
  </si>
  <si>
    <t>A</t>
  </si>
  <si>
    <t>B</t>
  </si>
  <si>
    <t>C</t>
  </si>
  <si>
    <t>D</t>
  </si>
  <si>
    <t>E</t>
  </si>
  <si>
    <t>F</t>
  </si>
  <si>
    <t>あ</t>
  </si>
  <si>
    <t>い</t>
  </si>
  <si>
    <t>a</t>
  </si>
  <si>
    <t>b</t>
  </si>
  <si>
    <t>c</t>
  </si>
  <si>
    <t>d</t>
  </si>
  <si>
    <t>e</t>
  </si>
  <si>
    <t>f</t>
  </si>
  <si>
    <t>g</t>
  </si>
  <si>
    <t>評議員総数（合計）</t>
    <rPh sb="0" eb="3">
      <t>ヒョウギイン</t>
    </rPh>
    <rPh sb="3" eb="5">
      <t>ソウスウ</t>
    </rPh>
    <rPh sb="6" eb="8">
      <t>ゴウケイ</t>
    </rPh>
    <phoneticPr fontId="1"/>
  </si>
  <si>
    <t xml:space="preserve">➡ 評議員総数の１／２ ＝ </t>
    <rPh sb="2" eb="5">
      <t>ヒョウギイン</t>
    </rPh>
    <rPh sb="5" eb="7">
      <t>ソウスウ</t>
    </rPh>
    <phoneticPr fontId="1"/>
  </si>
  <si>
    <t>役員整理表</t>
    <rPh sb="0" eb="2">
      <t>ヤクイン</t>
    </rPh>
    <rPh sb="2" eb="4">
      <t>セイリ</t>
    </rPh>
    <rPh sb="4" eb="5">
      <t>ヒョウ</t>
    </rPh>
    <phoneticPr fontId="1"/>
  </si>
  <si>
    <t>学校法人名</t>
    <rPh sb="0" eb="4">
      <t>ガッコウホウジン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</si>
</sst>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&quot;人&quot;"/>
  </numFmts>
  <fonts count="2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00B050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sz val="6"/>
      <color theme="1"/>
      <name val="游ゴシック"/>
      <family val="2"/>
      <scheme val="minor"/>
    </font>
    <font>
      <sz val="11"/>
      <color theme="4"/>
      <name val="游ゴシック"/>
      <family val="3"/>
      <charset val="128"/>
      <scheme val="minor"/>
    </font>
    <font>
      <sz val="11"/>
      <color theme="7"/>
      <name val="游ゴシック"/>
      <family val="3"/>
      <charset val="128"/>
      <scheme val="minor"/>
    </font>
    <font>
      <sz val="11"/>
      <color theme="9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u/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sz val="16"/>
      <color theme="1"/>
      <name val="BIZ UDP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rgb="FF0070C0"/>
      </right>
      <top style="thin">
        <color indexed="64"/>
      </top>
      <bottom/>
      <diagonal/>
    </border>
    <border>
      <left/>
      <right style="thick">
        <color rgb="FF0070C0"/>
      </right>
      <top/>
      <bottom style="thin">
        <color indexed="64"/>
      </bottom>
      <diagonal/>
    </border>
    <border>
      <left/>
      <right/>
      <top/>
      <bottom style="thick">
        <color rgb="FF0070C0"/>
      </bottom>
      <diagonal/>
    </border>
    <border>
      <left/>
      <right/>
      <top style="thick">
        <color rgb="FF0070C0"/>
      </top>
      <bottom/>
      <diagonal/>
    </border>
    <border>
      <left style="thick">
        <color rgb="FF0070C0"/>
      </left>
      <right/>
      <top style="thick">
        <color rgb="FF0070C0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0070C0"/>
      </left>
      <right/>
      <top style="thin">
        <color indexed="64"/>
      </top>
      <bottom style="thick">
        <color rgb="FF00B050"/>
      </bottom>
      <diagonal/>
    </border>
    <border>
      <left style="thick">
        <color rgb="FF0070C0"/>
      </left>
      <right/>
      <top/>
      <bottom style="thin">
        <color indexed="64"/>
      </bottom>
      <diagonal/>
    </border>
    <border>
      <left/>
      <right/>
      <top style="thick">
        <color rgb="FF00B050"/>
      </top>
      <bottom/>
      <diagonal/>
    </border>
    <border>
      <left/>
      <right/>
      <top/>
      <bottom style="thick">
        <color rgb="FF00B050"/>
      </bottom>
      <diagonal/>
    </border>
    <border>
      <left/>
      <right style="thick">
        <color rgb="FF00B050"/>
      </right>
      <top style="thin">
        <color indexed="64"/>
      </top>
      <bottom/>
      <diagonal/>
    </border>
    <border>
      <left/>
      <right style="thick">
        <color rgb="FF00B050"/>
      </right>
      <top/>
      <bottom style="thin">
        <color indexed="64"/>
      </bottom>
      <diagonal/>
    </border>
    <border>
      <left style="thick">
        <color rgb="FF00B050"/>
      </left>
      <right/>
      <top/>
      <bottom style="thin">
        <color indexed="64"/>
      </bottom>
      <diagonal/>
    </border>
    <border>
      <left/>
      <right/>
      <top style="thick">
        <color rgb="FF0070C0"/>
      </top>
      <bottom style="thin">
        <color indexed="64"/>
      </bottom>
      <diagonal/>
    </border>
    <border>
      <left/>
      <right/>
      <top style="thick">
        <color rgb="FF00B050"/>
      </top>
      <bottom style="thin">
        <color indexed="64"/>
      </bottom>
      <diagonal/>
    </border>
    <border>
      <left style="thick">
        <color rgb="FF00B050"/>
      </left>
      <right/>
      <top style="thick">
        <color rgb="FF00B050"/>
      </top>
      <bottom style="thin">
        <color indexed="64"/>
      </bottom>
      <diagonal/>
    </border>
    <border>
      <left/>
      <right style="thick">
        <color rgb="FF0070C0"/>
      </right>
      <top/>
      <bottom style="thick">
        <color rgb="FF00B050"/>
      </bottom>
      <diagonal/>
    </border>
    <border>
      <left/>
      <right style="thick">
        <color rgb="FF0070C0"/>
      </right>
      <top style="thick">
        <color rgb="FF00B050"/>
      </top>
      <bottom style="thin">
        <color indexed="64"/>
      </bottom>
      <diagonal/>
    </border>
    <border>
      <left style="thick">
        <color rgb="FF0070C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 style="thick">
        <color rgb="FF0070C0"/>
      </top>
      <bottom/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/>
      <top style="thin">
        <color indexed="64"/>
      </top>
      <bottom/>
      <diagonal/>
    </border>
    <border>
      <left style="thick">
        <color rgb="FF00B050"/>
      </left>
      <right/>
      <top style="thin">
        <color indexed="64"/>
      </top>
      <bottom style="thick">
        <color rgb="FF00B050"/>
      </bottom>
      <diagonal/>
    </border>
    <border>
      <left/>
      <right style="thick">
        <color rgb="FF00B050"/>
      </right>
      <top style="thin">
        <color indexed="64"/>
      </top>
      <bottom style="thick">
        <color rgb="FF00B050"/>
      </bottom>
      <diagonal/>
    </border>
    <border>
      <left style="thick">
        <color rgb="FF00B050"/>
      </left>
      <right/>
      <top style="thin">
        <color indexed="64"/>
      </top>
      <bottom/>
      <diagonal/>
    </border>
    <border>
      <left/>
      <right style="thick">
        <color rgb="FF0070C0"/>
      </right>
      <top style="thin">
        <color indexed="64"/>
      </top>
      <bottom style="thick">
        <color rgb="FF0070C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2" fillId="0" borderId="15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2" fillId="0" borderId="27" xfId="0" applyFont="1" applyBorder="1" applyAlignment="1">
      <alignment vertical="center"/>
    </xf>
    <xf numFmtId="0" fontId="0" fillId="0" borderId="28" xfId="0" applyBorder="1" applyAlignment="1">
      <alignment horizontal="right" vertical="center"/>
    </xf>
    <xf numFmtId="0" fontId="0" fillId="0" borderId="29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38" xfId="0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6" borderId="1" xfId="0" applyFill="1" applyBorder="1" applyAlignment="1">
      <alignment vertical="center"/>
    </xf>
    <xf numFmtId="2" fontId="0" fillId="0" borderId="0" xfId="0" applyNumberFormat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9" xfId="0" applyBorder="1" applyAlignment="1">
      <alignment vertical="center"/>
    </xf>
    <xf numFmtId="0" fontId="0" fillId="4" borderId="51" xfId="0" applyFill="1" applyBorder="1" applyAlignment="1">
      <alignment vertical="center"/>
    </xf>
    <xf numFmtId="0" fontId="0" fillId="0" borderId="52" xfId="0" applyBorder="1" applyAlignment="1">
      <alignment vertical="center"/>
    </xf>
    <xf numFmtId="0" fontId="0" fillId="4" borderId="53" xfId="0" applyFill="1" applyBorder="1" applyAlignment="1">
      <alignment vertical="center"/>
    </xf>
    <xf numFmtId="0" fontId="0" fillId="0" borderId="54" xfId="0" applyBorder="1" applyAlignment="1">
      <alignment vertical="center"/>
    </xf>
    <xf numFmtId="0" fontId="0" fillId="4" borderId="55" xfId="0" applyFill="1" applyBorder="1" applyAlignment="1">
      <alignment vertical="center"/>
    </xf>
    <xf numFmtId="0" fontId="0" fillId="0" borderId="56" xfId="0" applyBorder="1" applyAlignment="1">
      <alignment vertical="center"/>
    </xf>
    <xf numFmtId="0" fontId="0" fillId="9" borderId="58" xfId="0" applyFill="1" applyBorder="1" applyAlignment="1">
      <alignment vertical="center"/>
    </xf>
    <xf numFmtId="0" fontId="0" fillId="4" borderId="58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57" xfId="0" applyBorder="1" applyAlignment="1">
      <alignment vertical="center"/>
    </xf>
    <xf numFmtId="0" fontId="0" fillId="0" borderId="47" xfId="0" applyFont="1" applyBorder="1" applyAlignment="1">
      <alignment vertical="center"/>
    </xf>
    <xf numFmtId="0" fontId="0" fillId="7" borderId="1" xfId="0" applyFill="1" applyBorder="1" applyAlignment="1">
      <alignment vertical="center" shrinkToFit="1"/>
    </xf>
    <xf numFmtId="0" fontId="0" fillId="8" borderId="1" xfId="0" applyFill="1" applyBorder="1" applyAlignment="1">
      <alignment vertical="center" shrinkToFit="1"/>
    </xf>
    <xf numFmtId="0" fontId="0" fillId="0" borderId="46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0" fillId="0" borderId="0" xfId="0" applyFont="1" applyFill="1" applyAlignment="1">
      <alignment vertical="center"/>
    </xf>
    <xf numFmtId="176" fontId="0" fillId="4" borderId="51" xfId="0" applyNumberFormat="1" applyFill="1" applyBorder="1" applyAlignment="1">
      <alignment vertical="center"/>
    </xf>
    <xf numFmtId="176" fontId="0" fillId="7" borderId="6" xfId="0" applyNumberFormat="1" applyFill="1" applyBorder="1" applyAlignment="1">
      <alignment vertical="center"/>
    </xf>
    <xf numFmtId="176" fontId="0" fillId="4" borderId="53" xfId="0" applyNumberFormat="1" applyFill="1" applyBorder="1" applyAlignment="1">
      <alignment vertical="center"/>
    </xf>
    <xf numFmtId="176" fontId="0" fillId="7" borderId="2" xfId="0" applyNumberFormat="1" applyFill="1" applyBorder="1" applyAlignment="1">
      <alignment vertical="center"/>
    </xf>
    <xf numFmtId="176" fontId="0" fillId="4" borderId="55" xfId="0" applyNumberFormat="1" applyFill="1" applyBorder="1" applyAlignment="1">
      <alignment vertical="center"/>
    </xf>
    <xf numFmtId="176" fontId="0" fillId="7" borderId="59" xfId="0" applyNumberFormat="1" applyFill="1" applyBorder="1" applyAlignment="1">
      <alignment vertical="center"/>
    </xf>
    <xf numFmtId="176" fontId="0" fillId="4" borderId="58" xfId="0" applyNumberFormat="1" applyFill="1" applyBorder="1" applyAlignment="1">
      <alignment vertical="center"/>
    </xf>
    <xf numFmtId="176" fontId="0" fillId="7" borderId="57" xfId="0" applyNumberFormat="1" applyFill="1" applyBorder="1" applyAlignment="1">
      <alignment vertical="center"/>
    </xf>
    <xf numFmtId="0" fontId="0" fillId="11" borderId="5" xfId="0" applyFill="1" applyBorder="1" applyAlignment="1">
      <alignment vertical="center"/>
    </xf>
    <xf numFmtId="0" fontId="0" fillId="11" borderId="67" xfId="0" applyFill="1" applyBorder="1" applyAlignment="1">
      <alignment vertical="center"/>
    </xf>
    <xf numFmtId="0" fontId="0" fillId="11" borderId="65" xfId="0" applyFill="1" applyBorder="1" applyAlignment="1">
      <alignment vertical="center"/>
    </xf>
    <xf numFmtId="0" fontId="0" fillId="11" borderId="0" xfId="0" applyFill="1" applyBorder="1" applyAlignment="1">
      <alignment vertical="center"/>
    </xf>
    <xf numFmtId="0" fontId="0" fillId="11" borderId="63" xfId="0" applyFill="1" applyBorder="1" applyAlignment="1">
      <alignment vertical="center"/>
    </xf>
    <xf numFmtId="0" fontId="0" fillId="11" borderId="6" xfId="0" applyFill="1" applyBorder="1" applyAlignment="1">
      <alignment vertical="center"/>
    </xf>
    <xf numFmtId="0" fontId="0" fillId="11" borderId="7" xfId="0" applyFill="1" applyBorder="1" applyAlignment="1">
      <alignment vertical="center"/>
    </xf>
    <xf numFmtId="0" fontId="0" fillId="11" borderId="42" xfId="0" applyFill="1" applyBorder="1" applyAlignment="1">
      <alignment vertical="center"/>
    </xf>
    <xf numFmtId="0" fontId="0" fillId="11" borderId="7" xfId="0" applyFill="1" applyBorder="1" applyAlignment="1">
      <alignment horizontal="right" vertical="center"/>
    </xf>
    <xf numFmtId="0" fontId="0" fillId="11" borderId="0" xfId="0" applyFill="1" applyBorder="1" applyAlignment="1">
      <alignment horizontal="right" vertical="center"/>
    </xf>
    <xf numFmtId="0" fontId="0" fillId="0" borderId="0" xfId="0" applyBorder="1" applyAlignment="1">
      <alignment horizontal="left" vertical="center" wrapText="1"/>
    </xf>
    <xf numFmtId="0" fontId="0" fillId="11" borderId="0" xfId="0" applyFill="1" applyBorder="1" applyAlignment="1">
      <alignment horizontal="left" vertical="center"/>
    </xf>
    <xf numFmtId="0" fontId="0" fillId="11" borderId="0" xfId="0" applyFill="1" applyBorder="1" applyAlignment="1">
      <alignment horizontal="center" vertical="center"/>
    </xf>
    <xf numFmtId="0" fontId="18" fillId="11" borderId="0" xfId="0" applyFont="1" applyFill="1" applyBorder="1" applyAlignment="1">
      <alignment vertical="center"/>
    </xf>
    <xf numFmtId="176" fontId="0" fillId="4" borderId="0" xfId="0" applyNumberFormat="1" applyFill="1" applyBorder="1" applyAlignment="1">
      <alignment horizontal="center" vertical="center"/>
    </xf>
    <xf numFmtId="176" fontId="0" fillId="4" borderId="7" xfId="0" applyNumberFormat="1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18" fillId="11" borderId="7" xfId="0" applyFont="1" applyFill="1" applyBorder="1" applyAlignment="1">
      <alignment vertical="center"/>
    </xf>
    <xf numFmtId="0" fontId="0" fillId="11" borderId="7" xfId="0" applyFill="1" applyBorder="1" applyAlignment="1">
      <alignment horizontal="left" vertical="center"/>
    </xf>
    <xf numFmtId="0" fontId="11" fillId="11" borderId="4" xfId="0" applyFont="1" applyFill="1" applyBorder="1" applyAlignment="1">
      <alignment vertical="center"/>
    </xf>
    <xf numFmtId="176" fontId="0" fillId="4" borderId="43" xfId="0" applyNumberFormat="1" applyFill="1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73" xfId="0" applyBorder="1" applyAlignment="1">
      <alignment vertical="center"/>
    </xf>
    <xf numFmtId="0" fontId="0" fillId="0" borderId="74" xfId="0" applyBorder="1" applyAlignment="1">
      <alignment vertical="center"/>
    </xf>
    <xf numFmtId="0" fontId="0" fillId="0" borderId="75" xfId="0" applyBorder="1" applyAlignment="1">
      <alignment vertical="center"/>
    </xf>
    <xf numFmtId="0" fontId="0" fillId="0" borderId="76" xfId="0" applyBorder="1" applyAlignment="1">
      <alignment vertical="center"/>
    </xf>
    <xf numFmtId="176" fontId="12" fillId="4" borderId="7" xfId="0" applyNumberFormat="1" applyFont="1" applyFill="1" applyBorder="1" applyAlignment="1">
      <alignment horizontal="center" vertical="center"/>
    </xf>
    <xf numFmtId="176" fontId="12" fillId="4" borderId="0" xfId="0" applyNumberFormat="1" applyFont="1" applyFill="1" applyBorder="1" applyAlignment="1">
      <alignment horizontal="center" vertical="center"/>
    </xf>
    <xf numFmtId="176" fontId="0" fillId="4" borderId="41" xfId="0" applyNumberFormat="1" applyFill="1" applyBorder="1" applyAlignment="1">
      <alignment vertical="center"/>
    </xf>
    <xf numFmtId="176" fontId="0" fillId="4" borderId="39" xfId="0" applyNumberFormat="1" applyFill="1" applyBorder="1" applyAlignment="1">
      <alignment vertical="center"/>
    </xf>
    <xf numFmtId="176" fontId="0" fillId="4" borderId="1" xfId="0" applyNumberFormat="1" applyFill="1" applyBorder="1" applyAlignment="1">
      <alignment vertical="center"/>
    </xf>
    <xf numFmtId="176" fontId="0" fillId="4" borderId="57" xfId="0" applyNumberFormat="1" applyFill="1" applyBorder="1" applyAlignment="1">
      <alignment vertical="center"/>
    </xf>
    <xf numFmtId="176" fontId="0" fillId="4" borderId="41" xfId="0" applyNumberFormat="1" applyFill="1" applyBorder="1" applyAlignment="1">
      <alignment horizontal="center" vertical="center"/>
    </xf>
    <xf numFmtId="176" fontId="0" fillId="4" borderId="44" xfId="0" applyNumberFormat="1" applyFill="1" applyBorder="1" applyAlignment="1">
      <alignment vertical="center"/>
    </xf>
    <xf numFmtId="176" fontId="0" fillId="7" borderId="39" xfId="0" applyNumberFormat="1" applyFill="1" applyBorder="1" applyAlignment="1">
      <alignment horizontal="center" vertical="center"/>
    </xf>
    <xf numFmtId="176" fontId="0" fillId="4" borderId="6" xfId="0" applyNumberFormat="1" applyFill="1" applyBorder="1" applyAlignment="1">
      <alignment vertical="center"/>
    </xf>
    <xf numFmtId="176" fontId="0" fillId="0" borderId="42" xfId="0" applyNumberFormat="1" applyBorder="1" applyAlignment="1">
      <alignment vertical="center"/>
    </xf>
    <xf numFmtId="176" fontId="0" fillId="7" borderId="1" xfId="0" applyNumberFormat="1" applyFill="1" applyBorder="1" applyAlignment="1">
      <alignment horizontal="center" vertical="center"/>
    </xf>
    <xf numFmtId="176" fontId="0" fillId="0" borderId="3" xfId="0" applyNumberFormat="1" applyBorder="1" applyAlignment="1">
      <alignment vertical="center"/>
    </xf>
    <xf numFmtId="176" fontId="0" fillId="7" borderId="57" xfId="0" applyNumberForma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176" fontId="0" fillId="0" borderId="0" xfId="0" applyNumberFormat="1" applyFill="1" applyBorder="1" applyAlignment="1">
      <alignment vertical="center"/>
    </xf>
    <xf numFmtId="0" fontId="0" fillId="0" borderId="76" xfId="0" applyBorder="1" applyAlignment="1">
      <alignment vertical="center" shrinkToFit="1"/>
    </xf>
    <xf numFmtId="176" fontId="0" fillId="4" borderId="57" xfId="0" applyNumberFormat="1" applyFill="1" applyBorder="1" applyAlignment="1">
      <alignment horizontal="center" vertical="center"/>
    </xf>
    <xf numFmtId="0" fontId="0" fillId="0" borderId="50" xfId="0" applyBorder="1" applyAlignment="1">
      <alignment vertical="center"/>
    </xf>
    <xf numFmtId="0" fontId="0" fillId="0" borderId="0" xfId="0" applyBorder="1" applyAlignment="1">
      <alignment vertical="center" wrapText="1"/>
    </xf>
    <xf numFmtId="176" fontId="0" fillId="0" borderId="44" xfId="0" applyNumberFormat="1" applyFill="1" applyBorder="1" applyAlignment="1">
      <alignment vertical="center"/>
    </xf>
    <xf numFmtId="176" fontId="0" fillId="7" borderId="43" xfId="0" applyNumberForma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20" fillId="7" borderId="1" xfId="0" applyFont="1" applyFill="1" applyBorder="1" applyAlignment="1">
      <alignment horizontal="left" vertical="center"/>
    </xf>
    <xf numFmtId="176" fontId="0" fillId="7" borderId="77" xfId="0" applyNumberFormat="1" applyFill="1" applyBorder="1" applyAlignment="1">
      <alignment horizontal="center" vertical="center"/>
    </xf>
    <xf numFmtId="176" fontId="0" fillId="7" borderId="78" xfId="0" applyNumberForma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176" fontId="0" fillId="4" borderId="43" xfId="0" applyNumberFormat="1" applyFill="1" applyBorder="1" applyAlignment="1">
      <alignment horizontal="center" vertical="center"/>
    </xf>
    <xf numFmtId="176" fontId="0" fillId="4" borderId="44" xfId="0" applyNumberFormat="1" applyFill="1" applyBorder="1" applyAlignment="1">
      <alignment horizontal="center" vertical="center"/>
    </xf>
    <xf numFmtId="176" fontId="0" fillId="7" borderId="59" xfId="0" applyNumberFormat="1" applyFill="1" applyBorder="1" applyAlignment="1">
      <alignment horizontal="center" vertical="center"/>
    </xf>
    <xf numFmtId="176" fontId="0" fillId="7" borderId="60" xfId="0" applyNumberFormat="1" applyFill="1" applyBorder="1" applyAlignment="1">
      <alignment horizontal="center" vertical="center"/>
    </xf>
    <xf numFmtId="176" fontId="0" fillId="7" borderId="2" xfId="0" applyNumberFormat="1" applyFill="1" applyBorder="1" applyAlignment="1">
      <alignment horizontal="center" vertical="center"/>
    </xf>
    <xf numFmtId="176" fontId="0" fillId="7" borderId="3" xfId="0" applyNumberFormat="1" applyFill="1" applyBorder="1" applyAlignment="1">
      <alignment horizontal="center" vertical="center"/>
    </xf>
    <xf numFmtId="176" fontId="0" fillId="9" borderId="57" xfId="0" applyNumberForma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4" borderId="57" xfId="0" applyNumberFormat="1" applyFill="1" applyBorder="1" applyAlignment="1">
      <alignment horizontal="center" vertical="center" shrinkToFit="1"/>
    </xf>
    <xf numFmtId="0" fontId="0" fillId="0" borderId="71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67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0" fillId="0" borderId="72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67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63" xfId="0" applyBorder="1" applyAlignment="1">
      <alignment vertical="center" wrapText="1"/>
    </xf>
    <xf numFmtId="0" fontId="20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64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5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52" xfId="0" applyBorder="1" applyAlignment="1">
      <alignment horizontal="left" vertical="center" shrinkToFit="1"/>
    </xf>
    <xf numFmtId="0" fontId="0" fillId="0" borderId="39" xfId="0" applyBorder="1" applyAlignment="1">
      <alignment horizontal="left" vertical="center" shrinkToFit="1"/>
    </xf>
    <xf numFmtId="0" fontId="0" fillId="0" borderId="54" xfId="0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56" xfId="0" applyBorder="1" applyAlignment="1">
      <alignment horizontal="left" vertical="center" shrinkToFit="1"/>
    </xf>
    <xf numFmtId="0" fontId="0" fillId="0" borderId="57" xfId="0" applyBorder="1" applyAlignment="1">
      <alignment horizontal="left" vertical="center" shrinkToFit="1"/>
    </xf>
    <xf numFmtId="0" fontId="0" fillId="0" borderId="66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64" xfId="0" applyFill="1" applyBorder="1" applyAlignment="1">
      <alignment vertical="center"/>
    </xf>
    <xf numFmtId="0" fontId="0" fillId="0" borderId="46" xfId="0" applyFill="1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52" xfId="0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0" fillId="0" borderId="54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56" xfId="0" applyBorder="1" applyAlignment="1">
      <alignment vertical="center" shrinkToFit="1"/>
    </xf>
    <xf numFmtId="0" fontId="0" fillId="0" borderId="57" xfId="0" applyBorder="1" applyAlignment="1">
      <alignment vertical="center" shrinkToFit="1"/>
    </xf>
    <xf numFmtId="0" fontId="0" fillId="5" borderId="1" xfId="0" applyFill="1" applyBorder="1" applyAlignment="1">
      <alignment horizontal="center" vertical="center" shrinkToFit="1"/>
    </xf>
    <xf numFmtId="0" fontId="3" fillId="2" borderId="61" xfId="0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0" fillId="4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704852</xdr:colOff>
      <xdr:row>53</xdr:row>
      <xdr:rowOff>57151</xdr:rowOff>
    </xdr:from>
    <xdr:to>
      <xdr:col>16</xdr:col>
      <xdr:colOff>333376</xdr:colOff>
      <xdr:row>70</xdr:row>
      <xdr:rowOff>190501</xdr:rowOff>
    </xdr:to>
    <xdr:pic>
      <xdr:nvPicPr>
        <xdr:cNvPr id="2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9"/>
        <a:stretch>
          <a:fillRect/>
        </a:stretch>
      </xdr:blipFill>
      <xdr:spPr bwMode="auto">
        <a:xfrm>
          <a:off x="2724152" y="11734801"/>
          <a:ext cx="6505574" cy="418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485775</xdr:colOff>
      <xdr:row>33</xdr:row>
      <xdr:rowOff>152399</xdr:rowOff>
    </xdr:from>
    <xdr:to>
      <xdr:col>5</xdr:col>
      <xdr:colOff>323850</xdr:colOff>
      <xdr:row>37</xdr:row>
      <xdr:rowOff>47624</xdr:rowOff>
    </xdr:to>
    <xdr:sp macro="" textlink="">
      <xdr:nvSpPr>
        <xdr:cNvPr id="3" name="下矢印 2"/>
        <xdr:cNvSpPr/>
      </xdr:nvSpPr>
      <xdr:spPr>
        <a:xfrm>
          <a:off x="1552575" y="7677149"/>
          <a:ext cx="2162175" cy="847725"/>
        </a:xfrm>
        <a:prstGeom prst="downArrow">
          <a:avLst>
            <a:gd name="adj1" fmla="val 71698"/>
            <a:gd name="adj2" fmla="val 37500"/>
          </a:avLst>
        </a:prstGeom>
        <a:solidFill>
          <a:schemeClr val="accent2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「判定」で「注意」が出た場合</a:t>
          </a:r>
        </a:p>
      </xdr:txBody>
    </xdr:sp>
    <xdr:clientData/>
  </xdr:twoCellAnchor>
  <xdr:twoCellAnchor>
    <xdr:from>
      <xdr:col>10</xdr:col>
      <xdr:colOff>0</xdr:colOff>
      <xdr:row>24</xdr:row>
      <xdr:rowOff>0</xdr:rowOff>
    </xdr:from>
    <xdr:to>
      <xdr:col>14</xdr:col>
      <xdr:colOff>9525</xdr:colOff>
      <xdr:row>27</xdr:row>
      <xdr:rowOff>133350</xdr:rowOff>
    </xdr:to>
    <xdr:sp macro="" textlink="">
      <xdr:nvSpPr>
        <xdr:cNvPr id="5" name="下矢印 4"/>
        <xdr:cNvSpPr/>
      </xdr:nvSpPr>
      <xdr:spPr>
        <a:xfrm>
          <a:off x="5657850" y="5362575"/>
          <a:ext cx="2162175" cy="847725"/>
        </a:xfrm>
        <a:prstGeom prst="downArrow">
          <a:avLst>
            <a:gd name="adj1" fmla="val 71698"/>
            <a:gd name="adj2" fmla="val 37500"/>
          </a:avLst>
        </a:prstGeom>
        <a:solidFill>
          <a:schemeClr val="accent2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「判定」で「注意」が出た場合</a:t>
          </a:r>
        </a:p>
      </xdr:txBody>
    </xdr:sp>
    <xdr:clientData/>
  </xdr:twoCellAnchor>
  <xdr:twoCellAnchor>
    <xdr:from>
      <xdr:col>17</xdr:col>
      <xdr:colOff>876300</xdr:colOff>
      <xdr:row>33</xdr:row>
      <xdr:rowOff>57150</xdr:rowOff>
    </xdr:from>
    <xdr:to>
      <xdr:col>21</xdr:col>
      <xdr:colOff>114300</xdr:colOff>
      <xdr:row>36</xdr:row>
      <xdr:rowOff>190500</xdr:rowOff>
    </xdr:to>
    <xdr:sp macro="" textlink="">
      <xdr:nvSpPr>
        <xdr:cNvPr id="9" name="下矢印 8"/>
        <xdr:cNvSpPr/>
      </xdr:nvSpPr>
      <xdr:spPr>
        <a:xfrm>
          <a:off x="10153650" y="7581900"/>
          <a:ext cx="2162175" cy="847725"/>
        </a:xfrm>
        <a:prstGeom prst="downArrow">
          <a:avLst>
            <a:gd name="adj1" fmla="val 71698"/>
            <a:gd name="adj2" fmla="val 37500"/>
          </a:avLst>
        </a:prstGeom>
        <a:solidFill>
          <a:schemeClr val="accent2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「判定」で「注意」が出た場合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704852</xdr:colOff>
      <xdr:row>52</xdr:row>
      <xdr:rowOff>57151</xdr:rowOff>
    </xdr:from>
    <xdr:to>
      <xdr:col>16</xdr:col>
      <xdr:colOff>333376</xdr:colOff>
      <xdr:row>69</xdr:row>
      <xdr:rowOff>190501</xdr:rowOff>
    </xdr:to>
    <xdr:pic>
      <xdr:nvPicPr>
        <xdr:cNvPr id="2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29"/>
        <a:stretch>
          <a:fillRect/>
        </a:stretch>
      </xdr:blipFill>
      <xdr:spPr bwMode="auto">
        <a:xfrm>
          <a:off x="2724152" y="11982451"/>
          <a:ext cx="6505574" cy="418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485775</xdr:colOff>
      <xdr:row>32</xdr:row>
      <xdr:rowOff>152399</xdr:rowOff>
    </xdr:from>
    <xdr:to>
      <xdr:col>5</xdr:col>
      <xdr:colOff>323850</xdr:colOff>
      <xdr:row>36</xdr:row>
      <xdr:rowOff>47624</xdr:rowOff>
    </xdr:to>
    <xdr:sp macro="" textlink="">
      <xdr:nvSpPr>
        <xdr:cNvPr id="3" name="下矢印 2"/>
        <xdr:cNvSpPr/>
      </xdr:nvSpPr>
      <xdr:spPr>
        <a:xfrm>
          <a:off x="1552575" y="7924799"/>
          <a:ext cx="2162175" cy="847725"/>
        </a:xfrm>
        <a:prstGeom prst="downArrow">
          <a:avLst>
            <a:gd name="adj1" fmla="val 71698"/>
            <a:gd name="adj2" fmla="val 37500"/>
          </a:avLst>
        </a:prstGeom>
        <a:solidFill>
          <a:schemeClr val="accent2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「判定」で「注意」が出た場合</a:t>
          </a:r>
        </a:p>
      </xdr:txBody>
    </xdr:sp>
    <xdr:clientData/>
  </xdr:twoCellAnchor>
  <xdr:twoCellAnchor>
    <xdr:from>
      <xdr:col>10</xdr:col>
      <xdr:colOff>0</xdr:colOff>
      <xdr:row>23</xdr:row>
      <xdr:rowOff>0</xdr:rowOff>
    </xdr:from>
    <xdr:to>
      <xdr:col>14</xdr:col>
      <xdr:colOff>9525</xdr:colOff>
      <xdr:row>26</xdr:row>
      <xdr:rowOff>133350</xdr:rowOff>
    </xdr:to>
    <xdr:sp macro="" textlink="">
      <xdr:nvSpPr>
        <xdr:cNvPr id="4" name="下矢印 3"/>
        <xdr:cNvSpPr/>
      </xdr:nvSpPr>
      <xdr:spPr>
        <a:xfrm>
          <a:off x="5657850" y="5610225"/>
          <a:ext cx="2162175" cy="847725"/>
        </a:xfrm>
        <a:prstGeom prst="downArrow">
          <a:avLst>
            <a:gd name="adj1" fmla="val 71698"/>
            <a:gd name="adj2" fmla="val 37500"/>
          </a:avLst>
        </a:prstGeom>
        <a:solidFill>
          <a:schemeClr val="accent2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「判定」で「注意」が出た場合</a:t>
          </a:r>
        </a:p>
      </xdr:txBody>
    </xdr:sp>
    <xdr:clientData/>
  </xdr:twoCellAnchor>
  <xdr:twoCellAnchor>
    <xdr:from>
      <xdr:col>17</xdr:col>
      <xdr:colOff>876300</xdr:colOff>
      <xdr:row>32</xdr:row>
      <xdr:rowOff>57150</xdr:rowOff>
    </xdr:from>
    <xdr:to>
      <xdr:col>21</xdr:col>
      <xdr:colOff>114300</xdr:colOff>
      <xdr:row>35</xdr:row>
      <xdr:rowOff>190500</xdr:rowOff>
    </xdr:to>
    <xdr:sp macro="" textlink="">
      <xdr:nvSpPr>
        <xdr:cNvPr id="5" name="下矢印 4"/>
        <xdr:cNvSpPr/>
      </xdr:nvSpPr>
      <xdr:spPr>
        <a:xfrm>
          <a:off x="10153650" y="7829550"/>
          <a:ext cx="2162175" cy="847725"/>
        </a:xfrm>
        <a:prstGeom prst="downArrow">
          <a:avLst>
            <a:gd name="adj1" fmla="val 71698"/>
            <a:gd name="adj2" fmla="val 37500"/>
          </a:avLst>
        </a:prstGeom>
        <a:solidFill>
          <a:schemeClr val="accent2">
            <a:lumMod val="60000"/>
            <a:lumOff val="4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「判定」で「注意」が出た場合</a:t>
          </a:r>
        </a:p>
      </xdr:txBody>
    </xdr:sp>
    <xdr:clientData/>
  </xdr:twoCellAnchor>
  <xdr:twoCellAnchor>
    <xdr:from>
      <xdr:col>10</xdr:col>
      <xdr:colOff>438150</xdr:colOff>
      <xdr:row>0</xdr:row>
      <xdr:rowOff>295275</xdr:rowOff>
    </xdr:from>
    <xdr:to>
      <xdr:col>15</xdr:col>
      <xdr:colOff>76200</xdr:colOff>
      <xdr:row>3</xdr:row>
      <xdr:rowOff>47625</xdr:rowOff>
    </xdr:to>
    <xdr:sp macro="" textlink="">
      <xdr:nvSpPr>
        <xdr:cNvPr id="6" name="正方形/長方形 5"/>
        <xdr:cNvSpPr/>
      </xdr:nvSpPr>
      <xdr:spPr>
        <a:xfrm>
          <a:off x="6096000" y="295275"/>
          <a:ext cx="2190750" cy="552450"/>
        </a:xfrm>
        <a:prstGeom prst="rect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入力例</a:t>
          </a:r>
        </a:p>
      </xdr:txBody>
    </xdr:sp>
    <xdr:clientData/>
  </xdr:twoCellAnchor>
  <xdr:twoCellAnchor>
    <xdr:from>
      <xdr:col>7</xdr:col>
      <xdr:colOff>361950</xdr:colOff>
      <xdr:row>11</xdr:row>
      <xdr:rowOff>219075</xdr:rowOff>
    </xdr:from>
    <xdr:to>
      <xdr:col>10</xdr:col>
      <xdr:colOff>493939</xdr:colOff>
      <xdr:row>14</xdr:row>
      <xdr:rowOff>96611</xdr:rowOff>
    </xdr:to>
    <xdr:sp macro="" textlink="">
      <xdr:nvSpPr>
        <xdr:cNvPr id="8" name="四角形吹き出し 7"/>
        <xdr:cNvSpPr/>
      </xdr:nvSpPr>
      <xdr:spPr>
        <a:xfrm>
          <a:off x="4552950" y="2952750"/>
          <a:ext cx="1598839" cy="610961"/>
        </a:xfrm>
        <a:prstGeom prst="wedgeRectCallout">
          <a:avLst>
            <a:gd name="adj1" fmla="val -48221"/>
            <a:gd name="adj2" fmla="val 71759"/>
          </a:avLst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tIns="36000" bIns="0" rtlCol="0" anchor="t"/>
        <a:lstStyle/>
        <a:p>
          <a:pPr algn="l"/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特別利害関係人の欄に１名以上入ると「注意」と表示されます。</a:t>
          </a:r>
        </a:p>
      </xdr:txBody>
    </xdr:sp>
    <xdr:clientData/>
  </xdr:twoCellAnchor>
  <xdr:twoCellAnchor>
    <xdr:from>
      <xdr:col>12</xdr:col>
      <xdr:colOff>352425</xdr:colOff>
      <xdr:row>11</xdr:row>
      <xdr:rowOff>123825</xdr:rowOff>
    </xdr:from>
    <xdr:to>
      <xdr:col>16</xdr:col>
      <xdr:colOff>73479</xdr:colOff>
      <xdr:row>14</xdr:row>
      <xdr:rowOff>1360</xdr:rowOff>
    </xdr:to>
    <xdr:sp macro="" textlink="">
      <xdr:nvSpPr>
        <xdr:cNvPr id="9" name="四角形吹き出し 8"/>
        <xdr:cNvSpPr/>
      </xdr:nvSpPr>
      <xdr:spPr>
        <a:xfrm>
          <a:off x="7362825" y="2857500"/>
          <a:ext cx="1607004" cy="610960"/>
        </a:xfrm>
        <a:prstGeom prst="wedgeRectCallout">
          <a:avLst>
            <a:gd name="adj1" fmla="val 1779"/>
            <a:gd name="adj2" fmla="val 82870"/>
          </a:avLst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tIns="36000" bIns="0" rtlCol="0" anchor="t"/>
        <a:lstStyle/>
        <a:p>
          <a:pPr algn="l"/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特別利害関係人の欄に１名以上入ると「注意」と表示されます。</a:t>
          </a:r>
        </a:p>
      </xdr:txBody>
    </xdr:sp>
    <xdr:clientData/>
  </xdr:twoCellAnchor>
  <xdr:twoCellAnchor>
    <xdr:from>
      <xdr:col>22</xdr:col>
      <xdr:colOff>419100</xdr:colOff>
      <xdr:row>12</xdr:row>
      <xdr:rowOff>200025</xdr:rowOff>
    </xdr:from>
    <xdr:to>
      <xdr:col>25</xdr:col>
      <xdr:colOff>179614</xdr:colOff>
      <xdr:row>15</xdr:row>
      <xdr:rowOff>89807</xdr:rowOff>
    </xdr:to>
    <xdr:sp macro="" textlink="">
      <xdr:nvSpPr>
        <xdr:cNvPr id="10" name="四角形吹き出し 9"/>
        <xdr:cNvSpPr/>
      </xdr:nvSpPr>
      <xdr:spPr>
        <a:xfrm>
          <a:off x="13106400" y="3181350"/>
          <a:ext cx="1617889" cy="613682"/>
        </a:xfrm>
        <a:prstGeom prst="wedgeRectCallout">
          <a:avLst>
            <a:gd name="adj1" fmla="val -46759"/>
            <a:gd name="adj2" fmla="val 70172"/>
          </a:avLst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tIns="36000" bIns="0" rtlCol="0" anchor="t"/>
        <a:lstStyle/>
        <a:p>
          <a:pPr algn="l"/>
          <a:r>
            <a:rPr kumimoji="1" lang="ja-JP" altLang="en-US" sz="10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特別利害関係人の欄に１名以上入ると「注意」と表示されます。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52"/>
  <sheetViews>
    <sheetView tabSelected="1" view="pageBreakPreview" zoomScaleNormal="100" zoomScaleSheetLayoutView="100" workbookViewId="0">
      <selection activeCell="L7" sqref="L7"/>
    </sheetView>
  </sheetViews>
  <sheetFormatPr defaultRowHeight="18.75" x14ac:dyDescent="0.4"/>
  <cols>
    <col min="1" max="1" width="4.5" style="58" customWidth="1"/>
    <col min="2" max="2" width="5" style="1" customWidth="1"/>
    <col min="3" max="3" width="12.5" style="1" customWidth="1"/>
    <col min="4" max="4" width="12.75" style="1" customWidth="1"/>
    <col min="5" max="8" width="5.25" style="1" bestFit="1" customWidth="1"/>
    <col min="9" max="9" width="9" style="1"/>
    <col min="10" max="10" width="5" style="1" customWidth="1"/>
    <col min="11" max="11" width="12.5" style="1" customWidth="1"/>
    <col min="12" max="15" width="5.25" style="1" bestFit="1" customWidth="1"/>
    <col min="16" max="16" width="9" style="1"/>
    <col min="17" max="17" width="5" style="1" customWidth="1"/>
    <col min="18" max="18" width="12.875" style="1" customWidth="1"/>
    <col min="19" max="19" width="12.75" style="1" customWidth="1"/>
    <col min="20" max="23" width="6.375" style="1" customWidth="1"/>
    <col min="24" max="16384" width="9" style="1"/>
  </cols>
  <sheetData>
    <row r="1" spans="1:25" ht="42.75" customHeight="1" x14ac:dyDescent="0.4">
      <c r="A1" s="1"/>
      <c r="B1" s="142" t="s">
        <v>151</v>
      </c>
      <c r="E1" s="143" t="s">
        <v>152</v>
      </c>
      <c r="F1" s="143"/>
      <c r="G1" s="143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</row>
    <row r="2" spans="1:25" customFormat="1" ht="25.5" x14ac:dyDescent="0.4">
      <c r="B2" s="81" t="s">
        <v>111</v>
      </c>
      <c r="C2" s="82"/>
      <c r="D2" s="82"/>
      <c r="E2" s="82"/>
      <c r="F2" s="1"/>
      <c r="G2" s="84"/>
      <c r="H2" s="83" t="s">
        <v>91</v>
      </c>
      <c r="I2" s="1"/>
      <c r="J2" s="1"/>
      <c r="L2" s="58"/>
      <c r="M2" s="1"/>
      <c r="N2" s="1"/>
      <c r="O2" s="1"/>
      <c r="P2" s="1"/>
      <c r="Q2" s="1"/>
    </row>
    <row r="3" spans="1:25" x14ac:dyDescent="0.4">
      <c r="A3" s="1"/>
      <c r="B3" s="112" t="s">
        <v>125</v>
      </c>
      <c r="C3" s="93"/>
      <c r="D3" s="93"/>
      <c r="E3" s="93"/>
      <c r="F3" s="93"/>
      <c r="G3" s="93"/>
      <c r="H3" s="94"/>
    </row>
    <row r="4" spans="1:25" x14ac:dyDescent="0.4">
      <c r="A4" s="1"/>
      <c r="B4" s="95" t="s">
        <v>75</v>
      </c>
      <c r="C4" s="96"/>
      <c r="D4" s="96"/>
      <c r="E4" s="96"/>
      <c r="F4" s="96"/>
      <c r="G4" s="96"/>
      <c r="H4" s="97"/>
    </row>
    <row r="5" spans="1:25" x14ac:dyDescent="0.4">
      <c r="A5" s="1"/>
      <c r="B5" s="95" t="s">
        <v>76</v>
      </c>
      <c r="C5" s="96"/>
      <c r="D5" s="96"/>
      <c r="E5" s="96"/>
      <c r="F5" s="96"/>
      <c r="G5" s="96"/>
      <c r="H5" s="97"/>
    </row>
    <row r="6" spans="1:25" x14ac:dyDescent="0.4">
      <c r="A6" s="1"/>
      <c r="B6" s="98" t="s">
        <v>77</v>
      </c>
      <c r="C6" s="99"/>
      <c r="D6" s="99"/>
      <c r="E6" s="99"/>
      <c r="F6" s="99"/>
      <c r="G6" s="99"/>
      <c r="H6" s="100"/>
    </row>
    <row r="8" spans="1:25" ht="19.5" thickBot="1" x14ac:dyDescent="0.45">
      <c r="B8" s="48" t="s">
        <v>64</v>
      </c>
      <c r="G8" s="3"/>
      <c r="J8" s="48" t="s">
        <v>65</v>
      </c>
      <c r="N8" s="3" t="s">
        <v>127</v>
      </c>
      <c r="Q8" s="48" t="s">
        <v>66</v>
      </c>
      <c r="V8" s="3" t="s">
        <v>127</v>
      </c>
    </row>
    <row r="9" spans="1:25" x14ac:dyDescent="0.4">
      <c r="C9" s="58"/>
      <c r="D9" s="59"/>
      <c r="E9" s="147" t="s">
        <v>126</v>
      </c>
      <c r="F9" s="148"/>
      <c r="G9" s="60" t="s">
        <v>57</v>
      </c>
      <c r="H9" s="61" t="s">
        <v>2</v>
      </c>
      <c r="K9" s="59"/>
      <c r="L9" s="147" t="s">
        <v>126</v>
      </c>
      <c r="M9" s="148"/>
      <c r="N9" s="60" t="s">
        <v>57</v>
      </c>
      <c r="O9" s="61" t="s">
        <v>2</v>
      </c>
      <c r="R9" s="59"/>
      <c r="S9" s="60" t="s">
        <v>126</v>
      </c>
      <c r="T9" s="147" t="s">
        <v>56</v>
      </c>
      <c r="U9" s="148"/>
      <c r="V9" s="60" t="s">
        <v>57</v>
      </c>
      <c r="W9" s="61" t="s">
        <v>2</v>
      </c>
    </row>
    <row r="10" spans="1:25" ht="19.5" thickBot="1" x14ac:dyDescent="0.45">
      <c r="A10" s="50"/>
      <c r="B10" s="5"/>
      <c r="C10" s="58"/>
      <c r="D10" s="114" t="s">
        <v>62</v>
      </c>
      <c r="E10" s="149">
        <f>SUM(E11:F13)</f>
        <v>0</v>
      </c>
      <c r="F10" s="150"/>
      <c r="G10" s="122">
        <f>COUNTA(C18:C27)</f>
        <v>0</v>
      </c>
      <c r="H10" s="62" t="str">
        <f>IF(G10=E10,"OK","注意")</f>
        <v>OK</v>
      </c>
      <c r="K10" s="67" t="s">
        <v>61</v>
      </c>
      <c r="L10" s="151"/>
      <c r="M10" s="152"/>
      <c r="N10" s="125">
        <f>COUNTA(K18:K22)</f>
        <v>0</v>
      </c>
      <c r="O10" s="69" t="str">
        <f>IF(N10=L10,"OK","注意")</f>
        <v>OK</v>
      </c>
      <c r="R10" s="116" t="s">
        <v>63</v>
      </c>
      <c r="S10" s="126">
        <f>SUM(S11:S13)</f>
        <v>0</v>
      </c>
      <c r="T10" s="141"/>
      <c r="U10" s="140"/>
      <c r="V10" s="122">
        <f>COUNTA(R18:R29)</f>
        <v>0</v>
      </c>
      <c r="W10" s="62" t="str">
        <f>IF(V10&gt;G10,"OK","注意")</f>
        <v>注意</v>
      </c>
    </row>
    <row r="11" spans="1:25" ht="19.5" thickTop="1" x14ac:dyDescent="0.4">
      <c r="A11" s="50"/>
      <c r="B11" s="5"/>
      <c r="C11" s="50"/>
      <c r="D11" s="63" t="s">
        <v>58</v>
      </c>
      <c r="E11" s="145"/>
      <c r="F11" s="146"/>
      <c r="G11" s="123">
        <f>COUNTIFS(D18:D27,"校長（園長）")</f>
        <v>0</v>
      </c>
      <c r="H11" s="64" t="str">
        <f>IF(G11=E11,"OK","注意")</f>
        <v>OK</v>
      </c>
      <c r="K11" s="5"/>
      <c r="L11" s="54"/>
      <c r="M11" s="5"/>
      <c r="N11" s="5"/>
      <c r="R11" s="117" t="s">
        <v>1</v>
      </c>
      <c r="S11" s="128"/>
      <c r="T11" s="129">
        <f>ROUNDDOWN(V10/3,0)</f>
        <v>0</v>
      </c>
      <c r="U11" s="130" t="s">
        <v>4</v>
      </c>
      <c r="V11" s="123">
        <f>COUNTIFS(S18:S27,"職員")</f>
        <v>0</v>
      </c>
      <c r="W11" s="64" t="str">
        <f>IF(V11&lt;=T11,"OK","注意")</f>
        <v>OK</v>
      </c>
    </row>
    <row r="12" spans="1:25" x14ac:dyDescent="0.4">
      <c r="A12" s="50"/>
      <c r="B12" s="5"/>
      <c r="C12" s="50"/>
      <c r="D12" s="65" t="s">
        <v>59</v>
      </c>
      <c r="E12" s="153"/>
      <c r="F12" s="154"/>
      <c r="G12" s="124">
        <f>COUNTIFS(D18:D27,"外部理事")</f>
        <v>0</v>
      </c>
      <c r="H12" s="66" t="str">
        <f>IF(G12=E12,"OK","注意")</f>
        <v>OK</v>
      </c>
      <c r="K12" s="5"/>
      <c r="L12" s="5"/>
      <c r="M12" s="5"/>
      <c r="N12" s="5"/>
      <c r="O12" s="5"/>
      <c r="R12" s="118" t="s">
        <v>3</v>
      </c>
      <c r="S12" s="131"/>
      <c r="T12" s="88"/>
      <c r="U12" s="132" t="s">
        <v>5</v>
      </c>
      <c r="V12" s="124">
        <f>COUNTIFS(S18:S27,"卒業生")</f>
        <v>0</v>
      </c>
      <c r="W12" s="66" t="str">
        <f>IF(V12&gt;=T12,"OK","注意")</f>
        <v>OK</v>
      </c>
    </row>
    <row r="13" spans="1:25" ht="19.5" thickBot="1" x14ac:dyDescent="0.45">
      <c r="B13" s="5"/>
      <c r="D13" s="67" t="s">
        <v>60</v>
      </c>
      <c r="E13" s="151"/>
      <c r="F13" s="152"/>
      <c r="G13" s="125">
        <f>COUNTIFS(D18:D27,"その他")</f>
        <v>0</v>
      </c>
      <c r="H13" s="69" t="str">
        <f>IF(G13=E13,"OK","注意")</f>
        <v>OK</v>
      </c>
      <c r="K13" s="5"/>
      <c r="L13" s="5"/>
      <c r="M13" s="5"/>
      <c r="N13" s="5"/>
      <c r="R13" s="119" t="s">
        <v>129</v>
      </c>
      <c r="S13" s="133"/>
      <c r="T13" s="155" t="s">
        <v>6</v>
      </c>
      <c r="U13" s="155"/>
      <c r="V13" s="125">
        <f>COUNTIFS(S18:S27,"学識経験者")</f>
        <v>0</v>
      </c>
      <c r="W13" s="68" t="s">
        <v>6</v>
      </c>
      <c r="Y13" s="5"/>
    </row>
    <row r="14" spans="1:25" ht="19.5" thickBot="1" x14ac:dyDescent="0.45">
      <c r="B14" s="5"/>
      <c r="D14" s="5"/>
      <c r="E14" s="134"/>
      <c r="F14" s="134"/>
      <c r="G14" s="135"/>
      <c r="H14" s="50"/>
      <c r="K14" s="5"/>
      <c r="L14" s="5"/>
      <c r="M14" s="5"/>
      <c r="N14" s="5"/>
      <c r="R14" s="136" t="s">
        <v>130</v>
      </c>
      <c r="S14" s="137">
        <f>ROUNDDOWN(S10/2,0)</f>
        <v>0</v>
      </c>
      <c r="T14" s="159" t="s">
        <v>131</v>
      </c>
      <c r="U14" s="159"/>
      <c r="V14" s="92"/>
      <c r="W14" s="69" t="str">
        <f>IF(V14&lt;=S14,"OK","注意")</f>
        <v>OK</v>
      </c>
      <c r="Y14" s="5"/>
    </row>
    <row r="15" spans="1:25" x14ac:dyDescent="0.4">
      <c r="B15" s="10"/>
      <c r="D15" s="50"/>
      <c r="R15" s="50"/>
      <c r="S15" s="50"/>
      <c r="T15" s="5"/>
      <c r="U15" s="70"/>
      <c r="V15" s="70"/>
      <c r="W15" s="5"/>
      <c r="Y15" s="5"/>
    </row>
    <row r="16" spans="1:25" x14ac:dyDescent="0.4">
      <c r="B16" s="156"/>
      <c r="C16" s="158" t="s">
        <v>54</v>
      </c>
      <c r="D16" s="158" t="s">
        <v>55</v>
      </c>
      <c r="E16" s="158" t="s">
        <v>0</v>
      </c>
      <c r="F16" s="158"/>
      <c r="G16" s="158"/>
      <c r="H16" s="158"/>
      <c r="J16" s="156"/>
      <c r="K16" s="156" t="s">
        <v>54</v>
      </c>
      <c r="L16" s="158" t="s">
        <v>0</v>
      </c>
      <c r="M16" s="158"/>
      <c r="N16" s="158"/>
      <c r="O16" s="158"/>
      <c r="Q16" s="156"/>
      <c r="R16" s="158" t="s">
        <v>54</v>
      </c>
      <c r="S16" s="158" t="s">
        <v>55</v>
      </c>
      <c r="T16" s="158" t="s">
        <v>0</v>
      </c>
      <c r="U16" s="158"/>
      <c r="V16" s="158"/>
      <c r="W16" s="158"/>
    </row>
    <row r="17" spans="2:23" x14ac:dyDescent="0.4">
      <c r="B17" s="157"/>
      <c r="C17" s="158"/>
      <c r="D17" s="158"/>
      <c r="E17" s="51" t="s">
        <v>44</v>
      </c>
      <c r="F17" s="51" t="s">
        <v>45</v>
      </c>
      <c r="G17" s="51" t="s">
        <v>46</v>
      </c>
      <c r="H17" s="49" t="s">
        <v>2</v>
      </c>
      <c r="J17" s="157"/>
      <c r="K17" s="157"/>
      <c r="L17" s="49" t="s">
        <v>44</v>
      </c>
      <c r="M17" s="49" t="s">
        <v>45</v>
      </c>
      <c r="N17" s="49" t="s">
        <v>46</v>
      </c>
      <c r="O17" s="52" t="s">
        <v>2</v>
      </c>
      <c r="Q17" s="157"/>
      <c r="R17" s="158"/>
      <c r="S17" s="158"/>
      <c r="T17" s="51" t="s">
        <v>44</v>
      </c>
      <c r="U17" s="51" t="s">
        <v>45</v>
      </c>
      <c r="V17" s="51" t="s">
        <v>46</v>
      </c>
      <c r="W17" s="52" t="s">
        <v>2</v>
      </c>
    </row>
    <row r="18" spans="2:23" x14ac:dyDescent="0.4">
      <c r="B18" s="49" t="s">
        <v>34</v>
      </c>
      <c r="C18" s="56"/>
      <c r="D18" s="57"/>
      <c r="E18" s="57"/>
      <c r="F18" s="53"/>
      <c r="G18" s="57"/>
      <c r="H18" s="55" t="str">
        <f>IF(OR(E18&lt;&gt;"",G18&lt;&gt;""),"注意","OK")</f>
        <v>OK</v>
      </c>
      <c r="J18" s="49" t="s">
        <v>49</v>
      </c>
      <c r="K18" s="56"/>
      <c r="L18" s="53"/>
      <c r="M18" s="53"/>
      <c r="N18" s="57"/>
      <c r="O18" s="55" t="str">
        <f>IF(N18&lt;&gt;"","注意","OK")</f>
        <v>OK</v>
      </c>
      <c r="Q18" s="49" t="s">
        <v>22</v>
      </c>
      <c r="R18" s="56"/>
      <c r="S18" s="57"/>
      <c r="T18" s="57"/>
      <c r="U18" s="57"/>
      <c r="V18" s="57"/>
      <c r="W18" s="55" t="str">
        <f>IF(COUNTA(T18:V18)&lt;1,"OK","注意")</f>
        <v>OK</v>
      </c>
    </row>
    <row r="19" spans="2:23" x14ac:dyDescent="0.4">
      <c r="B19" s="49" t="s">
        <v>35</v>
      </c>
      <c r="C19" s="56"/>
      <c r="D19" s="57"/>
      <c r="E19" s="57"/>
      <c r="F19" s="53"/>
      <c r="G19" s="57"/>
      <c r="H19" s="55" t="str">
        <f t="shared" ref="H19:H32" si="0">IF(OR(E19&lt;&gt;"",G19&lt;&gt;""),"注意","OK")</f>
        <v>OK</v>
      </c>
      <c r="J19" s="49" t="s">
        <v>50</v>
      </c>
      <c r="K19" s="56"/>
      <c r="L19" s="53"/>
      <c r="M19" s="53"/>
      <c r="N19" s="57"/>
      <c r="O19" s="55" t="str">
        <f t="shared" ref="O19:O22" si="1">IF(N19&lt;&gt;"","注意","OK")</f>
        <v>OK</v>
      </c>
      <c r="Q19" s="49" t="s">
        <v>23</v>
      </c>
      <c r="R19" s="56"/>
      <c r="S19" s="57"/>
      <c r="T19" s="57"/>
      <c r="U19" s="57"/>
      <c r="V19" s="57"/>
      <c r="W19" s="55" t="str">
        <f t="shared" ref="W19:W33" si="2">IF(COUNTA(T19:V19)&lt;1,"OK","注意")</f>
        <v>OK</v>
      </c>
    </row>
    <row r="20" spans="2:23" x14ac:dyDescent="0.4">
      <c r="B20" s="49" t="s">
        <v>36</v>
      </c>
      <c r="C20" s="56"/>
      <c r="D20" s="57"/>
      <c r="E20" s="57"/>
      <c r="F20" s="53"/>
      <c r="G20" s="57"/>
      <c r="H20" s="55" t="str">
        <f t="shared" si="0"/>
        <v>OK</v>
      </c>
      <c r="J20" s="49" t="s">
        <v>51</v>
      </c>
      <c r="K20" s="56"/>
      <c r="L20" s="53"/>
      <c r="M20" s="53"/>
      <c r="N20" s="57"/>
      <c r="O20" s="55" t="str">
        <f t="shared" si="1"/>
        <v>OK</v>
      </c>
      <c r="Q20" s="49" t="s">
        <v>24</v>
      </c>
      <c r="R20" s="56"/>
      <c r="S20" s="57"/>
      <c r="T20" s="57"/>
      <c r="U20" s="57"/>
      <c r="V20" s="57"/>
      <c r="W20" s="55" t="str">
        <f t="shared" si="2"/>
        <v>OK</v>
      </c>
    </row>
    <row r="21" spans="2:23" x14ac:dyDescent="0.4">
      <c r="B21" s="49" t="s">
        <v>37</v>
      </c>
      <c r="C21" s="56"/>
      <c r="D21" s="57"/>
      <c r="E21" s="57"/>
      <c r="F21" s="53"/>
      <c r="G21" s="57"/>
      <c r="H21" s="55" t="str">
        <f t="shared" si="0"/>
        <v>OK</v>
      </c>
      <c r="J21" s="49" t="s">
        <v>52</v>
      </c>
      <c r="K21" s="56"/>
      <c r="L21" s="53"/>
      <c r="M21" s="53"/>
      <c r="N21" s="57"/>
      <c r="O21" s="55" t="str">
        <f t="shared" si="1"/>
        <v>OK</v>
      </c>
      <c r="Q21" s="49" t="s">
        <v>25</v>
      </c>
      <c r="R21" s="56"/>
      <c r="S21" s="57"/>
      <c r="T21" s="57"/>
      <c r="U21" s="57"/>
      <c r="V21" s="57"/>
      <c r="W21" s="55" t="str">
        <f t="shared" si="2"/>
        <v>OK</v>
      </c>
    </row>
    <row r="22" spans="2:23" x14ac:dyDescent="0.4">
      <c r="B22" s="49" t="s">
        <v>38</v>
      </c>
      <c r="C22" s="56"/>
      <c r="D22" s="57"/>
      <c r="E22" s="57"/>
      <c r="F22" s="53"/>
      <c r="G22" s="57"/>
      <c r="H22" s="55" t="str">
        <f t="shared" si="0"/>
        <v>OK</v>
      </c>
      <c r="J22" s="49" t="s">
        <v>53</v>
      </c>
      <c r="K22" s="56"/>
      <c r="L22" s="53"/>
      <c r="M22" s="53"/>
      <c r="N22" s="57"/>
      <c r="O22" s="55" t="str">
        <f t="shared" si="1"/>
        <v>OK</v>
      </c>
      <c r="Q22" s="49" t="s">
        <v>26</v>
      </c>
      <c r="R22" s="56"/>
      <c r="S22" s="57"/>
      <c r="T22" s="57"/>
      <c r="U22" s="57"/>
      <c r="V22" s="57"/>
      <c r="W22" s="55" t="str">
        <f t="shared" si="2"/>
        <v>OK</v>
      </c>
    </row>
    <row r="23" spans="2:23" x14ac:dyDescent="0.4">
      <c r="B23" s="49" t="s">
        <v>39</v>
      </c>
      <c r="C23" s="56"/>
      <c r="D23" s="57"/>
      <c r="E23" s="57"/>
      <c r="F23" s="53"/>
      <c r="G23" s="57"/>
      <c r="H23" s="55" t="str">
        <f t="shared" si="0"/>
        <v>OK</v>
      </c>
      <c r="K23" s="5"/>
      <c r="L23" s="5"/>
      <c r="O23" s="5"/>
      <c r="Q23" s="49" t="s">
        <v>27</v>
      </c>
      <c r="R23" s="56"/>
      <c r="S23" s="57"/>
      <c r="T23" s="57"/>
      <c r="U23" s="57"/>
      <c r="V23" s="57"/>
      <c r="W23" s="55" t="str">
        <f t="shared" si="2"/>
        <v>OK</v>
      </c>
    </row>
    <row r="24" spans="2:23" x14ac:dyDescent="0.4">
      <c r="B24" s="49" t="s">
        <v>40</v>
      </c>
      <c r="C24" s="56"/>
      <c r="D24" s="57"/>
      <c r="E24" s="57"/>
      <c r="F24" s="53"/>
      <c r="G24" s="57"/>
      <c r="H24" s="55" t="str">
        <f t="shared" si="0"/>
        <v>OK</v>
      </c>
      <c r="K24" s="5"/>
      <c r="M24" s="5"/>
      <c r="N24" s="5"/>
      <c r="O24" s="5"/>
      <c r="Q24" s="49" t="s">
        <v>28</v>
      </c>
      <c r="R24" s="56"/>
      <c r="S24" s="57"/>
      <c r="T24" s="57"/>
      <c r="U24" s="57"/>
      <c r="V24" s="57"/>
      <c r="W24" s="55" t="str">
        <f t="shared" si="2"/>
        <v>OK</v>
      </c>
    </row>
    <row r="25" spans="2:23" x14ac:dyDescent="0.4">
      <c r="B25" s="49" t="s">
        <v>41</v>
      </c>
      <c r="C25" s="56"/>
      <c r="D25" s="57"/>
      <c r="E25" s="57"/>
      <c r="F25" s="53"/>
      <c r="G25" s="57"/>
      <c r="H25" s="55" t="str">
        <f t="shared" si="0"/>
        <v>OK</v>
      </c>
      <c r="K25" s="5"/>
      <c r="L25" s="5"/>
      <c r="M25" s="5"/>
      <c r="N25" s="5"/>
      <c r="O25" s="5"/>
      <c r="Q25" s="49" t="s">
        <v>29</v>
      </c>
      <c r="R25" s="56"/>
      <c r="S25" s="57"/>
      <c r="T25" s="57"/>
      <c r="U25" s="57"/>
      <c r="V25" s="57"/>
      <c r="W25" s="55" t="str">
        <f t="shared" si="2"/>
        <v>OK</v>
      </c>
    </row>
    <row r="26" spans="2:23" x14ac:dyDescent="0.4">
      <c r="B26" s="49" t="s">
        <v>42</v>
      </c>
      <c r="C26" s="56"/>
      <c r="D26" s="57"/>
      <c r="E26" s="57"/>
      <c r="F26" s="53"/>
      <c r="G26" s="57"/>
      <c r="H26" s="55" t="str">
        <f t="shared" si="0"/>
        <v>OK</v>
      </c>
      <c r="K26" s="5"/>
      <c r="L26" s="5"/>
      <c r="M26" s="5"/>
      <c r="N26" s="5"/>
      <c r="O26" s="5"/>
      <c r="Q26" s="49" t="s">
        <v>30</v>
      </c>
      <c r="R26" s="56"/>
      <c r="S26" s="57"/>
      <c r="T26" s="57"/>
      <c r="U26" s="57"/>
      <c r="V26" s="57"/>
      <c r="W26" s="55" t="str">
        <f t="shared" si="2"/>
        <v>OK</v>
      </c>
    </row>
    <row r="27" spans="2:23" x14ac:dyDescent="0.4">
      <c r="B27" s="49" t="s">
        <v>43</v>
      </c>
      <c r="C27" s="56"/>
      <c r="D27" s="57"/>
      <c r="E27" s="57"/>
      <c r="F27" s="53"/>
      <c r="G27" s="57"/>
      <c r="H27" s="55" t="str">
        <f t="shared" si="0"/>
        <v>OK</v>
      </c>
      <c r="K27" s="5"/>
      <c r="L27" s="5"/>
      <c r="M27" s="5"/>
      <c r="N27" s="5"/>
      <c r="O27" s="5"/>
      <c r="Q27" s="49" t="s">
        <v>31</v>
      </c>
      <c r="R27" s="56"/>
      <c r="S27" s="57"/>
      <c r="T27" s="57"/>
      <c r="U27" s="57"/>
      <c r="V27" s="57"/>
      <c r="W27" s="55" t="str">
        <f t="shared" si="2"/>
        <v>OK</v>
      </c>
    </row>
    <row r="28" spans="2:23" ht="19.5" thickBot="1" x14ac:dyDescent="0.45">
      <c r="B28" s="49" t="s">
        <v>78</v>
      </c>
      <c r="C28" s="56"/>
      <c r="D28" s="57"/>
      <c r="E28" s="57"/>
      <c r="F28" s="53"/>
      <c r="G28" s="57"/>
      <c r="H28" s="55" t="str">
        <f t="shared" si="0"/>
        <v>OK</v>
      </c>
      <c r="J28" s="71" t="s">
        <v>74</v>
      </c>
      <c r="K28" s="5"/>
      <c r="O28" s="5"/>
      <c r="Q28" s="49" t="s">
        <v>47</v>
      </c>
      <c r="R28" s="56"/>
      <c r="S28" s="57"/>
      <c r="T28" s="57"/>
      <c r="U28" s="57"/>
      <c r="V28" s="57"/>
      <c r="W28" s="55" t="str">
        <f t="shared" si="2"/>
        <v>OK</v>
      </c>
    </row>
    <row r="29" spans="2:23" ht="18.75" customHeight="1" x14ac:dyDescent="0.4">
      <c r="B29" s="49" t="s">
        <v>79</v>
      </c>
      <c r="C29" s="56"/>
      <c r="D29" s="57"/>
      <c r="E29" s="57"/>
      <c r="F29" s="53"/>
      <c r="G29" s="57"/>
      <c r="H29" s="55" t="str">
        <f t="shared" si="0"/>
        <v>OK</v>
      </c>
      <c r="J29" s="160"/>
      <c r="K29" s="162" t="s">
        <v>118</v>
      </c>
      <c r="L29" s="162"/>
      <c r="M29" s="162"/>
      <c r="N29" s="162"/>
      <c r="O29" s="163"/>
      <c r="Q29" s="49" t="s">
        <v>48</v>
      </c>
      <c r="R29" s="56"/>
      <c r="S29" s="57"/>
      <c r="T29" s="57"/>
      <c r="U29" s="57"/>
      <c r="V29" s="57"/>
      <c r="W29" s="55" t="str">
        <f t="shared" si="2"/>
        <v>OK</v>
      </c>
    </row>
    <row r="30" spans="2:23" ht="19.5" thickBot="1" x14ac:dyDescent="0.45">
      <c r="B30" s="49" t="s">
        <v>80</v>
      </c>
      <c r="C30" s="56"/>
      <c r="D30" s="57"/>
      <c r="E30" s="57"/>
      <c r="F30" s="53"/>
      <c r="G30" s="57"/>
      <c r="H30" s="55" t="str">
        <f t="shared" si="0"/>
        <v>OK</v>
      </c>
      <c r="J30" s="161"/>
      <c r="K30" s="164"/>
      <c r="L30" s="164"/>
      <c r="M30" s="164"/>
      <c r="N30" s="164"/>
      <c r="O30" s="165"/>
      <c r="Q30" s="49" t="s">
        <v>83</v>
      </c>
      <c r="R30" s="56"/>
      <c r="S30" s="57"/>
      <c r="T30" s="57"/>
      <c r="U30" s="57"/>
      <c r="V30" s="57"/>
      <c r="W30" s="55" t="str">
        <f t="shared" si="2"/>
        <v>OK</v>
      </c>
    </row>
    <row r="31" spans="2:23" x14ac:dyDescent="0.4">
      <c r="B31" s="49" t="s">
        <v>81</v>
      </c>
      <c r="C31" s="56"/>
      <c r="D31" s="57"/>
      <c r="E31" s="57"/>
      <c r="F31" s="53"/>
      <c r="G31" s="57"/>
      <c r="H31" s="55" t="str">
        <f t="shared" si="0"/>
        <v>OK</v>
      </c>
      <c r="J31" s="5"/>
      <c r="K31" s="103"/>
      <c r="L31" s="115"/>
      <c r="M31" s="115"/>
      <c r="N31" s="115"/>
      <c r="O31" s="115"/>
      <c r="Q31" s="49" t="s">
        <v>84</v>
      </c>
      <c r="R31" s="56"/>
      <c r="S31" s="57"/>
      <c r="T31" s="57"/>
      <c r="U31" s="57"/>
      <c r="V31" s="57"/>
      <c r="W31" s="55" t="str">
        <f t="shared" si="2"/>
        <v>OK</v>
      </c>
    </row>
    <row r="32" spans="2:23" x14ac:dyDescent="0.4">
      <c r="B32" s="49" t="s">
        <v>82</v>
      </c>
      <c r="C32" s="56"/>
      <c r="D32" s="57"/>
      <c r="E32" s="57"/>
      <c r="F32" s="53"/>
      <c r="G32" s="57"/>
      <c r="H32" s="55" t="str">
        <f t="shared" si="0"/>
        <v>OK</v>
      </c>
      <c r="Q32" s="49" t="s">
        <v>85</v>
      </c>
      <c r="R32" s="56"/>
      <c r="S32" s="57"/>
      <c r="T32" s="57"/>
      <c r="U32" s="57"/>
      <c r="V32" s="57"/>
      <c r="W32" s="55" t="str">
        <f t="shared" si="2"/>
        <v>OK</v>
      </c>
    </row>
    <row r="33" spans="2:24" x14ac:dyDescent="0.4">
      <c r="Q33" s="49" t="s">
        <v>86</v>
      </c>
      <c r="R33" s="56"/>
      <c r="S33" s="57"/>
      <c r="T33" s="57"/>
      <c r="U33" s="57"/>
      <c r="V33" s="57"/>
      <c r="W33" s="55" t="str">
        <f t="shared" si="2"/>
        <v>OK</v>
      </c>
    </row>
    <row r="38" spans="2:24" ht="19.5" thickBot="1" x14ac:dyDescent="0.45">
      <c r="B38" s="71" t="s">
        <v>74</v>
      </c>
      <c r="Q38" s="71" t="s">
        <v>74</v>
      </c>
    </row>
    <row r="39" spans="2:24" ht="18.75" customHeight="1" x14ac:dyDescent="0.4">
      <c r="B39" s="171"/>
      <c r="C39" s="167" t="s">
        <v>115</v>
      </c>
      <c r="D39" s="168"/>
      <c r="E39" s="168"/>
      <c r="F39" s="168"/>
      <c r="G39" s="168"/>
      <c r="H39" s="168"/>
      <c r="I39" s="168"/>
      <c r="Q39" s="171"/>
      <c r="R39" s="167" t="s">
        <v>121</v>
      </c>
      <c r="S39" s="168"/>
      <c r="T39" s="168"/>
      <c r="U39" s="168"/>
      <c r="V39" s="168"/>
      <c r="W39" s="168"/>
      <c r="X39" s="168"/>
    </row>
    <row r="40" spans="2:24" ht="19.5" thickBot="1" x14ac:dyDescent="0.45">
      <c r="B40" s="172"/>
      <c r="C40" s="167"/>
      <c r="D40" s="168"/>
      <c r="E40" s="168"/>
      <c r="F40" s="168"/>
      <c r="G40" s="168"/>
      <c r="H40" s="168"/>
      <c r="I40" s="168"/>
      <c r="Q40" s="172"/>
      <c r="R40" s="167"/>
      <c r="S40" s="168"/>
      <c r="T40" s="168"/>
      <c r="U40" s="168"/>
      <c r="V40" s="168"/>
      <c r="W40" s="168"/>
      <c r="X40" s="168"/>
    </row>
    <row r="41" spans="2:24" ht="18.75" customHeight="1" x14ac:dyDescent="0.4">
      <c r="B41" s="171"/>
      <c r="C41" s="167" t="s">
        <v>116</v>
      </c>
      <c r="D41" s="168"/>
      <c r="E41" s="168"/>
      <c r="F41" s="168"/>
      <c r="G41" s="168"/>
      <c r="H41" s="168"/>
      <c r="I41" s="168"/>
      <c r="Q41" s="160"/>
      <c r="R41" s="167" t="s">
        <v>122</v>
      </c>
      <c r="S41" s="168"/>
      <c r="T41" s="168"/>
      <c r="U41" s="168"/>
      <c r="V41" s="168"/>
      <c r="W41" s="168"/>
      <c r="X41" s="168"/>
    </row>
    <row r="42" spans="2:24" ht="19.5" thickBot="1" x14ac:dyDescent="0.45">
      <c r="B42" s="172"/>
      <c r="C42" s="169"/>
      <c r="D42" s="170"/>
      <c r="E42" s="170"/>
      <c r="F42" s="170"/>
      <c r="G42" s="170"/>
      <c r="H42" s="170"/>
      <c r="I42" s="170"/>
      <c r="Q42" s="166"/>
      <c r="R42" s="169"/>
      <c r="S42" s="170"/>
      <c r="T42" s="170"/>
      <c r="U42" s="170"/>
      <c r="V42" s="170"/>
      <c r="W42" s="170"/>
      <c r="X42" s="170"/>
    </row>
    <row r="43" spans="2:24" ht="18.75" customHeight="1" x14ac:dyDescent="0.4">
      <c r="B43" s="160"/>
      <c r="C43" s="173" t="s">
        <v>117</v>
      </c>
      <c r="D43" s="173"/>
      <c r="E43" s="173"/>
      <c r="F43" s="173"/>
      <c r="G43" s="173"/>
      <c r="H43" s="173"/>
      <c r="I43" s="169"/>
      <c r="Q43" s="166"/>
      <c r="R43" s="104"/>
      <c r="S43" s="102" t="s">
        <v>132</v>
      </c>
      <c r="T43" s="107">
        <f>S10/3</f>
        <v>0</v>
      </c>
      <c r="U43" s="105" t="s">
        <v>119</v>
      </c>
      <c r="V43" s="121">
        <f>V10/3+1</f>
        <v>1</v>
      </c>
      <c r="W43" s="106" t="s">
        <v>128</v>
      </c>
      <c r="X43" s="97"/>
    </row>
    <row r="44" spans="2:24" ht="4.5" customHeight="1" thickBot="1" x14ac:dyDescent="0.45">
      <c r="B44" s="166"/>
      <c r="C44" s="174"/>
      <c r="D44" s="174"/>
      <c r="E44" s="174"/>
      <c r="F44" s="174"/>
      <c r="G44" s="174"/>
      <c r="H44" s="174"/>
      <c r="I44" s="175"/>
      <c r="Q44" s="161"/>
      <c r="R44" s="99"/>
      <c r="S44" s="99"/>
      <c r="T44" s="99"/>
      <c r="U44" s="99"/>
      <c r="V44" s="99"/>
      <c r="W44" s="99"/>
      <c r="X44" s="100"/>
    </row>
    <row r="45" spans="2:24" ht="15.75" customHeight="1" x14ac:dyDescent="0.4">
      <c r="B45" s="166"/>
      <c r="C45" s="174"/>
      <c r="D45" s="174"/>
      <c r="E45" s="174"/>
      <c r="F45" s="174"/>
      <c r="G45" s="174"/>
      <c r="H45" s="174"/>
      <c r="I45" s="175"/>
      <c r="Q45" s="160"/>
      <c r="R45" s="167" t="s">
        <v>123</v>
      </c>
      <c r="S45" s="168"/>
      <c r="T45" s="168"/>
      <c r="U45" s="168"/>
      <c r="V45" s="168"/>
      <c r="W45" s="168"/>
      <c r="X45" s="168"/>
    </row>
    <row r="46" spans="2:24" ht="18.75" customHeight="1" thickBot="1" x14ac:dyDescent="0.45">
      <c r="B46" s="161"/>
      <c r="C46" s="111"/>
      <c r="D46" s="101" t="s">
        <v>120</v>
      </c>
      <c r="E46" s="108">
        <f>E10/3</f>
        <v>0</v>
      </c>
      <c r="F46" s="109" t="s">
        <v>119</v>
      </c>
      <c r="G46" s="120">
        <f>G10/3+1</f>
        <v>1</v>
      </c>
      <c r="H46" s="110" t="s">
        <v>128</v>
      </c>
      <c r="I46" s="100"/>
      <c r="Q46" s="166"/>
      <c r="R46" s="169"/>
      <c r="S46" s="170"/>
      <c r="T46" s="170"/>
      <c r="U46" s="170"/>
      <c r="V46" s="170"/>
      <c r="W46" s="170"/>
      <c r="X46" s="170"/>
    </row>
    <row r="47" spans="2:24" ht="17.25" customHeight="1" x14ac:dyDescent="0.4">
      <c r="B47" s="58"/>
      <c r="C47" s="50"/>
      <c r="D47" s="50"/>
      <c r="E47" s="50"/>
      <c r="F47" s="50"/>
      <c r="G47" s="50"/>
      <c r="H47" s="50"/>
      <c r="I47" s="50"/>
      <c r="Q47" s="166"/>
      <c r="R47" s="104"/>
      <c r="S47" s="102" t="s">
        <v>150</v>
      </c>
      <c r="T47" s="107">
        <f>S10/2</f>
        <v>0</v>
      </c>
      <c r="U47" s="105" t="s">
        <v>119</v>
      </c>
      <c r="V47" s="121">
        <f>V10/2+1</f>
        <v>1</v>
      </c>
      <c r="W47" s="106" t="s">
        <v>128</v>
      </c>
      <c r="X47" s="97"/>
    </row>
    <row r="48" spans="2:24" ht="4.5" customHeight="1" thickBot="1" x14ac:dyDescent="0.45">
      <c r="Q48" s="161"/>
      <c r="R48" s="99"/>
      <c r="S48" s="99"/>
      <c r="T48" s="99"/>
      <c r="U48" s="99"/>
      <c r="V48" s="99"/>
      <c r="W48" s="99"/>
      <c r="X48" s="100"/>
    </row>
    <row r="49" spans="17:24" x14ac:dyDescent="0.4">
      <c r="Q49" s="160"/>
      <c r="R49" s="167" t="s">
        <v>124</v>
      </c>
      <c r="S49" s="168"/>
      <c r="T49" s="168"/>
      <c r="U49" s="168"/>
      <c r="V49" s="168"/>
      <c r="W49" s="168"/>
      <c r="X49" s="168"/>
    </row>
    <row r="50" spans="17:24" x14ac:dyDescent="0.4">
      <c r="Q50" s="166"/>
      <c r="R50" s="169"/>
      <c r="S50" s="170"/>
      <c r="T50" s="170"/>
      <c r="U50" s="170"/>
      <c r="V50" s="170"/>
      <c r="W50" s="170"/>
      <c r="X50" s="170"/>
    </row>
    <row r="51" spans="17:24" ht="16.5" customHeight="1" x14ac:dyDescent="0.4">
      <c r="Q51" s="166"/>
      <c r="R51" s="104"/>
      <c r="S51" s="102" t="s">
        <v>133</v>
      </c>
      <c r="T51" s="107">
        <f>S10/6</f>
        <v>0</v>
      </c>
      <c r="U51" s="105" t="s">
        <v>119</v>
      </c>
      <c r="V51" s="121">
        <f>V10/6+1</f>
        <v>1</v>
      </c>
      <c r="W51" s="106" t="s">
        <v>128</v>
      </c>
      <c r="X51" s="97"/>
    </row>
    <row r="52" spans="17:24" ht="3.75" customHeight="1" thickBot="1" x14ac:dyDescent="0.45">
      <c r="Q52" s="161"/>
      <c r="R52" s="99"/>
      <c r="S52" s="99"/>
      <c r="T52" s="99"/>
      <c r="U52" s="99"/>
      <c r="V52" s="99"/>
      <c r="W52" s="99"/>
      <c r="X52" s="100"/>
    </row>
  </sheetData>
  <mergeCells count="39">
    <mergeCell ref="B39:B40"/>
    <mergeCell ref="C39:I40"/>
    <mergeCell ref="Q39:Q40"/>
    <mergeCell ref="R39:X40"/>
    <mergeCell ref="B41:B42"/>
    <mergeCell ref="C41:I42"/>
    <mergeCell ref="Q41:Q44"/>
    <mergeCell ref="R41:X42"/>
    <mergeCell ref="B43:B46"/>
    <mergeCell ref="C43:I45"/>
    <mergeCell ref="J29:J30"/>
    <mergeCell ref="K29:O30"/>
    <mergeCell ref="Q45:Q48"/>
    <mergeCell ref="R45:X46"/>
    <mergeCell ref="Q49:Q52"/>
    <mergeCell ref="R49:X50"/>
    <mergeCell ref="E12:F12"/>
    <mergeCell ref="E13:F13"/>
    <mergeCell ref="T13:U13"/>
    <mergeCell ref="B16:B17"/>
    <mergeCell ref="C16:C17"/>
    <mergeCell ref="D16:D17"/>
    <mergeCell ref="E16:H16"/>
    <mergeCell ref="J16:J17"/>
    <mergeCell ref="K16:K17"/>
    <mergeCell ref="L16:O16"/>
    <mergeCell ref="Q16:Q17"/>
    <mergeCell ref="R16:R17"/>
    <mergeCell ref="S16:S17"/>
    <mergeCell ref="T16:W16"/>
    <mergeCell ref="T14:U14"/>
    <mergeCell ref="E1:G1"/>
    <mergeCell ref="H1:W1"/>
    <mergeCell ref="E11:F11"/>
    <mergeCell ref="E9:F9"/>
    <mergeCell ref="L9:M9"/>
    <mergeCell ref="T9:U9"/>
    <mergeCell ref="E10:F10"/>
    <mergeCell ref="L10:M10"/>
  </mergeCells>
  <phoneticPr fontId="1"/>
  <dataValidations count="6">
    <dataValidation type="list" allowBlank="1" showInputMessage="1" showErrorMessage="1" sqref="S18:S33">
      <formula1>$R$11:$R$13</formula1>
    </dataValidation>
    <dataValidation type="list" allowBlank="1" showInputMessage="1" showErrorMessage="1" sqref="B39 J29 B41 B43 Q39 Q41 Q45 Q49">
      <formula1>"✓"</formula1>
    </dataValidation>
    <dataValidation type="list" allowBlank="1" showInputMessage="1" showErrorMessage="1" sqref="U18:U33">
      <formula1>$J$18:$J$22</formula1>
    </dataValidation>
    <dataValidation type="list" allowBlank="1" showInputMessage="1" showErrorMessage="1" sqref="D18:D32">
      <formula1>"校長（園長）,外部理事,その他"</formula1>
    </dataValidation>
    <dataValidation type="list" allowBlank="1" showInputMessage="1" showErrorMessage="1" sqref="G18:G32 N18:N22 V18:V33">
      <formula1>$Q$18:$Q$29</formula1>
    </dataValidation>
    <dataValidation type="list" allowBlank="1" showInputMessage="1" showErrorMessage="1" sqref="E18:E32 T18:T33">
      <formula1>$B$18:$B$27</formula1>
    </dataValidation>
  </dataValidations>
  <pageMargins left="0.7" right="0.7" top="0.75" bottom="0.75" header="0.3" footer="0.3"/>
  <pageSetup paperSize="9" scale="5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B1:W37"/>
  <sheetViews>
    <sheetView zoomScaleNormal="100" workbookViewId="0">
      <selection activeCell="H10" sqref="H10"/>
    </sheetView>
  </sheetViews>
  <sheetFormatPr defaultRowHeight="18.75" x14ac:dyDescent="0.4"/>
  <cols>
    <col min="2" max="2" width="5" style="1" customWidth="1"/>
    <col min="3" max="3" width="14.625" style="1" customWidth="1"/>
    <col min="4" max="5" width="11.125" style="1" customWidth="1"/>
    <col min="7" max="7" width="5" style="1" customWidth="1"/>
    <col min="8" max="8" width="14.625" style="1" customWidth="1"/>
    <col min="9" max="10" width="10.75" style="1" customWidth="1"/>
    <col min="12" max="12" width="5" style="1" customWidth="1"/>
    <col min="13" max="13" width="14.625" style="1" customWidth="1"/>
    <col min="14" max="15" width="11.125" style="1" customWidth="1"/>
    <col min="16" max="17" width="5.25" style="1" bestFit="1" customWidth="1"/>
  </cols>
  <sheetData>
    <row r="1" spans="2:23" s="1" customFormat="1" ht="42.75" customHeight="1" x14ac:dyDescent="0.4">
      <c r="B1" s="142" t="s">
        <v>151</v>
      </c>
      <c r="E1" s="143" t="s">
        <v>152</v>
      </c>
      <c r="F1" s="143"/>
      <c r="G1" s="143"/>
      <c r="H1" s="176">
        <f>【法改正後】役員・評議員一覧!H1</f>
        <v>0</v>
      </c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</row>
    <row r="2" spans="2:23" ht="25.5" x14ac:dyDescent="0.4">
      <c r="B2" s="81" t="s">
        <v>108</v>
      </c>
      <c r="C2" s="82"/>
      <c r="D2" s="82"/>
      <c r="E2" s="82"/>
      <c r="F2" s="83" t="s">
        <v>91</v>
      </c>
      <c r="G2" s="84"/>
      <c r="H2" s="82"/>
      <c r="I2" s="78"/>
      <c r="L2" s="58"/>
    </row>
    <row r="3" spans="2:23" ht="9" customHeight="1" x14ac:dyDescent="0.4">
      <c r="B3" s="79"/>
      <c r="F3" s="80"/>
      <c r="G3" s="58"/>
      <c r="I3" s="78"/>
      <c r="L3" s="58"/>
    </row>
    <row r="4" spans="2:23" ht="19.5" thickBot="1" x14ac:dyDescent="0.45">
      <c r="B4" s="48" t="s">
        <v>64</v>
      </c>
      <c r="G4" s="48" t="s">
        <v>65</v>
      </c>
      <c r="L4" s="48" t="s">
        <v>66</v>
      </c>
    </row>
    <row r="5" spans="2:23" x14ac:dyDescent="0.4">
      <c r="B5" s="179"/>
      <c r="C5" s="180"/>
      <c r="D5" s="74" t="s">
        <v>56</v>
      </c>
      <c r="E5" s="61" t="s">
        <v>57</v>
      </c>
      <c r="G5" s="189"/>
      <c r="H5" s="190"/>
      <c r="I5" s="77" t="s">
        <v>56</v>
      </c>
      <c r="J5" s="61" t="s">
        <v>57</v>
      </c>
      <c r="L5" s="191"/>
      <c r="M5" s="192"/>
      <c r="N5" s="74" t="s">
        <v>56</v>
      </c>
      <c r="O5" s="61" t="s">
        <v>57</v>
      </c>
    </row>
    <row r="6" spans="2:23" ht="19.5" thickBot="1" x14ac:dyDescent="0.45">
      <c r="B6" s="181" t="s">
        <v>90</v>
      </c>
      <c r="C6" s="182"/>
      <c r="D6" s="113">
        <f>SUM(D7:D9)</f>
        <v>0</v>
      </c>
      <c r="E6" s="85">
        <f>COUNTA(C13:C22)</f>
        <v>0</v>
      </c>
      <c r="G6" s="67" t="s">
        <v>61</v>
      </c>
      <c r="H6" s="73"/>
      <c r="I6" s="92">
        <v>0</v>
      </c>
      <c r="J6" s="91">
        <f>COUNTA(H13:H22)</f>
        <v>0</v>
      </c>
      <c r="L6" s="193" t="s">
        <v>149</v>
      </c>
      <c r="M6" s="194"/>
      <c r="N6" s="113">
        <f>SUM(N7:N9)</f>
        <v>0</v>
      </c>
      <c r="O6" s="85">
        <f>COUNTA(M13:M22)</f>
        <v>0</v>
      </c>
    </row>
    <row r="7" spans="2:23" ht="19.5" thickTop="1" x14ac:dyDescent="0.4">
      <c r="B7" s="183" t="s">
        <v>107</v>
      </c>
      <c r="C7" s="184"/>
      <c r="D7" s="86">
        <v>0</v>
      </c>
      <c r="E7" s="87">
        <f>COUNTIFS(D13:D22,"1号（校長・園長）")</f>
        <v>0</v>
      </c>
      <c r="G7" s="50"/>
      <c r="H7" s="58"/>
      <c r="I7" s="50"/>
      <c r="J7" s="50"/>
      <c r="L7" s="195" t="s">
        <v>109</v>
      </c>
      <c r="M7" s="196"/>
      <c r="N7" s="86">
        <v>0</v>
      </c>
      <c r="O7" s="87">
        <f>COUNTIFS(N13:N22,"職員")</f>
        <v>0</v>
      </c>
    </row>
    <row r="8" spans="2:23" x14ac:dyDescent="0.4">
      <c r="B8" s="185" t="s">
        <v>88</v>
      </c>
      <c r="C8" s="186"/>
      <c r="D8" s="88">
        <v>0</v>
      </c>
      <c r="E8" s="89">
        <f>COUNTIFS(D13:D22,"2号（評議員）")</f>
        <v>0</v>
      </c>
      <c r="G8" s="50"/>
      <c r="H8" s="58"/>
      <c r="I8" s="50"/>
      <c r="J8" s="50"/>
      <c r="L8" s="197" t="s">
        <v>110</v>
      </c>
      <c r="M8" s="198"/>
      <c r="N8" s="88">
        <v>0</v>
      </c>
      <c r="O8" s="89">
        <f>COUNTIFS(N13:N22,"卒業生")</f>
        <v>0</v>
      </c>
    </row>
    <row r="9" spans="2:23" ht="19.5" thickBot="1" x14ac:dyDescent="0.45">
      <c r="B9" s="187" t="s">
        <v>89</v>
      </c>
      <c r="C9" s="188"/>
      <c r="D9" s="90">
        <v>0</v>
      </c>
      <c r="E9" s="91">
        <f>COUNTIFS(D13:D22,"3号（寄附行為で定める）")</f>
        <v>0</v>
      </c>
      <c r="G9" s="50"/>
      <c r="H9" s="58"/>
      <c r="I9" s="50"/>
      <c r="J9" s="50"/>
      <c r="L9" s="199" t="s">
        <v>89</v>
      </c>
      <c r="M9" s="200"/>
      <c r="N9" s="90">
        <v>0</v>
      </c>
      <c r="O9" s="91">
        <f>COUNTIFS(N13:N22,"寄附行為に定める")</f>
        <v>0</v>
      </c>
    </row>
    <row r="10" spans="2:23" x14ac:dyDescent="0.4">
      <c r="B10" s="10"/>
      <c r="D10" s="50"/>
      <c r="G10" s="10"/>
      <c r="L10" s="10"/>
      <c r="N10" s="50"/>
    </row>
    <row r="11" spans="2:23" x14ac:dyDescent="0.4">
      <c r="B11" s="156"/>
      <c r="C11" s="158" t="s">
        <v>54</v>
      </c>
      <c r="D11" s="158" t="s">
        <v>55</v>
      </c>
      <c r="E11" s="177" t="s">
        <v>106</v>
      </c>
      <c r="G11" s="156"/>
      <c r="H11" s="158" t="s">
        <v>54</v>
      </c>
      <c r="I11" s="70"/>
      <c r="J11"/>
      <c r="L11" s="156"/>
      <c r="M11" s="158" t="s">
        <v>54</v>
      </c>
      <c r="N11" s="158" t="s">
        <v>55</v>
      </c>
      <c r="O11" s="177" t="s">
        <v>106</v>
      </c>
      <c r="P11"/>
      <c r="Q11"/>
    </row>
    <row r="12" spans="2:23" x14ac:dyDescent="0.4">
      <c r="B12" s="157"/>
      <c r="C12" s="158"/>
      <c r="D12" s="158"/>
      <c r="E12" s="178"/>
      <c r="G12" s="157"/>
      <c r="H12" s="158"/>
      <c r="I12" s="72"/>
      <c r="J12"/>
      <c r="L12" s="157"/>
      <c r="M12" s="158"/>
      <c r="N12" s="158"/>
      <c r="O12" s="178"/>
      <c r="P12"/>
      <c r="Q12"/>
    </row>
    <row r="13" spans="2:23" x14ac:dyDescent="0.4">
      <c r="B13" s="49" t="s">
        <v>34</v>
      </c>
      <c r="C13" s="75"/>
      <c r="D13" s="76"/>
      <c r="E13" s="76"/>
      <c r="G13" s="49" t="s">
        <v>49</v>
      </c>
      <c r="H13" s="56"/>
      <c r="I13" s="50"/>
      <c r="J13"/>
      <c r="L13" s="49" t="s">
        <v>22</v>
      </c>
      <c r="M13" s="56"/>
      <c r="N13" s="76"/>
      <c r="O13" s="76"/>
      <c r="P13"/>
      <c r="Q13"/>
    </row>
    <row r="14" spans="2:23" x14ac:dyDescent="0.4">
      <c r="B14" s="49" t="s">
        <v>35</v>
      </c>
      <c r="C14" s="75"/>
      <c r="D14" s="76"/>
      <c r="E14" s="76"/>
      <c r="G14" s="49" t="s">
        <v>50</v>
      </c>
      <c r="H14" s="56"/>
      <c r="I14" s="50"/>
      <c r="J14"/>
      <c r="L14" s="49" t="s">
        <v>23</v>
      </c>
      <c r="M14" s="56"/>
      <c r="N14" s="76"/>
      <c r="O14" s="76"/>
      <c r="P14"/>
      <c r="Q14"/>
    </row>
    <row r="15" spans="2:23" x14ac:dyDescent="0.4">
      <c r="B15" s="49" t="s">
        <v>36</v>
      </c>
      <c r="C15" s="75"/>
      <c r="D15" s="76"/>
      <c r="E15" s="76"/>
      <c r="G15" s="49" t="s">
        <v>51</v>
      </c>
      <c r="H15" s="56"/>
      <c r="I15" s="50"/>
      <c r="J15"/>
      <c r="L15" s="49" t="s">
        <v>24</v>
      </c>
      <c r="M15" s="56"/>
      <c r="N15" s="76"/>
      <c r="O15" s="76"/>
      <c r="P15"/>
      <c r="Q15"/>
    </row>
    <row r="16" spans="2:23" x14ac:dyDescent="0.4">
      <c r="B16" s="49" t="s">
        <v>37</v>
      </c>
      <c r="C16" s="75"/>
      <c r="D16" s="76"/>
      <c r="E16" s="76"/>
      <c r="G16" s="49" t="s">
        <v>52</v>
      </c>
      <c r="H16" s="56"/>
      <c r="I16" s="50"/>
      <c r="J16"/>
      <c r="L16" s="49" t="s">
        <v>25</v>
      </c>
      <c r="M16" s="56"/>
      <c r="N16" s="76"/>
      <c r="O16" s="76"/>
      <c r="P16"/>
      <c r="Q16"/>
    </row>
    <row r="17" spans="2:17" x14ac:dyDescent="0.4">
      <c r="B17" s="49" t="s">
        <v>38</v>
      </c>
      <c r="C17" s="75"/>
      <c r="D17" s="76"/>
      <c r="E17" s="76"/>
      <c r="G17" s="49" t="s">
        <v>53</v>
      </c>
      <c r="H17" s="56"/>
      <c r="I17" s="50"/>
      <c r="J17"/>
      <c r="L17" s="49" t="s">
        <v>26</v>
      </c>
      <c r="M17" s="56"/>
      <c r="N17" s="76"/>
      <c r="O17" s="76"/>
      <c r="P17"/>
      <c r="Q17"/>
    </row>
    <row r="18" spans="2:17" x14ac:dyDescent="0.4">
      <c r="B18" s="49" t="s">
        <v>39</v>
      </c>
      <c r="C18" s="75"/>
      <c r="D18" s="76"/>
      <c r="E18" s="76"/>
      <c r="G18" s="49" t="s">
        <v>92</v>
      </c>
      <c r="H18" s="56"/>
      <c r="I18" s="50"/>
      <c r="J18"/>
      <c r="L18" s="49" t="s">
        <v>27</v>
      </c>
      <c r="M18" s="56"/>
      <c r="N18" s="76"/>
      <c r="O18" s="76"/>
      <c r="P18"/>
      <c r="Q18"/>
    </row>
    <row r="19" spans="2:17" x14ac:dyDescent="0.4">
      <c r="B19" s="49" t="s">
        <v>40</v>
      </c>
      <c r="C19" s="75"/>
      <c r="D19" s="76"/>
      <c r="E19" s="76"/>
      <c r="G19" s="49" t="s">
        <v>93</v>
      </c>
      <c r="H19" s="56"/>
      <c r="I19" s="50"/>
      <c r="J19"/>
      <c r="L19" s="49" t="s">
        <v>28</v>
      </c>
      <c r="M19" s="56"/>
      <c r="N19" s="76"/>
      <c r="O19" s="76"/>
      <c r="P19"/>
      <c r="Q19"/>
    </row>
    <row r="20" spans="2:17" x14ac:dyDescent="0.4">
      <c r="B20" s="49" t="s">
        <v>41</v>
      </c>
      <c r="C20" s="75"/>
      <c r="D20" s="76"/>
      <c r="E20" s="76"/>
      <c r="G20" s="49" t="s">
        <v>94</v>
      </c>
      <c r="H20" s="56"/>
      <c r="I20" s="50"/>
      <c r="J20"/>
      <c r="L20" s="49" t="s">
        <v>29</v>
      </c>
      <c r="M20" s="56"/>
      <c r="N20" s="76"/>
      <c r="O20" s="76"/>
      <c r="P20"/>
      <c r="Q20"/>
    </row>
    <row r="21" spans="2:17" x14ac:dyDescent="0.4">
      <c r="B21" s="49" t="s">
        <v>42</v>
      </c>
      <c r="C21" s="75"/>
      <c r="D21" s="76"/>
      <c r="E21" s="76"/>
      <c r="G21" s="49" t="s">
        <v>95</v>
      </c>
      <c r="H21" s="56"/>
      <c r="I21" s="50"/>
      <c r="J21"/>
      <c r="L21" s="49" t="s">
        <v>30</v>
      </c>
      <c r="M21" s="56"/>
      <c r="N21" s="76"/>
      <c r="O21" s="76"/>
      <c r="P21"/>
      <c r="Q21"/>
    </row>
    <row r="22" spans="2:17" x14ac:dyDescent="0.4">
      <c r="B22" s="49" t="s">
        <v>43</v>
      </c>
      <c r="C22" s="75"/>
      <c r="D22" s="76"/>
      <c r="E22" s="76"/>
      <c r="G22" s="49" t="s">
        <v>96</v>
      </c>
      <c r="H22" s="56"/>
      <c r="I22" s="50"/>
      <c r="J22"/>
      <c r="L22" s="49" t="s">
        <v>31</v>
      </c>
      <c r="M22" s="56"/>
      <c r="N22" s="76"/>
      <c r="O22" s="76"/>
      <c r="P22"/>
      <c r="Q22"/>
    </row>
    <row r="23" spans="2:17" x14ac:dyDescent="0.4">
      <c r="B23" s="49" t="s">
        <v>78</v>
      </c>
      <c r="C23" s="75"/>
      <c r="D23" s="76"/>
      <c r="E23" s="76"/>
      <c r="J23"/>
      <c r="L23" s="49" t="s">
        <v>47</v>
      </c>
      <c r="M23" s="56"/>
      <c r="N23" s="76"/>
      <c r="O23" s="76"/>
      <c r="P23"/>
      <c r="Q23"/>
    </row>
    <row r="24" spans="2:17" x14ac:dyDescent="0.4">
      <c r="B24" s="49" t="s">
        <v>79</v>
      </c>
      <c r="C24" s="75"/>
      <c r="D24" s="76"/>
      <c r="E24" s="76"/>
      <c r="J24"/>
      <c r="L24" s="49" t="s">
        <v>48</v>
      </c>
      <c r="M24" s="56"/>
      <c r="N24" s="76"/>
      <c r="O24" s="76"/>
      <c r="P24"/>
      <c r="Q24"/>
    </row>
    <row r="25" spans="2:17" x14ac:dyDescent="0.4">
      <c r="B25" s="49" t="s">
        <v>80</v>
      </c>
      <c r="C25" s="75"/>
      <c r="D25" s="76"/>
      <c r="E25" s="76"/>
      <c r="J25"/>
      <c r="L25" s="49" t="s">
        <v>83</v>
      </c>
      <c r="M25" s="56"/>
      <c r="N25" s="76"/>
      <c r="O25" s="76"/>
      <c r="P25"/>
      <c r="Q25"/>
    </row>
    <row r="26" spans="2:17" x14ac:dyDescent="0.4">
      <c r="B26" s="49" t="s">
        <v>81</v>
      </c>
      <c r="C26" s="75"/>
      <c r="D26" s="76"/>
      <c r="E26" s="76"/>
      <c r="J26"/>
      <c r="L26" s="49" t="s">
        <v>84</v>
      </c>
      <c r="M26" s="56"/>
      <c r="N26" s="76"/>
      <c r="O26" s="76"/>
      <c r="P26"/>
      <c r="Q26"/>
    </row>
    <row r="27" spans="2:17" x14ac:dyDescent="0.4">
      <c r="B27" s="49" t="s">
        <v>82</v>
      </c>
      <c r="C27" s="75"/>
      <c r="D27" s="76"/>
      <c r="E27" s="76"/>
      <c r="J27"/>
      <c r="L27" s="49" t="s">
        <v>85</v>
      </c>
      <c r="M27" s="56"/>
      <c r="N27" s="76"/>
      <c r="O27" s="76"/>
      <c r="P27"/>
      <c r="Q27"/>
    </row>
    <row r="28" spans="2:17" x14ac:dyDescent="0.4">
      <c r="E28" s="58"/>
      <c r="L28" s="49" t="s">
        <v>86</v>
      </c>
      <c r="M28" s="56"/>
      <c r="N28" s="76"/>
      <c r="O28" s="76"/>
    </row>
    <row r="29" spans="2:17" x14ac:dyDescent="0.4">
      <c r="L29" s="49" t="s">
        <v>97</v>
      </c>
      <c r="M29" s="56"/>
      <c r="N29" s="76"/>
      <c r="O29" s="76"/>
    </row>
    <row r="30" spans="2:17" x14ac:dyDescent="0.4">
      <c r="L30" s="49" t="s">
        <v>98</v>
      </c>
      <c r="M30" s="56"/>
      <c r="N30" s="76"/>
      <c r="O30" s="76"/>
    </row>
    <row r="31" spans="2:17" x14ac:dyDescent="0.4">
      <c r="L31" s="49" t="s">
        <v>99</v>
      </c>
      <c r="M31" s="56"/>
      <c r="N31" s="76"/>
      <c r="O31" s="76"/>
    </row>
    <row r="32" spans="2:17" x14ac:dyDescent="0.4">
      <c r="L32" s="49" t="s">
        <v>100</v>
      </c>
      <c r="M32" s="56"/>
      <c r="N32" s="76"/>
      <c r="O32" s="76"/>
    </row>
    <row r="33" spans="12:15" x14ac:dyDescent="0.4">
      <c r="L33" s="49" t="s">
        <v>101</v>
      </c>
      <c r="M33" s="56"/>
      <c r="N33" s="76"/>
      <c r="O33" s="76"/>
    </row>
    <row r="34" spans="12:15" x14ac:dyDescent="0.4">
      <c r="L34" s="49" t="s">
        <v>102</v>
      </c>
      <c r="M34" s="56"/>
      <c r="N34" s="76"/>
      <c r="O34" s="76"/>
    </row>
    <row r="35" spans="12:15" x14ac:dyDescent="0.4">
      <c r="L35" s="49" t="s">
        <v>103</v>
      </c>
      <c r="M35" s="56"/>
      <c r="N35" s="76"/>
      <c r="O35" s="76"/>
    </row>
    <row r="36" spans="12:15" x14ac:dyDescent="0.4">
      <c r="L36" s="49" t="s">
        <v>104</v>
      </c>
      <c r="M36" s="56"/>
      <c r="N36" s="76"/>
      <c r="O36" s="76"/>
    </row>
    <row r="37" spans="12:15" x14ac:dyDescent="0.4">
      <c r="L37" s="49" t="s">
        <v>105</v>
      </c>
      <c r="M37" s="56"/>
      <c r="N37" s="76"/>
      <c r="O37" s="76"/>
    </row>
  </sheetData>
  <mergeCells count="23">
    <mergeCell ref="B11:B12"/>
    <mergeCell ref="C11:C12"/>
    <mergeCell ref="D11:D12"/>
    <mergeCell ref="G11:G12"/>
    <mergeCell ref="H11:H12"/>
    <mergeCell ref="E11:E12"/>
    <mergeCell ref="B5:C5"/>
    <mergeCell ref="B6:C6"/>
    <mergeCell ref="B7:C7"/>
    <mergeCell ref="B8:C8"/>
    <mergeCell ref="B9:C9"/>
    <mergeCell ref="E1:G1"/>
    <mergeCell ref="H1:W1"/>
    <mergeCell ref="O11:O12"/>
    <mergeCell ref="L11:L12"/>
    <mergeCell ref="M11:M12"/>
    <mergeCell ref="N11:N12"/>
    <mergeCell ref="G5:H5"/>
    <mergeCell ref="L5:M5"/>
    <mergeCell ref="L6:M6"/>
    <mergeCell ref="L7:M7"/>
    <mergeCell ref="L8:M8"/>
    <mergeCell ref="L9:M9"/>
  </mergeCells>
  <phoneticPr fontId="1"/>
  <dataValidations count="4">
    <dataValidation type="list" allowBlank="1" showInputMessage="1" showErrorMessage="1" sqref="O13:O37 E14:E27">
      <formula1>"理事の中にいる,評議員の中にいる"</formula1>
    </dataValidation>
    <dataValidation type="list" allowBlank="1" showInputMessage="1" showErrorMessage="1" sqref="D13:D27">
      <formula1>"1号（校長・園長）,2号（評議員）,3号（寄附行為で定める）"</formula1>
    </dataValidation>
    <dataValidation type="list" allowBlank="1" showInputMessage="1" showErrorMessage="1" sqref="N13:N37">
      <formula1>"職員,卒業生,寄附行為に定める"</formula1>
    </dataValidation>
    <dataValidation type="list" allowBlank="1" showInputMessage="1" showErrorMessage="1" sqref="E13">
      <formula1>"理事の中にいる,評議員の中にいる,理事及び評議員会の中にいる"</formula1>
    </dataValidation>
  </dataValidations>
  <pageMargins left="0.7" right="0.7" top="0.75" bottom="0.75" header="0.3" footer="0.3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51"/>
  <sheetViews>
    <sheetView view="pageBreakPreview" topLeftCell="D1" zoomScaleNormal="100" zoomScaleSheetLayoutView="100" workbookViewId="0">
      <selection activeCell="X18" sqref="X18"/>
    </sheetView>
  </sheetViews>
  <sheetFormatPr defaultRowHeight="18.75" x14ac:dyDescent="0.4"/>
  <cols>
    <col min="1" max="1" width="9" style="58"/>
    <col min="2" max="2" width="5" style="1" customWidth="1"/>
    <col min="3" max="3" width="12.5" style="1" customWidth="1"/>
    <col min="4" max="4" width="12.75" style="1" customWidth="1"/>
    <col min="5" max="8" width="5.25" style="1" bestFit="1" customWidth="1"/>
    <col min="9" max="9" width="9" style="1"/>
    <col min="10" max="10" width="5" style="1" customWidth="1"/>
    <col min="11" max="11" width="12.5" style="1" customWidth="1"/>
    <col min="12" max="15" width="5.25" style="1" bestFit="1" customWidth="1"/>
    <col min="16" max="16" width="9" style="1"/>
    <col min="17" max="17" width="5" style="1" customWidth="1"/>
    <col min="18" max="18" width="12.875" style="1" customWidth="1"/>
    <col min="19" max="19" width="12.75" style="1" customWidth="1"/>
    <col min="20" max="23" width="6.375" style="1" customWidth="1"/>
    <col min="24" max="16384" width="9" style="1"/>
  </cols>
  <sheetData>
    <row r="1" spans="1:25" customFormat="1" ht="25.5" x14ac:dyDescent="0.4">
      <c r="B1" s="81" t="s">
        <v>111</v>
      </c>
      <c r="C1" s="82"/>
      <c r="D1" s="82"/>
      <c r="E1" s="82"/>
      <c r="F1" s="1"/>
      <c r="G1" s="84"/>
      <c r="H1" s="83" t="s">
        <v>91</v>
      </c>
      <c r="I1" s="1"/>
      <c r="J1" s="1"/>
      <c r="L1" s="58"/>
      <c r="M1" s="1"/>
      <c r="N1" s="1"/>
      <c r="O1" s="1"/>
      <c r="P1" s="1"/>
      <c r="Q1" s="1"/>
    </row>
    <row r="2" spans="1:25" x14ac:dyDescent="0.4">
      <c r="A2" s="1"/>
      <c r="B2" s="112" t="s">
        <v>125</v>
      </c>
      <c r="C2" s="93"/>
      <c r="D2" s="93"/>
      <c r="E2" s="93"/>
      <c r="F2" s="93"/>
      <c r="G2" s="93"/>
      <c r="H2" s="94"/>
    </row>
    <row r="3" spans="1:25" x14ac:dyDescent="0.4">
      <c r="A3" s="1"/>
      <c r="B3" s="95" t="s">
        <v>75</v>
      </c>
      <c r="C3" s="96"/>
      <c r="D3" s="96"/>
      <c r="E3" s="96"/>
      <c r="F3" s="96"/>
      <c r="G3" s="96"/>
      <c r="H3" s="97"/>
    </row>
    <row r="4" spans="1:25" x14ac:dyDescent="0.4">
      <c r="A4" s="1"/>
      <c r="B4" s="95" t="s">
        <v>76</v>
      </c>
      <c r="C4" s="96"/>
      <c r="D4" s="96"/>
      <c r="E4" s="96"/>
      <c r="F4" s="96"/>
      <c r="G4" s="96"/>
      <c r="H4" s="97"/>
    </row>
    <row r="5" spans="1:25" x14ac:dyDescent="0.4">
      <c r="A5" s="1"/>
      <c r="B5" s="98" t="s">
        <v>77</v>
      </c>
      <c r="C5" s="99"/>
      <c r="D5" s="99"/>
      <c r="E5" s="99"/>
      <c r="F5" s="99"/>
      <c r="G5" s="99"/>
      <c r="H5" s="100"/>
    </row>
    <row r="7" spans="1:25" ht="19.5" thickBot="1" x14ac:dyDescent="0.45">
      <c r="B7" s="48" t="s">
        <v>64</v>
      </c>
      <c r="G7" s="3"/>
      <c r="J7" s="48" t="s">
        <v>65</v>
      </c>
      <c r="N7" s="3" t="s">
        <v>127</v>
      </c>
      <c r="Q7" s="48" t="s">
        <v>66</v>
      </c>
      <c r="V7" s="3" t="s">
        <v>127</v>
      </c>
    </row>
    <row r="8" spans="1:25" x14ac:dyDescent="0.4">
      <c r="C8" s="58"/>
      <c r="D8" s="59"/>
      <c r="E8" s="147" t="s">
        <v>126</v>
      </c>
      <c r="F8" s="148"/>
      <c r="G8" s="60" t="s">
        <v>57</v>
      </c>
      <c r="H8" s="61" t="s">
        <v>2</v>
      </c>
      <c r="K8" s="59"/>
      <c r="L8" s="147" t="s">
        <v>126</v>
      </c>
      <c r="M8" s="148"/>
      <c r="N8" s="60" t="s">
        <v>57</v>
      </c>
      <c r="O8" s="61" t="s">
        <v>2</v>
      </c>
      <c r="R8" s="59"/>
      <c r="S8" s="60" t="s">
        <v>126</v>
      </c>
      <c r="T8" s="147" t="s">
        <v>56</v>
      </c>
      <c r="U8" s="148"/>
      <c r="V8" s="60" t="s">
        <v>57</v>
      </c>
      <c r="W8" s="61" t="s">
        <v>2</v>
      </c>
    </row>
    <row r="9" spans="1:25" ht="19.5" thickBot="1" x14ac:dyDescent="0.45">
      <c r="A9" s="50"/>
      <c r="B9" s="5"/>
      <c r="C9" s="58"/>
      <c r="D9" s="138" t="s">
        <v>62</v>
      </c>
      <c r="E9" s="149">
        <f>SUM(E10:F12)</f>
        <v>6</v>
      </c>
      <c r="F9" s="150"/>
      <c r="G9" s="122">
        <f>COUNTA(C17:C26)</f>
        <v>6</v>
      </c>
      <c r="H9" s="62" t="str">
        <f>IF(G9=E9,"OK","注意")</f>
        <v>OK</v>
      </c>
      <c r="K9" s="67" t="s">
        <v>61</v>
      </c>
      <c r="L9" s="151">
        <v>2</v>
      </c>
      <c r="M9" s="152"/>
      <c r="N9" s="125">
        <f>COUNTA(K17:K21)</f>
        <v>2</v>
      </c>
      <c r="O9" s="69" t="str">
        <f>IF(N9=L9,"OK","注意")</f>
        <v>OK</v>
      </c>
      <c r="R9" s="116" t="s">
        <v>63</v>
      </c>
      <c r="S9" s="126">
        <f>SUM(S10:S12)</f>
        <v>7</v>
      </c>
      <c r="T9" s="113">
        <v>7</v>
      </c>
      <c r="U9" s="127"/>
      <c r="V9" s="122">
        <f>COUNTA(R17:R28)</f>
        <v>7</v>
      </c>
      <c r="W9" s="62" t="str">
        <f>IF(V9&gt;G9,"OK","注意")</f>
        <v>OK</v>
      </c>
    </row>
    <row r="10" spans="1:25" ht="19.5" thickTop="1" x14ac:dyDescent="0.4">
      <c r="A10" s="50"/>
      <c r="B10" s="5"/>
      <c r="C10" s="50"/>
      <c r="D10" s="63" t="s">
        <v>58</v>
      </c>
      <c r="E10" s="145">
        <v>1</v>
      </c>
      <c r="F10" s="146"/>
      <c r="G10" s="123">
        <f>COUNTIFS(D17:D26,"校長（園長）")</f>
        <v>1</v>
      </c>
      <c r="H10" s="64" t="str">
        <f>IF(G10=E10,"OK","注意")</f>
        <v>OK</v>
      </c>
      <c r="K10" s="5"/>
      <c r="L10" s="54"/>
      <c r="M10" s="5"/>
      <c r="N10" s="5"/>
      <c r="R10" s="117" t="s">
        <v>1</v>
      </c>
      <c r="S10" s="128">
        <v>2</v>
      </c>
      <c r="T10" s="129">
        <f>ROUNDDOWN(V9/3,0)</f>
        <v>2</v>
      </c>
      <c r="U10" s="130" t="s">
        <v>4</v>
      </c>
      <c r="V10" s="123">
        <f>COUNTIFS(S17:S26,"職員")</f>
        <v>2</v>
      </c>
      <c r="W10" s="64" t="str">
        <f>IF(V10&lt;=T10,"OK","注意")</f>
        <v>OK</v>
      </c>
    </row>
    <row r="11" spans="1:25" x14ac:dyDescent="0.4">
      <c r="A11" s="50"/>
      <c r="B11" s="5"/>
      <c r="C11" s="50"/>
      <c r="D11" s="65" t="s">
        <v>59</v>
      </c>
      <c r="E11" s="153">
        <v>2</v>
      </c>
      <c r="F11" s="154"/>
      <c r="G11" s="124">
        <f>COUNTIFS(D17:D26,"外部理事")</f>
        <v>2</v>
      </c>
      <c r="H11" s="66" t="str">
        <f>IF(G11=E11,"OK","注意")</f>
        <v>OK</v>
      </c>
      <c r="K11" s="5"/>
      <c r="L11" s="5"/>
      <c r="M11" s="5"/>
      <c r="N11" s="5"/>
      <c r="O11" s="5"/>
      <c r="R11" s="118" t="s">
        <v>3</v>
      </c>
      <c r="S11" s="131">
        <v>1</v>
      </c>
      <c r="T11" s="88">
        <v>1</v>
      </c>
      <c r="U11" s="132" t="s">
        <v>5</v>
      </c>
      <c r="V11" s="124">
        <f>COUNTIFS(S17:S26,"卒業生")</f>
        <v>1</v>
      </c>
      <c r="W11" s="66" t="str">
        <f>IF(V11&gt;=T11,"OK","注意")</f>
        <v>OK</v>
      </c>
    </row>
    <row r="12" spans="1:25" ht="19.5" thickBot="1" x14ac:dyDescent="0.45">
      <c r="B12" s="5"/>
      <c r="D12" s="67" t="s">
        <v>60</v>
      </c>
      <c r="E12" s="151">
        <v>3</v>
      </c>
      <c r="F12" s="152"/>
      <c r="G12" s="125">
        <f>COUNTIFS(D17:D26,"その他")</f>
        <v>3</v>
      </c>
      <c r="H12" s="69" t="str">
        <f>IF(G12=E12,"OK","注意")</f>
        <v>OK</v>
      </c>
      <c r="K12" s="5"/>
      <c r="L12" s="5"/>
      <c r="M12" s="5"/>
      <c r="N12" s="5"/>
      <c r="R12" s="119" t="s">
        <v>129</v>
      </c>
      <c r="S12" s="133">
        <v>4</v>
      </c>
      <c r="T12" s="155" t="s">
        <v>6</v>
      </c>
      <c r="U12" s="155"/>
      <c r="V12" s="125">
        <f>COUNTIFS(S17:S26,"学識経験者")</f>
        <v>4</v>
      </c>
      <c r="W12" s="68" t="s">
        <v>6</v>
      </c>
      <c r="Y12" s="5"/>
    </row>
    <row r="13" spans="1:25" ht="19.5" thickBot="1" x14ac:dyDescent="0.45">
      <c r="B13" s="5"/>
      <c r="D13" s="5"/>
      <c r="E13" s="134"/>
      <c r="F13" s="134"/>
      <c r="G13" s="135"/>
      <c r="H13" s="50"/>
      <c r="K13" s="5"/>
      <c r="L13" s="5"/>
      <c r="M13" s="5"/>
      <c r="N13" s="5"/>
      <c r="R13" s="136" t="s">
        <v>130</v>
      </c>
      <c r="S13" s="137">
        <f>ROUNDDOWN(S9/2,0)</f>
        <v>3</v>
      </c>
      <c r="T13" s="159" t="s">
        <v>131</v>
      </c>
      <c r="U13" s="159"/>
      <c r="V13" s="92">
        <v>3</v>
      </c>
      <c r="W13" s="69" t="str">
        <f>IF(V13&lt;=S13,"OK","注意")</f>
        <v>OK</v>
      </c>
      <c r="Y13" s="5"/>
    </row>
    <row r="14" spans="1:25" x14ac:dyDescent="0.4">
      <c r="B14" s="10"/>
      <c r="D14" s="50"/>
      <c r="R14" s="50"/>
      <c r="S14" s="50"/>
      <c r="T14" s="5"/>
      <c r="U14" s="70"/>
      <c r="V14" s="70"/>
      <c r="W14" s="5"/>
      <c r="Y14" s="5"/>
    </row>
    <row r="15" spans="1:25" x14ac:dyDescent="0.4">
      <c r="B15" s="156"/>
      <c r="C15" s="158" t="s">
        <v>54</v>
      </c>
      <c r="D15" s="158" t="s">
        <v>55</v>
      </c>
      <c r="E15" s="158" t="s">
        <v>0</v>
      </c>
      <c r="F15" s="158"/>
      <c r="G15" s="158"/>
      <c r="H15" s="158"/>
      <c r="J15" s="156"/>
      <c r="K15" s="156" t="s">
        <v>54</v>
      </c>
      <c r="L15" s="158" t="s">
        <v>0</v>
      </c>
      <c r="M15" s="158"/>
      <c r="N15" s="158"/>
      <c r="O15" s="158"/>
      <c r="Q15" s="156"/>
      <c r="R15" s="158" t="s">
        <v>54</v>
      </c>
      <c r="S15" s="158" t="s">
        <v>55</v>
      </c>
      <c r="T15" s="158" t="s">
        <v>0</v>
      </c>
      <c r="U15" s="158"/>
      <c r="V15" s="158"/>
      <c r="W15" s="158"/>
    </row>
    <row r="16" spans="1:25" x14ac:dyDescent="0.4">
      <c r="B16" s="157"/>
      <c r="C16" s="158"/>
      <c r="D16" s="158"/>
      <c r="E16" s="51" t="s">
        <v>44</v>
      </c>
      <c r="F16" s="51" t="s">
        <v>45</v>
      </c>
      <c r="G16" s="51" t="s">
        <v>46</v>
      </c>
      <c r="H16" s="49" t="s">
        <v>2</v>
      </c>
      <c r="J16" s="157"/>
      <c r="K16" s="157"/>
      <c r="L16" s="49" t="s">
        <v>44</v>
      </c>
      <c r="M16" s="49" t="s">
        <v>45</v>
      </c>
      <c r="N16" s="49" t="s">
        <v>46</v>
      </c>
      <c r="O16" s="52" t="s">
        <v>2</v>
      </c>
      <c r="Q16" s="157"/>
      <c r="R16" s="158"/>
      <c r="S16" s="158"/>
      <c r="T16" s="51" t="s">
        <v>44</v>
      </c>
      <c r="U16" s="51" t="s">
        <v>45</v>
      </c>
      <c r="V16" s="51" t="s">
        <v>46</v>
      </c>
      <c r="W16" s="52" t="s">
        <v>2</v>
      </c>
    </row>
    <row r="17" spans="2:23" x14ac:dyDescent="0.4">
      <c r="B17" s="49" t="s">
        <v>34</v>
      </c>
      <c r="C17" s="56" t="s">
        <v>134</v>
      </c>
      <c r="D17" s="57" t="s">
        <v>87</v>
      </c>
      <c r="E17" s="57" t="s">
        <v>36</v>
      </c>
      <c r="F17" s="53"/>
      <c r="G17" s="57"/>
      <c r="H17" s="55" t="str">
        <f>IF(OR(E17&lt;&gt;"",G17&lt;&gt;""),"注意","OK")</f>
        <v>注意</v>
      </c>
      <c r="J17" s="49" t="s">
        <v>49</v>
      </c>
      <c r="K17" s="56" t="s">
        <v>140</v>
      </c>
      <c r="L17" s="53"/>
      <c r="M17" s="53"/>
      <c r="N17" s="57" t="s">
        <v>22</v>
      </c>
      <c r="O17" s="55" t="str">
        <f>IF(N17&lt;&gt;"","注意","OK")</f>
        <v>注意</v>
      </c>
      <c r="Q17" s="49" t="s">
        <v>22</v>
      </c>
      <c r="R17" s="56" t="s">
        <v>142</v>
      </c>
      <c r="S17" s="57" t="s">
        <v>1</v>
      </c>
      <c r="T17" s="57" t="s">
        <v>37</v>
      </c>
      <c r="U17" s="57" t="s">
        <v>49</v>
      </c>
      <c r="V17" s="57"/>
      <c r="W17" s="55" t="str">
        <f>IF(COUNTA(T17:V17)&lt;=1,"OK","注意")</f>
        <v>注意</v>
      </c>
    </row>
    <row r="18" spans="2:23" x14ac:dyDescent="0.4">
      <c r="B18" s="49" t="s">
        <v>35</v>
      </c>
      <c r="C18" s="56" t="s">
        <v>135</v>
      </c>
      <c r="D18" s="57" t="s">
        <v>113</v>
      </c>
      <c r="E18" s="57"/>
      <c r="F18" s="53"/>
      <c r="G18" s="57"/>
      <c r="H18" s="55" t="str">
        <f t="shared" ref="H18:H31" si="0">IF(OR(E18&lt;&gt;"",G18&lt;&gt;""),"注意","OK")</f>
        <v>OK</v>
      </c>
      <c r="J18" s="49" t="s">
        <v>50</v>
      </c>
      <c r="K18" s="56" t="s">
        <v>141</v>
      </c>
      <c r="L18" s="53"/>
      <c r="M18" s="53"/>
      <c r="N18" s="57"/>
      <c r="O18" s="55" t="str">
        <f t="shared" ref="O18:O21" si="1">IF(N18&lt;&gt;"","注意","OK")</f>
        <v>OK</v>
      </c>
      <c r="Q18" s="49" t="s">
        <v>23</v>
      </c>
      <c r="R18" s="56" t="s">
        <v>143</v>
      </c>
      <c r="S18" s="57" t="s">
        <v>1</v>
      </c>
      <c r="T18" s="57"/>
      <c r="U18" s="57"/>
      <c r="V18" s="57"/>
      <c r="W18" s="55" t="str">
        <f t="shared" ref="W18:W32" si="2">IF(COUNTA(T18:V18)&lt;=1,"OK","注意")</f>
        <v>OK</v>
      </c>
    </row>
    <row r="19" spans="2:23" x14ac:dyDescent="0.4">
      <c r="B19" s="49" t="s">
        <v>36</v>
      </c>
      <c r="C19" s="56" t="s">
        <v>136</v>
      </c>
      <c r="D19" s="57" t="s">
        <v>113</v>
      </c>
      <c r="E19" s="57" t="s">
        <v>34</v>
      </c>
      <c r="F19" s="53"/>
      <c r="G19" s="57"/>
      <c r="H19" s="55" t="str">
        <f t="shared" si="0"/>
        <v>注意</v>
      </c>
      <c r="J19" s="49" t="s">
        <v>51</v>
      </c>
      <c r="K19" s="56"/>
      <c r="L19" s="53"/>
      <c r="M19" s="53"/>
      <c r="N19" s="57"/>
      <c r="O19" s="55" t="str">
        <f t="shared" si="1"/>
        <v>OK</v>
      </c>
      <c r="Q19" s="49" t="s">
        <v>24</v>
      </c>
      <c r="R19" s="56" t="s">
        <v>144</v>
      </c>
      <c r="S19" s="57" t="s">
        <v>3</v>
      </c>
      <c r="T19" s="57"/>
      <c r="U19" s="57"/>
      <c r="V19" s="57"/>
      <c r="W19" s="55" t="str">
        <f t="shared" si="2"/>
        <v>OK</v>
      </c>
    </row>
    <row r="20" spans="2:23" x14ac:dyDescent="0.4">
      <c r="B20" s="49" t="s">
        <v>37</v>
      </c>
      <c r="C20" s="56" t="s">
        <v>137</v>
      </c>
      <c r="D20" s="57" t="s">
        <v>114</v>
      </c>
      <c r="E20" s="57"/>
      <c r="F20" s="53"/>
      <c r="G20" s="57" t="s">
        <v>22</v>
      </c>
      <c r="H20" s="55" t="str">
        <f t="shared" si="0"/>
        <v>注意</v>
      </c>
      <c r="J20" s="49" t="s">
        <v>52</v>
      </c>
      <c r="K20" s="56"/>
      <c r="L20" s="53"/>
      <c r="M20" s="53"/>
      <c r="N20" s="57"/>
      <c r="O20" s="55" t="str">
        <f t="shared" si="1"/>
        <v>OK</v>
      </c>
      <c r="Q20" s="49" t="s">
        <v>25</v>
      </c>
      <c r="R20" s="56" t="s">
        <v>145</v>
      </c>
      <c r="S20" s="57" t="s">
        <v>129</v>
      </c>
      <c r="T20" s="57"/>
      <c r="U20" s="57"/>
      <c r="V20" s="57"/>
      <c r="W20" s="55" t="str">
        <f t="shared" si="2"/>
        <v>OK</v>
      </c>
    </row>
    <row r="21" spans="2:23" x14ac:dyDescent="0.4">
      <c r="B21" s="49" t="s">
        <v>38</v>
      </c>
      <c r="C21" s="56" t="s">
        <v>138</v>
      </c>
      <c r="D21" s="57" t="s">
        <v>114</v>
      </c>
      <c r="E21" s="57"/>
      <c r="F21" s="53"/>
      <c r="G21" s="57"/>
      <c r="H21" s="55" t="str">
        <f t="shared" si="0"/>
        <v>OK</v>
      </c>
      <c r="J21" s="49" t="s">
        <v>53</v>
      </c>
      <c r="K21" s="56"/>
      <c r="L21" s="53"/>
      <c r="M21" s="53"/>
      <c r="N21" s="57"/>
      <c r="O21" s="55" t="str">
        <f t="shared" si="1"/>
        <v>OK</v>
      </c>
      <c r="Q21" s="49" t="s">
        <v>26</v>
      </c>
      <c r="R21" s="56" t="s">
        <v>146</v>
      </c>
      <c r="S21" s="57" t="s">
        <v>129</v>
      </c>
      <c r="T21" s="57"/>
      <c r="U21" s="57"/>
      <c r="V21" s="57"/>
      <c r="W21" s="55" t="str">
        <f t="shared" si="2"/>
        <v>OK</v>
      </c>
    </row>
    <row r="22" spans="2:23" x14ac:dyDescent="0.4">
      <c r="B22" s="49" t="s">
        <v>39</v>
      </c>
      <c r="C22" s="56" t="s">
        <v>139</v>
      </c>
      <c r="D22" s="57" t="s">
        <v>114</v>
      </c>
      <c r="E22" s="57"/>
      <c r="F22" s="53"/>
      <c r="G22" s="57"/>
      <c r="H22" s="55" t="str">
        <f t="shared" si="0"/>
        <v>OK</v>
      </c>
      <c r="K22" s="5"/>
      <c r="L22" s="5"/>
      <c r="O22" s="5"/>
      <c r="Q22" s="49" t="s">
        <v>27</v>
      </c>
      <c r="R22" s="56" t="s">
        <v>147</v>
      </c>
      <c r="S22" s="57" t="s">
        <v>129</v>
      </c>
      <c r="T22" s="57"/>
      <c r="U22" s="57"/>
      <c r="V22" s="57"/>
      <c r="W22" s="55" t="str">
        <f t="shared" si="2"/>
        <v>OK</v>
      </c>
    </row>
    <row r="23" spans="2:23" x14ac:dyDescent="0.4">
      <c r="B23" s="49" t="s">
        <v>40</v>
      </c>
      <c r="C23" s="56"/>
      <c r="D23" s="57"/>
      <c r="E23" s="57"/>
      <c r="F23" s="53"/>
      <c r="G23" s="57"/>
      <c r="H23" s="55" t="str">
        <f t="shared" si="0"/>
        <v>OK</v>
      </c>
      <c r="K23" s="5"/>
      <c r="M23" s="5"/>
      <c r="N23" s="5"/>
      <c r="O23" s="5"/>
      <c r="Q23" s="49" t="s">
        <v>28</v>
      </c>
      <c r="R23" s="56" t="s">
        <v>148</v>
      </c>
      <c r="S23" s="57" t="s">
        <v>129</v>
      </c>
      <c r="T23" s="57"/>
      <c r="U23" s="57"/>
      <c r="V23" s="57"/>
      <c r="W23" s="55" t="str">
        <f t="shared" si="2"/>
        <v>OK</v>
      </c>
    </row>
    <row r="24" spans="2:23" x14ac:dyDescent="0.4">
      <c r="B24" s="49" t="s">
        <v>41</v>
      </c>
      <c r="C24" s="56"/>
      <c r="D24" s="57"/>
      <c r="E24" s="57"/>
      <c r="F24" s="53"/>
      <c r="G24" s="57"/>
      <c r="H24" s="55" t="str">
        <f t="shared" si="0"/>
        <v>OK</v>
      </c>
      <c r="K24" s="5"/>
      <c r="L24" s="5"/>
      <c r="M24" s="5"/>
      <c r="N24" s="5"/>
      <c r="O24" s="5"/>
      <c r="Q24" s="49" t="s">
        <v>29</v>
      </c>
      <c r="R24" s="56"/>
      <c r="S24" s="57"/>
      <c r="T24" s="57"/>
      <c r="U24" s="57"/>
      <c r="V24" s="57"/>
      <c r="W24" s="55" t="str">
        <f t="shared" si="2"/>
        <v>OK</v>
      </c>
    </row>
    <row r="25" spans="2:23" x14ac:dyDescent="0.4">
      <c r="B25" s="49" t="s">
        <v>42</v>
      </c>
      <c r="C25" s="56"/>
      <c r="D25" s="57"/>
      <c r="E25" s="57"/>
      <c r="F25" s="53"/>
      <c r="G25" s="57"/>
      <c r="H25" s="55" t="str">
        <f t="shared" si="0"/>
        <v>OK</v>
      </c>
      <c r="K25" s="5"/>
      <c r="L25" s="5"/>
      <c r="M25" s="5"/>
      <c r="N25" s="5"/>
      <c r="O25" s="5"/>
      <c r="Q25" s="49" t="s">
        <v>30</v>
      </c>
      <c r="R25" s="56"/>
      <c r="S25" s="57"/>
      <c r="T25" s="57"/>
      <c r="U25" s="57"/>
      <c r="V25" s="57"/>
      <c r="W25" s="55" t="str">
        <f t="shared" si="2"/>
        <v>OK</v>
      </c>
    </row>
    <row r="26" spans="2:23" x14ac:dyDescent="0.4">
      <c r="B26" s="49" t="s">
        <v>43</v>
      </c>
      <c r="C26" s="56"/>
      <c r="D26" s="57"/>
      <c r="E26" s="57"/>
      <c r="F26" s="53"/>
      <c r="G26" s="57"/>
      <c r="H26" s="55" t="str">
        <f t="shared" si="0"/>
        <v>OK</v>
      </c>
      <c r="K26" s="5"/>
      <c r="L26" s="5"/>
      <c r="M26" s="5"/>
      <c r="N26" s="5"/>
      <c r="O26" s="5"/>
      <c r="Q26" s="49" t="s">
        <v>31</v>
      </c>
      <c r="R26" s="56"/>
      <c r="S26" s="57"/>
      <c r="T26" s="57"/>
      <c r="U26" s="57"/>
      <c r="V26" s="57"/>
      <c r="W26" s="55" t="str">
        <f t="shared" si="2"/>
        <v>OK</v>
      </c>
    </row>
    <row r="27" spans="2:23" ht="19.5" thickBot="1" x14ac:dyDescent="0.45">
      <c r="B27" s="49" t="s">
        <v>78</v>
      </c>
      <c r="C27" s="56"/>
      <c r="D27" s="57"/>
      <c r="E27" s="57"/>
      <c r="F27" s="53"/>
      <c r="G27" s="57"/>
      <c r="H27" s="55" t="str">
        <f t="shared" si="0"/>
        <v>OK</v>
      </c>
      <c r="J27" s="71" t="s">
        <v>74</v>
      </c>
      <c r="K27" s="5"/>
      <c r="O27" s="5"/>
      <c r="Q27" s="49" t="s">
        <v>47</v>
      </c>
      <c r="R27" s="56"/>
      <c r="S27" s="57"/>
      <c r="T27" s="57"/>
      <c r="U27" s="57"/>
      <c r="V27" s="57"/>
      <c r="W27" s="55" t="str">
        <f t="shared" si="2"/>
        <v>OK</v>
      </c>
    </row>
    <row r="28" spans="2:23" ht="18.75" customHeight="1" x14ac:dyDescent="0.4">
      <c r="B28" s="49" t="s">
        <v>79</v>
      </c>
      <c r="C28" s="56"/>
      <c r="D28" s="57"/>
      <c r="E28" s="57"/>
      <c r="F28" s="53"/>
      <c r="G28" s="57"/>
      <c r="H28" s="55" t="str">
        <f t="shared" si="0"/>
        <v>OK</v>
      </c>
      <c r="J28" s="160"/>
      <c r="K28" s="162" t="s">
        <v>118</v>
      </c>
      <c r="L28" s="162"/>
      <c r="M28" s="162"/>
      <c r="N28" s="162"/>
      <c r="O28" s="163"/>
      <c r="Q28" s="49" t="s">
        <v>48</v>
      </c>
      <c r="R28" s="56"/>
      <c r="S28" s="57"/>
      <c r="T28" s="57"/>
      <c r="U28" s="57"/>
      <c r="V28" s="57"/>
      <c r="W28" s="55" t="str">
        <f t="shared" si="2"/>
        <v>OK</v>
      </c>
    </row>
    <row r="29" spans="2:23" ht="19.5" thickBot="1" x14ac:dyDescent="0.45">
      <c r="B29" s="49" t="s">
        <v>80</v>
      </c>
      <c r="C29" s="56"/>
      <c r="D29" s="57"/>
      <c r="E29" s="57"/>
      <c r="F29" s="53"/>
      <c r="G29" s="57"/>
      <c r="H29" s="55" t="str">
        <f t="shared" si="0"/>
        <v>OK</v>
      </c>
      <c r="J29" s="161"/>
      <c r="K29" s="164"/>
      <c r="L29" s="164"/>
      <c r="M29" s="164"/>
      <c r="N29" s="164"/>
      <c r="O29" s="165"/>
      <c r="Q29" s="49" t="s">
        <v>83</v>
      </c>
      <c r="R29" s="56"/>
      <c r="S29" s="57"/>
      <c r="T29" s="57"/>
      <c r="U29" s="57"/>
      <c r="V29" s="57"/>
      <c r="W29" s="55" t="str">
        <f t="shared" si="2"/>
        <v>OK</v>
      </c>
    </row>
    <row r="30" spans="2:23" x14ac:dyDescent="0.4">
      <c r="B30" s="49" t="s">
        <v>81</v>
      </c>
      <c r="C30" s="56"/>
      <c r="D30" s="57"/>
      <c r="E30" s="57"/>
      <c r="F30" s="53"/>
      <c r="G30" s="57"/>
      <c r="H30" s="55" t="str">
        <f t="shared" si="0"/>
        <v>OK</v>
      </c>
      <c r="J30" s="5"/>
      <c r="K30" s="103"/>
      <c r="L30" s="139"/>
      <c r="M30" s="139"/>
      <c r="N30" s="139"/>
      <c r="O30" s="139"/>
      <c r="Q30" s="49" t="s">
        <v>84</v>
      </c>
      <c r="R30" s="56"/>
      <c r="S30" s="57"/>
      <c r="T30" s="57"/>
      <c r="U30" s="57"/>
      <c r="V30" s="57"/>
      <c r="W30" s="55" t="str">
        <f t="shared" si="2"/>
        <v>OK</v>
      </c>
    </row>
    <row r="31" spans="2:23" x14ac:dyDescent="0.4">
      <c r="B31" s="49" t="s">
        <v>82</v>
      </c>
      <c r="C31" s="56"/>
      <c r="D31" s="57"/>
      <c r="E31" s="57"/>
      <c r="F31" s="53"/>
      <c r="G31" s="57"/>
      <c r="H31" s="55" t="str">
        <f t="shared" si="0"/>
        <v>OK</v>
      </c>
      <c r="Q31" s="49" t="s">
        <v>85</v>
      </c>
      <c r="R31" s="56"/>
      <c r="S31" s="57"/>
      <c r="T31" s="57"/>
      <c r="U31" s="57"/>
      <c r="V31" s="57"/>
      <c r="W31" s="55" t="str">
        <f t="shared" si="2"/>
        <v>OK</v>
      </c>
    </row>
    <row r="32" spans="2:23" x14ac:dyDescent="0.4">
      <c r="Q32" s="49" t="s">
        <v>86</v>
      </c>
      <c r="R32" s="56"/>
      <c r="S32" s="57"/>
      <c r="T32" s="57"/>
      <c r="U32" s="57"/>
      <c r="V32" s="57"/>
      <c r="W32" s="55" t="str">
        <f t="shared" si="2"/>
        <v>OK</v>
      </c>
    </row>
    <row r="37" spans="2:24" ht="19.5" thickBot="1" x14ac:dyDescent="0.45">
      <c r="B37" s="71" t="s">
        <v>74</v>
      </c>
      <c r="Q37" s="71" t="s">
        <v>74</v>
      </c>
    </row>
    <row r="38" spans="2:24" ht="18.75" customHeight="1" x14ac:dyDescent="0.4">
      <c r="B38" s="171" t="s">
        <v>112</v>
      </c>
      <c r="C38" s="167" t="s">
        <v>115</v>
      </c>
      <c r="D38" s="168"/>
      <c r="E38" s="168"/>
      <c r="F38" s="168"/>
      <c r="G38" s="168"/>
      <c r="H38" s="168"/>
      <c r="I38" s="168"/>
      <c r="Q38" s="171" t="s">
        <v>112</v>
      </c>
      <c r="R38" s="167" t="s">
        <v>121</v>
      </c>
      <c r="S38" s="168"/>
      <c r="T38" s="168"/>
      <c r="U38" s="168"/>
      <c r="V38" s="168"/>
      <c r="W38" s="168"/>
      <c r="X38" s="168"/>
    </row>
    <row r="39" spans="2:24" ht="19.5" thickBot="1" x14ac:dyDescent="0.45">
      <c r="B39" s="172"/>
      <c r="C39" s="167"/>
      <c r="D39" s="168"/>
      <c r="E39" s="168"/>
      <c r="F39" s="168"/>
      <c r="G39" s="168"/>
      <c r="H39" s="168"/>
      <c r="I39" s="168"/>
      <c r="Q39" s="172"/>
      <c r="R39" s="167"/>
      <c r="S39" s="168"/>
      <c r="T39" s="168"/>
      <c r="U39" s="168"/>
      <c r="V39" s="168"/>
      <c r="W39" s="168"/>
      <c r="X39" s="168"/>
    </row>
    <row r="40" spans="2:24" ht="18.75" customHeight="1" x14ac:dyDescent="0.4">
      <c r="B40" s="171" t="s">
        <v>112</v>
      </c>
      <c r="C40" s="167" t="s">
        <v>116</v>
      </c>
      <c r="D40" s="168"/>
      <c r="E40" s="168"/>
      <c r="F40" s="168"/>
      <c r="G40" s="168"/>
      <c r="H40" s="168"/>
      <c r="I40" s="168"/>
      <c r="Q40" s="160" t="s">
        <v>112</v>
      </c>
      <c r="R40" s="167" t="s">
        <v>122</v>
      </c>
      <c r="S40" s="168"/>
      <c r="T40" s="168"/>
      <c r="U40" s="168"/>
      <c r="V40" s="168"/>
      <c r="W40" s="168"/>
      <c r="X40" s="168"/>
    </row>
    <row r="41" spans="2:24" ht="19.5" thickBot="1" x14ac:dyDescent="0.45">
      <c r="B41" s="172"/>
      <c r="C41" s="169"/>
      <c r="D41" s="170"/>
      <c r="E41" s="170"/>
      <c r="F41" s="170"/>
      <c r="G41" s="170"/>
      <c r="H41" s="170"/>
      <c r="I41" s="170"/>
      <c r="Q41" s="166"/>
      <c r="R41" s="169"/>
      <c r="S41" s="170"/>
      <c r="T41" s="170"/>
      <c r="U41" s="170"/>
      <c r="V41" s="170"/>
      <c r="W41" s="170"/>
      <c r="X41" s="170"/>
    </row>
    <row r="42" spans="2:24" ht="18.75" customHeight="1" x14ac:dyDescent="0.4">
      <c r="B42" s="160" t="s">
        <v>112</v>
      </c>
      <c r="C42" s="173" t="s">
        <v>117</v>
      </c>
      <c r="D42" s="173"/>
      <c r="E42" s="173"/>
      <c r="F42" s="173"/>
      <c r="G42" s="173"/>
      <c r="H42" s="173"/>
      <c r="I42" s="169"/>
      <c r="Q42" s="166"/>
      <c r="R42" s="104"/>
      <c r="S42" s="102" t="s">
        <v>132</v>
      </c>
      <c r="T42" s="107">
        <f>S9/3</f>
        <v>2.3333333333333335</v>
      </c>
      <c r="U42" s="105" t="s">
        <v>119</v>
      </c>
      <c r="V42" s="121">
        <f>V9/3+1</f>
        <v>3.3333333333333335</v>
      </c>
      <c r="W42" s="106" t="s">
        <v>128</v>
      </c>
      <c r="X42" s="97"/>
    </row>
    <row r="43" spans="2:24" ht="4.5" customHeight="1" thickBot="1" x14ac:dyDescent="0.45">
      <c r="B43" s="166"/>
      <c r="C43" s="174"/>
      <c r="D43" s="174"/>
      <c r="E43" s="174"/>
      <c r="F43" s="174"/>
      <c r="G43" s="174"/>
      <c r="H43" s="174"/>
      <c r="I43" s="175"/>
      <c r="Q43" s="161"/>
      <c r="R43" s="99"/>
      <c r="S43" s="99"/>
      <c r="T43" s="99"/>
      <c r="U43" s="99"/>
      <c r="V43" s="99"/>
      <c r="W43" s="99"/>
      <c r="X43" s="100"/>
    </row>
    <row r="44" spans="2:24" ht="15.75" customHeight="1" x14ac:dyDescent="0.4">
      <c r="B44" s="166"/>
      <c r="C44" s="174"/>
      <c r="D44" s="174"/>
      <c r="E44" s="174"/>
      <c r="F44" s="174"/>
      <c r="G44" s="174"/>
      <c r="H44" s="174"/>
      <c r="I44" s="175"/>
      <c r="Q44" s="160" t="s">
        <v>112</v>
      </c>
      <c r="R44" s="167" t="s">
        <v>123</v>
      </c>
      <c r="S44" s="168"/>
      <c r="T44" s="168"/>
      <c r="U44" s="168"/>
      <c r="V44" s="168"/>
      <c r="W44" s="168"/>
      <c r="X44" s="168"/>
    </row>
    <row r="45" spans="2:24" ht="18.75" customHeight="1" thickBot="1" x14ac:dyDescent="0.45">
      <c r="B45" s="161"/>
      <c r="C45" s="111"/>
      <c r="D45" s="101" t="s">
        <v>120</v>
      </c>
      <c r="E45" s="108">
        <f>E9/3</f>
        <v>2</v>
      </c>
      <c r="F45" s="109" t="s">
        <v>119</v>
      </c>
      <c r="G45" s="120">
        <f>G9/3+1</f>
        <v>3</v>
      </c>
      <c r="H45" s="110" t="s">
        <v>128</v>
      </c>
      <c r="I45" s="100"/>
      <c r="Q45" s="166"/>
      <c r="R45" s="169"/>
      <c r="S45" s="170"/>
      <c r="T45" s="170"/>
      <c r="U45" s="170"/>
      <c r="V45" s="170"/>
      <c r="W45" s="170"/>
      <c r="X45" s="170"/>
    </row>
    <row r="46" spans="2:24" ht="17.25" customHeight="1" x14ac:dyDescent="0.4">
      <c r="B46" s="58"/>
      <c r="C46" s="50"/>
      <c r="D46" s="50"/>
      <c r="E46" s="50"/>
      <c r="F46" s="50"/>
      <c r="G46" s="50"/>
      <c r="H46" s="50"/>
      <c r="I46" s="50"/>
      <c r="Q46" s="166"/>
      <c r="R46" s="104"/>
      <c r="S46" s="102" t="s">
        <v>132</v>
      </c>
      <c r="T46" s="107">
        <f>S9/2</f>
        <v>3.5</v>
      </c>
      <c r="U46" s="105" t="s">
        <v>119</v>
      </c>
      <c r="V46" s="121">
        <f>V9/2+1</f>
        <v>4.5</v>
      </c>
      <c r="W46" s="106" t="s">
        <v>128</v>
      </c>
      <c r="X46" s="97"/>
    </row>
    <row r="47" spans="2:24" ht="4.5" customHeight="1" thickBot="1" x14ac:dyDescent="0.45">
      <c r="Q47" s="161"/>
      <c r="R47" s="99"/>
      <c r="S47" s="99"/>
      <c r="T47" s="99"/>
      <c r="U47" s="99"/>
      <c r="V47" s="99"/>
      <c r="W47" s="99"/>
      <c r="X47" s="100"/>
    </row>
    <row r="48" spans="2:24" x14ac:dyDescent="0.4">
      <c r="Q48" s="160" t="s">
        <v>112</v>
      </c>
      <c r="R48" s="167" t="s">
        <v>124</v>
      </c>
      <c r="S48" s="168"/>
      <c r="T48" s="168"/>
      <c r="U48" s="168"/>
      <c r="V48" s="168"/>
      <c r="W48" s="168"/>
      <c r="X48" s="168"/>
    </row>
    <row r="49" spans="17:24" x14ac:dyDescent="0.4">
      <c r="Q49" s="166"/>
      <c r="R49" s="169"/>
      <c r="S49" s="170"/>
      <c r="T49" s="170"/>
      <c r="U49" s="170"/>
      <c r="V49" s="170"/>
      <c r="W49" s="170"/>
      <c r="X49" s="170"/>
    </row>
    <row r="50" spans="17:24" ht="16.5" customHeight="1" x14ac:dyDescent="0.4">
      <c r="Q50" s="166"/>
      <c r="R50" s="104"/>
      <c r="S50" s="102" t="s">
        <v>133</v>
      </c>
      <c r="T50" s="107">
        <f>S9/6</f>
        <v>1.1666666666666667</v>
      </c>
      <c r="U50" s="105" t="s">
        <v>119</v>
      </c>
      <c r="V50" s="121">
        <f>V9/6+1</f>
        <v>2.166666666666667</v>
      </c>
      <c r="W50" s="106" t="s">
        <v>128</v>
      </c>
      <c r="X50" s="97"/>
    </row>
    <row r="51" spans="17:24" ht="3.75" customHeight="1" thickBot="1" x14ac:dyDescent="0.45">
      <c r="Q51" s="161"/>
      <c r="R51" s="99"/>
      <c r="S51" s="99"/>
      <c r="T51" s="99"/>
      <c r="U51" s="99"/>
      <c r="V51" s="99"/>
      <c r="W51" s="99"/>
      <c r="X51" s="100"/>
    </row>
  </sheetData>
  <mergeCells count="37">
    <mergeCell ref="Q44:Q47"/>
    <mergeCell ref="R44:X45"/>
    <mergeCell ref="Q48:Q51"/>
    <mergeCell ref="R48:X49"/>
    <mergeCell ref="B38:B39"/>
    <mergeCell ref="C38:I39"/>
    <mergeCell ref="Q38:Q39"/>
    <mergeCell ref="R38:X39"/>
    <mergeCell ref="B40:B41"/>
    <mergeCell ref="C40:I41"/>
    <mergeCell ref="Q40:Q43"/>
    <mergeCell ref="R40:X41"/>
    <mergeCell ref="B42:B45"/>
    <mergeCell ref="C42:I44"/>
    <mergeCell ref="J28:J29"/>
    <mergeCell ref="K28:O29"/>
    <mergeCell ref="E11:F11"/>
    <mergeCell ref="E12:F12"/>
    <mergeCell ref="T12:U12"/>
    <mergeCell ref="T13:U13"/>
    <mergeCell ref="K15:K16"/>
    <mergeCell ref="L15:O15"/>
    <mergeCell ref="Q15:Q16"/>
    <mergeCell ref="R15:R16"/>
    <mergeCell ref="S15:S16"/>
    <mergeCell ref="T15:W15"/>
    <mergeCell ref="B15:B16"/>
    <mergeCell ref="C15:C16"/>
    <mergeCell ref="D15:D16"/>
    <mergeCell ref="E15:H15"/>
    <mergeCell ref="J15:J16"/>
    <mergeCell ref="E10:F10"/>
    <mergeCell ref="E8:F8"/>
    <mergeCell ref="L8:M8"/>
    <mergeCell ref="T8:U8"/>
    <mergeCell ref="E9:F9"/>
    <mergeCell ref="L9:M9"/>
  </mergeCells>
  <phoneticPr fontId="1"/>
  <dataValidations count="6">
    <dataValidation type="list" allowBlank="1" showInputMessage="1" showErrorMessage="1" sqref="E17:E31 T17:T32">
      <formula1>$B$17:$B$26</formula1>
    </dataValidation>
    <dataValidation type="list" allowBlank="1" showInputMessage="1" showErrorMessage="1" sqref="G17:G31 V17:V32 N17:N21">
      <formula1>$Q$17:$Q$28</formula1>
    </dataValidation>
    <dataValidation type="list" allowBlank="1" showInputMessage="1" showErrorMessage="1" sqref="D17:D31">
      <formula1>"校長（園長）,外部理事,その他"</formula1>
    </dataValidation>
    <dataValidation type="list" allowBlank="1" showInputMessage="1" showErrorMessage="1" sqref="U17:U32">
      <formula1>$J$17:$J$21</formula1>
    </dataValidation>
    <dataValidation type="list" allowBlank="1" showInputMessage="1" showErrorMessage="1" sqref="B38 J28 B40 B42 Q38 Q40 Q44 Q48">
      <formula1>"✓"</formula1>
    </dataValidation>
    <dataValidation type="list" allowBlank="1" showInputMessage="1" showErrorMessage="1" sqref="S17:S32">
      <formula1>$R$10:$R$12</formula1>
    </dataValidation>
  </dataValidations>
  <pageMargins left="0.7" right="0.7" top="0.75" bottom="0.75" header="0.3" footer="0.3"/>
  <pageSetup paperSize="9" scale="5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24"/>
  <sheetViews>
    <sheetView zoomScaleNormal="100" workbookViewId="0">
      <selection activeCell="U12" sqref="U12"/>
    </sheetView>
  </sheetViews>
  <sheetFormatPr defaultRowHeight="18.75" x14ac:dyDescent="0.4"/>
  <cols>
    <col min="1" max="1" width="5.625" style="3" customWidth="1"/>
    <col min="2" max="12" width="5.625" style="1" customWidth="1"/>
    <col min="13" max="13" width="5.625" style="32" customWidth="1"/>
    <col min="14" max="15" width="5.625" style="1" customWidth="1"/>
    <col min="16" max="16" width="5.625" style="32" customWidth="1"/>
    <col min="17" max="20" width="5.625" style="1" customWidth="1"/>
    <col min="21" max="16384" width="9" style="1"/>
  </cols>
  <sheetData>
    <row r="2" spans="1:23" x14ac:dyDescent="0.4">
      <c r="E2" s="48" t="s">
        <v>69</v>
      </c>
      <c r="O2" s="48" t="s">
        <v>70</v>
      </c>
    </row>
    <row r="3" spans="1:23" x14ac:dyDescent="0.4">
      <c r="G3" s="3" t="s">
        <v>20</v>
      </c>
      <c r="H3" s="205" t="s">
        <v>14</v>
      </c>
      <c r="I3" s="205"/>
      <c r="J3" s="2"/>
      <c r="K3" s="205" t="s">
        <v>14</v>
      </c>
      <c r="L3" s="205"/>
      <c r="M3" s="32" t="s">
        <v>20</v>
      </c>
      <c r="T3" s="2"/>
    </row>
    <row r="4" spans="1:23" x14ac:dyDescent="0.4">
      <c r="H4" s="18"/>
      <c r="K4" s="18"/>
    </row>
    <row r="5" spans="1:23" x14ac:dyDescent="0.4">
      <c r="H5" s="19"/>
      <c r="I5" s="20"/>
      <c r="K5" s="19"/>
      <c r="L5" s="20"/>
      <c r="M5" s="33"/>
      <c r="V5" s="5"/>
    </row>
    <row r="6" spans="1:23" x14ac:dyDescent="0.4">
      <c r="G6" s="3" t="s">
        <v>19</v>
      </c>
      <c r="H6" s="204" t="s">
        <v>13</v>
      </c>
      <c r="I6" s="204"/>
      <c r="J6" s="2"/>
      <c r="K6" s="204" t="s">
        <v>13</v>
      </c>
      <c r="L6" s="204"/>
      <c r="M6" s="32" t="s">
        <v>19</v>
      </c>
      <c r="T6" s="2"/>
    </row>
    <row r="7" spans="1:23" ht="19.5" thickBot="1" x14ac:dyDescent="0.45">
      <c r="E7" s="6"/>
      <c r="F7" s="6"/>
      <c r="G7" s="6"/>
      <c r="H7" s="27"/>
      <c r="I7" s="29"/>
      <c r="K7" s="4"/>
      <c r="L7" s="25"/>
      <c r="M7" s="34"/>
      <c r="N7" s="6"/>
      <c r="O7" s="6"/>
      <c r="P7" s="36"/>
      <c r="Q7" s="6"/>
      <c r="R7" s="5"/>
      <c r="S7" s="5"/>
    </row>
    <row r="8" spans="1:23" ht="19.5" thickTop="1" x14ac:dyDescent="0.4">
      <c r="B8" s="10"/>
      <c r="C8" s="26"/>
      <c r="D8" s="9"/>
      <c r="E8" s="5"/>
      <c r="F8" s="5"/>
      <c r="G8" s="5"/>
      <c r="H8" s="28"/>
      <c r="I8" s="8"/>
      <c r="K8" s="7"/>
      <c r="L8" s="8"/>
      <c r="M8" s="33"/>
      <c r="N8" s="5"/>
      <c r="O8" s="5"/>
      <c r="P8" s="33"/>
      <c r="Q8" s="19"/>
      <c r="R8" s="20"/>
      <c r="S8" s="5"/>
      <c r="W8" s="5"/>
    </row>
    <row r="9" spans="1:23" x14ac:dyDescent="0.4">
      <c r="A9" s="3" t="s">
        <v>20</v>
      </c>
      <c r="B9" s="201" t="s">
        <v>12</v>
      </c>
      <c r="C9" s="201"/>
      <c r="D9" s="22"/>
      <c r="G9" s="3" t="s">
        <v>18</v>
      </c>
      <c r="H9" s="206" t="s">
        <v>11</v>
      </c>
      <c r="I9" s="206"/>
      <c r="J9" s="2"/>
      <c r="K9" s="206" t="s">
        <v>11</v>
      </c>
      <c r="L9" s="206"/>
      <c r="M9" s="32" t="s">
        <v>18</v>
      </c>
      <c r="Q9" s="201" t="s">
        <v>12</v>
      </c>
      <c r="R9" s="201"/>
      <c r="S9" s="33" t="s">
        <v>20</v>
      </c>
      <c r="T9" s="2"/>
    </row>
    <row r="10" spans="1:23" ht="19.5" thickBot="1" x14ac:dyDescent="0.45">
      <c r="C10" s="14"/>
      <c r="D10" s="5"/>
      <c r="F10" s="11"/>
      <c r="H10" s="12"/>
      <c r="I10" s="13"/>
      <c r="K10" s="12"/>
      <c r="L10" s="11"/>
      <c r="R10" s="14"/>
      <c r="S10" s="5"/>
    </row>
    <row r="11" spans="1:23" ht="20.25" thickTop="1" thickBot="1" x14ac:dyDescent="0.45">
      <c r="C11" s="17"/>
      <c r="D11" s="5"/>
      <c r="E11" s="10"/>
      <c r="F11" s="15"/>
      <c r="G11" s="16"/>
      <c r="H11" s="38"/>
      <c r="K11" s="21"/>
      <c r="L11" s="15"/>
      <c r="M11" s="35"/>
      <c r="N11" s="23"/>
      <c r="O11" s="8"/>
      <c r="R11" s="17"/>
      <c r="S11" s="5"/>
    </row>
    <row r="12" spans="1:23" ht="20.25" thickTop="1" thickBot="1" x14ac:dyDescent="0.45">
      <c r="A12" s="3" t="s">
        <v>21</v>
      </c>
      <c r="B12" s="158" t="s">
        <v>16</v>
      </c>
      <c r="C12" s="158"/>
      <c r="D12" s="30" t="s">
        <v>19</v>
      </c>
      <c r="E12" s="204" t="s">
        <v>15</v>
      </c>
      <c r="F12" s="204"/>
      <c r="G12" s="2"/>
      <c r="H12" s="202" t="s">
        <v>7</v>
      </c>
      <c r="I12" s="203"/>
      <c r="J12" s="2" t="s">
        <v>33</v>
      </c>
      <c r="K12" s="208" t="s">
        <v>32</v>
      </c>
      <c r="L12" s="208"/>
      <c r="N12" s="204" t="s">
        <v>15</v>
      </c>
      <c r="O12" s="204"/>
      <c r="P12" s="37" t="s">
        <v>19</v>
      </c>
      <c r="Q12" s="158" t="s">
        <v>16</v>
      </c>
      <c r="R12" s="158"/>
      <c r="S12" s="1" t="s">
        <v>67</v>
      </c>
      <c r="T12" s="2"/>
      <c r="W12" s="5"/>
    </row>
    <row r="13" spans="1:23" ht="20.25" thickTop="1" thickBot="1" x14ac:dyDescent="0.45">
      <c r="E13" s="18"/>
      <c r="F13" s="13"/>
      <c r="H13" s="31"/>
      <c r="I13" s="5"/>
      <c r="K13" s="41"/>
      <c r="L13" s="42"/>
      <c r="N13" s="18"/>
      <c r="O13" s="13"/>
      <c r="T13" s="5"/>
    </row>
    <row r="14" spans="1:23" ht="19.5" thickTop="1" x14ac:dyDescent="0.4">
      <c r="E14" s="19"/>
      <c r="F14" s="20"/>
      <c r="H14" s="21"/>
      <c r="I14" s="39"/>
      <c r="J14" s="40"/>
      <c r="K14" s="10"/>
      <c r="L14" s="10"/>
      <c r="N14" s="19"/>
      <c r="O14" s="20"/>
    </row>
    <row r="15" spans="1:23" x14ac:dyDescent="0.4">
      <c r="D15" s="3" t="s">
        <v>20</v>
      </c>
      <c r="E15" s="205" t="s">
        <v>17</v>
      </c>
      <c r="F15" s="205"/>
      <c r="G15" s="3" t="s">
        <v>18</v>
      </c>
      <c r="H15" s="206" t="s">
        <v>8</v>
      </c>
      <c r="I15" s="206"/>
      <c r="J15" s="2" t="s">
        <v>33</v>
      </c>
      <c r="K15" s="209" t="s">
        <v>71</v>
      </c>
      <c r="L15" s="209"/>
      <c r="M15" s="32" t="s">
        <v>18</v>
      </c>
      <c r="N15" s="205" t="s">
        <v>17</v>
      </c>
      <c r="O15" s="205"/>
      <c r="P15" s="32" t="s">
        <v>20</v>
      </c>
      <c r="T15" s="2"/>
    </row>
    <row r="16" spans="1:23" ht="19.5" thickBot="1" x14ac:dyDescent="0.45">
      <c r="G16" s="3"/>
      <c r="H16" s="4"/>
      <c r="K16" s="47"/>
      <c r="L16" s="46"/>
    </row>
    <row r="17" spans="2:20" ht="19.5" thickTop="1" x14ac:dyDescent="0.4">
      <c r="G17" s="3"/>
      <c r="H17" s="7"/>
      <c r="I17" s="15"/>
      <c r="J17" s="16"/>
      <c r="K17" s="10"/>
      <c r="L17" s="10"/>
    </row>
    <row r="18" spans="2:20" x14ac:dyDescent="0.4">
      <c r="G18" s="3" t="s">
        <v>19</v>
      </c>
      <c r="H18" s="204" t="s">
        <v>9</v>
      </c>
      <c r="I18" s="204"/>
      <c r="J18" s="2" t="s">
        <v>33</v>
      </c>
      <c r="K18" s="207" t="s">
        <v>72</v>
      </c>
      <c r="L18" s="207"/>
      <c r="M18" s="32" t="s">
        <v>19</v>
      </c>
      <c r="T18" s="2"/>
    </row>
    <row r="19" spans="2:20" ht="19.5" thickBot="1" x14ac:dyDescent="0.45">
      <c r="G19" s="3"/>
      <c r="H19" s="18"/>
      <c r="I19" s="43"/>
      <c r="J19" s="6"/>
      <c r="K19" s="44"/>
      <c r="L19" s="45"/>
      <c r="T19" s="5"/>
    </row>
    <row r="20" spans="2:20" ht="19.5" thickTop="1" x14ac:dyDescent="0.4">
      <c r="G20" s="3"/>
      <c r="H20" s="19"/>
      <c r="I20" s="10"/>
      <c r="K20" s="24"/>
      <c r="L20" s="10"/>
      <c r="R20" s="5"/>
    </row>
    <row r="21" spans="2:20" x14ac:dyDescent="0.4">
      <c r="G21" s="3" t="s">
        <v>20</v>
      </c>
      <c r="H21" s="205" t="s">
        <v>10</v>
      </c>
      <c r="I21" s="205"/>
      <c r="J21" s="2" t="s">
        <v>33</v>
      </c>
      <c r="K21" s="201" t="s">
        <v>73</v>
      </c>
      <c r="L21" s="201"/>
      <c r="M21" s="32" t="s">
        <v>20</v>
      </c>
      <c r="T21" s="2"/>
    </row>
    <row r="24" spans="2:20" x14ac:dyDescent="0.4">
      <c r="B24" s="1" t="s">
        <v>68</v>
      </c>
    </row>
  </sheetData>
  <mergeCells count="22">
    <mergeCell ref="Q9:R9"/>
    <mergeCell ref="Q12:R12"/>
    <mergeCell ref="N12:O12"/>
    <mergeCell ref="N15:O15"/>
    <mergeCell ref="K12:L12"/>
    <mergeCell ref="K15:L15"/>
    <mergeCell ref="K18:L18"/>
    <mergeCell ref="K21:L21"/>
    <mergeCell ref="H15:I15"/>
    <mergeCell ref="H18:I18"/>
    <mergeCell ref="H21:I21"/>
    <mergeCell ref="K3:L3"/>
    <mergeCell ref="K6:L6"/>
    <mergeCell ref="K9:L9"/>
    <mergeCell ref="H3:I3"/>
    <mergeCell ref="H6:I6"/>
    <mergeCell ref="H9:I9"/>
    <mergeCell ref="B9:C9"/>
    <mergeCell ref="H12:I12"/>
    <mergeCell ref="B12:C12"/>
    <mergeCell ref="E12:F12"/>
    <mergeCell ref="E15:F15"/>
  </mergeCells>
  <phoneticPr fontId="1"/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【法改正後】役員・評議員一覧</vt:lpstr>
      <vt:lpstr>【法改正前】役員・評議員一覧</vt:lpstr>
      <vt:lpstr>入力例</vt:lpstr>
      <vt:lpstr>参考・特別利害関係人（三親等）</vt:lpstr>
      <vt:lpstr>【法改正後】役員・評議員一覧!Print_Area</vt:lpstr>
      <vt:lpstr>入力例!Print_Area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2024-12-17T07:35:46Z</dcterms:modified>
</cp:coreProperties>
</file>