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33.29\課共通nas\60税務\03地方税関係\0306徴収関係\●徴収実績調\徴収実績（R元～R5）\徴収実績（R4）\04_R5.5末\09_HP更新\HP用データ\"/>
    </mc:Choice>
  </mc:AlternateContent>
  <bookViews>
    <workbookView xWindow="0" yWindow="0" windowWidth="28800" windowHeight="12210"/>
  </bookViews>
  <sheets>
    <sheet name="④前年比【国保】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Q45" i="1" s="1"/>
  <c r="J45" i="1"/>
  <c r="O45" i="1" s="1"/>
  <c r="G45" i="1"/>
  <c r="E45" i="1"/>
  <c r="Q44" i="1"/>
  <c r="L44" i="1"/>
  <c r="J44" i="1"/>
  <c r="O44" i="1" s="1"/>
  <c r="I44" i="1"/>
  <c r="G44" i="1"/>
  <c r="E44" i="1"/>
  <c r="O43" i="1"/>
  <c r="L43" i="1"/>
  <c r="J43" i="1"/>
  <c r="G43" i="1"/>
  <c r="Q43" i="1" s="1"/>
  <c r="E43" i="1"/>
  <c r="L42" i="1"/>
  <c r="Q42" i="1" s="1"/>
  <c r="J42" i="1"/>
  <c r="G42" i="1"/>
  <c r="E42" i="1"/>
  <c r="O42" i="1" s="1"/>
  <c r="L41" i="1"/>
  <c r="Q41" i="1" s="1"/>
  <c r="J41" i="1"/>
  <c r="O41" i="1" s="1"/>
  <c r="G41" i="1"/>
  <c r="E41" i="1"/>
  <c r="Q40" i="1"/>
  <c r="O40" i="1"/>
  <c r="M40" i="1"/>
  <c r="K40" i="1"/>
  <c r="I40" i="1"/>
  <c r="N40" i="1" s="1"/>
  <c r="P40" i="1" s="1"/>
  <c r="D40" i="1"/>
  <c r="H40" i="1" s="1"/>
  <c r="Q39" i="1"/>
  <c r="O39" i="1"/>
  <c r="I39" i="1"/>
  <c r="K39" i="1" s="1"/>
  <c r="H39" i="1"/>
  <c r="F39" i="1"/>
  <c r="D39" i="1"/>
  <c r="Q38" i="1"/>
  <c r="O38" i="1"/>
  <c r="N38" i="1"/>
  <c r="P38" i="1" s="1"/>
  <c r="M38" i="1"/>
  <c r="K38" i="1"/>
  <c r="I38" i="1"/>
  <c r="D38" i="1"/>
  <c r="H38" i="1" s="1"/>
  <c r="Q37" i="1"/>
  <c r="O37" i="1"/>
  <c r="N37" i="1"/>
  <c r="P37" i="1" s="1"/>
  <c r="M37" i="1"/>
  <c r="I37" i="1"/>
  <c r="K37" i="1" s="1"/>
  <c r="D37" i="1"/>
  <c r="H37" i="1" s="1"/>
  <c r="Q36" i="1"/>
  <c r="O36" i="1"/>
  <c r="M36" i="1"/>
  <c r="K36" i="1"/>
  <c r="I36" i="1"/>
  <c r="N36" i="1" s="1"/>
  <c r="P36" i="1" s="1"/>
  <c r="D36" i="1"/>
  <c r="H36" i="1" s="1"/>
  <c r="Q35" i="1"/>
  <c r="O35" i="1"/>
  <c r="I35" i="1"/>
  <c r="N35" i="1" s="1"/>
  <c r="P35" i="1" s="1"/>
  <c r="H35" i="1"/>
  <c r="F35" i="1"/>
  <c r="D35" i="1"/>
  <c r="Q34" i="1"/>
  <c r="O34" i="1"/>
  <c r="N34" i="1"/>
  <c r="P34" i="1" s="1"/>
  <c r="M34" i="1"/>
  <c r="K34" i="1"/>
  <c r="I34" i="1"/>
  <c r="D34" i="1"/>
  <c r="H34" i="1" s="1"/>
  <c r="Q33" i="1"/>
  <c r="O33" i="1"/>
  <c r="N33" i="1"/>
  <c r="P33" i="1" s="1"/>
  <c r="M33" i="1"/>
  <c r="I33" i="1"/>
  <c r="K33" i="1" s="1"/>
  <c r="D33" i="1"/>
  <c r="H33" i="1" s="1"/>
  <c r="Q32" i="1"/>
  <c r="O32" i="1"/>
  <c r="M32" i="1"/>
  <c r="K32" i="1"/>
  <c r="I32" i="1"/>
  <c r="N32" i="1" s="1"/>
  <c r="P32" i="1" s="1"/>
  <c r="D32" i="1"/>
  <c r="H32" i="1" s="1"/>
  <c r="Q31" i="1"/>
  <c r="O31" i="1"/>
  <c r="I31" i="1"/>
  <c r="N31" i="1" s="1"/>
  <c r="P31" i="1" s="1"/>
  <c r="H31" i="1"/>
  <c r="F31" i="1"/>
  <c r="D31" i="1"/>
  <c r="Q30" i="1"/>
  <c r="O30" i="1"/>
  <c r="N30" i="1"/>
  <c r="P30" i="1" s="1"/>
  <c r="M30" i="1"/>
  <c r="K30" i="1"/>
  <c r="I30" i="1"/>
  <c r="D30" i="1"/>
  <c r="H30" i="1" s="1"/>
  <c r="Q29" i="1"/>
  <c r="O29" i="1"/>
  <c r="N29" i="1"/>
  <c r="P29" i="1" s="1"/>
  <c r="M29" i="1"/>
  <c r="I29" i="1"/>
  <c r="K29" i="1" s="1"/>
  <c r="D29" i="1"/>
  <c r="H29" i="1" s="1"/>
  <c r="Q28" i="1"/>
  <c r="O28" i="1"/>
  <c r="M28" i="1"/>
  <c r="K28" i="1"/>
  <c r="I28" i="1"/>
  <c r="N28" i="1" s="1"/>
  <c r="P28" i="1" s="1"/>
  <c r="D28" i="1"/>
  <c r="F28" i="1" s="1"/>
  <c r="Q27" i="1"/>
  <c r="O27" i="1"/>
  <c r="I27" i="1"/>
  <c r="K27" i="1" s="1"/>
  <c r="H27" i="1"/>
  <c r="F27" i="1"/>
  <c r="D27" i="1"/>
  <c r="Q26" i="1"/>
  <c r="O26" i="1"/>
  <c r="N26" i="1"/>
  <c r="P26" i="1" s="1"/>
  <c r="M26" i="1"/>
  <c r="K26" i="1"/>
  <c r="I26" i="1"/>
  <c r="D26" i="1"/>
  <c r="H26" i="1" s="1"/>
  <c r="Q25" i="1"/>
  <c r="O25" i="1"/>
  <c r="N25" i="1"/>
  <c r="P25" i="1" s="1"/>
  <c r="M25" i="1"/>
  <c r="I25" i="1"/>
  <c r="K25" i="1" s="1"/>
  <c r="D25" i="1"/>
  <c r="H25" i="1" s="1"/>
  <c r="Q24" i="1"/>
  <c r="O24" i="1"/>
  <c r="M24" i="1"/>
  <c r="K24" i="1"/>
  <c r="I24" i="1"/>
  <c r="N24" i="1" s="1"/>
  <c r="P24" i="1" s="1"/>
  <c r="D24" i="1"/>
  <c r="H24" i="1" s="1"/>
  <c r="Q23" i="1"/>
  <c r="O23" i="1"/>
  <c r="I23" i="1"/>
  <c r="N23" i="1" s="1"/>
  <c r="P23" i="1" s="1"/>
  <c r="H23" i="1"/>
  <c r="F23" i="1"/>
  <c r="D23" i="1"/>
  <c r="Q22" i="1"/>
  <c r="O22" i="1"/>
  <c r="N22" i="1"/>
  <c r="P22" i="1" s="1"/>
  <c r="M22" i="1"/>
  <c r="K22" i="1"/>
  <c r="I22" i="1"/>
  <c r="D22" i="1"/>
  <c r="H22" i="1" s="1"/>
  <c r="Q21" i="1"/>
  <c r="O21" i="1"/>
  <c r="N21" i="1"/>
  <c r="P21" i="1" s="1"/>
  <c r="M21" i="1"/>
  <c r="I21" i="1"/>
  <c r="K21" i="1" s="1"/>
  <c r="D21" i="1"/>
  <c r="H21" i="1" s="1"/>
  <c r="Q20" i="1"/>
  <c r="O20" i="1"/>
  <c r="M20" i="1"/>
  <c r="K20" i="1"/>
  <c r="I20" i="1"/>
  <c r="N20" i="1" s="1"/>
  <c r="P20" i="1" s="1"/>
  <c r="D20" i="1"/>
  <c r="D43" i="1" s="1"/>
  <c r="Q19" i="1"/>
  <c r="O19" i="1"/>
  <c r="I19" i="1"/>
  <c r="N19" i="1" s="1"/>
  <c r="P19" i="1" s="1"/>
  <c r="H19" i="1"/>
  <c r="F19" i="1"/>
  <c r="D19" i="1"/>
  <c r="Q18" i="1"/>
  <c r="O18" i="1"/>
  <c r="N18" i="1"/>
  <c r="P18" i="1" s="1"/>
  <c r="M18" i="1"/>
  <c r="K18" i="1"/>
  <c r="I18" i="1"/>
  <c r="D18" i="1"/>
  <c r="H18" i="1" s="1"/>
  <c r="Q17" i="1"/>
  <c r="O17" i="1"/>
  <c r="N17" i="1"/>
  <c r="P17" i="1" s="1"/>
  <c r="M17" i="1"/>
  <c r="I17" i="1"/>
  <c r="K17" i="1" s="1"/>
  <c r="D17" i="1"/>
  <c r="H17" i="1" s="1"/>
  <c r="Q16" i="1"/>
  <c r="O16" i="1"/>
  <c r="M16" i="1"/>
  <c r="K16" i="1"/>
  <c r="I16" i="1"/>
  <c r="N16" i="1" s="1"/>
  <c r="P16" i="1" s="1"/>
  <c r="D16" i="1"/>
  <c r="H16" i="1" s="1"/>
  <c r="Q15" i="1"/>
  <c r="O15" i="1"/>
  <c r="I15" i="1"/>
  <c r="N15" i="1" s="1"/>
  <c r="P15" i="1" s="1"/>
  <c r="H15" i="1"/>
  <c r="F15" i="1"/>
  <c r="D15" i="1"/>
  <c r="Q14" i="1"/>
  <c r="O14" i="1"/>
  <c r="N14" i="1"/>
  <c r="P14" i="1" s="1"/>
  <c r="M14" i="1"/>
  <c r="K14" i="1"/>
  <c r="I14" i="1"/>
  <c r="D14" i="1"/>
  <c r="H14" i="1" s="1"/>
  <c r="Q13" i="1"/>
  <c r="O13" i="1"/>
  <c r="N13" i="1"/>
  <c r="P13" i="1" s="1"/>
  <c r="M13" i="1"/>
  <c r="I13" i="1"/>
  <c r="K13" i="1" s="1"/>
  <c r="D13" i="1"/>
  <c r="H13" i="1" s="1"/>
  <c r="Q12" i="1"/>
  <c r="O12" i="1"/>
  <c r="M12" i="1"/>
  <c r="K12" i="1"/>
  <c r="I12" i="1"/>
  <c r="N12" i="1" s="1"/>
  <c r="P12" i="1" s="1"/>
  <c r="D12" i="1"/>
  <c r="H12" i="1" s="1"/>
  <c r="Q11" i="1"/>
  <c r="O11" i="1"/>
  <c r="I11" i="1"/>
  <c r="N11" i="1" s="1"/>
  <c r="P11" i="1" s="1"/>
  <c r="H11" i="1"/>
  <c r="F11" i="1"/>
  <c r="D11" i="1"/>
  <c r="Q10" i="1"/>
  <c r="O10" i="1"/>
  <c r="N10" i="1"/>
  <c r="P10" i="1" s="1"/>
  <c r="M10" i="1"/>
  <c r="K10" i="1"/>
  <c r="I10" i="1"/>
  <c r="I45" i="1" s="1"/>
  <c r="D10" i="1"/>
  <c r="H10" i="1" s="1"/>
  <c r="Q9" i="1"/>
  <c r="O9" i="1"/>
  <c r="N9" i="1"/>
  <c r="P9" i="1" s="1"/>
  <c r="M9" i="1"/>
  <c r="I9" i="1"/>
  <c r="K9" i="1" s="1"/>
  <c r="D9" i="1"/>
  <c r="H9" i="1" s="1"/>
  <c r="Q8" i="1"/>
  <c r="O8" i="1"/>
  <c r="M8" i="1"/>
  <c r="K8" i="1"/>
  <c r="I8" i="1"/>
  <c r="N8" i="1" s="1"/>
  <c r="P8" i="1" s="1"/>
  <c r="D8" i="1"/>
  <c r="D41" i="1" s="1"/>
  <c r="Q7" i="1"/>
  <c r="O7" i="1"/>
  <c r="I7" i="1"/>
  <c r="I42" i="1" s="1"/>
  <c r="H7" i="1"/>
  <c r="F7" i="1"/>
  <c r="D7" i="1"/>
  <c r="Q6" i="1"/>
  <c r="O6" i="1"/>
  <c r="N6" i="1"/>
  <c r="P6" i="1" s="1"/>
  <c r="M6" i="1"/>
  <c r="K6" i="1"/>
  <c r="I6" i="1"/>
  <c r="I41" i="1" s="1"/>
  <c r="D6" i="1"/>
  <c r="H6" i="1" s="1"/>
  <c r="C1" i="1"/>
  <c r="M42" i="1" l="1"/>
  <c r="K42" i="1"/>
  <c r="H41" i="1"/>
  <c r="F41" i="1"/>
  <c r="N44" i="1"/>
  <c r="P44" i="1" s="1"/>
  <c r="M45" i="1"/>
  <c r="K45" i="1"/>
  <c r="F43" i="1"/>
  <c r="H43" i="1"/>
  <c r="K41" i="1"/>
  <c r="N41" i="1"/>
  <c r="P41" i="1" s="1"/>
  <c r="M41" i="1"/>
  <c r="F40" i="1"/>
  <c r="K23" i="1"/>
  <c r="H28" i="1"/>
  <c r="K31" i="1"/>
  <c r="D45" i="1"/>
  <c r="F32" i="1"/>
  <c r="K7" i="1"/>
  <c r="K19" i="1"/>
  <c r="K35" i="1"/>
  <c r="M7" i="1"/>
  <c r="F9" i="1"/>
  <c r="M11" i="1"/>
  <c r="F13" i="1"/>
  <c r="M15" i="1"/>
  <c r="F17" i="1"/>
  <c r="M19" i="1"/>
  <c r="F21" i="1"/>
  <c r="M23" i="1"/>
  <c r="F25" i="1"/>
  <c r="M27" i="1"/>
  <c r="F29" i="1"/>
  <c r="M31" i="1"/>
  <c r="F33" i="1"/>
  <c r="M35" i="1"/>
  <c r="F37" i="1"/>
  <c r="M39" i="1"/>
  <c r="I43" i="1"/>
  <c r="K44" i="1"/>
  <c r="F16" i="1"/>
  <c r="K11" i="1"/>
  <c r="K47" i="1" s="1"/>
  <c r="N27" i="1"/>
  <c r="P27" i="1" s="1"/>
  <c r="N39" i="1"/>
  <c r="P39" i="1" s="1"/>
  <c r="D44" i="1"/>
  <c r="F12" i="1"/>
  <c r="F24" i="1"/>
  <c r="F36" i="1"/>
  <c r="K15" i="1"/>
  <c r="N7" i="1"/>
  <c r="P7" i="1" s="1"/>
  <c r="P48" i="1" s="1"/>
  <c r="F6" i="1"/>
  <c r="F14" i="1"/>
  <c r="F18" i="1"/>
  <c r="F22" i="1"/>
  <c r="F26" i="1"/>
  <c r="F30" i="1"/>
  <c r="F34" i="1"/>
  <c r="F38" i="1"/>
  <c r="D42" i="1"/>
  <c r="F8" i="1"/>
  <c r="F20" i="1"/>
  <c r="H8" i="1"/>
  <c r="H20" i="1"/>
  <c r="F10" i="1"/>
  <c r="M44" i="1"/>
  <c r="K46" i="1" l="1"/>
  <c r="H45" i="1"/>
  <c r="F45" i="1"/>
  <c r="K43" i="1"/>
  <c r="N43" i="1"/>
  <c r="P43" i="1" s="1"/>
  <c r="M43" i="1"/>
  <c r="P46" i="1"/>
  <c r="P47" i="1"/>
  <c r="N45" i="1"/>
  <c r="P45" i="1" s="1"/>
  <c r="F44" i="1"/>
  <c r="H44" i="1"/>
  <c r="H42" i="1"/>
  <c r="F42" i="1"/>
  <c r="F47" i="1"/>
  <c r="F46" i="1"/>
  <c r="N42" i="1"/>
  <c r="P42" i="1" s="1"/>
</calcChain>
</file>

<file path=xl/sharedStrings.xml><?xml version="1.0" encoding="utf-8"?>
<sst xmlns="http://schemas.openxmlformats.org/spreadsheetml/2006/main" count="104" uniqueCount="57">
  <si>
    <t>【市町村別　前年度対比】</t>
    <rPh sb="1" eb="4">
      <t>シチョウソン</t>
    </rPh>
    <rPh sb="4" eb="5">
      <t>ベツ</t>
    </rPh>
    <rPh sb="6" eb="8">
      <t>ゼンネン</t>
    </rPh>
    <rPh sb="8" eb="9">
      <t>ド</t>
    </rPh>
    <rPh sb="9" eb="11">
      <t>タイヒ</t>
    </rPh>
    <phoneticPr fontId="7"/>
  </si>
  <si>
    <t>国民健康保険税（料）</t>
    <rPh sb="0" eb="2">
      <t>コクミン</t>
    </rPh>
    <rPh sb="2" eb="4">
      <t>ケンコウ</t>
    </rPh>
    <rPh sb="4" eb="6">
      <t>ホケン</t>
    </rPh>
    <rPh sb="6" eb="7">
      <t>ゼイ</t>
    </rPh>
    <rPh sb="8" eb="9">
      <t>リョウ</t>
    </rPh>
    <phoneticPr fontId="7"/>
  </si>
  <si>
    <t>（単位：千円，％）</t>
    <rPh sb="1" eb="3">
      <t>タンイ</t>
    </rPh>
    <rPh sb="4" eb="6">
      <t>センエン</t>
    </rPh>
    <phoneticPr fontId="10"/>
  </si>
  <si>
    <t>調定済額</t>
    <rPh sb="0" eb="2">
      <t>チョウテイ</t>
    </rPh>
    <rPh sb="2" eb="3">
      <t>ズミ</t>
    </rPh>
    <rPh sb="3" eb="4">
      <t>ガク</t>
    </rPh>
    <phoneticPr fontId="10"/>
  </si>
  <si>
    <t>収入済額</t>
    <rPh sb="0" eb="2">
      <t>シュウニュウ</t>
    </rPh>
    <rPh sb="2" eb="3">
      <t>ズミ</t>
    </rPh>
    <rPh sb="3" eb="4">
      <t>ガク</t>
    </rPh>
    <phoneticPr fontId="10"/>
  </si>
  <si>
    <t>収入率</t>
    <rPh sb="0" eb="2">
      <t>シュウニュウ</t>
    </rPh>
    <rPh sb="2" eb="3">
      <t>リツ</t>
    </rPh>
    <phoneticPr fontId="10"/>
  </si>
  <si>
    <t>市町村名</t>
    <rPh sb="0" eb="3">
      <t>シチョウソン</t>
    </rPh>
    <rPh sb="3" eb="4">
      <t>メイ</t>
    </rPh>
    <phoneticPr fontId="10"/>
  </si>
  <si>
    <t>本年度</t>
    <rPh sb="0" eb="3">
      <t>ホンネンド</t>
    </rPh>
    <phoneticPr fontId="10"/>
  </si>
  <si>
    <t>前年度</t>
    <rPh sb="0" eb="3">
      <t>ゼンネンド</t>
    </rPh>
    <phoneticPr fontId="10"/>
  </si>
  <si>
    <t>前年比</t>
    <rPh sb="0" eb="3">
      <t>ゼンネンヒ</t>
    </rPh>
    <phoneticPr fontId="10"/>
  </si>
  <si>
    <t>【参考】
R１</t>
    <rPh sb="1" eb="3">
      <t>サンコウ</t>
    </rPh>
    <phoneticPr fontId="7"/>
  </si>
  <si>
    <t>沿</t>
    <rPh sb="0" eb="1">
      <t>エン</t>
    </rPh>
    <phoneticPr fontId="7"/>
  </si>
  <si>
    <t>仙台市</t>
    <rPh sb="0" eb="3">
      <t>センダイシ</t>
    </rPh>
    <phoneticPr fontId="10"/>
  </si>
  <si>
    <t>石巻市</t>
    <rPh sb="0" eb="3">
      <t>イシノマキシ</t>
    </rPh>
    <phoneticPr fontId="10"/>
  </si>
  <si>
    <t>塩竈市</t>
    <rPh sb="0" eb="3">
      <t>シオ</t>
    </rPh>
    <phoneticPr fontId="10"/>
  </si>
  <si>
    <t>気仙沼市</t>
    <rPh sb="0" eb="4">
      <t>ケセンヌマシ</t>
    </rPh>
    <phoneticPr fontId="10"/>
  </si>
  <si>
    <t>-</t>
    <phoneticPr fontId="7"/>
  </si>
  <si>
    <t>白石市</t>
    <rPh sb="0" eb="3">
      <t>シロイシシ</t>
    </rPh>
    <phoneticPr fontId="10"/>
  </si>
  <si>
    <t>名取市</t>
    <rPh sb="0" eb="3">
      <t>ナトリシ</t>
    </rPh>
    <phoneticPr fontId="10"/>
  </si>
  <si>
    <t>角田市</t>
    <rPh sb="0" eb="3">
      <t>カクダシ</t>
    </rPh>
    <phoneticPr fontId="10"/>
  </si>
  <si>
    <t>多賀城市</t>
    <rPh sb="0" eb="4">
      <t>タガジョウシ</t>
    </rPh>
    <phoneticPr fontId="10"/>
  </si>
  <si>
    <t>岩沼市</t>
    <rPh sb="0" eb="3">
      <t>イワヌマシ</t>
    </rPh>
    <phoneticPr fontId="10"/>
  </si>
  <si>
    <t>登米市</t>
    <rPh sb="0" eb="3">
      <t>トメシ</t>
    </rPh>
    <phoneticPr fontId="10"/>
  </si>
  <si>
    <t>栗原市</t>
    <rPh sb="0" eb="3">
      <t>クリハラシ</t>
    </rPh>
    <phoneticPr fontId="10"/>
  </si>
  <si>
    <t>東松島市</t>
    <rPh sb="0" eb="4">
      <t>ヒガシマツシマシ</t>
    </rPh>
    <phoneticPr fontId="10"/>
  </si>
  <si>
    <t>大崎市</t>
    <rPh sb="0" eb="3">
      <t>オオサキシ</t>
    </rPh>
    <phoneticPr fontId="10"/>
  </si>
  <si>
    <t>富谷市</t>
    <rPh sb="0" eb="2">
      <t>トミヤ</t>
    </rPh>
    <rPh sb="2" eb="3">
      <t>シ</t>
    </rPh>
    <phoneticPr fontId="10"/>
  </si>
  <si>
    <t>蔵王町</t>
    <rPh sb="0" eb="3">
      <t>ザオウチョウ</t>
    </rPh>
    <phoneticPr fontId="10"/>
  </si>
  <si>
    <t>七ヶ宿町</t>
    <rPh sb="0" eb="3">
      <t>シチガシュク</t>
    </rPh>
    <rPh sb="3" eb="4">
      <t>マチ</t>
    </rPh>
    <phoneticPr fontId="10"/>
  </si>
  <si>
    <t>大河原町</t>
    <rPh sb="0" eb="3">
      <t>オオガワラ</t>
    </rPh>
    <rPh sb="3" eb="4">
      <t>チョウ</t>
    </rPh>
    <phoneticPr fontId="10"/>
  </si>
  <si>
    <t>村田町</t>
    <rPh sb="0" eb="2">
      <t>ムラタ</t>
    </rPh>
    <rPh sb="2" eb="3">
      <t>チョウ</t>
    </rPh>
    <phoneticPr fontId="10"/>
  </si>
  <si>
    <t>柴田町</t>
    <rPh sb="0" eb="2">
      <t>シバタ</t>
    </rPh>
    <rPh sb="2" eb="3">
      <t>チョウ</t>
    </rPh>
    <phoneticPr fontId="10"/>
  </si>
  <si>
    <t>川崎町</t>
    <rPh sb="0" eb="3">
      <t>カワサキチョウ</t>
    </rPh>
    <phoneticPr fontId="10"/>
  </si>
  <si>
    <t>丸森町</t>
    <rPh sb="0" eb="2">
      <t>マルモリ</t>
    </rPh>
    <rPh sb="2" eb="3">
      <t>チョウ</t>
    </rPh>
    <phoneticPr fontId="10"/>
  </si>
  <si>
    <t>亘理町</t>
    <rPh sb="0" eb="3">
      <t>ワタリチョウ</t>
    </rPh>
    <phoneticPr fontId="10"/>
  </si>
  <si>
    <t>山元町</t>
    <rPh sb="0" eb="3">
      <t>ヤマモトチョウ</t>
    </rPh>
    <phoneticPr fontId="10"/>
  </si>
  <si>
    <t>松島町</t>
    <rPh sb="0" eb="3">
      <t>マツシマチョウ</t>
    </rPh>
    <phoneticPr fontId="10"/>
  </si>
  <si>
    <t>七ヶ浜町</t>
    <rPh sb="0" eb="3">
      <t>シチガハマ</t>
    </rPh>
    <rPh sb="3" eb="4">
      <t>チョウ</t>
    </rPh>
    <phoneticPr fontId="10"/>
  </si>
  <si>
    <t>利府町</t>
    <rPh sb="0" eb="3">
      <t>リフチョウ</t>
    </rPh>
    <phoneticPr fontId="10"/>
  </si>
  <si>
    <t>大和町</t>
    <rPh sb="0" eb="3">
      <t>タイワチョウ</t>
    </rPh>
    <phoneticPr fontId="10"/>
  </si>
  <si>
    <t>大郷町</t>
    <rPh sb="0" eb="2">
      <t>オオサト</t>
    </rPh>
    <rPh sb="2" eb="3">
      <t>チョウ</t>
    </rPh>
    <phoneticPr fontId="10"/>
  </si>
  <si>
    <t>大衡村</t>
    <rPh sb="0" eb="3">
      <t>オオヒラムラ</t>
    </rPh>
    <phoneticPr fontId="10"/>
  </si>
  <si>
    <t>色麻町</t>
    <rPh sb="0" eb="3">
      <t>シカマチョウ</t>
    </rPh>
    <phoneticPr fontId="10"/>
  </si>
  <si>
    <t>加美町</t>
    <rPh sb="0" eb="2">
      <t>カミ</t>
    </rPh>
    <rPh sb="2" eb="3">
      <t>チョウ</t>
    </rPh>
    <phoneticPr fontId="10"/>
  </si>
  <si>
    <t>涌谷町</t>
    <rPh sb="0" eb="3">
      <t>ワクヤチョウ</t>
    </rPh>
    <phoneticPr fontId="10"/>
  </si>
  <si>
    <t>美里町</t>
    <rPh sb="0" eb="3">
      <t>ミサトチョウ</t>
    </rPh>
    <phoneticPr fontId="10"/>
  </si>
  <si>
    <t>女川町</t>
    <rPh sb="0" eb="3">
      <t>オナガワチョウ</t>
    </rPh>
    <phoneticPr fontId="10"/>
  </si>
  <si>
    <t>南三陸町</t>
    <rPh sb="0" eb="4">
      <t>ミナミサンリクチョウ</t>
    </rPh>
    <phoneticPr fontId="10"/>
  </si>
  <si>
    <t>県計</t>
    <rPh sb="0" eb="1">
      <t>ケン</t>
    </rPh>
    <rPh sb="1" eb="2">
      <t>ケイ</t>
    </rPh>
    <phoneticPr fontId="7"/>
  </si>
  <si>
    <t>市（仙台市除く）</t>
    <rPh sb="0" eb="1">
      <t>イチ</t>
    </rPh>
    <rPh sb="2" eb="5">
      <t>センダイシ</t>
    </rPh>
    <rPh sb="5" eb="6">
      <t>ノゾ</t>
    </rPh>
    <phoneticPr fontId="7"/>
  </si>
  <si>
    <t>町村</t>
    <rPh sb="0" eb="2">
      <t>チョウソン</t>
    </rPh>
    <phoneticPr fontId="7"/>
  </si>
  <si>
    <t>沿岸15市町</t>
    <rPh sb="0" eb="2">
      <t>エンガン</t>
    </rPh>
    <rPh sb="4" eb="5">
      <t>シ</t>
    </rPh>
    <rPh sb="5" eb="6">
      <t>マチ</t>
    </rPh>
    <phoneticPr fontId="7"/>
  </si>
  <si>
    <t>沿岸市町以外</t>
    <rPh sb="0" eb="2">
      <t>エンガン</t>
    </rPh>
    <rPh sb="2" eb="3">
      <t>シ</t>
    </rPh>
    <rPh sb="3" eb="4">
      <t>マチ</t>
    </rPh>
    <rPh sb="4" eb="6">
      <t>イガイ</t>
    </rPh>
    <phoneticPr fontId="7"/>
  </si>
  <si>
    <t>35市町村中</t>
    <rPh sb="2" eb="5">
      <t>シチョウソン</t>
    </rPh>
    <rPh sb="5" eb="6">
      <t>チュウ</t>
    </rPh>
    <phoneticPr fontId="7"/>
  </si>
  <si>
    <t>増の団体：</t>
    <rPh sb="0" eb="1">
      <t>ゾウ</t>
    </rPh>
    <rPh sb="2" eb="4">
      <t>ダンタイ</t>
    </rPh>
    <phoneticPr fontId="7"/>
  </si>
  <si>
    <t>減の団体：</t>
    <rPh sb="0" eb="1">
      <t>ゲン</t>
    </rPh>
    <rPh sb="2" eb="4">
      <t>ダンタイ</t>
    </rPh>
    <phoneticPr fontId="7"/>
  </si>
  <si>
    <t>同率の団体：</t>
    <rPh sb="0" eb="2">
      <t>ドウリツ</t>
    </rPh>
    <rPh sb="3" eb="5">
      <t>ダンタイ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</si>
</sst>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;&quot;△ &quot;0.0"/>
    <numFmt numFmtId="177" formatCode="#,##0.0;&quot;▲ &quot;#,##0.0"/>
    <numFmt numFmtId="178" formatCode="0.0;&quot;▲ &quot;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horizontal="left" vertical="center"/>
    </xf>
    <xf numFmtId="0" fontId="5" fillId="0" borderId="0" xfId="1" applyFont="1" applyAlignment="1">
      <alignment horizontal="left"/>
    </xf>
    <xf numFmtId="176" fontId="2" fillId="0" borderId="0" xfId="1" applyNumberFormat="1" applyFont="1">
      <alignment vertical="center"/>
    </xf>
    <xf numFmtId="0" fontId="6" fillId="0" borderId="0" xfId="1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/>
    <xf numFmtId="0" fontId="8" fillId="0" borderId="0" xfId="1" applyFont="1">
      <alignment vertical="center"/>
    </xf>
    <xf numFmtId="0" fontId="9" fillId="0" borderId="1" xfId="1" applyFont="1" applyBorder="1" applyAlignment="1">
      <alignment vertical="center"/>
    </xf>
    <xf numFmtId="0" fontId="11" fillId="0" borderId="0" xfId="1" applyFont="1">
      <alignment vertical="center"/>
    </xf>
    <xf numFmtId="0" fontId="8" fillId="2" borderId="2" xfId="1" applyFont="1" applyFill="1" applyBorder="1">
      <alignment vertical="center"/>
    </xf>
    <xf numFmtId="0" fontId="12" fillId="2" borderId="3" xfId="1" applyFont="1" applyFill="1" applyBorder="1" applyAlignment="1">
      <alignment horizontal="centerContinuous" vertical="center"/>
    </xf>
    <xf numFmtId="0" fontId="8" fillId="2" borderId="4" xfId="1" applyFont="1" applyFill="1" applyBorder="1" applyAlignment="1">
      <alignment horizontal="centerContinuous" vertical="center"/>
    </xf>
    <xf numFmtId="0" fontId="8" fillId="2" borderId="5" xfId="1" applyFont="1" applyFill="1" applyBorder="1" applyAlignment="1">
      <alignment horizontal="centerContinuous" vertical="center"/>
    </xf>
    <xf numFmtId="0" fontId="8" fillId="2" borderId="6" xfId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38" fontId="13" fillId="0" borderId="16" xfId="1" applyNumberFormat="1" applyFont="1" applyBorder="1" applyAlignment="1"/>
    <xf numFmtId="38" fontId="9" fillId="0" borderId="17" xfId="1" applyNumberFormat="1" applyFont="1" applyBorder="1" applyAlignment="1"/>
    <xf numFmtId="177" fontId="9" fillId="0" borderId="18" xfId="1" applyNumberFormat="1" applyFont="1" applyBorder="1" applyAlignment="1"/>
    <xf numFmtId="38" fontId="14" fillId="3" borderId="19" xfId="1" applyNumberFormat="1" applyFont="1" applyFill="1" applyBorder="1" applyAlignment="1"/>
    <xf numFmtId="177" fontId="14" fillId="0" borderId="20" xfId="1" applyNumberFormat="1" applyFont="1" applyBorder="1" applyAlignment="1"/>
    <xf numFmtId="38" fontId="9" fillId="0" borderId="17" xfId="3" applyFont="1" applyBorder="1" applyAlignment="1">
      <alignment horizontal="right"/>
    </xf>
    <xf numFmtId="178" fontId="13" fillId="0" borderId="21" xfId="1" applyNumberFormat="1" applyFont="1" applyBorder="1" applyAlignment="1"/>
    <xf numFmtId="178" fontId="9" fillId="0" borderId="17" xfId="1" applyNumberFormat="1" applyFont="1" applyBorder="1" applyAlignment="1"/>
    <xf numFmtId="176" fontId="9" fillId="0" borderId="17" xfId="1" applyNumberFormat="1" applyFont="1" applyBorder="1" applyAlignment="1"/>
    <xf numFmtId="177" fontId="14" fillId="0" borderId="20" xfId="1" applyNumberFormat="1" applyFont="1" applyFill="1" applyBorder="1" applyAlignment="1"/>
    <xf numFmtId="0" fontId="8" fillId="2" borderId="22" xfId="1" applyFont="1" applyFill="1" applyBorder="1">
      <alignment vertical="center"/>
    </xf>
    <xf numFmtId="38" fontId="13" fillId="0" borderId="23" xfId="1" applyNumberFormat="1" applyFont="1" applyBorder="1" applyAlignment="1"/>
    <xf numFmtId="38" fontId="9" fillId="0" borderId="4" xfId="1" applyNumberFormat="1" applyFont="1" applyBorder="1" applyAlignment="1"/>
    <xf numFmtId="177" fontId="9" fillId="0" borderId="24" xfId="1" applyNumberFormat="1" applyFont="1" applyBorder="1" applyAlignment="1"/>
    <xf numFmtId="38" fontId="14" fillId="3" borderId="25" xfId="1" applyNumberFormat="1" applyFont="1" applyFill="1" applyBorder="1" applyAlignment="1"/>
    <xf numFmtId="177" fontId="14" fillId="0" borderId="26" xfId="1" applyNumberFormat="1" applyFont="1" applyBorder="1" applyAlignment="1"/>
    <xf numFmtId="38" fontId="9" fillId="0" borderId="4" xfId="3" applyFont="1" applyBorder="1" applyAlignment="1">
      <alignment horizontal="right"/>
    </xf>
    <xf numFmtId="178" fontId="13" fillId="0" borderId="3" xfId="1" applyNumberFormat="1" applyFont="1" applyFill="1" applyBorder="1" applyAlignment="1"/>
    <xf numFmtId="178" fontId="9" fillId="0" borderId="4" xfId="1" applyNumberFormat="1" applyFont="1" applyBorder="1" applyAlignment="1"/>
    <xf numFmtId="176" fontId="9" fillId="0" borderId="4" xfId="1" applyNumberFormat="1" applyFont="1" applyBorder="1" applyAlignment="1"/>
    <xf numFmtId="177" fontId="14" fillId="0" borderId="26" xfId="1" applyNumberFormat="1" applyFont="1" applyFill="1" applyBorder="1" applyAlignment="1"/>
    <xf numFmtId="0" fontId="8" fillId="2" borderId="27" xfId="1" applyFont="1" applyFill="1" applyBorder="1">
      <alignment vertical="center"/>
    </xf>
    <xf numFmtId="38" fontId="13" fillId="0" borderId="28" xfId="1" applyNumberFormat="1" applyFont="1" applyBorder="1" applyAlignment="1"/>
    <xf numFmtId="38" fontId="9" fillId="0" borderId="29" xfId="1" applyNumberFormat="1" applyFont="1" applyBorder="1" applyAlignment="1"/>
    <xf numFmtId="177" fontId="9" fillId="0" borderId="30" xfId="1" applyNumberFormat="1" applyFont="1" applyBorder="1" applyAlignment="1"/>
    <xf numFmtId="38" fontId="14" fillId="3" borderId="29" xfId="1" applyNumberFormat="1" applyFont="1" applyFill="1" applyBorder="1" applyAlignment="1"/>
    <xf numFmtId="177" fontId="14" fillId="0" borderId="31" xfId="1" applyNumberFormat="1" applyFont="1" applyBorder="1" applyAlignment="1"/>
    <xf numFmtId="38" fontId="9" fillId="0" borderId="29" xfId="3" applyFont="1" applyBorder="1" applyAlignment="1">
      <alignment horizontal="right"/>
    </xf>
    <xf numFmtId="178" fontId="13" fillId="0" borderId="32" xfId="1" applyNumberFormat="1" applyFont="1" applyFill="1" applyBorder="1" applyAlignment="1"/>
    <xf numFmtId="178" fontId="9" fillId="0" borderId="29" xfId="1" applyNumberFormat="1" applyFont="1" applyBorder="1" applyAlignment="1"/>
    <xf numFmtId="176" fontId="9" fillId="0" borderId="29" xfId="1" applyNumberFormat="1" applyFont="1" applyBorder="1" applyAlignment="1"/>
    <xf numFmtId="177" fontId="14" fillId="0" borderId="31" xfId="1" applyNumberFormat="1" applyFont="1" applyFill="1" applyBorder="1" applyAlignment="1"/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38" fontId="13" fillId="0" borderId="35" xfId="1" applyNumberFormat="1" applyFont="1" applyFill="1" applyBorder="1" applyAlignment="1"/>
    <xf numFmtId="38" fontId="9" fillId="0" borderId="15" xfId="1" applyNumberFormat="1" applyFont="1" applyFill="1" applyBorder="1" applyAlignment="1"/>
    <xf numFmtId="177" fontId="9" fillId="0" borderId="36" xfId="1" applyNumberFormat="1" applyFont="1" applyFill="1" applyBorder="1" applyAlignment="1"/>
    <xf numFmtId="38" fontId="14" fillId="3" borderId="10" xfId="1" applyNumberFormat="1" applyFont="1" applyFill="1" applyBorder="1" applyAlignment="1"/>
    <xf numFmtId="177" fontId="14" fillId="0" borderId="11" xfId="1" applyNumberFormat="1" applyFont="1" applyBorder="1" applyAlignment="1"/>
    <xf numFmtId="38" fontId="9" fillId="0" borderId="15" xfId="3" applyFont="1" applyFill="1" applyBorder="1" applyAlignment="1">
      <alignment horizontal="right"/>
    </xf>
    <xf numFmtId="178" fontId="13" fillId="0" borderId="37" xfId="1" applyNumberFormat="1" applyFont="1" applyFill="1" applyBorder="1" applyAlignment="1"/>
    <xf numFmtId="178" fontId="9" fillId="0" borderId="15" xfId="1" applyNumberFormat="1" applyFont="1" applyFill="1" applyBorder="1" applyAlignment="1"/>
    <xf numFmtId="176" fontId="9" fillId="0" borderId="15" xfId="1" applyNumberFormat="1" applyFont="1" applyBorder="1" applyAlignment="1"/>
    <xf numFmtId="177" fontId="14" fillId="0" borderId="38" xfId="1" applyNumberFormat="1" applyFont="1" applyFill="1" applyBorder="1" applyAlignment="1"/>
    <xf numFmtId="0" fontId="8" fillId="2" borderId="39" xfId="1" applyFont="1" applyFill="1" applyBorder="1">
      <alignment vertical="center"/>
    </xf>
    <xf numFmtId="38" fontId="13" fillId="0" borderId="40" xfId="1" applyNumberFormat="1" applyFont="1" applyBorder="1" applyAlignment="1"/>
    <xf numFmtId="38" fontId="9" fillId="0" borderId="25" xfId="1" applyNumberFormat="1" applyFont="1" applyBorder="1" applyAlignment="1"/>
    <xf numFmtId="177" fontId="9" fillId="0" borderId="6" xfId="1" applyNumberFormat="1" applyFont="1" applyBorder="1" applyAlignment="1"/>
    <xf numFmtId="38" fontId="14" fillId="3" borderId="4" xfId="1" applyNumberFormat="1" applyFont="1" applyFill="1" applyBorder="1" applyAlignment="1"/>
    <xf numFmtId="177" fontId="14" fillId="0" borderId="7" xfId="1" applyNumberFormat="1" applyFont="1" applyBorder="1" applyAlignment="1"/>
    <xf numFmtId="38" fontId="9" fillId="0" borderId="25" xfId="3" applyFont="1" applyBorder="1" applyAlignment="1">
      <alignment horizontal="right"/>
    </xf>
    <xf numFmtId="178" fontId="13" fillId="0" borderId="41" xfId="1" applyNumberFormat="1" applyFont="1" applyFill="1" applyBorder="1" applyAlignment="1"/>
    <xf numFmtId="178" fontId="9" fillId="0" borderId="25" xfId="1" applyNumberFormat="1" applyFont="1" applyBorder="1" applyAlignment="1"/>
    <xf numFmtId="176" fontId="9" fillId="0" borderId="25" xfId="1" applyNumberFormat="1" applyFont="1" applyBorder="1" applyAlignment="1"/>
    <xf numFmtId="177" fontId="9" fillId="0" borderId="30" xfId="1" applyNumberFormat="1" applyFont="1" applyFill="1" applyBorder="1" applyAlignment="1"/>
    <xf numFmtId="178" fontId="9" fillId="0" borderId="29" xfId="1" applyNumberFormat="1" applyFont="1" applyFill="1" applyBorder="1" applyAlignment="1"/>
    <xf numFmtId="38" fontId="13" fillId="0" borderId="28" xfId="1" applyNumberFormat="1" applyFont="1" applyFill="1" applyBorder="1" applyAlignment="1"/>
    <xf numFmtId="38" fontId="9" fillId="0" borderId="29" xfId="1" applyNumberFormat="1" applyFont="1" applyFill="1" applyBorder="1" applyAlignment="1"/>
    <xf numFmtId="38" fontId="9" fillId="0" borderId="29" xfId="3" applyFont="1" applyFill="1" applyBorder="1" applyAlignment="1">
      <alignment horizontal="right"/>
    </xf>
    <xf numFmtId="177" fontId="14" fillId="0" borderId="11" xfId="1" applyNumberFormat="1" applyFont="1" applyFill="1" applyBorder="1" applyAlignment="1"/>
    <xf numFmtId="0" fontId="8" fillId="2" borderId="42" xfId="1" applyFont="1" applyFill="1" applyBorder="1">
      <alignment vertical="center"/>
    </xf>
    <xf numFmtId="38" fontId="13" fillId="0" borderId="40" xfId="1" applyNumberFormat="1" applyFont="1" applyFill="1" applyBorder="1" applyAlignment="1"/>
    <xf numFmtId="38" fontId="9" fillId="0" borderId="13" xfId="1" applyNumberFormat="1" applyFont="1" applyFill="1" applyBorder="1" applyAlignment="1"/>
    <xf numFmtId="177" fontId="9" fillId="0" borderId="1" xfId="1" applyNumberFormat="1" applyFont="1" applyFill="1" applyBorder="1" applyAlignment="1"/>
    <xf numFmtId="38" fontId="14" fillId="3" borderId="15" xfId="1" applyNumberFormat="1" applyFont="1" applyFill="1" applyBorder="1" applyAlignment="1"/>
    <xf numFmtId="38" fontId="9" fillId="0" borderId="13" xfId="3" applyFont="1" applyFill="1" applyBorder="1" applyAlignment="1">
      <alignment horizontal="right"/>
    </xf>
    <xf numFmtId="178" fontId="9" fillId="0" borderId="25" xfId="1" applyNumberFormat="1" applyFont="1" applyFill="1" applyBorder="1" applyAlignment="1"/>
    <xf numFmtId="176" fontId="9" fillId="0" borderId="13" xfId="1" applyNumberFormat="1" applyFont="1" applyBorder="1" applyAlignment="1"/>
    <xf numFmtId="0" fontId="12" fillId="2" borderId="43" xfId="1" applyFont="1" applyFill="1" applyBorder="1" applyAlignment="1">
      <alignment horizontal="center" vertical="center"/>
    </xf>
    <xf numFmtId="38" fontId="13" fillId="2" borderId="44" xfId="1" applyNumberFormat="1" applyFont="1" applyFill="1" applyBorder="1" applyAlignment="1"/>
    <xf numFmtId="38" fontId="9" fillId="2" borderId="19" xfId="1" applyNumberFormat="1" applyFont="1" applyFill="1" applyBorder="1" applyAlignment="1"/>
    <xf numFmtId="177" fontId="13" fillId="2" borderId="0" xfId="1" applyNumberFormat="1" applyFont="1" applyFill="1" applyBorder="1" applyAlignment="1"/>
    <xf numFmtId="38" fontId="14" fillId="2" borderId="45" xfId="1" applyNumberFormat="1" applyFont="1" applyFill="1" applyBorder="1" applyAlignment="1"/>
    <xf numFmtId="177" fontId="14" fillId="2" borderId="46" xfId="1" applyNumberFormat="1" applyFont="1" applyFill="1" applyBorder="1" applyAlignment="1"/>
    <xf numFmtId="178" fontId="13" fillId="2" borderId="47" xfId="1" applyNumberFormat="1" applyFont="1" applyFill="1" applyBorder="1" applyAlignment="1"/>
    <xf numFmtId="178" fontId="9" fillId="2" borderId="19" xfId="1" applyNumberFormat="1" applyFont="1" applyFill="1" applyBorder="1" applyAlignment="1"/>
    <xf numFmtId="176" fontId="9" fillId="2" borderId="19" xfId="1" applyNumberFormat="1" applyFont="1" applyFill="1" applyBorder="1" applyAlignment="1"/>
    <xf numFmtId="0" fontId="8" fillId="2" borderId="22" xfId="1" applyFont="1" applyFill="1" applyBorder="1" applyAlignment="1">
      <alignment horizontal="center" vertical="center" shrinkToFit="1"/>
    </xf>
    <xf numFmtId="38" fontId="9" fillId="2" borderId="23" xfId="1" applyNumberFormat="1" applyFont="1" applyFill="1" applyBorder="1" applyAlignment="1"/>
    <xf numFmtId="38" fontId="9" fillId="2" borderId="4" xfId="1" applyNumberFormat="1" applyFont="1" applyFill="1" applyBorder="1" applyAlignment="1"/>
    <xf numFmtId="177" fontId="9" fillId="2" borderId="6" xfId="1" applyNumberFormat="1" applyFont="1" applyFill="1" applyBorder="1" applyAlignment="1"/>
    <xf numFmtId="38" fontId="14" fillId="2" borderId="4" xfId="1" applyNumberFormat="1" applyFont="1" applyFill="1" applyBorder="1" applyAlignment="1"/>
    <xf numFmtId="177" fontId="14" fillId="2" borderId="7" xfId="1" applyNumberFormat="1" applyFont="1" applyFill="1" applyBorder="1" applyAlignment="1"/>
    <xf numFmtId="178" fontId="9" fillId="2" borderId="3" xfId="1" applyNumberFormat="1" applyFont="1" applyFill="1" applyBorder="1" applyAlignment="1"/>
    <xf numFmtId="178" fontId="9" fillId="2" borderId="4" xfId="1" applyNumberFormat="1" applyFont="1" applyFill="1" applyBorder="1" applyAlignment="1"/>
    <xf numFmtId="176" fontId="9" fillId="2" borderId="4" xfId="1" applyNumberFormat="1" applyFont="1" applyFill="1" applyBorder="1" applyAlignment="1"/>
    <xf numFmtId="0" fontId="8" fillId="2" borderId="34" xfId="1" applyFont="1" applyFill="1" applyBorder="1" applyAlignment="1">
      <alignment horizontal="center" vertical="center" shrinkToFit="1"/>
    </xf>
    <xf numFmtId="38" fontId="9" fillId="2" borderId="35" xfId="1" applyNumberFormat="1" applyFont="1" applyFill="1" applyBorder="1" applyAlignment="1"/>
    <xf numFmtId="38" fontId="9" fillId="2" borderId="15" xfId="1" applyNumberFormat="1" applyFont="1" applyFill="1" applyBorder="1" applyAlignment="1"/>
    <xf numFmtId="177" fontId="9" fillId="2" borderId="48" xfId="1" applyNumberFormat="1" applyFont="1" applyFill="1" applyBorder="1" applyAlignment="1"/>
    <xf numFmtId="38" fontId="14" fillId="2" borderId="15" xfId="1" applyNumberFormat="1" applyFont="1" applyFill="1" applyBorder="1" applyAlignment="1"/>
    <xf numFmtId="177" fontId="14" fillId="2" borderId="38" xfId="1" applyNumberFormat="1" applyFont="1" applyFill="1" applyBorder="1" applyAlignment="1"/>
    <xf numFmtId="178" fontId="9" fillId="2" borderId="37" xfId="1" applyNumberFormat="1" applyFont="1" applyFill="1" applyBorder="1" applyAlignment="1"/>
    <xf numFmtId="178" fontId="9" fillId="2" borderId="15" xfId="1" applyNumberFormat="1" applyFont="1" applyFill="1" applyBorder="1" applyAlignment="1"/>
    <xf numFmtId="176" fontId="9" fillId="2" borderId="15" xfId="1" applyNumberFormat="1" applyFont="1" applyFill="1" applyBorder="1" applyAlignment="1"/>
    <xf numFmtId="0" fontId="8" fillId="4" borderId="22" xfId="1" applyFont="1" applyFill="1" applyBorder="1" applyAlignment="1">
      <alignment horizontal="center" vertical="center" shrinkToFit="1"/>
    </xf>
    <xf numFmtId="38" fontId="9" fillId="4" borderId="23" xfId="1" applyNumberFormat="1" applyFont="1" applyFill="1" applyBorder="1" applyAlignment="1"/>
    <xf numFmtId="38" fontId="9" fillId="4" borderId="4" xfId="1" applyNumberFormat="1" applyFont="1" applyFill="1" applyBorder="1" applyAlignment="1"/>
    <xf numFmtId="177" fontId="9" fillId="4" borderId="24" xfId="1" applyNumberFormat="1" applyFont="1" applyFill="1" applyBorder="1" applyAlignment="1"/>
    <xf numFmtId="38" fontId="14" fillId="4" borderId="25" xfId="1" applyNumberFormat="1" applyFont="1" applyFill="1" applyBorder="1" applyAlignment="1"/>
    <xf numFmtId="177" fontId="14" fillId="4" borderId="26" xfId="1" applyNumberFormat="1" applyFont="1" applyFill="1" applyBorder="1" applyAlignment="1"/>
    <xf numFmtId="178" fontId="9" fillId="4" borderId="3" xfId="1" applyNumberFormat="1" applyFont="1" applyFill="1" applyBorder="1" applyAlignment="1"/>
    <xf numFmtId="178" fontId="9" fillId="4" borderId="4" xfId="1" applyNumberFormat="1" applyFont="1" applyFill="1" applyBorder="1" applyAlignment="1"/>
    <xf numFmtId="176" fontId="9" fillId="4" borderId="4" xfId="1" applyNumberFormat="1" applyFont="1" applyFill="1" applyBorder="1" applyAlignment="1"/>
    <xf numFmtId="0" fontId="8" fillId="5" borderId="34" xfId="1" applyFont="1" applyFill="1" applyBorder="1" applyAlignment="1">
      <alignment horizontal="center" vertical="center" shrinkToFit="1"/>
    </xf>
    <xf numFmtId="38" fontId="9" fillId="5" borderId="35" xfId="1" applyNumberFormat="1" applyFont="1" applyFill="1" applyBorder="1" applyAlignment="1"/>
    <xf numFmtId="38" fontId="9" fillId="5" borderId="15" xfId="1" applyNumberFormat="1" applyFont="1" applyFill="1" applyBorder="1" applyAlignment="1"/>
    <xf numFmtId="177" fontId="9" fillId="5" borderId="48" xfId="1" applyNumberFormat="1" applyFont="1" applyFill="1" applyBorder="1" applyAlignment="1"/>
    <xf numFmtId="38" fontId="14" fillId="5" borderId="15" xfId="1" applyNumberFormat="1" applyFont="1" applyFill="1" applyBorder="1" applyAlignment="1"/>
    <xf numFmtId="177" fontId="14" fillId="5" borderId="38" xfId="1" applyNumberFormat="1" applyFont="1" applyFill="1" applyBorder="1" applyAlignment="1"/>
    <xf numFmtId="178" fontId="9" fillId="5" borderId="37" xfId="1" applyNumberFormat="1" applyFont="1" applyFill="1" applyBorder="1" applyAlignment="1"/>
    <xf numFmtId="178" fontId="9" fillId="5" borderId="15" xfId="1" applyNumberFormat="1" applyFont="1" applyFill="1" applyBorder="1" applyAlignment="1"/>
    <xf numFmtId="176" fontId="9" fillId="5" borderId="15" xfId="1" applyNumberFormat="1" applyFont="1" applyFill="1" applyBorder="1" applyAlignment="1"/>
    <xf numFmtId="0" fontId="15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>
      <alignment vertical="center"/>
    </xf>
  </cellXfs>
  <cellStyles count="4">
    <cellStyle name="桁区切り 2" xfId="2"/>
    <cellStyle name="桁区切り 3" xfId="3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&#31246;&#21209;/03&#22320;&#26041;&#31246;&#38306;&#20418;/0306&#24500;&#21454;&#38306;&#20418;/&#9679;&#24500;&#21454;&#23455;&#32318;&#35519;/&#24500;&#21454;&#23455;&#32318;&#65288;R&#20803;&#65374;R5&#65289;/&#24500;&#21454;&#23455;&#32318;&#65288;R4&#65289;/04_R5.5&#26411;/90_&#38598;&#35336;&#32080;&#26524;/&#9314;&#31246;&#30446;&#21029;&#38598;&#35336;&#65292;&#24066;&#30010;&#26449;&#21029;&#65292;&#65299;&#24180;&#23550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集計"/>
      <sheetName val="②税目別（計）"/>
      <sheetName val="住民税"/>
      <sheetName val="固定"/>
      <sheetName val="（土地）"/>
      <sheetName val="（家屋）"/>
      <sheetName val="（償却資産）"/>
      <sheetName val="軽自"/>
      <sheetName val="たばこ"/>
      <sheetName val="入湯"/>
      <sheetName val="都市計画"/>
      <sheetName val="国保"/>
      <sheetName val="③市町村別 前年比"/>
      <sheetName val="④前年比【国保】"/>
      <sheetName val="⑤３年比【調定】"/>
      <sheetName val="⑤３年比【収入】 "/>
      <sheetName val="一覧(今年度)"/>
      <sheetName val="一覧(前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E7">
            <v>17998382.199999999</v>
          </cell>
          <cell r="J7">
            <v>16811767</v>
          </cell>
        </row>
        <row r="8">
          <cell r="E8">
            <v>2950502</v>
          </cell>
          <cell r="J8">
            <v>2466707</v>
          </cell>
        </row>
        <row r="9">
          <cell r="E9">
            <v>1114545</v>
          </cell>
          <cell r="J9">
            <v>854862</v>
          </cell>
        </row>
        <row r="10">
          <cell r="E10">
            <v>1470417</v>
          </cell>
          <cell r="J10">
            <v>1101929</v>
          </cell>
        </row>
        <row r="11">
          <cell r="E11">
            <v>716185</v>
          </cell>
          <cell r="J11">
            <v>528123</v>
          </cell>
        </row>
        <row r="12">
          <cell r="E12">
            <v>1531948</v>
          </cell>
          <cell r="J12">
            <v>1259522</v>
          </cell>
        </row>
        <row r="13">
          <cell r="E13">
            <v>680981</v>
          </cell>
          <cell r="J13">
            <v>482888</v>
          </cell>
        </row>
        <row r="14">
          <cell r="E14">
            <v>1157543</v>
          </cell>
          <cell r="J14">
            <v>944266</v>
          </cell>
        </row>
        <row r="15">
          <cell r="E15">
            <v>812239</v>
          </cell>
          <cell r="J15">
            <v>678610</v>
          </cell>
        </row>
        <row r="16">
          <cell r="E16">
            <v>1680836</v>
          </cell>
          <cell r="J16">
            <v>1358781</v>
          </cell>
        </row>
        <row r="17">
          <cell r="E17">
            <v>1343237</v>
          </cell>
          <cell r="J17">
            <v>1129473</v>
          </cell>
        </row>
        <row r="18">
          <cell r="E18">
            <v>848274</v>
          </cell>
          <cell r="J18">
            <v>621676</v>
          </cell>
        </row>
        <row r="19">
          <cell r="E19">
            <v>2621960</v>
          </cell>
          <cell r="J19">
            <v>1958072</v>
          </cell>
        </row>
        <row r="20">
          <cell r="E20">
            <v>733804</v>
          </cell>
          <cell r="J20">
            <v>666472</v>
          </cell>
        </row>
        <row r="21">
          <cell r="E21">
            <v>212343</v>
          </cell>
          <cell r="J21">
            <v>165434</v>
          </cell>
        </row>
        <row r="22">
          <cell r="E22">
            <v>24679</v>
          </cell>
          <cell r="J22">
            <v>21504</v>
          </cell>
        </row>
        <row r="23">
          <cell r="E23">
            <v>468435</v>
          </cell>
          <cell r="J23">
            <v>365987</v>
          </cell>
        </row>
        <row r="24">
          <cell r="E24">
            <v>218961</v>
          </cell>
          <cell r="J24">
            <v>183292</v>
          </cell>
        </row>
        <row r="25">
          <cell r="E25">
            <v>756543</v>
          </cell>
          <cell r="J25">
            <v>576532</v>
          </cell>
        </row>
        <row r="26">
          <cell r="E26">
            <v>232958</v>
          </cell>
          <cell r="J26">
            <v>179495</v>
          </cell>
        </row>
        <row r="27">
          <cell r="E27">
            <v>285421</v>
          </cell>
          <cell r="J27">
            <v>246307</v>
          </cell>
        </row>
        <row r="28">
          <cell r="E28">
            <v>769127</v>
          </cell>
          <cell r="J28">
            <v>675667</v>
          </cell>
        </row>
        <row r="29">
          <cell r="E29">
            <v>265051</v>
          </cell>
          <cell r="J29">
            <v>236383</v>
          </cell>
        </row>
        <row r="30">
          <cell r="E30">
            <v>242190</v>
          </cell>
          <cell r="J30">
            <v>206243</v>
          </cell>
        </row>
        <row r="31">
          <cell r="E31">
            <v>401114</v>
          </cell>
          <cell r="J31">
            <v>340671</v>
          </cell>
        </row>
        <row r="32">
          <cell r="E32">
            <v>670570</v>
          </cell>
          <cell r="J32">
            <v>563947</v>
          </cell>
        </row>
        <row r="33">
          <cell r="E33">
            <v>474863</v>
          </cell>
          <cell r="J33">
            <v>419388</v>
          </cell>
        </row>
        <row r="34">
          <cell r="E34">
            <v>150060</v>
          </cell>
          <cell r="J34">
            <v>133777</v>
          </cell>
        </row>
        <row r="35">
          <cell r="E35">
            <v>107562</v>
          </cell>
          <cell r="J35">
            <v>85950</v>
          </cell>
        </row>
        <row r="36">
          <cell r="E36">
            <v>129318</v>
          </cell>
          <cell r="J36">
            <v>115597</v>
          </cell>
        </row>
        <row r="37">
          <cell r="E37">
            <v>471796</v>
          </cell>
          <cell r="J37">
            <v>452667</v>
          </cell>
        </row>
        <row r="38">
          <cell r="E38">
            <v>364771</v>
          </cell>
          <cell r="J38">
            <v>312759</v>
          </cell>
        </row>
        <row r="39">
          <cell r="E39">
            <v>483563</v>
          </cell>
          <cell r="J39">
            <v>423654</v>
          </cell>
        </row>
        <row r="40">
          <cell r="E40">
            <v>167814</v>
          </cell>
          <cell r="J40">
            <v>148723</v>
          </cell>
        </row>
        <row r="41">
          <cell r="E41">
            <v>323638</v>
          </cell>
          <cell r="J41">
            <v>311393</v>
          </cell>
        </row>
      </sheetData>
      <sheetData sheetId="12"/>
      <sheetData sheetId="13"/>
      <sheetData sheetId="14"/>
      <sheetData sheetId="15"/>
      <sheetData sheetId="16">
        <row r="1">
          <cell r="B1" t="str">
            <v>令和４年度　市町村税の徴収実績に関する調（令和５年５月末現在）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A1:Q48"/>
  <sheetViews>
    <sheetView showGridLines="0" tabSelected="1" zoomScaleNormal="100" zoomScaleSheetLayoutView="100" workbookViewId="0">
      <pane xSplit="3" topLeftCell="D1" activePane="topRight" state="frozen"/>
      <selection activeCell="Q8" sqref="Q8"/>
      <selection pane="topRight" activeCell="X19" sqref="X19"/>
    </sheetView>
  </sheetViews>
  <sheetFormatPr defaultColWidth="9" defaultRowHeight="14.25" x14ac:dyDescent="0.4"/>
  <cols>
    <col min="1" max="1" width="1.875" style="140" customWidth="1"/>
    <col min="2" max="2" width="3.125" style="8" hidden="1" customWidth="1"/>
    <col min="3" max="3" width="9.5" style="8" bestFit="1" customWidth="1"/>
    <col min="4" max="4" width="10.25" style="8" bestFit="1" customWidth="1"/>
    <col min="5" max="5" width="9" style="8" bestFit="1" customWidth="1"/>
    <col min="6" max="6" width="6.375" style="8" bestFit="1" customWidth="1"/>
    <col min="7" max="7" width="10.125" style="8" hidden="1" customWidth="1"/>
    <col min="8" max="8" width="5.875" style="8" bestFit="1" customWidth="1"/>
    <col min="9" max="9" width="10.25" style="8" bestFit="1" customWidth="1"/>
    <col min="10" max="10" width="9" style="8" bestFit="1" customWidth="1"/>
    <col min="11" max="11" width="6.375" style="8" bestFit="1" customWidth="1"/>
    <col min="12" max="12" width="9" style="8" hidden="1" customWidth="1"/>
    <col min="13" max="13" width="5.875" style="8" bestFit="1" customWidth="1"/>
    <col min="14" max="14" width="7" style="8" bestFit="1" customWidth="1"/>
    <col min="15" max="15" width="6.375" style="8" bestFit="1" customWidth="1"/>
    <col min="16" max="16" width="6.375" style="142" bestFit="1" customWidth="1"/>
    <col min="17" max="17" width="5.75" style="142" bestFit="1" customWidth="1"/>
    <col min="18" max="16384" width="9" style="8"/>
  </cols>
  <sheetData>
    <row r="1" spans="1:17" s="1" customFormat="1" ht="12" customHeight="1" x14ac:dyDescent="0.15">
      <c r="C1" s="2" t="str">
        <f>'[1]一覧(今年度)'!B1</f>
        <v>令和４年度　市町村税の徴収実績に関する調（令和５年５月末現在）</v>
      </c>
      <c r="N1" s="3"/>
      <c r="P1" s="4"/>
    </row>
    <row r="2" spans="1:17" s="1" customFormat="1" ht="12" customHeight="1" x14ac:dyDescent="0.15">
      <c r="C2" s="5" t="s">
        <v>0</v>
      </c>
      <c r="D2" s="6"/>
      <c r="E2" s="6"/>
      <c r="I2" s="7"/>
      <c r="J2" s="7" t="s">
        <v>1</v>
      </c>
      <c r="K2" s="7"/>
      <c r="L2" s="7"/>
      <c r="M2" s="7"/>
      <c r="N2" s="7"/>
      <c r="O2" s="7"/>
      <c r="P2" s="7"/>
      <c r="Q2" s="3"/>
    </row>
    <row r="3" spans="1:17" ht="12" x14ac:dyDescent="0.4">
      <c r="A3" s="8"/>
      <c r="O3" s="9" t="s">
        <v>2</v>
      </c>
      <c r="P3" s="9"/>
      <c r="Q3" s="8"/>
    </row>
    <row r="4" spans="1:17" ht="17.25" x14ac:dyDescent="0.4">
      <c r="A4" s="10"/>
      <c r="C4" s="11"/>
      <c r="D4" s="12" t="s">
        <v>3</v>
      </c>
      <c r="E4" s="13"/>
      <c r="F4" s="14"/>
      <c r="G4" s="15"/>
      <c r="H4" s="15"/>
      <c r="I4" s="12" t="s">
        <v>4</v>
      </c>
      <c r="J4" s="13"/>
      <c r="K4" s="14"/>
      <c r="L4" s="14"/>
      <c r="M4" s="14"/>
      <c r="N4" s="12" t="s">
        <v>5</v>
      </c>
      <c r="O4" s="13"/>
      <c r="P4" s="16"/>
      <c r="Q4" s="16"/>
    </row>
    <row r="5" spans="1:17" ht="21" x14ac:dyDescent="0.4">
      <c r="A5" s="10"/>
      <c r="C5" s="17" t="s">
        <v>6</v>
      </c>
      <c r="D5" s="18" t="s">
        <v>7</v>
      </c>
      <c r="E5" s="19" t="s">
        <v>8</v>
      </c>
      <c r="F5" s="20" t="s">
        <v>9</v>
      </c>
      <c r="G5" s="21" t="s">
        <v>10</v>
      </c>
      <c r="H5" s="22" t="s">
        <v>10</v>
      </c>
      <c r="I5" s="23" t="s">
        <v>7</v>
      </c>
      <c r="J5" s="24" t="s">
        <v>8</v>
      </c>
      <c r="K5" s="20" t="s">
        <v>9</v>
      </c>
      <c r="L5" s="21" t="s">
        <v>10</v>
      </c>
      <c r="M5" s="22" t="s">
        <v>10</v>
      </c>
      <c r="N5" s="25" t="s">
        <v>7</v>
      </c>
      <c r="O5" s="24" t="s">
        <v>8</v>
      </c>
      <c r="P5" s="26" t="s">
        <v>9</v>
      </c>
      <c r="Q5" s="22" t="s">
        <v>10</v>
      </c>
    </row>
    <row r="6" spans="1:17" ht="17.25" x14ac:dyDescent="0.15">
      <c r="A6" s="10"/>
      <c r="B6" s="8" t="s">
        <v>11</v>
      </c>
      <c r="C6" s="11" t="s">
        <v>12</v>
      </c>
      <c r="D6" s="27">
        <f>[1]国保!E7</f>
        <v>17998382.199999999</v>
      </c>
      <c r="E6" s="28">
        <v>18110924</v>
      </c>
      <c r="F6" s="29">
        <f>(D6-E6)/E6*100</f>
        <v>-0.6214028616099363</v>
      </c>
      <c r="G6" s="30">
        <v>19866687</v>
      </c>
      <c r="H6" s="31">
        <f>(D6-G6)/G6*100</f>
        <v>-9.4042091668329046</v>
      </c>
      <c r="I6" s="27">
        <f>[1]国保!J7</f>
        <v>16811767</v>
      </c>
      <c r="J6" s="32">
        <v>16861373</v>
      </c>
      <c r="K6" s="29">
        <f>(I6-J6)/J6*100</f>
        <v>-0.29419905484565229</v>
      </c>
      <c r="L6" s="30">
        <v>17792614</v>
      </c>
      <c r="M6" s="31">
        <f>(I6-L6)/L6*100</f>
        <v>-5.5126638502920366</v>
      </c>
      <c r="N6" s="33">
        <f t="shared" ref="N6:O45" si="0">ROUND((I6/D6)*100,1)</f>
        <v>93.4</v>
      </c>
      <c r="O6" s="34">
        <f t="shared" si="0"/>
        <v>93.1</v>
      </c>
      <c r="P6" s="35">
        <f>N6-O6</f>
        <v>0.30000000000001137</v>
      </c>
      <c r="Q6" s="36">
        <f>ROUND((L6/G6)*100,1)</f>
        <v>89.6</v>
      </c>
    </row>
    <row r="7" spans="1:17" ht="17.25" x14ac:dyDescent="0.15">
      <c r="A7" s="10"/>
      <c r="B7" s="8" t="s">
        <v>11</v>
      </c>
      <c r="C7" s="37" t="s">
        <v>13</v>
      </c>
      <c r="D7" s="38">
        <f>[1]国保!E8</f>
        <v>2950502</v>
      </c>
      <c r="E7" s="39">
        <v>3170091</v>
      </c>
      <c r="F7" s="40">
        <f t="shared" ref="F7:F45" si="1">(D7-E7)/E7*100</f>
        <v>-6.9268989439104436</v>
      </c>
      <c r="G7" s="41">
        <v>3487370</v>
      </c>
      <c r="H7" s="42">
        <f t="shared" ref="H7:H45" si="2">(D7-G7)/G7*100</f>
        <v>-15.394638366448069</v>
      </c>
      <c r="I7" s="38">
        <f>[1]国保!J8</f>
        <v>2466707</v>
      </c>
      <c r="J7" s="43">
        <v>2642124</v>
      </c>
      <c r="K7" s="40">
        <f t="shared" ref="K7:K45" si="3">(I7-J7)/J7*100</f>
        <v>-6.6392417615524471</v>
      </c>
      <c r="L7" s="41">
        <v>2832387</v>
      </c>
      <c r="M7" s="42">
        <f t="shared" ref="M7:M45" si="4">(I7-L7)/L7*100</f>
        <v>-12.910665103320978</v>
      </c>
      <c r="N7" s="44">
        <f t="shared" si="0"/>
        <v>83.6</v>
      </c>
      <c r="O7" s="45">
        <f t="shared" si="0"/>
        <v>83.3</v>
      </c>
      <c r="P7" s="46">
        <f t="shared" ref="P7:P39" si="5">N7-O7</f>
        <v>0.29999999999999716</v>
      </c>
      <c r="Q7" s="47">
        <f t="shared" ref="Q7:Q45" si="6">ROUND((L7/G7)*100,1)</f>
        <v>81.2</v>
      </c>
    </row>
    <row r="8" spans="1:17" ht="17.25" x14ac:dyDescent="0.15">
      <c r="A8" s="10"/>
      <c r="B8" s="8" t="s">
        <v>11</v>
      </c>
      <c r="C8" s="48" t="s">
        <v>14</v>
      </c>
      <c r="D8" s="49">
        <f>[1]国保!E9</f>
        <v>1114545</v>
      </c>
      <c r="E8" s="50">
        <v>1142738</v>
      </c>
      <c r="F8" s="51">
        <f t="shared" si="1"/>
        <v>-2.4671446998349578</v>
      </c>
      <c r="G8" s="52">
        <v>1259316</v>
      </c>
      <c r="H8" s="53">
        <f t="shared" si="2"/>
        <v>-11.496002591883213</v>
      </c>
      <c r="I8" s="49">
        <f>[1]国保!J9</f>
        <v>854862</v>
      </c>
      <c r="J8" s="54">
        <v>870231</v>
      </c>
      <c r="K8" s="51">
        <f t="shared" si="3"/>
        <v>-1.7660827987051715</v>
      </c>
      <c r="L8" s="52">
        <v>932103</v>
      </c>
      <c r="M8" s="53">
        <f t="shared" si="4"/>
        <v>-8.2867451343896548</v>
      </c>
      <c r="N8" s="55">
        <f t="shared" si="0"/>
        <v>76.7</v>
      </c>
      <c r="O8" s="56">
        <f t="shared" si="0"/>
        <v>76.2</v>
      </c>
      <c r="P8" s="57">
        <f t="shared" si="5"/>
        <v>0.5</v>
      </c>
      <c r="Q8" s="58">
        <f t="shared" si="6"/>
        <v>74</v>
      </c>
    </row>
    <row r="9" spans="1:17" ht="17.25" x14ac:dyDescent="0.15">
      <c r="A9" s="10"/>
      <c r="B9" s="8" t="s">
        <v>11</v>
      </c>
      <c r="C9" s="48" t="s">
        <v>15</v>
      </c>
      <c r="D9" s="49">
        <f>[1]国保!E10</f>
        <v>1470417</v>
      </c>
      <c r="E9" s="50">
        <v>1617953</v>
      </c>
      <c r="F9" s="51">
        <f t="shared" si="1"/>
        <v>-9.118682681140923</v>
      </c>
      <c r="G9" s="52">
        <v>1806339</v>
      </c>
      <c r="H9" s="53">
        <f t="shared" si="2"/>
        <v>-18.596841456670095</v>
      </c>
      <c r="I9" s="49">
        <f>[1]国保!J10</f>
        <v>1101929</v>
      </c>
      <c r="J9" s="54">
        <v>1186769</v>
      </c>
      <c r="K9" s="51">
        <f t="shared" si="3"/>
        <v>-7.1488217167789179</v>
      </c>
      <c r="L9" s="52">
        <v>1239425</v>
      </c>
      <c r="M9" s="53">
        <f t="shared" si="4"/>
        <v>-11.093531274582972</v>
      </c>
      <c r="N9" s="55">
        <f t="shared" si="0"/>
        <v>74.900000000000006</v>
      </c>
      <c r="O9" s="56">
        <f t="shared" si="0"/>
        <v>73.400000000000006</v>
      </c>
      <c r="P9" s="57">
        <f t="shared" si="5"/>
        <v>1.5</v>
      </c>
      <c r="Q9" s="58">
        <f t="shared" si="6"/>
        <v>68.599999999999994</v>
      </c>
    </row>
    <row r="10" spans="1:17" ht="17.25" x14ac:dyDescent="0.15">
      <c r="A10" s="10"/>
      <c r="B10" s="8" t="s">
        <v>16</v>
      </c>
      <c r="C10" s="48" t="s">
        <v>17</v>
      </c>
      <c r="D10" s="49">
        <f>[1]国保!E11</f>
        <v>716185</v>
      </c>
      <c r="E10" s="50">
        <v>784490</v>
      </c>
      <c r="F10" s="51">
        <f t="shared" si="1"/>
        <v>-8.7069306173437511</v>
      </c>
      <c r="G10" s="52">
        <v>806146</v>
      </c>
      <c r="H10" s="53">
        <f t="shared" si="2"/>
        <v>-11.159392963557471</v>
      </c>
      <c r="I10" s="49">
        <f>[1]国保!J11</f>
        <v>528123</v>
      </c>
      <c r="J10" s="54">
        <v>554725</v>
      </c>
      <c r="K10" s="51">
        <f t="shared" si="3"/>
        <v>-4.7955293163279098</v>
      </c>
      <c r="L10" s="52">
        <v>559124</v>
      </c>
      <c r="M10" s="53">
        <f t="shared" si="4"/>
        <v>-5.5445661427518766</v>
      </c>
      <c r="N10" s="55">
        <f t="shared" si="0"/>
        <v>73.7</v>
      </c>
      <c r="O10" s="56">
        <f t="shared" si="0"/>
        <v>70.7</v>
      </c>
      <c r="P10" s="57">
        <f t="shared" si="5"/>
        <v>3</v>
      </c>
      <c r="Q10" s="58">
        <f t="shared" si="6"/>
        <v>69.400000000000006</v>
      </c>
    </row>
    <row r="11" spans="1:17" ht="17.25" x14ac:dyDescent="0.15">
      <c r="A11" s="10"/>
      <c r="B11" s="8" t="s">
        <v>11</v>
      </c>
      <c r="C11" s="48" t="s">
        <v>18</v>
      </c>
      <c r="D11" s="49">
        <f>[1]国保!E12</f>
        <v>1531948</v>
      </c>
      <c r="E11" s="50">
        <v>1619678</v>
      </c>
      <c r="F11" s="51">
        <f t="shared" si="1"/>
        <v>-5.4165087134603294</v>
      </c>
      <c r="G11" s="52">
        <v>1692971</v>
      </c>
      <c r="H11" s="53">
        <f t="shared" si="2"/>
        <v>-9.5112674700275424</v>
      </c>
      <c r="I11" s="49">
        <f>[1]国保!J12</f>
        <v>1259522</v>
      </c>
      <c r="J11" s="54">
        <v>1340433</v>
      </c>
      <c r="K11" s="51">
        <f t="shared" si="3"/>
        <v>-6.0361838301504065</v>
      </c>
      <c r="L11" s="52">
        <v>1356663</v>
      </c>
      <c r="M11" s="53">
        <f t="shared" si="4"/>
        <v>-7.1602896224043855</v>
      </c>
      <c r="N11" s="55">
        <f t="shared" si="0"/>
        <v>82.2</v>
      </c>
      <c r="O11" s="56">
        <f t="shared" si="0"/>
        <v>82.8</v>
      </c>
      <c r="P11" s="57">
        <f t="shared" si="5"/>
        <v>-0.59999999999999432</v>
      </c>
      <c r="Q11" s="58">
        <f t="shared" si="6"/>
        <v>80.099999999999994</v>
      </c>
    </row>
    <row r="12" spans="1:17" ht="17.25" x14ac:dyDescent="0.15">
      <c r="A12" s="10"/>
      <c r="B12" s="8" t="s">
        <v>16</v>
      </c>
      <c r="C12" s="48" t="s">
        <v>19</v>
      </c>
      <c r="D12" s="49">
        <f>[1]国保!E13</f>
        <v>680981</v>
      </c>
      <c r="E12" s="50">
        <v>719265</v>
      </c>
      <c r="F12" s="51">
        <f t="shared" si="1"/>
        <v>-5.3226557666506782</v>
      </c>
      <c r="G12" s="52">
        <v>762085</v>
      </c>
      <c r="H12" s="53">
        <f t="shared" si="2"/>
        <v>-10.6423824114108</v>
      </c>
      <c r="I12" s="49">
        <f>[1]国保!J13</f>
        <v>482888</v>
      </c>
      <c r="J12" s="54">
        <v>506713</v>
      </c>
      <c r="K12" s="51">
        <f t="shared" si="3"/>
        <v>-4.7018726576977494</v>
      </c>
      <c r="L12" s="52">
        <v>511015</v>
      </c>
      <c r="M12" s="53">
        <f t="shared" si="4"/>
        <v>-5.5041437139809988</v>
      </c>
      <c r="N12" s="55">
        <f t="shared" si="0"/>
        <v>70.900000000000006</v>
      </c>
      <c r="O12" s="56">
        <f t="shared" si="0"/>
        <v>70.400000000000006</v>
      </c>
      <c r="P12" s="57">
        <f t="shared" si="5"/>
        <v>0.5</v>
      </c>
      <c r="Q12" s="58">
        <f t="shared" si="6"/>
        <v>67.099999999999994</v>
      </c>
    </row>
    <row r="13" spans="1:17" ht="17.25" x14ac:dyDescent="0.15">
      <c r="A13" s="10"/>
      <c r="B13" s="8" t="s">
        <v>11</v>
      </c>
      <c r="C13" s="48" t="s">
        <v>20</v>
      </c>
      <c r="D13" s="49">
        <f>[1]国保!E14</f>
        <v>1157543</v>
      </c>
      <c r="E13" s="50">
        <v>1194309</v>
      </c>
      <c r="F13" s="51">
        <f t="shared" si="1"/>
        <v>-3.0784328008915613</v>
      </c>
      <c r="G13" s="52">
        <v>1247631</v>
      </c>
      <c r="H13" s="53">
        <f t="shared" si="2"/>
        <v>-7.2207247174845763</v>
      </c>
      <c r="I13" s="49">
        <f>[1]国保!J14</f>
        <v>944266</v>
      </c>
      <c r="J13" s="54">
        <v>978852</v>
      </c>
      <c r="K13" s="51">
        <f t="shared" si="3"/>
        <v>-3.5333227086423689</v>
      </c>
      <c r="L13" s="52">
        <v>1029247</v>
      </c>
      <c r="M13" s="53">
        <f t="shared" si="4"/>
        <v>-8.2566186736517082</v>
      </c>
      <c r="N13" s="55">
        <f t="shared" si="0"/>
        <v>81.599999999999994</v>
      </c>
      <c r="O13" s="56">
        <f t="shared" si="0"/>
        <v>82</v>
      </c>
      <c r="P13" s="57">
        <f t="shared" si="5"/>
        <v>-0.40000000000000568</v>
      </c>
      <c r="Q13" s="58">
        <f t="shared" si="6"/>
        <v>82.5</v>
      </c>
    </row>
    <row r="14" spans="1:17" ht="17.25" x14ac:dyDescent="0.15">
      <c r="A14" s="10"/>
      <c r="B14" s="8" t="s">
        <v>11</v>
      </c>
      <c r="C14" s="48" t="s">
        <v>21</v>
      </c>
      <c r="D14" s="49">
        <f>[1]国保!E15</f>
        <v>812239</v>
      </c>
      <c r="E14" s="50">
        <v>851406</v>
      </c>
      <c r="F14" s="51">
        <f t="shared" si="1"/>
        <v>-4.600272960256329</v>
      </c>
      <c r="G14" s="52">
        <v>907210</v>
      </c>
      <c r="H14" s="53">
        <f t="shared" si="2"/>
        <v>-10.46846926290495</v>
      </c>
      <c r="I14" s="49">
        <f>[1]国保!J15</f>
        <v>678610</v>
      </c>
      <c r="J14" s="54">
        <v>717004</v>
      </c>
      <c r="K14" s="51">
        <f t="shared" si="3"/>
        <v>-5.354781842221243</v>
      </c>
      <c r="L14" s="52">
        <v>730533</v>
      </c>
      <c r="M14" s="53">
        <f t="shared" si="4"/>
        <v>-7.1075502407146569</v>
      </c>
      <c r="N14" s="55">
        <f t="shared" si="0"/>
        <v>83.5</v>
      </c>
      <c r="O14" s="56">
        <f t="shared" si="0"/>
        <v>84.2</v>
      </c>
      <c r="P14" s="57">
        <f t="shared" si="5"/>
        <v>-0.70000000000000284</v>
      </c>
      <c r="Q14" s="58">
        <f t="shared" si="6"/>
        <v>80.5</v>
      </c>
    </row>
    <row r="15" spans="1:17" ht="17.25" x14ac:dyDescent="0.15">
      <c r="A15" s="10"/>
      <c r="B15" s="8" t="s">
        <v>16</v>
      </c>
      <c r="C15" s="59" t="s">
        <v>22</v>
      </c>
      <c r="D15" s="49">
        <f>[1]国保!E16</f>
        <v>1680836</v>
      </c>
      <c r="E15" s="50">
        <v>1910966</v>
      </c>
      <c r="F15" s="51">
        <f t="shared" si="1"/>
        <v>-12.042600443963943</v>
      </c>
      <c r="G15" s="52">
        <v>2107454</v>
      </c>
      <c r="H15" s="53">
        <f t="shared" si="2"/>
        <v>-20.243288821487919</v>
      </c>
      <c r="I15" s="49">
        <f>[1]国保!J16</f>
        <v>1358781</v>
      </c>
      <c r="J15" s="54">
        <v>1573608</v>
      </c>
      <c r="K15" s="51">
        <f t="shared" si="3"/>
        <v>-13.65187518111245</v>
      </c>
      <c r="L15" s="52">
        <v>1683739</v>
      </c>
      <c r="M15" s="53">
        <f t="shared" si="4"/>
        <v>-19.29978458656597</v>
      </c>
      <c r="N15" s="55">
        <f t="shared" si="0"/>
        <v>80.8</v>
      </c>
      <c r="O15" s="56">
        <f t="shared" si="0"/>
        <v>82.3</v>
      </c>
      <c r="P15" s="57">
        <f>N15-O15</f>
        <v>-1.5</v>
      </c>
      <c r="Q15" s="58">
        <f t="shared" si="6"/>
        <v>79.900000000000006</v>
      </c>
    </row>
    <row r="16" spans="1:17" ht="17.25" x14ac:dyDescent="0.15">
      <c r="A16" s="10"/>
      <c r="B16" s="8" t="s">
        <v>16</v>
      </c>
      <c r="C16" s="59" t="s">
        <v>23</v>
      </c>
      <c r="D16" s="49">
        <f>[1]国保!E17</f>
        <v>1343237</v>
      </c>
      <c r="E16" s="50">
        <v>1511335</v>
      </c>
      <c r="F16" s="51">
        <f t="shared" si="1"/>
        <v>-11.122484426020703</v>
      </c>
      <c r="G16" s="52">
        <v>1641011</v>
      </c>
      <c r="H16" s="53">
        <f t="shared" si="2"/>
        <v>-18.145765019247282</v>
      </c>
      <c r="I16" s="49">
        <f>[1]国保!J17</f>
        <v>1129473</v>
      </c>
      <c r="J16" s="54">
        <v>1263847</v>
      </c>
      <c r="K16" s="51">
        <f t="shared" si="3"/>
        <v>-10.63214139053224</v>
      </c>
      <c r="L16" s="52">
        <v>1270630</v>
      </c>
      <c r="M16" s="53">
        <f t="shared" si="4"/>
        <v>-11.109213539740129</v>
      </c>
      <c r="N16" s="55">
        <f t="shared" si="0"/>
        <v>84.1</v>
      </c>
      <c r="O16" s="56">
        <f t="shared" si="0"/>
        <v>83.6</v>
      </c>
      <c r="P16" s="57">
        <f>N16-O16</f>
        <v>0.5</v>
      </c>
      <c r="Q16" s="58">
        <f t="shared" si="6"/>
        <v>77.400000000000006</v>
      </c>
    </row>
    <row r="17" spans="1:17" ht="17.25" x14ac:dyDescent="0.15">
      <c r="A17" s="10"/>
      <c r="B17" s="8" t="s">
        <v>11</v>
      </c>
      <c r="C17" s="59" t="s">
        <v>24</v>
      </c>
      <c r="D17" s="49">
        <f>[1]国保!E18</f>
        <v>848274</v>
      </c>
      <c r="E17" s="50">
        <v>909452</v>
      </c>
      <c r="F17" s="51">
        <f t="shared" si="1"/>
        <v>-6.7269080721137557</v>
      </c>
      <c r="G17" s="52">
        <v>982632</v>
      </c>
      <c r="H17" s="53">
        <f t="shared" si="2"/>
        <v>-13.673277483330484</v>
      </c>
      <c r="I17" s="49">
        <f>[1]国保!J18</f>
        <v>621676</v>
      </c>
      <c r="J17" s="54">
        <v>672379</v>
      </c>
      <c r="K17" s="51">
        <f t="shared" si="3"/>
        <v>-7.54083634378825</v>
      </c>
      <c r="L17" s="52">
        <v>702353</v>
      </c>
      <c r="M17" s="53">
        <f t="shared" si="4"/>
        <v>-11.486674079843041</v>
      </c>
      <c r="N17" s="55">
        <f t="shared" si="0"/>
        <v>73.3</v>
      </c>
      <c r="O17" s="56">
        <f t="shared" si="0"/>
        <v>73.900000000000006</v>
      </c>
      <c r="P17" s="57">
        <f>N17-O17</f>
        <v>-0.60000000000000853</v>
      </c>
      <c r="Q17" s="58">
        <f t="shared" si="6"/>
        <v>71.5</v>
      </c>
    </row>
    <row r="18" spans="1:17" ht="17.25" x14ac:dyDescent="0.15">
      <c r="A18" s="10"/>
      <c r="B18" s="8" t="s">
        <v>16</v>
      </c>
      <c r="C18" s="59" t="s">
        <v>25</v>
      </c>
      <c r="D18" s="49">
        <f>[1]国保!E19</f>
        <v>2621960</v>
      </c>
      <c r="E18" s="50">
        <v>2896530</v>
      </c>
      <c r="F18" s="51">
        <f t="shared" si="1"/>
        <v>-9.4792734755034473</v>
      </c>
      <c r="G18" s="52">
        <v>3052904</v>
      </c>
      <c r="H18" s="53">
        <f t="shared" si="2"/>
        <v>-14.115871314656472</v>
      </c>
      <c r="I18" s="49">
        <f>[1]国保!J19</f>
        <v>1958072</v>
      </c>
      <c r="J18" s="54">
        <v>2205908</v>
      </c>
      <c r="K18" s="51">
        <f t="shared" si="3"/>
        <v>-11.235101373221369</v>
      </c>
      <c r="L18" s="52">
        <v>2255102</v>
      </c>
      <c r="M18" s="53">
        <f t="shared" si="4"/>
        <v>-13.171466301745996</v>
      </c>
      <c r="N18" s="55">
        <f t="shared" si="0"/>
        <v>74.7</v>
      </c>
      <c r="O18" s="56">
        <f t="shared" si="0"/>
        <v>76.2</v>
      </c>
      <c r="P18" s="57">
        <f>N18-O18</f>
        <v>-1.5</v>
      </c>
      <c r="Q18" s="58">
        <f t="shared" si="6"/>
        <v>73.900000000000006</v>
      </c>
    </row>
    <row r="19" spans="1:17" ht="17.25" x14ac:dyDescent="0.15">
      <c r="A19" s="10"/>
      <c r="B19" s="8" t="s">
        <v>16</v>
      </c>
      <c r="C19" s="60" t="s">
        <v>26</v>
      </c>
      <c r="D19" s="61">
        <f>[1]国保!E20</f>
        <v>733804</v>
      </c>
      <c r="E19" s="62">
        <v>772233</v>
      </c>
      <c r="F19" s="63">
        <f t="shared" si="1"/>
        <v>-4.976347812124061</v>
      </c>
      <c r="G19" s="64">
        <v>786863</v>
      </c>
      <c r="H19" s="65">
        <f t="shared" si="2"/>
        <v>-6.7431052165370602</v>
      </c>
      <c r="I19" s="61">
        <f>[1]国保!J20</f>
        <v>666472</v>
      </c>
      <c r="J19" s="66">
        <v>693213</v>
      </c>
      <c r="K19" s="63">
        <f t="shared" si="3"/>
        <v>-3.8575445065225265</v>
      </c>
      <c r="L19" s="64">
        <v>680819</v>
      </c>
      <c r="M19" s="65">
        <f t="shared" si="4"/>
        <v>-2.1073148663594878</v>
      </c>
      <c r="N19" s="67">
        <f t="shared" si="0"/>
        <v>90.8</v>
      </c>
      <c r="O19" s="68">
        <f t="shared" si="0"/>
        <v>89.8</v>
      </c>
      <c r="P19" s="69">
        <f>N19-O19</f>
        <v>1</v>
      </c>
      <c r="Q19" s="70">
        <f t="shared" si="6"/>
        <v>86.5</v>
      </c>
    </row>
    <row r="20" spans="1:17" ht="17.25" x14ac:dyDescent="0.15">
      <c r="A20" s="10"/>
      <c r="B20" s="8" t="s">
        <v>16</v>
      </c>
      <c r="C20" s="71" t="s">
        <v>27</v>
      </c>
      <c r="D20" s="72">
        <f>[1]国保!E21</f>
        <v>212343</v>
      </c>
      <c r="E20" s="73">
        <v>260945</v>
      </c>
      <c r="F20" s="74">
        <f t="shared" si="1"/>
        <v>-18.625380827377416</v>
      </c>
      <c r="G20" s="75">
        <v>329080</v>
      </c>
      <c r="H20" s="76">
        <f t="shared" si="2"/>
        <v>-35.473744986021636</v>
      </c>
      <c r="I20" s="72">
        <f>[1]国保!J21</f>
        <v>165434</v>
      </c>
      <c r="J20" s="77">
        <v>210217</v>
      </c>
      <c r="K20" s="74">
        <f t="shared" si="3"/>
        <v>-21.303224762983014</v>
      </c>
      <c r="L20" s="75">
        <v>256255</v>
      </c>
      <c r="M20" s="76">
        <f t="shared" si="4"/>
        <v>-35.44164991902597</v>
      </c>
      <c r="N20" s="78">
        <f t="shared" si="0"/>
        <v>77.900000000000006</v>
      </c>
      <c r="O20" s="79">
        <f t="shared" si="0"/>
        <v>80.599999999999994</v>
      </c>
      <c r="P20" s="80">
        <f t="shared" si="5"/>
        <v>-2.6999999999999886</v>
      </c>
      <c r="Q20" s="47">
        <f>ROUND((L20/G20)*100,1)</f>
        <v>77.900000000000006</v>
      </c>
    </row>
    <row r="21" spans="1:17" ht="17.25" x14ac:dyDescent="0.15">
      <c r="A21" s="10"/>
      <c r="B21" s="8" t="s">
        <v>16</v>
      </c>
      <c r="C21" s="48" t="s">
        <v>28</v>
      </c>
      <c r="D21" s="49">
        <f>[1]国保!E22</f>
        <v>24679</v>
      </c>
      <c r="E21" s="50">
        <v>28239</v>
      </c>
      <c r="F21" s="51">
        <f t="shared" si="1"/>
        <v>-12.606678706753073</v>
      </c>
      <c r="G21" s="52">
        <v>28135</v>
      </c>
      <c r="H21" s="53">
        <f t="shared" si="2"/>
        <v>-12.28363248622712</v>
      </c>
      <c r="I21" s="49">
        <f>[1]国保!J22</f>
        <v>21504</v>
      </c>
      <c r="J21" s="54">
        <v>24846</v>
      </c>
      <c r="K21" s="51">
        <f t="shared" si="3"/>
        <v>-13.450857280850038</v>
      </c>
      <c r="L21" s="52">
        <v>24510</v>
      </c>
      <c r="M21" s="53">
        <f t="shared" si="4"/>
        <v>-12.264381884944921</v>
      </c>
      <c r="N21" s="55">
        <f t="shared" si="0"/>
        <v>87.1</v>
      </c>
      <c r="O21" s="56">
        <f t="shared" si="0"/>
        <v>88</v>
      </c>
      <c r="P21" s="57">
        <f t="shared" si="5"/>
        <v>-0.90000000000000568</v>
      </c>
      <c r="Q21" s="58">
        <f t="shared" si="6"/>
        <v>87.1</v>
      </c>
    </row>
    <row r="22" spans="1:17" ht="17.25" x14ac:dyDescent="0.15">
      <c r="A22" s="10"/>
      <c r="B22" s="8" t="s">
        <v>16</v>
      </c>
      <c r="C22" s="48" t="s">
        <v>29</v>
      </c>
      <c r="D22" s="49">
        <f>[1]国保!E23</f>
        <v>468435</v>
      </c>
      <c r="E22" s="50">
        <v>489437</v>
      </c>
      <c r="F22" s="51">
        <f t="shared" si="1"/>
        <v>-4.2910527810525156</v>
      </c>
      <c r="G22" s="52">
        <v>527630</v>
      </c>
      <c r="H22" s="53">
        <f t="shared" si="2"/>
        <v>-11.219036066940848</v>
      </c>
      <c r="I22" s="49">
        <f>[1]国保!J23</f>
        <v>365987</v>
      </c>
      <c r="J22" s="54">
        <v>378833</v>
      </c>
      <c r="K22" s="51">
        <f t="shared" si="3"/>
        <v>-3.3909400712187163</v>
      </c>
      <c r="L22" s="52">
        <v>383147</v>
      </c>
      <c r="M22" s="53">
        <f t="shared" si="4"/>
        <v>-4.4786987761877297</v>
      </c>
      <c r="N22" s="55">
        <f t="shared" si="0"/>
        <v>78.099999999999994</v>
      </c>
      <c r="O22" s="56">
        <f t="shared" si="0"/>
        <v>77.400000000000006</v>
      </c>
      <c r="P22" s="57">
        <f t="shared" si="5"/>
        <v>0.69999999999998863</v>
      </c>
      <c r="Q22" s="58">
        <f t="shared" si="6"/>
        <v>72.599999999999994</v>
      </c>
    </row>
    <row r="23" spans="1:17" ht="17.25" x14ac:dyDescent="0.15">
      <c r="A23" s="10"/>
      <c r="B23" s="8" t="s">
        <v>16</v>
      </c>
      <c r="C23" s="48" t="s">
        <v>30</v>
      </c>
      <c r="D23" s="49">
        <f>[1]国保!E24</f>
        <v>218961</v>
      </c>
      <c r="E23" s="50">
        <v>230380</v>
      </c>
      <c r="F23" s="51">
        <f t="shared" si="1"/>
        <v>-4.956593454292908</v>
      </c>
      <c r="G23" s="52">
        <v>240830</v>
      </c>
      <c r="H23" s="53">
        <f t="shared" si="2"/>
        <v>-9.0806793173607936</v>
      </c>
      <c r="I23" s="49">
        <f>[1]国保!J24</f>
        <v>183292</v>
      </c>
      <c r="J23" s="54">
        <v>193795</v>
      </c>
      <c r="K23" s="51">
        <f t="shared" si="3"/>
        <v>-5.4196444696715602</v>
      </c>
      <c r="L23" s="52">
        <v>194597</v>
      </c>
      <c r="M23" s="53">
        <f t="shared" si="4"/>
        <v>-5.809442077729873</v>
      </c>
      <c r="N23" s="55">
        <f t="shared" si="0"/>
        <v>83.7</v>
      </c>
      <c r="O23" s="56">
        <f t="shared" si="0"/>
        <v>84.1</v>
      </c>
      <c r="P23" s="57">
        <f t="shared" si="5"/>
        <v>-0.39999999999999147</v>
      </c>
      <c r="Q23" s="58">
        <f t="shared" si="6"/>
        <v>80.8</v>
      </c>
    </row>
    <row r="24" spans="1:17" ht="17.25" x14ac:dyDescent="0.15">
      <c r="A24" s="10"/>
      <c r="B24" s="8" t="s">
        <v>16</v>
      </c>
      <c r="C24" s="48" t="s">
        <v>31</v>
      </c>
      <c r="D24" s="49">
        <f>[1]国保!E25</f>
        <v>756543</v>
      </c>
      <c r="E24" s="50">
        <v>795861</v>
      </c>
      <c r="F24" s="51">
        <f t="shared" si="1"/>
        <v>-4.940309928492538</v>
      </c>
      <c r="G24" s="52">
        <v>863736</v>
      </c>
      <c r="H24" s="53">
        <f t="shared" si="2"/>
        <v>-12.410389285615048</v>
      </c>
      <c r="I24" s="49">
        <f>[1]国保!J25</f>
        <v>576532</v>
      </c>
      <c r="J24" s="54">
        <v>600084</v>
      </c>
      <c r="K24" s="51">
        <f t="shared" si="3"/>
        <v>-3.9247838635924306</v>
      </c>
      <c r="L24" s="52">
        <v>620362</v>
      </c>
      <c r="M24" s="53">
        <f t="shared" si="4"/>
        <v>-7.0652296562329742</v>
      </c>
      <c r="N24" s="55">
        <f t="shared" si="0"/>
        <v>76.2</v>
      </c>
      <c r="O24" s="56">
        <f t="shared" si="0"/>
        <v>75.400000000000006</v>
      </c>
      <c r="P24" s="57">
        <f t="shared" si="5"/>
        <v>0.79999999999999716</v>
      </c>
      <c r="Q24" s="58">
        <f t="shared" si="6"/>
        <v>71.8</v>
      </c>
    </row>
    <row r="25" spans="1:17" ht="17.25" x14ac:dyDescent="0.15">
      <c r="A25" s="10"/>
      <c r="B25" s="8" t="s">
        <v>16</v>
      </c>
      <c r="C25" s="48" t="s">
        <v>32</v>
      </c>
      <c r="D25" s="49">
        <f>[1]国保!E26</f>
        <v>232958</v>
      </c>
      <c r="E25" s="50">
        <v>239301</v>
      </c>
      <c r="F25" s="51">
        <f t="shared" si="1"/>
        <v>-2.6506366458978441</v>
      </c>
      <c r="G25" s="52">
        <v>264195</v>
      </c>
      <c r="H25" s="53">
        <f t="shared" si="2"/>
        <v>-11.823463729442269</v>
      </c>
      <c r="I25" s="49">
        <f>[1]国保!J26</f>
        <v>179495</v>
      </c>
      <c r="J25" s="54">
        <v>185297</v>
      </c>
      <c r="K25" s="51">
        <f t="shared" si="3"/>
        <v>-3.1311893878476176</v>
      </c>
      <c r="L25" s="52">
        <v>202005</v>
      </c>
      <c r="M25" s="53">
        <f t="shared" si="4"/>
        <v>-11.143288532462067</v>
      </c>
      <c r="N25" s="55">
        <f t="shared" si="0"/>
        <v>77.099999999999994</v>
      </c>
      <c r="O25" s="56">
        <f t="shared" si="0"/>
        <v>77.400000000000006</v>
      </c>
      <c r="P25" s="57">
        <f t="shared" si="5"/>
        <v>-0.30000000000001137</v>
      </c>
      <c r="Q25" s="58">
        <f t="shared" si="6"/>
        <v>76.5</v>
      </c>
    </row>
    <row r="26" spans="1:17" ht="17.25" x14ac:dyDescent="0.15">
      <c r="A26" s="10"/>
      <c r="B26" s="8" t="s">
        <v>16</v>
      </c>
      <c r="C26" s="59" t="s">
        <v>33</v>
      </c>
      <c r="D26" s="49">
        <f>[1]国保!E27</f>
        <v>285421</v>
      </c>
      <c r="E26" s="50">
        <v>310556</v>
      </c>
      <c r="F26" s="81">
        <f t="shared" si="1"/>
        <v>-8.0935483455479851</v>
      </c>
      <c r="G26" s="52">
        <v>331969</v>
      </c>
      <c r="H26" s="53">
        <f t="shared" si="2"/>
        <v>-14.02179119134618</v>
      </c>
      <c r="I26" s="49">
        <f>[1]国保!J27</f>
        <v>246307</v>
      </c>
      <c r="J26" s="54">
        <v>265766</v>
      </c>
      <c r="K26" s="81">
        <f t="shared" si="3"/>
        <v>-7.3218545637891985</v>
      </c>
      <c r="L26" s="52">
        <v>254651</v>
      </c>
      <c r="M26" s="53">
        <f t="shared" si="4"/>
        <v>-3.2766413640629724</v>
      </c>
      <c r="N26" s="55">
        <f t="shared" si="0"/>
        <v>86.3</v>
      </c>
      <c r="O26" s="82">
        <f t="shared" si="0"/>
        <v>85.6</v>
      </c>
      <c r="P26" s="57">
        <f t="shared" si="5"/>
        <v>0.70000000000000284</v>
      </c>
      <c r="Q26" s="58">
        <f t="shared" si="6"/>
        <v>76.7</v>
      </c>
    </row>
    <row r="27" spans="1:17" ht="17.25" x14ac:dyDescent="0.15">
      <c r="A27" s="10"/>
      <c r="B27" s="8" t="s">
        <v>11</v>
      </c>
      <c r="C27" s="48" t="s">
        <v>34</v>
      </c>
      <c r="D27" s="83">
        <f>[1]国保!E28</f>
        <v>769127</v>
      </c>
      <c r="E27" s="84">
        <v>796020</v>
      </c>
      <c r="F27" s="81">
        <f t="shared" si="1"/>
        <v>-3.3784327026959118</v>
      </c>
      <c r="G27" s="52">
        <v>868096</v>
      </c>
      <c r="H27" s="53">
        <f t="shared" si="2"/>
        <v>-11.400697618696549</v>
      </c>
      <c r="I27" s="83">
        <f>[1]国保!J28</f>
        <v>675667</v>
      </c>
      <c r="J27" s="85">
        <v>691592</v>
      </c>
      <c r="K27" s="81">
        <f t="shared" si="3"/>
        <v>-2.302658214669921</v>
      </c>
      <c r="L27" s="52">
        <v>734487</v>
      </c>
      <c r="M27" s="53">
        <f t="shared" si="4"/>
        <v>-8.0083105623380675</v>
      </c>
      <c r="N27" s="55">
        <f t="shared" si="0"/>
        <v>87.8</v>
      </c>
      <c r="O27" s="82">
        <f t="shared" si="0"/>
        <v>86.9</v>
      </c>
      <c r="P27" s="57">
        <f t="shared" si="5"/>
        <v>0.89999999999999147</v>
      </c>
      <c r="Q27" s="58">
        <f t="shared" si="6"/>
        <v>84.6</v>
      </c>
    </row>
    <row r="28" spans="1:17" ht="17.25" x14ac:dyDescent="0.15">
      <c r="A28" s="10"/>
      <c r="B28" s="8" t="s">
        <v>11</v>
      </c>
      <c r="C28" s="48" t="s">
        <v>35</v>
      </c>
      <c r="D28" s="83">
        <f>[1]国保!E29</f>
        <v>265051</v>
      </c>
      <c r="E28" s="84">
        <v>287088</v>
      </c>
      <c r="F28" s="81">
        <f t="shared" si="1"/>
        <v>-7.676043582455554</v>
      </c>
      <c r="G28" s="52">
        <v>254282</v>
      </c>
      <c r="H28" s="53">
        <f t="shared" si="2"/>
        <v>4.2350618604541417</v>
      </c>
      <c r="I28" s="83">
        <f>[1]国保!J29</f>
        <v>236383</v>
      </c>
      <c r="J28" s="85">
        <v>256446</v>
      </c>
      <c r="K28" s="81">
        <f t="shared" si="3"/>
        <v>-7.8234794069706677</v>
      </c>
      <c r="L28" s="52">
        <v>214034</v>
      </c>
      <c r="M28" s="53">
        <f t="shared" si="4"/>
        <v>10.441798966519338</v>
      </c>
      <c r="N28" s="55">
        <f t="shared" si="0"/>
        <v>89.2</v>
      </c>
      <c r="O28" s="82">
        <f t="shared" si="0"/>
        <v>89.3</v>
      </c>
      <c r="P28" s="57">
        <f t="shared" si="5"/>
        <v>-9.9999999999994316E-2</v>
      </c>
      <c r="Q28" s="58">
        <f t="shared" si="6"/>
        <v>84.2</v>
      </c>
    </row>
    <row r="29" spans="1:17" ht="17.25" x14ac:dyDescent="0.15">
      <c r="A29" s="10"/>
      <c r="B29" s="8" t="s">
        <v>11</v>
      </c>
      <c r="C29" s="48" t="s">
        <v>36</v>
      </c>
      <c r="D29" s="83">
        <f>[1]国保!E30</f>
        <v>242190</v>
      </c>
      <c r="E29" s="84">
        <v>252614</v>
      </c>
      <c r="F29" s="81">
        <f t="shared" si="1"/>
        <v>-4.1264537990768524</v>
      </c>
      <c r="G29" s="52">
        <v>350242</v>
      </c>
      <c r="H29" s="53">
        <f t="shared" si="2"/>
        <v>-30.850668966029204</v>
      </c>
      <c r="I29" s="83">
        <f>[1]国保!J30</f>
        <v>206243</v>
      </c>
      <c r="J29" s="85">
        <v>214582</v>
      </c>
      <c r="K29" s="81">
        <f t="shared" si="3"/>
        <v>-3.8861600693441205</v>
      </c>
      <c r="L29" s="52">
        <v>262821</v>
      </c>
      <c r="M29" s="53">
        <f t="shared" si="4"/>
        <v>-21.527199120313824</v>
      </c>
      <c r="N29" s="55">
        <f t="shared" si="0"/>
        <v>85.2</v>
      </c>
      <c r="O29" s="82">
        <f t="shared" si="0"/>
        <v>84.9</v>
      </c>
      <c r="P29" s="57">
        <f t="shared" si="5"/>
        <v>0.29999999999999716</v>
      </c>
      <c r="Q29" s="58">
        <f t="shared" si="6"/>
        <v>75</v>
      </c>
    </row>
    <row r="30" spans="1:17" ht="17.25" x14ac:dyDescent="0.15">
      <c r="A30" s="10"/>
      <c r="B30" s="8" t="s">
        <v>11</v>
      </c>
      <c r="C30" s="48" t="s">
        <v>37</v>
      </c>
      <c r="D30" s="83">
        <f>[1]国保!E31</f>
        <v>401114</v>
      </c>
      <c r="E30" s="84">
        <v>435525</v>
      </c>
      <c r="F30" s="81">
        <f t="shared" si="1"/>
        <v>-7.901038975948568</v>
      </c>
      <c r="G30" s="52">
        <v>441105</v>
      </c>
      <c r="H30" s="53">
        <f t="shared" si="2"/>
        <v>-9.066095374117273</v>
      </c>
      <c r="I30" s="83">
        <f>[1]国保!J31</f>
        <v>340671</v>
      </c>
      <c r="J30" s="85">
        <v>367130</v>
      </c>
      <c r="K30" s="81">
        <f t="shared" si="3"/>
        <v>-7.2069839021599984</v>
      </c>
      <c r="L30" s="52">
        <v>362544</v>
      </c>
      <c r="M30" s="53">
        <f t="shared" si="4"/>
        <v>-6.033198728981862</v>
      </c>
      <c r="N30" s="55">
        <f t="shared" si="0"/>
        <v>84.9</v>
      </c>
      <c r="O30" s="82">
        <f t="shared" si="0"/>
        <v>84.3</v>
      </c>
      <c r="P30" s="57">
        <f t="shared" si="5"/>
        <v>0.60000000000000853</v>
      </c>
      <c r="Q30" s="58">
        <f t="shared" si="6"/>
        <v>82.2</v>
      </c>
    </row>
    <row r="31" spans="1:17" ht="17.25" x14ac:dyDescent="0.15">
      <c r="A31" s="10"/>
      <c r="B31" s="8" t="s">
        <v>11</v>
      </c>
      <c r="C31" s="48" t="s">
        <v>38</v>
      </c>
      <c r="D31" s="83">
        <f>[1]国保!E32</f>
        <v>670570</v>
      </c>
      <c r="E31" s="84">
        <v>689159</v>
      </c>
      <c r="F31" s="81">
        <f t="shared" si="1"/>
        <v>-2.6973456052957303</v>
      </c>
      <c r="G31" s="52">
        <v>695764</v>
      </c>
      <c r="H31" s="53">
        <f t="shared" si="2"/>
        <v>-3.6210554153419841</v>
      </c>
      <c r="I31" s="83">
        <f>[1]国保!J32</f>
        <v>563947</v>
      </c>
      <c r="J31" s="85">
        <v>576106</v>
      </c>
      <c r="K31" s="81">
        <f t="shared" si="3"/>
        <v>-2.1105491003391736</v>
      </c>
      <c r="L31" s="52">
        <v>569046</v>
      </c>
      <c r="M31" s="53">
        <f t="shared" si="4"/>
        <v>-0.89606112686847816</v>
      </c>
      <c r="N31" s="55">
        <f t="shared" si="0"/>
        <v>84.1</v>
      </c>
      <c r="O31" s="82">
        <f t="shared" si="0"/>
        <v>83.6</v>
      </c>
      <c r="P31" s="57">
        <f t="shared" si="5"/>
        <v>0.5</v>
      </c>
      <c r="Q31" s="58">
        <f t="shared" si="6"/>
        <v>81.8</v>
      </c>
    </row>
    <row r="32" spans="1:17" ht="17.25" x14ac:dyDescent="0.15">
      <c r="A32" s="10"/>
      <c r="B32" s="8" t="s">
        <v>16</v>
      </c>
      <c r="C32" s="48" t="s">
        <v>39</v>
      </c>
      <c r="D32" s="83">
        <f>[1]国保!E33</f>
        <v>474863</v>
      </c>
      <c r="E32" s="84">
        <v>507102</v>
      </c>
      <c r="F32" s="81">
        <f t="shared" si="1"/>
        <v>-6.3574980970297883</v>
      </c>
      <c r="G32" s="52">
        <v>566811</v>
      </c>
      <c r="H32" s="53">
        <f t="shared" si="2"/>
        <v>-16.221985811849098</v>
      </c>
      <c r="I32" s="83">
        <f>[1]国保!J33</f>
        <v>419388</v>
      </c>
      <c r="J32" s="85">
        <v>444831</v>
      </c>
      <c r="K32" s="81">
        <f t="shared" si="3"/>
        <v>-5.7197002906721881</v>
      </c>
      <c r="L32" s="52">
        <v>459439</v>
      </c>
      <c r="M32" s="53">
        <f t="shared" si="4"/>
        <v>-8.7173705323231161</v>
      </c>
      <c r="N32" s="55">
        <f t="shared" si="0"/>
        <v>88.3</v>
      </c>
      <c r="O32" s="82">
        <f t="shared" si="0"/>
        <v>87.7</v>
      </c>
      <c r="P32" s="57">
        <f t="shared" si="5"/>
        <v>0.59999999999999432</v>
      </c>
      <c r="Q32" s="58">
        <f t="shared" si="6"/>
        <v>81.099999999999994</v>
      </c>
    </row>
    <row r="33" spans="1:17" ht="17.25" x14ac:dyDescent="0.15">
      <c r="A33" s="10"/>
      <c r="B33" s="8" t="s">
        <v>16</v>
      </c>
      <c r="C33" s="48" t="s">
        <v>40</v>
      </c>
      <c r="D33" s="83">
        <f>[1]国保!E34</f>
        <v>150060</v>
      </c>
      <c r="E33" s="84">
        <v>164345</v>
      </c>
      <c r="F33" s="81">
        <f t="shared" si="1"/>
        <v>-8.6920806839271041</v>
      </c>
      <c r="G33" s="52">
        <v>158719</v>
      </c>
      <c r="H33" s="53">
        <f t="shared" si="2"/>
        <v>-5.4555535254128369</v>
      </c>
      <c r="I33" s="83">
        <f>[1]国保!J34</f>
        <v>133777</v>
      </c>
      <c r="J33" s="85">
        <v>145307</v>
      </c>
      <c r="K33" s="81">
        <f t="shared" si="3"/>
        <v>-7.9349239885208558</v>
      </c>
      <c r="L33" s="52">
        <v>134235</v>
      </c>
      <c r="M33" s="53">
        <f t="shared" si="4"/>
        <v>-0.34119268447126311</v>
      </c>
      <c r="N33" s="55">
        <f t="shared" si="0"/>
        <v>89.1</v>
      </c>
      <c r="O33" s="82">
        <f t="shared" si="0"/>
        <v>88.4</v>
      </c>
      <c r="P33" s="57">
        <f t="shared" si="5"/>
        <v>0.69999999999998863</v>
      </c>
      <c r="Q33" s="58">
        <f t="shared" si="6"/>
        <v>84.6</v>
      </c>
    </row>
    <row r="34" spans="1:17" ht="17.25" x14ac:dyDescent="0.15">
      <c r="A34" s="10"/>
      <c r="B34" s="8" t="s">
        <v>16</v>
      </c>
      <c r="C34" s="59" t="s">
        <v>41</v>
      </c>
      <c r="D34" s="83">
        <f>[1]国保!E35</f>
        <v>107562</v>
      </c>
      <c r="E34" s="84">
        <v>111245</v>
      </c>
      <c r="F34" s="81">
        <f t="shared" si="1"/>
        <v>-3.3107105937345498</v>
      </c>
      <c r="G34" s="52">
        <v>119470</v>
      </c>
      <c r="H34" s="53">
        <f t="shared" si="2"/>
        <v>-9.9673558215451585</v>
      </c>
      <c r="I34" s="83">
        <f>[1]国保!J35</f>
        <v>85950</v>
      </c>
      <c r="J34" s="85">
        <v>87082</v>
      </c>
      <c r="K34" s="81">
        <f t="shared" si="3"/>
        <v>-1.2999242093658852</v>
      </c>
      <c r="L34" s="52">
        <v>87063</v>
      </c>
      <c r="M34" s="53">
        <f t="shared" si="4"/>
        <v>-1.2783846180352159</v>
      </c>
      <c r="N34" s="55">
        <f t="shared" si="0"/>
        <v>79.900000000000006</v>
      </c>
      <c r="O34" s="82">
        <f t="shared" si="0"/>
        <v>78.3</v>
      </c>
      <c r="P34" s="57">
        <f t="shared" si="5"/>
        <v>1.6000000000000085</v>
      </c>
      <c r="Q34" s="58">
        <f t="shared" si="6"/>
        <v>72.900000000000006</v>
      </c>
    </row>
    <row r="35" spans="1:17" ht="17.25" x14ac:dyDescent="0.15">
      <c r="A35" s="10"/>
      <c r="B35" s="8" t="s">
        <v>16</v>
      </c>
      <c r="C35" s="48" t="s">
        <v>42</v>
      </c>
      <c r="D35" s="83">
        <f>[1]国保!E36</f>
        <v>129318</v>
      </c>
      <c r="E35" s="84">
        <v>147330</v>
      </c>
      <c r="F35" s="81">
        <f t="shared" si="1"/>
        <v>-12.225615964162087</v>
      </c>
      <c r="G35" s="52">
        <v>178687</v>
      </c>
      <c r="H35" s="53">
        <f t="shared" si="2"/>
        <v>-27.628758667390464</v>
      </c>
      <c r="I35" s="83">
        <f>[1]国保!J36</f>
        <v>115597</v>
      </c>
      <c r="J35" s="85">
        <v>128493</v>
      </c>
      <c r="K35" s="81">
        <f t="shared" si="3"/>
        <v>-10.036344392301526</v>
      </c>
      <c r="L35" s="52">
        <v>157945</v>
      </c>
      <c r="M35" s="53">
        <f t="shared" si="4"/>
        <v>-26.811864889676784</v>
      </c>
      <c r="N35" s="55">
        <f t="shared" si="0"/>
        <v>89.4</v>
      </c>
      <c r="O35" s="82">
        <f t="shared" si="0"/>
        <v>87.2</v>
      </c>
      <c r="P35" s="57">
        <f t="shared" si="5"/>
        <v>2.2000000000000028</v>
      </c>
      <c r="Q35" s="58">
        <f t="shared" si="6"/>
        <v>88.4</v>
      </c>
    </row>
    <row r="36" spans="1:17" ht="17.25" x14ac:dyDescent="0.15">
      <c r="A36" s="10"/>
      <c r="B36" s="8" t="s">
        <v>16</v>
      </c>
      <c r="C36" s="48" t="s">
        <v>43</v>
      </c>
      <c r="D36" s="83">
        <f>[1]国保!E37</f>
        <v>471796</v>
      </c>
      <c r="E36" s="84">
        <v>542409</v>
      </c>
      <c r="F36" s="81">
        <f t="shared" si="1"/>
        <v>-13.018404930596652</v>
      </c>
      <c r="G36" s="52">
        <v>592948</v>
      </c>
      <c r="H36" s="53">
        <f t="shared" si="2"/>
        <v>-20.432145820544129</v>
      </c>
      <c r="I36" s="83">
        <f>[1]国保!J37</f>
        <v>452667</v>
      </c>
      <c r="J36" s="85">
        <v>523324</v>
      </c>
      <c r="K36" s="81">
        <f t="shared" si="3"/>
        <v>-13.501578372098354</v>
      </c>
      <c r="L36" s="52">
        <v>566309</v>
      </c>
      <c r="M36" s="53">
        <f t="shared" si="4"/>
        <v>-20.067136492621522</v>
      </c>
      <c r="N36" s="55">
        <f t="shared" si="0"/>
        <v>95.9</v>
      </c>
      <c r="O36" s="82">
        <f t="shared" si="0"/>
        <v>96.5</v>
      </c>
      <c r="P36" s="57">
        <f t="shared" si="5"/>
        <v>-0.59999999999999432</v>
      </c>
      <c r="Q36" s="58">
        <f t="shared" si="6"/>
        <v>95.5</v>
      </c>
    </row>
    <row r="37" spans="1:17" ht="17.25" x14ac:dyDescent="0.15">
      <c r="A37" s="10"/>
      <c r="B37" s="8" t="s">
        <v>16</v>
      </c>
      <c r="C37" s="48" t="s">
        <v>44</v>
      </c>
      <c r="D37" s="83">
        <f>[1]国保!E38</f>
        <v>364771</v>
      </c>
      <c r="E37" s="84">
        <v>372218</v>
      </c>
      <c r="F37" s="81">
        <f t="shared" si="1"/>
        <v>-2.0007092617767008</v>
      </c>
      <c r="G37" s="52">
        <v>445760</v>
      </c>
      <c r="H37" s="53">
        <f t="shared" si="2"/>
        <v>-18.16874551328069</v>
      </c>
      <c r="I37" s="83">
        <f>[1]国保!J38</f>
        <v>312759</v>
      </c>
      <c r="J37" s="85">
        <v>318029</v>
      </c>
      <c r="K37" s="81">
        <f t="shared" si="3"/>
        <v>-1.6570815868993078</v>
      </c>
      <c r="L37" s="52">
        <v>365848</v>
      </c>
      <c r="M37" s="53">
        <f t="shared" si="4"/>
        <v>-14.511217773501563</v>
      </c>
      <c r="N37" s="55">
        <f t="shared" si="0"/>
        <v>85.7</v>
      </c>
      <c r="O37" s="82">
        <f t="shared" si="0"/>
        <v>85.4</v>
      </c>
      <c r="P37" s="57">
        <f t="shared" si="5"/>
        <v>0.29999999999999716</v>
      </c>
      <c r="Q37" s="58">
        <f t="shared" si="6"/>
        <v>82.1</v>
      </c>
    </row>
    <row r="38" spans="1:17" ht="17.25" x14ac:dyDescent="0.15">
      <c r="A38" s="10"/>
      <c r="B38" s="8" t="s">
        <v>16</v>
      </c>
      <c r="C38" s="48" t="s">
        <v>45</v>
      </c>
      <c r="D38" s="83">
        <f>[1]国保!E39</f>
        <v>483563</v>
      </c>
      <c r="E38" s="84">
        <v>518047</v>
      </c>
      <c r="F38" s="81">
        <f t="shared" si="1"/>
        <v>-6.6565388854679206</v>
      </c>
      <c r="G38" s="52">
        <v>604721</v>
      </c>
      <c r="H38" s="53">
        <f t="shared" si="2"/>
        <v>-20.035355147249724</v>
      </c>
      <c r="I38" s="83">
        <f>[1]国保!J39</f>
        <v>423654</v>
      </c>
      <c r="J38" s="85">
        <v>455354</v>
      </c>
      <c r="K38" s="81">
        <f t="shared" si="3"/>
        <v>-6.9616166762562752</v>
      </c>
      <c r="L38" s="52">
        <v>498233</v>
      </c>
      <c r="M38" s="53">
        <f t="shared" si="4"/>
        <v>-14.96869938362172</v>
      </c>
      <c r="N38" s="55">
        <f t="shared" si="0"/>
        <v>87.6</v>
      </c>
      <c r="O38" s="82">
        <f t="shared" si="0"/>
        <v>87.9</v>
      </c>
      <c r="P38" s="57">
        <f t="shared" si="5"/>
        <v>-0.30000000000001137</v>
      </c>
      <c r="Q38" s="58">
        <f t="shared" si="6"/>
        <v>82.4</v>
      </c>
    </row>
    <row r="39" spans="1:17" ht="17.25" x14ac:dyDescent="0.15">
      <c r="A39" s="10"/>
      <c r="B39" s="8" t="s">
        <v>11</v>
      </c>
      <c r="C39" s="48" t="s">
        <v>46</v>
      </c>
      <c r="D39" s="83">
        <f>[1]国保!E40</f>
        <v>167814</v>
      </c>
      <c r="E39" s="84">
        <v>172554</v>
      </c>
      <c r="F39" s="81">
        <f t="shared" si="1"/>
        <v>-2.7469661671129035</v>
      </c>
      <c r="G39" s="52">
        <v>189944</v>
      </c>
      <c r="H39" s="53">
        <f t="shared" si="2"/>
        <v>-11.650802341742828</v>
      </c>
      <c r="I39" s="83">
        <f>[1]国保!J40</f>
        <v>148723</v>
      </c>
      <c r="J39" s="85">
        <v>153599</v>
      </c>
      <c r="K39" s="81">
        <f t="shared" si="3"/>
        <v>-3.1744998339832944</v>
      </c>
      <c r="L39" s="52">
        <v>169211</v>
      </c>
      <c r="M39" s="53">
        <f t="shared" si="4"/>
        <v>-12.107959884404679</v>
      </c>
      <c r="N39" s="55">
        <f t="shared" si="0"/>
        <v>88.6</v>
      </c>
      <c r="O39" s="82">
        <f t="shared" si="0"/>
        <v>89</v>
      </c>
      <c r="P39" s="57">
        <f t="shared" si="5"/>
        <v>-0.40000000000000568</v>
      </c>
      <c r="Q39" s="86">
        <f t="shared" si="6"/>
        <v>89.1</v>
      </c>
    </row>
    <row r="40" spans="1:17" ht="17.25" x14ac:dyDescent="0.15">
      <c r="A40" s="10"/>
      <c r="B40" s="8" t="s">
        <v>11</v>
      </c>
      <c r="C40" s="87" t="s">
        <v>47</v>
      </c>
      <c r="D40" s="88">
        <f>[1]国保!E41</f>
        <v>323638</v>
      </c>
      <c r="E40" s="89">
        <v>376709</v>
      </c>
      <c r="F40" s="90">
        <f t="shared" si="1"/>
        <v>-14.088062669062856</v>
      </c>
      <c r="G40" s="91">
        <v>416481</v>
      </c>
      <c r="H40" s="70">
        <f t="shared" si="2"/>
        <v>-22.292253428127573</v>
      </c>
      <c r="I40" s="88">
        <f>[1]国保!J41</f>
        <v>311393</v>
      </c>
      <c r="J40" s="92">
        <v>363618</v>
      </c>
      <c r="K40" s="90">
        <f t="shared" si="3"/>
        <v>-14.36260031131572</v>
      </c>
      <c r="L40" s="91">
        <v>407763</v>
      </c>
      <c r="M40" s="70">
        <f t="shared" si="4"/>
        <v>-23.633826511968962</v>
      </c>
      <c r="N40" s="78">
        <f t="shared" si="0"/>
        <v>96.2</v>
      </c>
      <c r="O40" s="93">
        <f t="shared" si="0"/>
        <v>96.5</v>
      </c>
      <c r="P40" s="94">
        <f>N40-O40</f>
        <v>-0.29999999999999716</v>
      </c>
      <c r="Q40" s="70">
        <f t="shared" si="6"/>
        <v>97.9</v>
      </c>
    </row>
    <row r="41" spans="1:17" ht="17.25" x14ac:dyDescent="0.15">
      <c r="A41" s="10"/>
      <c r="C41" s="95" t="s">
        <v>48</v>
      </c>
      <c r="D41" s="96">
        <f>SUM(D6:D40)</f>
        <v>42881630.200000003</v>
      </c>
      <c r="E41" s="97">
        <f>SUM(E6:E40)</f>
        <v>44938454</v>
      </c>
      <c r="F41" s="98">
        <f t="shared" si="1"/>
        <v>-4.5769794394795982</v>
      </c>
      <c r="G41" s="99">
        <f>SUM(G6:G40)</f>
        <v>48875224</v>
      </c>
      <c r="H41" s="100">
        <f t="shared" si="2"/>
        <v>-12.263051316143322</v>
      </c>
      <c r="I41" s="96">
        <f>SUM(I6:I40)</f>
        <v>37028518</v>
      </c>
      <c r="J41" s="97">
        <f>SUM(J6:J40)</f>
        <v>38651510</v>
      </c>
      <c r="K41" s="98">
        <f t="shared" si="3"/>
        <v>-4.1990390543603606</v>
      </c>
      <c r="L41" s="99">
        <f>SUM(L6:L40)</f>
        <v>40500259</v>
      </c>
      <c r="M41" s="100">
        <f t="shared" si="4"/>
        <v>-8.5721451806024245</v>
      </c>
      <c r="N41" s="101">
        <f t="shared" si="0"/>
        <v>86.4</v>
      </c>
      <c r="O41" s="102">
        <f t="shared" si="0"/>
        <v>86</v>
      </c>
      <c r="P41" s="103">
        <f>N41-O41</f>
        <v>0.40000000000000568</v>
      </c>
      <c r="Q41" s="100">
        <f t="shared" si="6"/>
        <v>82.9</v>
      </c>
    </row>
    <row r="42" spans="1:17" ht="17.25" x14ac:dyDescent="0.15">
      <c r="A42" s="10"/>
      <c r="C42" s="104" t="s">
        <v>49</v>
      </c>
      <c r="D42" s="105">
        <f>SUM(D7:D19)</f>
        <v>17662471</v>
      </c>
      <c r="E42" s="106">
        <f>SUM(E7:E19)</f>
        <v>19100446</v>
      </c>
      <c r="F42" s="107">
        <f t="shared" si="1"/>
        <v>-7.5284891253324657</v>
      </c>
      <c r="G42" s="108">
        <f>SUM(G7:G19)</f>
        <v>20539932</v>
      </c>
      <c r="H42" s="109">
        <f t="shared" si="2"/>
        <v>-14.009106748746783</v>
      </c>
      <c r="I42" s="105">
        <f t="shared" ref="I42:J42" si="7">SUM(I7:I19)</f>
        <v>14051381</v>
      </c>
      <c r="J42" s="106">
        <f t="shared" si="7"/>
        <v>15205806</v>
      </c>
      <c r="K42" s="107">
        <f t="shared" si="3"/>
        <v>-7.5920013710552405</v>
      </c>
      <c r="L42" s="108">
        <f>SUM(L7:L19)</f>
        <v>15783140</v>
      </c>
      <c r="M42" s="109">
        <f t="shared" si="4"/>
        <v>-10.972208318496826</v>
      </c>
      <c r="N42" s="110">
        <f t="shared" si="0"/>
        <v>79.599999999999994</v>
      </c>
      <c r="O42" s="111">
        <f t="shared" si="0"/>
        <v>79.599999999999994</v>
      </c>
      <c r="P42" s="112">
        <f>SUM(N42-O42)</f>
        <v>0</v>
      </c>
      <c r="Q42" s="109">
        <f t="shared" si="6"/>
        <v>76.8</v>
      </c>
    </row>
    <row r="43" spans="1:17" ht="17.25" x14ac:dyDescent="0.15">
      <c r="A43" s="10"/>
      <c r="C43" s="113" t="s">
        <v>50</v>
      </c>
      <c r="D43" s="114">
        <f>SUM(D20:D40)</f>
        <v>7220777</v>
      </c>
      <c r="E43" s="115">
        <f>SUM(E20:E40)</f>
        <v>7727084</v>
      </c>
      <c r="F43" s="116">
        <f t="shared" si="1"/>
        <v>-6.5523682672532102</v>
      </c>
      <c r="G43" s="117">
        <f>SUM(G20:G40)</f>
        <v>8468605</v>
      </c>
      <c r="H43" s="118">
        <f t="shared" si="2"/>
        <v>-14.734752654067581</v>
      </c>
      <c r="I43" s="114">
        <f t="shared" ref="I43:J43" si="8">SUM(I20:I40)</f>
        <v>6165370</v>
      </c>
      <c r="J43" s="115">
        <f t="shared" si="8"/>
        <v>6584331</v>
      </c>
      <c r="K43" s="116">
        <f t="shared" si="3"/>
        <v>-6.3630002805144512</v>
      </c>
      <c r="L43" s="117">
        <f>SUM(L20:L40)</f>
        <v>6924505</v>
      </c>
      <c r="M43" s="118">
        <f t="shared" si="4"/>
        <v>-10.96302190553693</v>
      </c>
      <c r="N43" s="119">
        <f t="shared" si="0"/>
        <v>85.4</v>
      </c>
      <c r="O43" s="120">
        <f t="shared" si="0"/>
        <v>85.2</v>
      </c>
      <c r="P43" s="121">
        <f>SUM(N43-O43)</f>
        <v>0.20000000000000284</v>
      </c>
      <c r="Q43" s="118">
        <f t="shared" si="6"/>
        <v>81.8</v>
      </c>
    </row>
    <row r="44" spans="1:17" ht="17.25" x14ac:dyDescent="0.15">
      <c r="A44" s="10"/>
      <c r="C44" s="122" t="s">
        <v>51</v>
      </c>
      <c r="D44" s="123">
        <f>SUMIF($B$6:$B$40,"沿",D6:D40)</f>
        <v>30723354.199999999</v>
      </c>
      <c r="E44" s="124">
        <f>SUMIF($B$6:$B$40,"沿",E6:E40)</f>
        <v>31626220</v>
      </c>
      <c r="F44" s="125">
        <f t="shared" si="1"/>
        <v>-2.8548014906618646</v>
      </c>
      <c r="G44" s="126">
        <f>SUMIF($B$6:$B$40,"沿",G6:G40)</f>
        <v>34466070</v>
      </c>
      <c r="H44" s="127">
        <f t="shared" si="2"/>
        <v>-10.859131313781933</v>
      </c>
      <c r="I44" s="123">
        <f>SUMIF($B$6:$B$40,"沿",I6:I40)</f>
        <v>27222366</v>
      </c>
      <c r="J44" s="124">
        <f>SUMIF($B$6:$B$40,"沿",J6:J40)</f>
        <v>27892238</v>
      </c>
      <c r="K44" s="125">
        <f t="shared" si="3"/>
        <v>-2.4016430664330342</v>
      </c>
      <c r="L44" s="126">
        <f>SUMIF($B$6:$B$40,"沿",L6:L40)</f>
        <v>29335231</v>
      </c>
      <c r="M44" s="127">
        <f t="shared" si="4"/>
        <v>-7.2024829120997893</v>
      </c>
      <c r="N44" s="128">
        <f t="shared" si="0"/>
        <v>88.6</v>
      </c>
      <c r="O44" s="129">
        <f t="shared" si="0"/>
        <v>88.2</v>
      </c>
      <c r="P44" s="130">
        <f>SUM(N44-O44)</f>
        <v>0.39999999999999147</v>
      </c>
      <c r="Q44" s="127">
        <f t="shared" si="6"/>
        <v>85.1</v>
      </c>
    </row>
    <row r="45" spans="1:17" ht="17.25" x14ac:dyDescent="0.15">
      <c r="A45" s="10"/>
      <c r="C45" s="131" t="s">
        <v>52</v>
      </c>
      <c r="D45" s="132">
        <f>SUMIF($B$6:$B$40,"-",D6:D40)</f>
        <v>12158276</v>
      </c>
      <c r="E45" s="133">
        <f>SUMIF($B$6:$B$40,"-",E6:E40)</f>
        <v>13312234</v>
      </c>
      <c r="F45" s="134">
        <f t="shared" si="1"/>
        <v>-8.6684023132405876</v>
      </c>
      <c r="G45" s="135">
        <f>SUMIF($B$6:$B$40,"-",G6:G40)</f>
        <v>14409154</v>
      </c>
      <c r="H45" s="136">
        <f t="shared" si="2"/>
        <v>-15.621166933187055</v>
      </c>
      <c r="I45" s="132">
        <f>SUMIF($B$6:$B$40,"-",I6:I40)</f>
        <v>9806152</v>
      </c>
      <c r="J45" s="133">
        <f>SUMIF($B$6:$B$40,"-",J6:J40)</f>
        <v>10759272</v>
      </c>
      <c r="K45" s="134">
        <f t="shared" si="3"/>
        <v>-8.8585919196019951</v>
      </c>
      <c r="L45" s="135">
        <f>SUMIF($B$6:$B$40,"-",L6:L40)</f>
        <v>11165028</v>
      </c>
      <c r="M45" s="136">
        <f t="shared" si="4"/>
        <v>-12.170824829100296</v>
      </c>
      <c r="N45" s="137">
        <f t="shared" si="0"/>
        <v>80.7</v>
      </c>
      <c r="O45" s="138">
        <f t="shared" si="0"/>
        <v>80.8</v>
      </c>
      <c r="P45" s="139">
        <f>SUM(N45-O45)</f>
        <v>-9.9999999999994316E-2</v>
      </c>
      <c r="Q45" s="136">
        <f t="shared" si="6"/>
        <v>77.5</v>
      </c>
    </row>
    <row r="46" spans="1:17" x14ac:dyDescent="0.4">
      <c r="D46" s="8" t="s">
        <v>53</v>
      </c>
      <c r="E46" s="8" t="s">
        <v>54</v>
      </c>
      <c r="F46" s="8">
        <f>COUNTIF(F6:F40,"&gt;0")</f>
        <v>0</v>
      </c>
      <c r="J46" s="8" t="s">
        <v>54</v>
      </c>
      <c r="K46" s="8">
        <f>COUNTIF(K6:K40,"&gt;0")</f>
        <v>0</v>
      </c>
      <c r="O46" s="141" t="s">
        <v>54</v>
      </c>
      <c r="P46" s="8">
        <f>COUNTIF(P6:P40,"&gt;0")</f>
        <v>20</v>
      </c>
    </row>
    <row r="47" spans="1:17" x14ac:dyDescent="0.4">
      <c r="E47" s="8" t="s">
        <v>55</v>
      </c>
      <c r="F47" s="8">
        <f>COUNTIF(F6:F40,"&lt;0")</f>
        <v>35</v>
      </c>
      <c r="J47" s="8" t="s">
        <v>55</v>
      </c>
      <c r="K47" s="8">
        <f>COUNTIF(K6:K40,"&lt;0")</f>
        <v>35</v>
      </c>
      <c r="O47" s="141" t="s">
        <v>56</v>
      </c>
      <c r="P47" s="8">
        <f>COUNTIF(P6:P40,"0")</f>
        <v>0</v>
      </c>
    </row>
    <row r="48" spans="1:17" x14ac:dyDescent="0.4">
      <c r="O48" s="141" t="s">
        <v>55</v>
      </c>
      <c r="P48" s="8">
        <f>COUNTIF(P6:P40,"&lt;0")</f>
        <v>15</v>
      </c>
    </row>
  </sheetData>
  <phoneticPr fontId="3"/>
  <dataValidations count="2">
    <dataValidation imeMode="on" allowBlank="1" showInputMessage="1" showErrorMessage="1" sqref="C1"/>
    <dataValidation imeMode="off" allowBlank="1" showInputMessage="1" showErrorMessage="1" sqref="M40:M45 H40:H45 H6 D6:G45 I6:L45 M6 N6:P45 Q17 Q20:Q45 Q6:Q9 Q11 Q13:Q14"/>
  </dataValidations>
  <pageMargins left="0.59055118110236227" right="0.39370078740157483" top="0.59055118110236227" bottom="0.39370078740157483" header="0.19685039370078741" footer="0.19685039370078741"/>
  <pageSetup paperSize="9" scale="85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④前年比【国保】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2023-09-01T01:53:13Z</cp:lastPrinted>
  <dcterms:created xsi:type="dcterms:W3CDTF">2023-09-01T01:52:42Z</dcterms:created>
  <dcterms:modified xsi:type="dcterms:W3CDTF">2023-09-01T01:53:16Z</dcterms:modified>
</cp:coreProperties>
</file>