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28800" windowHeight="12210"/>
  </bookViews>
  <sheets>
    <sheet name="③市町村別 前年比" sheetId="1" r:id="rId1"/>
  </sheets>
  <externalReferences>
    <externalReference r:id="rId2"/>
  </externalReferences>
  <definedNames>
    <definedName name="_xlnm._FilterDatabase" localSheetId="0" hidden="1">'③市町村別 前年比'!$A$5:$Q$47</definedName>
    <definedName name="_xlnm.Print_Area" localSheetId="0">'③市町村別 前年比'!$A$1:$Q$49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Q45" i="1" s="1"/>
  <c r="J45" i="1"/>
  <c r="O45" i="1" s="1"/>
  <c r="I45" i="1"/>
  <c r="G45" i="1"/>
  <c r="E45" i="1"/>
  <c r="O44" i="1"/>
  <c r="L44" i="1"/>
  <c r="Q44" i="1" s="1"/>
  <c r="J44" i="1"/>
  <c r="G44" i="1"/>
  <c r="E44" i="1"/>
  <c r="Q43" i="1"/>
  <c r="L43" i="1"/>
  <c r="J43" i="1"/>
  <c r="O43" i="1" s="1"/>
  <c r="G43" i="1"/>
  <c r="E43" i="1"/>
  <c r="O42" i="1"/>
  <c r="L42" i="1"/>
  <c r="Q42" i="1" s="1"/>
  <c r="J42" i="1"/>
  <c r="G42" i="1"/>
  <c r="E42" i="1"/>
  <c r="Q41" i="1"/>
  <c r="L41" i="1"/>
  <c r="J41" i="1"/>
  <c r="O41" i="1" s="1"/>
  <c r="G41" i="1"/>
  <c r="E41" i="1"/>
  <c r="Q40" i="1"/>
  <c r="O40" i="1"/>
  <c r="M40" i="1"/>
  <c r="K40" i="1"/>
  <c r="I40" i="1"/>
  <c r="N40" i="1" s="1"/>
  <c r="P40" i="1" s="1"/>
  <c r="D40" i="1"/>
  <c r="H40" i="1" s="1"/>
  <c r="Q39" i="1"/>
  <c r="O39" i="1"/>
  <c r="N39" i="1"/>
  <c r="P39" i="1" s="1"/>
  <c r="M39" i="1"/>
  <c r="K39" i="1"/>
  <c r="I39" i="1"/>
  <c r="H39" i="1"/>
  <c r="F39" i="1"/>
  <c r="D39" i="1"/>
  <c r="Q38" i="1"/>
  <c r="O38" i="1"/>
  <c r="I38" i="1"/>
  <c r="N38" i="1" s="1"/>
  <c r="P38" i="1" s="1"/>
  <c r="D38" i="1"/>
  <c r="H38" i="1" s="1"/>
  <c r="Q37" i="1"/>
  <c r="O37" i="1"/>
  <c r="N37" i="1"/>
  <c r="P37" i="1" s="1"/>
  <c r="M37" i="1"/>
  <c r="I37" i="1"/>
  <c r="K37" i="1" s="1"/>
  <c r="D37" i="1"/>
  <c r="H37" i="1" s="1"/>
  <c r="Q36" i="1"/>
  <c r="O36" i="1"/>
  <c r="M36" i="1"/>
  <c r="K36" i="1"/>
  <c r="I36" i="1"/>
  <c r="N36" i="1" s="1"/>
  <c r="P36" i="1" s="1"/>
  <c r="D36" i="1"/>
  <c r="H36" i="1" s="1"/>
  <c r="Q35" i="1"/>
  <c r="O35" i="1"/>
  <c r="N35" i="1"/>
  <c r="P35" i="1" s="1"/>
  <c r="M35" i="1"/>
  <c r="K35" i="1"/>
  <c r="I35" i="1"/>
  <c r="H35" i="1"/>
  <c r="F35" i="1"/>
  <c r="D35" i="1"/>
  <c r="Q34" i="1"/>
  <c r="O34" i="1"/>
  <c r="I34" i="1"/>
  <c r="N34" i="1" s="1"/>
  <c r="P34" i="1" s="1"/>
  <c r="D34" i="1"/>
  <c r="H34" i="1" s="1"/>
  <c r="Q33" i="1"/>
  <c r="O33" i="1"/>
  <c r="N33" i="1"/>
  <c r="P33" i="1" s="1"/>
  <c r="M33" i="1"/>
  <c r="I33" i="1"/>
  <c r="K33" i="1" s="1"/>
  <c r="D33" i="1"/>
  <c r="H33" i="1" s="1"/>
  <c r="Q32" i="1"/>
  <c r="O32" i="1"/>
  <c r="M32" i="1"/>
  <c r="K32" i="1"/>
  <c r="I32" i="1"/>
  <c r="N32" i="1" s="1"/>
  <c r="P32" i="1" s="1"/>
  <c r="D32" i="1"/>
  <c r="H32" i="1" s="1"/>
  <c r="Q31" i="1"/>
  <c r="O31" i="1"/>
  <c r="N31" i="1"/>
  <c r="P31" i="1" s="1"/>
  <c r="M31" i="1"/>
  <c r="K31" i="1"/>
  <c r="I31" i="1"/>
  <c r="H31" i="1"/>
  <c r="F31" i="1"/>
  <c r="D31" i="1"/>
  <c r="Q30" i="1"/>
  <c r="O30" i="1"/>
  <c r="I30" i="1"/>
  <c r="K30" i="1" s="1"/>
  <c r="D30" i="1"/>
  <c r="H30" i="1" s="1"/>
  <c r="Q29" i="1"/>
  <c r="O29" i="1"/>
  <c r="N29" i="1"/>
  <c r="P29" i="1" s="1"/>
  <c r="M29" i="1"/>
  <c r="I29" i="1"/>
  <c r="K29" i="1" s="1"/>
  <c r="D29" i="1"/>
  <c r="H29" i="1" s="1"/>
  <c r="Q28" i="1"/>
  <c r="O28" i="1"/>
  <c r="M28" i="1"/>
  <c r="K28" i="1"/>
  <c r="I28" i="1"/>
  <c r="N28" i="1" s="1"/>
  <c r="P28" i="1" s="1"/>
  <c r="D28" i="1"/>
  <c r="H28" i="1" s="1"/>
  <c r="Q27" i="1"/>
  <c r="O27" i="1"/>
  <c r="N27" i="1"/>
  <c r="P27" i="1" s="1"/>
  <c r="M27" i="1"/>
  <c r="K27" i="1"/>
  <c r="I27" i="1"/>
  <c r="H27" i="1"/>
  <c r="F27" i="1"/>
  <c r="D27" i="1"/>
  <c r="Q26" i="1"/>
  <c r="O26" i="1"/>
  <c r="I26" i="1"/>
  <c r="K26" i="1" s="1"/>
  <c r="D26" i="1"/>
  <c r="H26" i="1" s="1"/>
  <c r="Q25" i="1"/>
  <c r="O25" i="1"/>
  <c r="N25" i="1"/>
  <c r="P25" i="1" s="1"/>
  <c r="M25" i="1"/>
  <c r="I25" i="1"/>
  <c r="K25" i="1" s="1"/>
  <c r="D25" i="1"/>
  <c r="H25" i="1" s="1"/>
  <c r="Q24" i="1"/>
  <c r="O24" i="1"/>
  <c r="M24" i="1"/>
  <c r="K24" i="1"/>
  <c r="I24" i="1"/>
  <c r="N24" i="1" s="1"/>
  <c r="P24" i="1" s="1"/>
  <c r="D24" i="1"/>
  <c r="H24" i="1" s="1"/>
  <c r="Q23" i="1"/>
  <c r="O23" i="1"/>
  <c r="N23" i="1"/>
  <c r="P23" i="1" s="1"/>
  <c r="M23" i="1"/>
  <c r="K23" i="1"/>
  <c r="I23" i="1"/>
  <c r="H23" i="1"/>
  <c r="F23" i="1"/>
  <c r="D23" i="1"/>
  <c r="Q22" i="1"/>
  <c r="O22" i="1"/>
  <c r="I22" i="1"/>
  <c r="N22" i="1" s="1"/>
  <c r="P22" i="1" s="1"/>
  <c r="D22" i="1"/>
  <c r="H22" i="1" s="1"/>
  <c r="Q21" i="1"/>
  <c r="O21" i="1"/>
  <c r="N21" i="1"/>
  <c r="P21" i="1" s="1"/>
  <c r="M21" i="1"/>
  <c r="I21" i="1"/>
  <c r="K21" i="1" s="1"/>
  <c r="D21" i="1"/>
  <c r="H21" i="1" s="1"/>
  <c r="Q20" i="1"/>
  <c r="O20" i="1"/>
  <c r="M20" i="1"/>
  <c r="K20" i="1"/>
  <c r="I20" i="1"/>
  <c r="N20" i="1" s="1"/>
  <c r="P20" i="1" s="1"/>
  <c r="D20" i="1"/>
  <c r="D43" i="1" s="1"/>
  <c r="Q19" i="1"/>
  <c r="O19" i="1"/>
  <c r="N19" i="1"/>
  <c r="P19" i="1" s="1"/>
  <c r="M19" i="1"/>
  <c r="K19" i="1"/>
  <c r="I19" i="1"/>
  <c r="H19" i="1"/>
  <c r="F19" i="1"/>
  <c r="D19" i="1"/>
  <c r="Q18" i="1"/>
  <c r="O18" i="1"/>
  <c r="I18" i="1"/>
  <c r="N18" i="1" s="1"/>
  <c r="P18" i="1" s="1"/>
  <c r="D18" i="1"/>
  <c r="H18" i="1" s="1"/>
  <c r="Q17" i="1"/>
  <c r="O17" i="1"/>
  <c r="N17" i="1"/>
  <c r="P17" i="1" s="1"/>
  <c r="M17" i="1"/>
  <c r="I17" i="1"/>
  <c r="K17" i="1" s="1"/>
  <c r="D17" i="1"/>
  <c r="H17" i="1" s="1"/>
  <c r="Q16" i="1"/>
  <c r="O16" i="1"/>
  <c r="M16" i="1"/>
  <c r="K16" i="1"/>
  <c r="I16" i="1"/>
  <c r="N16" i="1" s="1"/>
  <c r="P16" i="1" s="1"/>
  <c r="D16" i="1"/>
  <c r="H16" i="1" s="1"/>
  <c r="Q15" i="1"/>
  <c r="O15" i="1"/>
  <c r="N15" i="1"/>
  <c r="P15" i="1" s="1"/>
  <c r="M15" i="1"/>
  <c r="K15" i="1"/>
  <c r="I15" i="1"/>
  <c r="H15" i="1"/>
  <c r="F15" i="1"/>
  <c r="D15" i="1"/>
  <c r="Q14" i="1"/>
  <c r="O14" i="1"/>
  <c r="I14" i="1"/>
  <c r="K14" i="1" s="1"/>
  <c r="D14" i="1"/>
  <c r="H14" i="1" s="1"/>
  <c r="Q13" i="1"/>
  <c r="O13" i="1"/>
  <c r="N13" i="1"/>
  <c r="P13" i="1" s="1"/>
  <c r="M13" i="1"/>
  <c r="I13" i="1"/>
  <c r="K13" i="1" s="1"/>
  <c r="D13" i="1"/>
  <c r="H13" i="1" s="1"/>
  <c r="Q12" i="1"/>
  <c r="O12" i="1"/>
  <c r="M12" i="1"/>
  <c r="K12" i="1"/>
  <c r="I12" i="1"/>
  <c r="N12" i="1" s="1"/>
  <c r="P12" i="1" s="1"/>
  <c r="D12" i="1"/>
  <c r="H12" i="1" s="1"/>
  <c r="Q11" i="1"/>
  <c r="O11" i="1"/>
  <c r="N11" i="1"/>
  <c r="P11" i="1" s="1"/>
  <c r="M11" i="1"/>
  <c r="K11" i="1"/>
  <c r="I11" i="1"/>
  <c r="H11" i="1"/>
  <c r="F11" i="1"/>
  <c r="D11" i="1"/>
  <c r="Q10" i="1"/>
  <c r="O10" i="1"/>
  <c r="I10" i="1"/>
  <c r="N10" i="1" s="1"/>
  <c r="P10" i="1" s="1"/>
  <c r="D10" i="1"/>
  <c r="H10" i="1" s="1"/>
  <c r="Q9" i="1"/>
  <c r="O9" i="1"/>
  <c r="N9" i="1"/>
  <c r="P9" i="1" s="1"/>
  <c r="M9" i="1"/>
  <c r="I9" i="1"/>
  <c r="K9" i="1" s="1"/>
  <c r="D9" i="1"/>
  <c r="H9" i="1" s="1"/>
  <c r="Q8" i="1"/>
  <c r="O8" i="1"/>
  <c r="K8" i="1"/>
  <c r="I8" i="1"/>
  <c r="N8" i="1" s="1"/>
  <c r="P8" i="1" s="1"/>
  <c r="D8" i="1"/>
  <c r="D41" i="1" s="1"/>
  <c r="Q7" i="1"/>
  <c r="O7" i="1"/>
  <c r="N7" i="1"/>
  <c r="P7" i="1" s="1"/>
  <c r="M7" i="1"/>
  <c r="K7" i="1"/>
  <c r="I7" i="1"/>
  <c r="I42" i="1" s="1"/>
  <c r="H7" i="1"/>
  <c r="F7" i="1"/>
  <c r="D7" i="1"/>
  <c r="Q6" i="1"/>
  <c r="O6" i="1"/>
  <c r="I6" i="1"/>
  <c r="N6" i="1" s="1"/>
  <c r="P6" i="1" s="1"/>
  <c r="D6" i="1"/>
  <c r="H6" i="1" s="1"/>
  <c r="C1" i="1"/>
  <c r="K42" i="1" l="1"/>
  <c r="M42" i="1"/>
  <c r="H43" i="1"/>
  <c r="F43" i="1"/>
  <c r="P47" i="1"/>
  <c r="H41" i="1"/>
  <c r="F41" i="1"/>
  <c r="K18" i="1"/>
  <c r="K22" i="1"/>
  <c r="K34" i="1"/>
  <c r="K38" i="1"/>
  <c r="M6" i="1"/>
  <c r="F8" i="1"/>
  <c r="M10" i="1"/>
  <c r="F12" i="1"/>
  <c r="M14" i="1"/>
  <c r="F16" i="1"/>
  <c r="M18" i="1"/>
  <c r="F20" i="1"/>
  <c r="M22" i="1"/>
  <c r="F24" i="1"/>
  <c r="M26" i="1"/>
  <c r="F28" i="1"/>
  <c r="M30" i="1"/>
  <c r="F32" i="1"/>
  <c r="M34" i="1"/>
  <c r="F36" i="1"/>
  <c r="M38" i="1"/>
  <c r="F40" i="1"/>
  <c r="I44" i="1"/>
  <c r="K45" i="1"/>
  <c r="D45" i="1"/>
  <c r="K6" i="1"/>
  <c r="K10" i="1"/>
  <c r="N14" i="1"/>
  <c r="P14" i="1" s="1"/>
  <c r="P48" i="1" s="1"/>
  <c r="H20" i="1"/>
  <c r="N26" i="1"/>
  <c r="P26" i="1" s="1"/>
  <c r="N30" i="1"/>
  <c r="P30" i="1" s="1"/>
  <c r="F9" i="1"/>
  <c r="F13" i="1"/>
  <c r="F17" i="1"/>
  <c r="F21" i="1"/>
  <c r="F25" i="1"/>
  <c r="F29" i="1"/>
  <c r="F33" i="1"/>
  <c r="F37" i="1"/>
  <c r="I43" i="1"/>
  <c r="M45" i="1"/>
  <c r="H8" i="1"/>
  <c r="D44" i="1"/>
  <c r="I41" i="1"/>
  <c r="M8" i="1"/>
  <c r="F10" i="1"/>
  <c r="F26" i="1"/>
  <c r="D42" i="1"/>
  <c r="F6" i="1"/>
  <c r="F14" i="1"/>
  <c r="F18" i="1"/>
  <c r="F22" i="1"/>
  <c r="F30" i="1"/>
  <c r="F34" i="1"/>
  <c r="F38" i="1"/>
  <c r="P46" i="1" l="1"/>
  <c r="K47" i="1"/>
  <c r="K46" i="1"/>
  <c r="F47" i="1"/>
  <c r="F46" i="1"/>
  <c r="H45" i="1"/>
  <c r="F45" i="1"/>
  <c r="H42" i="1"/>
  <c r="F42" i="1"/>
  <c r="K43" i="1"/>
  <c r="M43" i="1"/>
  <c r="N43" i="1"/>
  <c r="P43" i="1" s="1"/>
  <c r="N45" i="1"/>
  <c r="P45" i="1" s="1"/>
  <c r="F44" i="1"/>
  <c r="H44" i="1"/>
  <c r="N44" i="1"/>
  <c r="P44" i="1" s="1"/>
  <c r="M44" i="1"/>
  <c r="K44" i="1"/>
  <c r="N42" i="1"/>
  <c r="P42" i="1" s="1"/>
  <c r="N41" i="1"/>
  <c r="P41" i="1" s="1"/>
  <c r="M41" i="1"/>
  <c r="K41" i="1"/>
</calcChain>
</file>

<file path=xl/sharedStrings.xml><?xml version="1.0" encoding="utf-8"?>
<sst xmlns="http://schemas.openxmlformats.org/spreadsheetml/2006/main" count="104" uniqueCount="57">
  <si>
    <t>【市町村別　前年度対比】</t>
    <rPh sb="1" eb="4">
      <t>シチョウソン</t>
    </rPh>
    <rPh sb="4" eb="5">
      <t>ベツ</t>
    </rPh>
    <rPh sb="6" eb="8">
      <t>ゼンネン</t>
    </rPh>
    <rPh sb="8" eb="9">
      <t>ド</t>
    </rPh>
    <rPh sb="9" eb="11">
      <t>タイヒ</t>
    </rPh>
    <phoneticPr fontId="7"/>
  </si>
  <si>
    <t>合計（国保除く）</t>
    <rPh sb="0" eb="2">
      <t>ゴウケイ</t>
    </rPh>
    <rPh sb="3" eb="5">
      <t>コクホ</t>
    </rPh>
    <rPh sb="5" eb="6">
      <t>ノゾ</t>
    </rPh>
    <phoneticPr fontId="7"/>
  </si>
  <si>
    <t>（単位：千円，％）</t>
    <rPh sb="1" eb="3">
      <t>タンイ</t>
    </rPh>
    <rPh sb="4" eb="6">
      <t>センエン</t>
    </rPh>
    <phoneticPr fontId="10"/>
  </si>
  <si>
    <t>調定済額</t>
    <rPh sb="0" eb="2">
      <t>チョウテイ</t>
    </rPh>
    <rPh sb="2" eb="3">
      <t>ズミ</t>
    </rPh>
    <rPh sb="3" eb="4">
      <t>ガク</t>
    </rPh>
    <phoneticPr fontId="10"/>
  </si>
  <si>
    <t>収入済額</t>
    <rPh sb="0" eb="2">
      <t>シュウニュウ</t>
    </rPh>
    <rPh sb="2" eb="3">
      <t>ズミ</t>
    </rPh>
    <rPh sb="3" eb="4">
      <t>ガク</t>
    </rPh>
    <phoneticPr fontId="10"/>
  </si>
  <si>
    <t>収入率</t>
    <rPh sb="0" eb="2">
      <t>シュウニュウ</t>
    </rPh>
    <rPh sb="2" eb="3">
      <t>リツ</t>
    </rPh>
    <phoneticPr fontId="10"/>
  </si>
  <si>
    <t>市町村名</t>
    <rPh sb="0" eb="3">
      <t>シチョウソン</t>
    </rPh>
    <rPh sb="3" eb="4">
      <t>メイ</t>
    </rPh>
    <phoneticPr fontId="10"/>
  </si>
  <si>
    <t>本年度</t>
    <rPh sb="0" eb="3">
      <t>ホンネンド</t>
    </rPh>
    <phoneticPr fontId="10"/>
  </si>
  <si>
    <t>前年度</t>
    <rPh sb="0" eb="3">
      <t>ゼンネンド</t>
    </rPh>
    <phoneticPr fontId="10"/>
  </si>
  <si>
    <t>前年比</t>
    <rPh sb="0" eb="3">
      <t>ゼンネンヒ</t>
    </rPh>
    <phoneticPr fontId="10"/>
  </si>
  <si>
    <t>【参考】
R１</t>
    <rPh sb="1" eb="3">
      <t>サンコウ</t>
    </rPh>
    <phoneticPr fontId="7"/>
  </si>
  <si>
    <t>沿</t>
    <rPh sb="0" eb="1">
      <t>エン</t>
    </rPh>
    <phoneticPr fontId="7"/>
  </si>
  <si>
    <t>仙台市</t>
    <rPh sb="0" eb="3">
      <t>センダイシ</t>
    </rPh>
    <phoneticPr fontId="10"/>
  </si>
  <si>
    <t>石巻市</t>
    <rPh sb="0" eb="3">
      <t>イシノマキシ</t>
    </rPh>
    <phoneticPr fontId="10"/>
  </si>
  <si>
    <t>塩竈市</t>
    <rPh sb="0" eb="3">
      <t>シオ</t>
    </rPh>
    <phoneticPr fontId="10"/>
  </si>
  <si>
    <t>気仙沼市</t>
    <rPh sb="0" eb="4">
      <t>ケセンヌマシ</t>
    </rPh>
    <phoneticPr fontId="10"/>
  </si>
  <si>
    <t>-</t>
    <phoneticPr fontId="7"/>
  </si>
  <si>
    <t>白石市</t>
    <rPh sb="0" eb="3">
      <t>シロイシシ</t>
    </rPh>
    <phoneticPr fontId="10"/>
  </si>
  <si>
    <t>名取市</t>
    <rPh sb="0" eb="3">
      <t>ナトリシ</t>
    </rPh>
    <phoneticPr fontId="10"/>
  </si>
  <si>
    <t>角田市</t>
    <rPh sb="0" eb="3">
      <t>カクダシ</t>
    </rPh>
    <phoneticPr fontId="10"/>
  </si>
  <si>
    <t>多賀城市</t>
    <rPh sb="0" eb="4">
      <t>タガジョウシ</t>
    </rPh>
    <phoneticPr fontId="10"/>
  </si>
  <si>
    <t>岩沼市</t>
    <rPh sb="0" eb="3">
      <t>イワヌマシ</t>
    </rPh>
    <phoneticPr fontId="10"/>
  </si>
  <si>
    <t>登米市</t>
    <rPh sb="0" eb="3">
      <t>トメシ</t>
    </rPh>
    <phoneticPr fontId="10"/>
  </si>
  <si>
    <t>栗原市</t>
    <rPh sb="0" eb="3">
      <t>クリハラシ</t>
    </rPh>
    <phoneticPr fontId="10"/>
  </si>
  <si>
    <t>東松島市</t>
    <rPh sb="0" eb="4">
      <t>ヒガシマツシマシ</t>
    </rPh>
    <phoneticPr fontId="10"/>
  </si>
  <si>
    <t>大崎市</t>
    <rPh sb="0" eb="3">
      <t>オオサキシ</t>
    </rPh>
    <phoneticPr fontId="10"/>
  </si>
  <si>
    <t>富谷市</t>
    <rPh sb="0" eb="2">
      <t>トミヤ</t>
    </rPh>
    <rPh sb="2" eb="3">
      <t>シ</t>
    </rPh>
    <phoneticPr fontId="10"/>
  </si>
  <si>
    <t>蔵王町</t>
    <rPh sb="0" eb="3">
      <t>ザオウチョウ</t>
    </rPh>
    <phoneticPr fontId="10"/>
  </si>
  <si>
    <t>七ヶ宿町</t>
    <rPh sb="0" eb="3">
      <t>シチガシュク</t>
    </rPh>
    <rPh sb="3" eb="4">
      <t>マチ</t>
    </rPh>
    <phoneticPr fontId="10"/>
  </si>
  <si>
    <t>大河原町</t>
    <rPh sb="0" eb="3">
      <t>オオガワラ</t>
    </rPh>
    <rPh sb="3" eb="4">
      <t>チョウ</t>
    </rPh>
    <phoneticPr fontId="10"/>
  </si>
  <si>
    <t>村田町</t>
    <rPh sb="0" eb="2">
      <t>ムラタ</t>
    </rPh>
    <rPh sb="2" eb="3">
      <t>チョウ</t>
    </rPh>
    <phoneticPr fontId="10"/>
  </si>
  <si>
    <t>柴田町</t>
    <rPh sb="0" eb="2">
      <t>シバタ</t>
    </rPh>
    <rPh sb="2" eb="3">
      <t>チョウ</t>
    </rPh>
    <phoneticPr fontId="10"/>
  </si>
  <si>
    <t>川崎町</t>
    <rPh sb="0" eb="3">
      <t>カワサキチョウ</t>
    </rPh>
    <phoneticPr fontId="10"/>
  </si>
  <si>
    <t>丸森町</t>
    <rPh sb="0" eb="2">
      <t>マルモリ</t>
    </rPh>
    <rPh sb="2" eb="3">
      <t>チョウ</t>
    </rPh>
    <phoneticPr fontId="10"/>
  </si>
  <si>
    <t>亘理町</t>
    <rPh sb="0" eb="3">
      <t>ワタリチョウ</t>
    </rPh>
    <phoneticPr fontId="10"/>
  </si>
  <si>
    <t>山元町</t>
    <rPh sb="0" eb="3">
      <t>ヤマモトチョウ</t>
    </rPh>
    <phoneticPr fontId="10"/>
  </si>
  <si>
    <t>松島町</t>
    <rPh sb="0" eb="3">
      <t>マツシマチョウ</t>
    </rPh>
    <phoneticPr fontId="10"/>
  </si>
  <si>
    <t>七ヶ浜町</t>
    <rPh sb="0" eb="3">
      <t>シチガハマ</t>
    </rPh>
    <rPh sb="3" eb="4">
      <t>チョウ</t>
    </rPh>
    <phoneticPr fontId="10"/>
  </si>
  <si>
    <t>利府町</t>
    <rPh sb="0" eb="3">
      <t>リフチョウ</t>
    </rPh>
    <phoneticPr fontId="10"/>
  </si>
  <si>
    <t>大和町</t>
    <rPh sb="0" eb="3">
      <t>タイワチョウ</t>
    </rPh>
    <phoneticPr fontId="10"/>
  </si>
  <si>
    <t>大郷町</t>
    <rPh sb="0" eb="2">
      <t>オオサト</t>
    </rPh>
    <rPh sb="2" eb="3">
      <t>チョウ</t>
    </rPh>
    <phoneticPr fontId="10"/>
  </si>
  <si>
    <t>大衡村</t>
    <rPh sb="0" eb="3">
      <t>オオヒラムラ</t>
    </rPh>
    <phoneticPr fontId="10"/>
  </si>
  <si>
    <t>色麻町</t>
    <rPh sb="0" eb="3">
      <t>シカマチョウ</t>
    </rPh>
    <phoneticPr fontId="10"/>
  </si>
  <si>
    <t>加美町</t>
    <rPh sb="0" eb="2">
      <t>カミ</t>
    </rPh>
    <rPh sb="2" eb="3">
      <t>チョウ</t>
    </rPh>
    <phoneticPr fontId="10"/>
  </si>
  <si>
    <t>涌谷町</t>
    <rPh sb="0" eb="3">
      <t>ワクヤチョウ</t>
    </rPh>
    <phoneticPr fontId="10"/>
  </si>
  <si>
    <t>美里町</t>
    <rPh sb="0" eb="3">
      <t>ミサトチョウ</t>
    </rPh>
    <phoneticPr fontId="10"/>
  </si>
  <si>
    <t>女川町</t>
    <rPh sb="0" eb="3">
      <t>オナガワチョウ</t>
    </rPh>
    <phoneticPr fontId="10"/>
  </si>
  <si>
    <t>南三陸町</t>
    <rPh sb="0" eb="4">
      <t>ミナミサンリクチョウ</t>
    </rPh>
    <phoneticPr fontId="10"/>
  </si>
  <si>
    <t>県計</t>
    <rPh sb="0" eb="1">
      <t>ケン</t>
    </rPh>
    <rPh sb="1" eb="2">
      <t>ケイ</t>
    </rPh>
    <phoneticPr fontId="7"/>
  </si>
  <si>
    <t>市（仙台市除く）</t>
    <rPh sb="0" eb="1">
      <t>イチ</t>
    </rPh>
    <rPh sb="2" eb="5">
      <t>センダイシ</t>
    </rPh>
    <rPh sb="5" eb="6">
      <t>ノゾ</t>
    </rPh>
    <phoneticPr fontId="7"/>
  </si>
  <si>
    <t>町村</t>
    <rPh sb="0" eb="2">
      <t>チョウソン</t>
    </rPh>
    <phoneticPr fontId="7"/>
  </si>
  <si>
    <t>沿岸15市町</t>
    <rPh sb="0" eb="2">
      <t>エンガン</t>
    </rPh>
    <rPh sb="4" eb="5">
      <t>シ</t>
    </rPh>
    <rPh sb="5" eb="6">
      <t>マチ</t>
    </rPh>
    <phoneticPr fontId="7"/>
  </si>
  <si>
    <t>沿岸市町以外</t>
    <rPh sb="0" eb="2">
      <t>エンガン</t>
    </rPh>
    <rPh sb="2" eb="3">
      <t>シ</t>
    </rPh>
    <rPh sb="3" eb="4">
      <t>マチ</t>
    </rPh>
    <rPh sb="4" eb="6">
      <t>イガイ</t>
    </rPh>
    <phoneticPr fontId="7"/>
  </si>
  <si>
    <t>35市町村中</t>
    <rPh sb="2" eb="5">
      <t>シチョウソン</t>
    </rPh>
    <rPh sb="5" eb="6">
      <t>チュウ</t>
    </rPh>
    <phoneticPr fontId="7"/>
  </si>
  <si>
    <t>増の団体：</t>
    <rPh sb="0" eb="1">
      <t>ゾウ</t>
    </rPh>
    <rPh sb="2" eb="4">
      <t>ダンタイ</t>
    </rPh>
    <phoneticPr fontId="7"/>
  </si>
  <si>
    <t>減の団体：</t>
    <rPh sb="0" eb="1">
      <t>ゲン</t>
    </rPh>
    <rPh sb="2" eb="4">
      <t>ダンタイ</t>
    </rPh>
    <phoneticPr fontId="7"/>
  </si>
  <si>
    <t>同率の団体：</t>
    <rPh sb="0" eb="2">
      <t>ドウリツ</t>
    </rPh>
    <rPh sb="3" eb="5">
      <t>ダンタイ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</si>
</sst>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#,##0.0;&quot;▲ &quot;#,##0.0"/>
    <numFmt numFmtId="178" formatCode="0.0;&quot;▲ &quot;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left" vertical="center"/>
    </xf>
    <xf numFmtId="0" fontId="5" fillId="0" borderId="0" xfId="1" applyFont="1" applyAlignment="1">
      <alignment horizontal="left"/>
    </xf>
    <xf numFmtId="176" fontId="2" fillId="0" borderId="0" xfId="1" applyNumberFormat="1" applyFont="1">
      <alignment vertical="center"/>
    </xf>
    <xf numFmtId="0" fontId="6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/>
    <xf numFmtId="0" fontId="8" fillId="0" borderId="0" xfId="1" applyFont="1">
      <alignment vertical="center"/>
    </xf>
    <xf numFmtId="0" fontId="9" fillId="0" borderId="1" xfId="1" applyFont="1" applyBorder="1" applyAlignment="1">
      <alignment vertical="center"/>
    </xf>
    <xf numFmtId="0" fontId="11" fillId="0" borderId="0" xfId="1" applyFont="1">
      <alignment vertical="center"/>
    </xf>
    <xf numFmtId="0" fontId="8" fillId="2" borderId="2" xfId="1" applyFont="1" applyFill="1" applyBorder="1">
      <alignment vertical="center"/>
    </xf>
    <xf numFmtId="0" fontId="12" fillId="2" borderId="3" xfId="1" applyFont="1" applyFill="1" applyBorder="1" applyAlignment="1">
      <alignment horizontal="centerContinuous" vertical="center"/>
    </xf>
    <xf numFmtId="0" fontId="8" fillId="2" borderId="4" xfId="1" applyFont="1" applyFill="1" applyBorder="1" applyAlignment="1">
      <alignment horizontal="centerContinuous" vertical="center"/>
    </xf>
    <xf numFmtId="0" fontId="8" fillId="2" borderId="5" xfId="1" applyFont="1" applyFill="1" applyBorder="1" applyAlignment="1">
      <alignment horizontal="centerContinuous" vertical="center"/>
    </xf>
    <xf numFmtId="0" fontId="8" fillId="2" borderId="6" xfId="1" applyFont="1" applyFill="1" applyBorder="1" applyAlignment="1">
      <alignment horizontal="centerContinuous" vertical="center"/>
    </xf>
    <xf numFmtId="0" fontId="8" fillId="2" borderId="7" xfId="1" applyFont="1" applyFill="1" applyBorder="1" applyAlignment="1">
      <alignment horizontal="centerContinuous" vertical="center"/>
    </xf>
    <xf numFmtId="0" fontId="8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176" fontId="8" fillId="2" borderId="14" xfId="1" applyNumberFormat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>
      <alignment vertical="center"/>
    </xf>
    <xf numFmtId="38" fontId="13" fillId="0" borderId="17" xfId="1" applyNumberFormat="1" applyFont="1" applyBorder="1" applyAlignment="1"/>
    <xf numFmtId="38" fontId="9" fillId="0" borderId="18" xfId="1" applyNumberFormat="1" applyFont="1" applyBorder="1" applyAlignment="1"/>
    <xf numFmtId="177" fontId="9" fillId="0" borderId="19" xfId="1" applyNumberFormat="1" applyFont="1" applyBorder="1" applyAlignment="1"/>
    <xf numFmtId="38" fontId="14" fillId="3" borderId="18" xfId="1" applyNumberFormat="1" applyFont="1" applyFill="1" applyBorder="1" applyAlignment="1"/>
    <xf numFmtId="177" fontId="14" fillId="0" borderId="20" xfId="1" applyNumberFormat="1" applyFont="1" applyBorder="1" applyAlignment="1"/>
    <xf numFmtId="38" fontId="13" fillId="0" borderId="21" xfId="1" applyNumberFormat="1" applyFont="1" applyBorder="1" applyAlignment="1"/>
    <xf numFmtId="38" fontId="9" fillId="0" borderId="22" xfId="3" applyFont="1" applyBorder="1" applyAlignment="1">
      <alignment horizontal="right"/>
    </xf>
    <xf numFmtId="178" fontId="13" fillId="0" borderId="23" xfId="1" applyNumberFormat="1" applyFont="1" applyBorder="1" applyAlignment="1"/>
    <xf numFmtId="178" fontId="9" fillId="0" borderId="18" xfId="1" applyNumberFormat="1" applyFont="1" applyBorder="1" applyAlignment="1"/>
    <xf numFmtId="177" fontId="9" fillId="0" borderId="18" xfId="1" applyNumberFormat="1" applyFont="1" applyBorder="1" applyAlignment="1"/>
    <xf numFmtId="177" fontId="14" fillId="0" borderId="20" xfId="1" applyNumberFormat="1" applyFont="1" applyFill="1" applyBorder="1" applyAlignment="1"/>
    <xf numFmtId="0" fontId="8" fillId="2" borderId="24" xfId="1" applyFont="1" applyFill="1" applyBorder="1">
      <alignment vertical="center"/>
    </xf>
    <xf numFmtId="38" fontId="13" fillId="0" borderId="25" xfId="1" applyNumberFormat="1" applyFont="1" applyBorder="1" applyAlignment="1"/>
    <xf numFmtId="38" fontId="9" fillId="0" borderId="26" xfId="1" applyNumberFormat="1" applyFont="1" applyBorder="1" applyAlignment="1"/>
    <xf numFmtId="177" fontId="9" fillId="0" borderId="27" xfId="1" applyNumberFormat="1" applyFont="1" applyBorder="1" applyAlignment="1"/>
    <xf numFmtId="38" fontId="14" fillId="3" borderId="26" xfId="1" applyNumberFormat="1" applyFont="1" applyFill="1" applyBorder="1" applyAlignment="1"/>
    <xf numFmtId="177" fontId="14" fillId="0" borderId="28" xfId="1" applyNumberFormat="1" applyFont="1" applyBorder="1" applyAlignment="1"/>
    <xf numFmtId="38" fontId="13" fillId="0" borderId="3" xfId="1" applyNumberFormat="1" applyFont="1" applyBorder="1" applyAlignment="1"/>
    <xf numFmtId="38" fontId="9" fillId="0" borderId="4" xfId="3" applyFont="1" applyBorder="1" applyAlignment="1">
      <alignment horizontal="right"/>
    </xf>
    <xf numFmtId="178" fontId="13" fillId="0" borderId="29" xfId="1" applyNumberFormat="1" applyFont="1" applyFill="1" applyBorder="1" applyAlignment="1"/>
    <xf numFmtId="178" fontId="9" fillId="0" borderId="26" xfId="1" applyNumberFormat="1" applyFont="1" applyBorder="1" applyAlignment="1"/>
    <xf numFmtId="177" fontId="9" fillId="0" borderId="26" xfId="1" applyNumberFormat="1" applyFont="1" applyBorder="1" applyAlignment="1"/>
    <xf numFmtId="177" fontId="14" fillId="0" borderId="28" xfId="1" applyNumberFormat="1" applyFont="1" applyFill="1" applyBorder="1" applyAlignment="1"/>
    <xf numFmtId="0" fontId="8" fillId="2" borderId="30" xfId="1" applyFont="1" applyFill="1" applyBorder="1">
      <alignment vertical="center"/>
    </xf>
    <xf numFmtId="38" fontId="13" fillId="0" borderId="31" xfId="1" applyNumberFormat="1" applyFont="1" applyBorder="1" applyAlignment="1"/>
    <xf numFmtId="38" fontId="9" fillId="0" borderId="32" xfId="1" applyNumberFormat="1" applyFont="1" applyBorder="1" applyAlignment="1"/>
    <xf numFmtId="177" fontId="9" fillId="0" borderId="33" xfId="1" applyNumberFormat="1" applyFont="1" applyBorder="1" applyAlignment="1"/>
    <xf numFmtId="38" fontId="14" fillId="3" borderId="32" xfId="1" applyNumberFormat="1" applyFont="1" applyFill="1" applyBorder="1" applyAlignment="1"/>
    <xf numFmtId="177" fontId="14" fillId="0" borderId="34" xfId="1" applyNumberFormat="1" applyFont="1" applyBorder="1" applyAlignment="1"/>
    <xf numFmtId="38" fontId="13" fillId="0" borderId="35" xfId="1" applyNumberFormat="1" applyFont="1" applyBorder="1" applyAlignment="1"/>
    <xf numFmtId="38" fontId="9" fillId="0" borderId="32" xfId="3" applyFont="1" applyBorder="1" applyAlignment="1">
      <alignment horizontal="right"/>
    </xf>
    <xf numFmtId="178" fontId="13" fillId="0" borderId="35" xfId="1" applyNumberFormat="1" applyFont="1" applyFill="1" applyBorder="1" applyAlignment="1"/>
    <xf numFmtId="178" fontId="9" fillId="0" borderId="32" xfId="1" applyNumberFormat="1" applyFont="1" applyBorder="1" applyAlignment="1"/>
    <xf numFmtId="177" fontId="9" fillId="0" borderId="32" xfId="1" applyNumberFormat="1" applyFont="1" applyBorder="1" applyAlignment="1"/>
    <xf numFmtId="177" fontId="14" fillId="0" borderId="34" xfId="1" applyNumberFormat="1" applyFont="1" applyFill="1" applyBorder="1" applyAlignment="1"/>
    <xf numFmtId="0" fontId="8" fillId="2" borderId="36" xfId="1" applyFont="1" applyFill="1" applyBorder="1">
      <alignment vertical="center"/>
    </xf>
    <xf numFmtId="38" fontId="13" fillId="0" borderId="29" xfId="1" applyNumberFormat="1" applyFont="1" applyBorder="1" applyAlignment="1"/>
    <xf numFmtId="38" fontId="13" fillId="0" borderId="37" xfId="1" applyNumberFormat="1" applyFont="1" applyFill="1" applyBorder="1" applyAlignment="1"/>
    <xf numFmtId="38" fontId="9" fillId="0" borderId="10" xfId="1" applyNumberFormat="1" applyFont="1" applyFill="1" applyBorder="1" applyAlignment="1"/>
    <xf numFmtId="177" fontId="9" fillId="0" borderId="38" xfId="1" applyNumberFormat="1" applyFont="1" applyFill="1" applyBorder="1" applyAlignment="1"/>
    <xf numFmtId="38" fontId="14" fillId="3" borderId="10" xfId="1" applyNumberFormat="1" applyFont="1" applyFill="1" applyBorder="1" applyAlignment="1"/>
    <xf numFmtId="177" fontId="14" fillId="0" borderId="11" xfId="1" applyNumberFormat="1" applyFont="1" applyBorder="1" applyAlignment="1"/>
    <xf numFmtId="38" fontId="13" fillId="0" borderId="39" xfId="1" applyNumberFormat="1" applyFont="1" applyFill="1" applyBorder="1" applyAlignment="1"/>
    <xf numFmtId="38" fontId="9" fillId="0" borderId="14" xfId="3" applyFont="1" applyFill="1" applyBorder="1" applyAlignment="1">
      <alignment horizontal="right"/>
    </xf>
    <xf numFmtId="38" fontId="14" fillId="3" borderId="14" xfId="1" applyNumberFormat="1" applyFont="1" applyFill="1" applyBorder="1" applyAlignment="1"/>
    <xf numFmtId="178" fontId="13" fillId="0" borderId="39" xfId="1" applyNumberFormat="1" applyFont="1" applyFill="1" applyBorder="1" applyAlignment="1"/>
    <xf numFmtId="178" fontId="9" fillId="0" borderId="14" xfId="1" applyNumberFormat="1" applyFont="1" applyFill="1" applyBorder="1" applyAlignment="1"/>
    <xf numFmtId="177" fontId="9" fillId="0" borderId="14" xfId="1" applyNumberFormat="1" applyFont="1" applyBorder="1" applyAlignment="1"/>
    <xf numFmtId="177" fontId="14" fillId="0" borderId="15" xfId="1" applyNumberFormat="1" applyFont="1" applyFill="1" applyBorder="1" applyAlignment="1"/>
    <xf numFmtId="0" fontId="8" fillId="2" borderId="40" xfId="1" applyFont="1" applyFill="1" applyBorder="1">
      <alignment vertical="center"/>
    </xf>
    <xf numFmtId="38" fontId="13" fillId="0" borderId="41" xfId="1" applyNumberFormat="1" applyFont="1" applyBorder="1" applyAlignment="1"/>
    <xf numFmtId="38" fontId="9" fillId="0" borderId="4" xfId="1" applyNumberFormat="1" applyFont="1" applyBorder="1" applyAlignment="1"/>
    <xf numFmtId="177" fontId="9" fillId="0" borderId="6" xfId="1" applyNumberFormat="1" applyFont="1" applyBorder="1" applyAlignment="1"/>
    <xf numFmtId="38" fontId="14" fillId="3" borderId="4" xfId="1" applyNumberFormat="1" applyFont="1" applyFill="1" applyBorder="1" applyAlignment="1"/>
    <xf numFmtId="177" fontId="14" fillId="0" borderId="7" xfId="1" applyNumberFormat="1" applyFont="1" applyBorder="1" applyAlignment="1"/>
    <xf numFmtId="38" fontId="9" fillId="0" borderId="26" xfId="3" applyFont="1" applyBorder="1" applyAlignment="1">
      <alignment horizontal="right"/>
    </xf>
    <xf numFmtId="177" fontId="9" fillId="0" borderId="33" xfId="1" applyNumberFormat="1" applyFont="1" applyFill="1" applyBorder="1" applyAlignment="1"/>
    <xf numFmtId="178" fontId="9" fillId="0" borderId="32" xfId="1" applyNumberFormat="1" applyFont="1" applyFill="1" applyBorder="1" applyAlignment="1"/>
    <xf numFmtId="38" fontId="13" fillId="0" borderId="31" xfId="1" applyNumberFormat="1" applyFont="1" applyFill="1" applyBorder="1" applyAlignment="1"/>
    <xf numFmtId="38" fontId="9" fillId="0" borderId="32" xfId="1" applyNumberFormat="1" applyFont="1" applyFill="1" applyBorder="1" applyAlignment="1"/>
    <xf numFmtId="38" fontId="13" fillId="0" borderId="35" xfId="1" applyNumberFormat="1" applyFont="1" applyFill="1" applyBorder="1" applyAlignment="1"/>
    <xf numFmtId="38" fontId="9" fillId="0" borderId="32" xfId="3" applyFont="1" applyFill="1" applyBorder="1" applyAlignment="1">
      <alignment horizontal="right"/>
    </xf>
    <xf numFmtId="177" fontId="14" fillId="0" borderId="11" xfId="1" applyNumberFormat="1" applyFont="1" applyFill="1" applyBorder="1" applyAlignment="1"/>
    <xf numFmtId="0" fontId="8" fillId="2" borderId="42" xfId="1" applyFont="1" applyFill="1" applyBorder="1">
      <alignment vertical="center"/>
    </xf>
    <xf numFmtId="38" fontId="13" fillId="0" borderId="43" xfId="1" applyNumberFormat="1" applyFont="1" applyFill="1" applyBorder="1" applyAlignment="1"/>
    <xf numFmtId="38" fontId="9" fillId="0" borderId="13" xfId="1" applyNumberFormat="1" applyFont="1" applyFill="1" applyBorder="1" applyAlignment="1"/>
    <xf numFmtId="177" fontId="9" fillId="0" borderId="1" xfId="1" applyNumberFormat="1" applyFont="1" applyFill="1" applyBorder="1" applyAlignment="1"/>
    <xf numFmtId="38" fontId="13" fillId="0" borderId="29" xfId="1" applyNumberFormat="1" applyFont="1" applyFill="1" applyBorder="1" applyAlignment="1"/>
    <xf numFmtId="38" fontId="9" fillId="0" borderId="13" xfId="3" applyFont="1" applyFill="1" applyBorder="1" applyAlignment="1">
      <alignment horizontal="right"/>
    </xf>
    <xf numFmtId="178" fontId="9" fillId="0" borderId="26" xfId="1" applyNumberFormat="1" applyFont="1" applyFill="1" applyBorder="1" applyAlignment="1"/>
    <xf numFmtId="177" fontId="9" fillId="0" borderId="13" xfId="1" applyNumberFormat="1" applyFont="1" applyBorder="1" applyAlignment="1"/>
    <xf numFmtId="0" fontId="12" fillId="2" borderId="8" xfId="1" applyFont="1" applyFill="1" applyBorder="1" applyAlignment="1">
      <alignment horizontal="center" vertical="center"/>
    </xf>
    <xf numFmtId="38" fontId="13" fillId="2" borderId="9" xfId="1" applyNumberFormat="1" applyFont="1" applyFill="1" applyBorder="1" applyAlignment="1"/>
    <xf numFmtId="38" fontId="9" fillId="2" borderId="44" xfId="1" applyNumberFormat="1" applyFont="1" applyFill="1" applyBorder="1" applyAlignment="1"/>
    <xf numFmtId="177" fontId="13" fillId="2" borderId="0" xfId="1" applyNumberFormat="1" applyFont="1" applyFill="1" applyBorder="1" applyAlignment="1"/>
    <xf numFmtId="38" fontId="14" fillId="2" borderId="44" xfId="1" applyNumberFormat="1" applyFont="1" applyFill="1" applyBorder="1" applyAlignment="1"/>
    <xf numFmtId="177" fontId="14" fillId="2" borderId="45" xfId="1" applyNumberFormat="1" applyFont="1" applyFill="1" applyBorder="1" applyAlignment="1"/>
    <xf numFmtId="38" fontId="13" fillId="2" borderId="23" xfId="1" applyNumberFormat="1" applyFont="1" applyFill="1" applyBorder="1" applyAlignment="1"/>
    <xf numFmtId="38" fontId="9" fillId="2" borderId="18" xfId="1" applyNumberFormat="1" applyFont="1" applyFill="1" applyBorder="1" applyAlignment="1"/>
    <xf numFmtId="178" fontId="13" fillId="2" borderId="23" xfId="1" applyNumberFormat="1" applyFont="1" applyFill="1" applyBorder="1" applyAlignment="1"/>
    <xf numFmtId="178" fontId="9" fillId="2" borderId="18" xfId="1" applyNumberFormat="1" applyFont="1" applyFill="1" applyBorder="1" applyAlignment="1"/>
    <xf numFmtId="177" fontId="9" fillId="2" borderId="18" xfId="1" applyNumberFormat="1" applyFont="1" applyFill="1" applyBorder="1" applyAlignment="1"/>
    <xf numFmtId="0" fontId="8" fillId="2" borderId="40" xfId="1" applyFont="1" applyFill="1" applyBorder="1" applyAlignment="1">
      <alignment horizontal="center" vertical="center" shrinkToFit="1"/>
    </xf>
    <xf numFmtId="38" fontId="9" fillId="2" borderId="41" xfId="1" applyNumberFormat="1" applyFont="1" applyFill="1" applyBorder="1" applyAlignment="1"/>
    <xf numFmtId="38" fontId="9" fillId="2" borderId="4" xfId="1" applyNumberFormat="1" applyFont="1" applyFill="1" applyBorder="1" applyAlignment="1"/>
    <xf numFmtId="177" fontId="9" fillId="2" borderId="6" xfId="1" applyNumberFormat="1" applyFont="1" applyFill="1" applyBorder="1" applyAlignment="1"/>
    <xf numFmtId="38" fontId="14" fillId="2" borderId="4" xfId="1" applyNumberFormat="1" applyFont="1" applyFill="1" applyBorder="1" applyAlignment="1"/>
    <xf numFmtId="177" fontId="14" fillId="2" borderId="7" xfId="1" applyNumberFormat="1" applyFont="1" applyFill="1" applyBorder="1" applyAlignment="1"/>
    <xf numFmtId="38" fontId="9" fillId="2" borderId="3" xfId="1" applyNumberFormat="1" applyFont="1" applyFill="1" applyBorder="1" applyAlignment="1"/>
    <xf numFmtId="178" fontId="9" fillId="2" borderId="3" xfId="1" applyNumberFormat="1" applyFont="1" applyFill="1" applyBorder="1" applyAlignment="1"/>
    <xf numFmtId="178" fontId="9" fillId="2" borderId="4" xfId="1" applyNumberFormat="1" applyFont="1" applyFill="1" applyBorder="1" applyAlignment="1"/>
    <xf numFmtId="177" fontId="9" fillId="2" borderId="4" xfId="1" applyNumberFormat="1" applyFont="1" applyFill="1" applyBorder="1" applyAlignment="1"/>
    <xf numFmtId="0" fontId="8" fillId="2" borderId="46" xfId="1" applyFont="1" applyFill="1" applyBorder="1" applyAlignment="1">
      <alignment horizontal="center" vertical="center" shrinkToFit="1"/>
    </xf>
    <xf numFmtId="38" fontId="9" fillId="2" borderId="47" xfId="1" applyNumberFormat="1" applyFont="1" applyFill="1" applyBorder="1" applyAlignment="1"/>
    <xf numFmtId="38" fontId="9" fillId="2" borderId="14" xfId="1" applyNumberFormat="1" applyFont="1" applyFill="1" applyBorder="1" applyAlignment="1"/>
    <xf numFmtId="177" fontId="9" fillId="2" borderId="48" xfId="1" applyNumberFormat="1" applyFont="1" applyFill="1" applyBorder="1" applyAlignment="1"/>
    <xf numFmtId="38" fontId="14" fillId="2" borderId="14" xfId="1" applyNumberFormat="1" applyFont="1" applyFill="1" applyBorder="1" applyAlignment="1"/>
    <xf numFmtId="177" fontId="14" fillId="2" borderId="15" xfId="1" applyNumberFormat="1" applyFont="1" applyFill="1" applyBorder="1" applyAlignment="1"/>
    <xf numFmtId="38" fontId="9" fillId="2" borderId="39" xfId="1" applyNumberFormat="1" applyFont="1" applyFill="1" applyBorder="1" applyAlignment="1"/>
    <xf numFmtId="178" fontId="9" fillId="2" borderId="39" xfId="1" applyNumberFormat="1" applyFont="1" applyFill="1" applyBorder="1" applyAlignment="1"/>
    <xf numFmtId="178" fontId="9" fillId="2" borderId="14" xfId="1" applyNumberFormat="1" applyFont="1" applyFill="1" applyBorder="1" applyAlignment="1"/>
    <xf numFmtId="177" fontId="9" fillId="2" borderId="14" xfId="1" applyNumberFormat="1" applyFont="1" applyFill="1" applyBorder="1" applyAlignment="1"/>
    <xf numFmtId="0" fontId="8" fillId="4" borderId="24" xfId="1" applyFont="1" applyFill="1" applyBorder="1" applyAlignment="1">
      <alignment horizontal="center" vertical="center" shrinkToFit="1"/>
    </xf>
    <xf numFmtId="38" fontId="9" fillId="4" borderId="25" xfId="1" applyNumberFormat="1" applyFont="1" applyFill="1" applyBorder="1" applyAlignment="1"/>
    <xf numFmtId="38" fontId="9" fillId="4" borderId="26" xfId="1" applyNumberFormat="1" applyFont="1" applyFill="1" applyBorder="1" applyAlignment="1"/>
    <xf numFmtId="177" fontId="9" fillId="4" borderId="27" xfId="1" applyNumberFormat="1" applyFont="1" applyFill="1" applyBorder="1" applyAlignment="1"/>
    <xf numFmtId="38" fontId="14" fillId="4" borderId="26" xfId="1" applyNumberFormat="1" applyFont="1" applyFill="1" applyBorder="1" applyAlignment="1"/>
    <xf numFmtId="177" fontId="14" fillId="4" borderId="28" xfId="1" applyNumberFormat="1" applyFont="1" applyFill="1" applyBorder="1" applyAlignment="1"/>
    <xf numFmtId="38" fontId="9" fillId="4" borderId="3" xfId="1" applyNumberFormat="1" applyFont="1" applyFill="1" applyBorder="1" applyAlignment="1"/>
    <xf numFmtId="38" fontId="9" fillId="4" borderId="4" xfId="1" applyNumberFormat="1" applyFont="1" applyFill="1" applyBorder="1" applyAlignment="1"/>
    <xf numFmtId="178" fontId="9" fillId="4" borderId="3" xfId="1" applyNumberFormat="1" applyFont="1" applyFill="1" applyBorder="1" applyAlignment="1"/>
    <xf numFmtId="178" fontId="9" fillId="4" borderId="4" xfId="1" applyNumberFormat="1" applyFont="1" applyFill="1" applyBorder="1" applyAlignment="1"/>
    <xf numFmtId="177" fontId="9" fillId="4" borderId="4" xfId="1" applyNumberFormat="1" applyFont="1" applyFill="1" applyBorder="1" applyAlignment="1"/>
    <xf numFmtId="0" fontId="8" fillId="5" borderId="46" xfId="1" applyFont="1" applyFill="1" applyBorder="1" applyAlignment="1">
      <alignment horizontal="center" vertical="center" shrinkToFit="1"/>
    </xf>
    <xf numFmtId="38" fontId="9" fillId="5" borderId="47" xfId="1" applyNumberFormat="1" applyFont="1" applyFill="1" applyBorder="1" applyAlignment="1"/>
    <xf numFmtId="38" fontId="9" fillId="5" borderId="14" xfId="1" applyNumberFormat="1" applyFont="1" applyFill="1" applyBorder="1" applyAlignment="1"/>
    <xf numFmtId="177" fontId="9" fillId="5" borderId="48" xfId="1" applyNumberFormat="1" applyFont="1" applyFill="1" applyBorder="1" applyAlignment="1"/>
    <xf numFmtId="38" fontId="14" fillId="5" borderId="14" xfId="1" applyNumberFormat="1" applyFont="1" applyFill="1" applyBorder="1" applyAlignment="1"/>
    <xf numFmtId="177" fontId="14" fillId="5" borderId="15" xfId="1" applyNumberFormat="1" applyFont="1" applyFill="1" applyBorder="1" applyAlignment="1"/>
    <xf numFmtId="38" fontId="9" fillId="5" borderId="39" xfId="1" applyNumberFormat="1" applyFont="1" applyFill="1" applyBorder="1" applyAlignment="1"/>
    <xf numFmtId="178" fontId="9" fillId="5" borderId="39" xfId="1" applyNumberFormat="1" applyFont="1" applyFill="1" applyBorder="1" applyAlignment="1"/>
    <xf numFmtId="178" fontId="9" fillId="5" borderId="14" xfId="1" applyNumberFormat="1" applyFont="1" applyFill="1" applyBorder="1" applyAlignment="1"/>
    <xf numFmtId="177" fontId="9" fillId="5" borderId="14" xfId="1" applyNumberFormat="1" applyFont="1" applyFill="1" applyBorder="1" applyAlignment="1"/>
    <xf numFmtId="0" fontId="8" fillId="0" borderId="0" xfId="1" applyFont="1" applyAlignment="1">
      <alignment horizontal="right" vertical="center"/>
    </xf>
    <xf numFmtId="0" fontId="15" fillId="0" borderId="0" xfId="1" applyFont="1">
      <alignment vertical="center"/>
    </xf>
    <xf numFmtId="176" fontId="8" fillId="0" borderId="0" xfId="1" applyNumberFormat="1" applyFont="1">
      <alignment vertical="center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>
        <row r="7">
          <cell r="E7">
            <v>227778646</v>
          </cell>
          <cell r="J7">
            <v>224908035</v>
          </cell>
        </row>
        <row r="8">
          <cell r="E8">
            <v>19869310</v>
          </cell>
          <cell r="J8">
            <v>19354432</v>
          </cell>
        </row>
        <row r="9">
          <cell r="E9">
            <v>6094294</v>
          </cell>
          <cell r="J9">
            <v>5949940</v>
          </cell>
        </row>
        <row r="10">
          <cell r="E10">
            <v>7644936</v>
          </cell>
          <cell r="J10">
            <v>7245969</v>
          </cell>
        </row>
        <row r="11">
          <cell r="E11">
            <v>4545146</v>
          </cell>
          <cell r="J11">
            <v>4288072</v>
          </cell>
        </row>
        <row r="12">
          <cell r="E12">
            <v>12470857</v>
          </cell>
          <cell r="J12">
            <v>12242661</v>
          </cell>
        </row>
        <row r="13">
          <cell r="E13">
            <v>3723002</v>
          </cell>
          <cell r="J13">
            <v>3527741</v>
          </cell>
        </row>
        <row r="14">
          <cell r="E14">
            <v>8550102</v>
          </cell>
          <cell r="J14">
            <v>8388857</v>
          </cell>
        </row>
        <row r="15">
          <cell r="E15">
            <v>7299991</v>
          </cell>
          <cell r="J15">
            <v>7133908</v>
          </cell>
        </row>
        <row r="16">
          <cell r="E16">
            <v>8088090</v>
          </cell>
          <cell r="J16">
            <v>7744897</v>
          </cell>
        </row>
        <row r="17">
          <cell r="E17">
            <v>7961439</v>
          </cell>
          <cell r="J17">
            <v>7670562</v>
          </cell>
        </row>
        <row r="18">
          <cell r="E18">
            <v>4031645</v>
          </cell>
          <cell r="J18">
            <v>3911707</v>
          </cell>
        </row>
        <row r="19">
          <cell r="E19">
            <v>17377753</v>
          </cell>
          <cell r="J19">
            <v>16498629</v>
          </cell>
        </row>
        <row r="20">
          <cell r="E20">
            <v>6544670</v>
          </cell>
          <cell r="J20">
            <v>6463728</v>
          </cell>
        </row>
        <row r="21">
          <cell r="E21">
            <v>1770309</v>
          </cell>
          <cell r="J21">
            <v>1662012</v>
          </cell>
        </row>
        <row r="22">
          <cell r="E22">
            <v>527793</v>
          </cell>
          <cell r="J22">
            <v>524641</v>
          </cell>
        </row>
        <row r="23">
          <cell r="E23">
            <v>3167106</v>
          </cell>
          <cell r="J23">
            <v>3075852</v>
          </cell>
        </row>
        <row r="24">
          <cell r="E24">
            <v>1445885</v>
          </cell>
          <cell r="J24">
            <v>1402026</v>
          </cell>
        </row>
        <row r="25">
          <cell r="E25">
            <v>4663639</v>
          </cell>
          <cell r="J25">
            <v>4519613</v>
          </cell>
        </row>
        <row r="26">
          <cell r="E26">
            <v>991224</v>
          </cell>
          <cell r="J26">
            <v>936246</v>
          </cell>
        </row>
        <row r="27">
          <cell r="E27">
            <v>1489438</v>
          </cell>
          <cell r="J27">
            <v>1439062</v>
          </cell>
        </row>
        <row r="28">
          <cell r="E28">
            <v>4057193</v>
          </cell>
          <cell r="J28">
            <v>3957171</v>
          </cell>
        </row>
        <row r="29">
          <cell r="E29">
            <v>1406718</v>
          </cell>
          <cell r="J29">
            <v>1369595</v>
          </cell>
        </row>
        <row r="30">
          <cell r="E30">
            <v>1867255</v>
          </cell>
          <cell r="J30">
            <v>1841420</v>
          </cell>
        </row>
        <row r="31">
          <cell r="E31">
            <v>2119886</v>
          </cell>
          <cell r="J31">
            <v>2057929</v>
          </cell>
        </row>
        <row r="32">
          <cell r="E32">
            <v>5238363</v>
          </cell>
          <cell r="J32">
            <v>5136319</v>
          </cell>
        </row>
        <row r="33">
          <cell r="E33">
            <v>7245315</v>
          </cell>
          <cell r="J33">
            <v>7163871</v>
          </cell>
        </row>
        <row r="34">
          <cell r="E34">
            <v>1624713</v>
          </cell>
          <cell r="J34">
            <v>1594385</v>
          </cell>
        </row>
        <row r="35">
          <cell r="E35">
            <v>1776588</v>
          </cell>
          <cell r="J35">
            <v>1715092</v>
          </cell>
        </row>
        <row r="36">
          <cell r="E36">
            <v>747026</v>
          </cell>
          <cell r="J36">
            <v>734970</v>
          </cell>
        </row>
        <row r="37">
          <cell r="E37">
            <v>2692340</v>
          </cell>
          <cell r="J37">
            <v>2652423</v>
          </cell>
        </row>
        <row r="38">
          <cell r="E38">
            <v>1696924</v>
          </cell>
          <cell r="J38">
            <v>1623582</v>
          </cell>
        </row>
        <row r="39">
          <cell r="E39">
            <v>2735451</v>
          </cell>
          <cell r="J39">
            <v>2653374</v>
          </cell>
        </row>
        <row r="40">
          <cell r="E40">
            <v>3234293</v>
          </cell>
          <cell r="J40">
            <v>3198306</v>
          </cell>
        </row>
        <row r="41">
          <cell r="E41">
            <v>1417583</v>
          </cell>
          <cell r="J41">
            <v>1402968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Q49"/>
  <sheetViews>
    <sheetView showGridLines="0" tabSelected="1" zoomScaleNormal="100" zoomScaleSheetLayoutView="100" workbookViewId="0">
      <pane xSplit="3" topLeftCell="D1" activePane="topRight" state="frozen"/>
      <selection activeCell="Q8" sqref="Q8"/>
      <selection pane="topRight" activeCell="T9" sqref="T9"/>
    </sheetView>
  </sheetViews>
  <sheetFormatPr defaultColWidth="9" defaultRowHeight="14.25" x14ac:dyDescent="0.4"/>
  <cols>
    <col min="1" max="1" width="1.875" style="152" customWidth="1"/>
    <col min="2" max="2" width="3.125" style="8" customWidth="1"/>
    <col min="3" max="3" width="9.5" style="8" bestFit="1" customWidth="1"/>
    <col min="4" max="4" width="11.375" style="8" bestFit="1" customWidth="1"/>
    <col min="5" max="5" width="9.875" style="8" bestFit="1" customWidth="1"/>
    <col min="6" max="6" width="6.125" style="8" bestFit="1" customWidth="1"/>
    <col min="7" max="7" width="8.75" style="8" hidden="1" customWidth="1"/>
    <col min="8" max="8" width="5.875" style="8" customWidth="1"/>
    <col min="9" max="9" width="11.375" style="8" bestFit="1" customWidth="1"/>
    <col min="10" max="10" width="9.875" style="8" bestFit="1" customWidth="1"/>
    <col min="11" max="11" width="6.125" style="8" bestFit="1" customWidth="1"/>
    <col min="12" max="12" width="8.75" style="8" hidden="1" customWidth="1"/>
    <col min="13" max="13" width="5.875" style="8" bestFit="1" customWidth="1"/>
    <col min="14" max="14" width="7" style="8" bestFit="1" customWidth="1"/>
    <col min="15" max="15" width="6.375" style="8" bestFit="1" customWidth="1"/>
    <col min="16" max="16" width="6.375" style="153" bestFit="1" customWidth="1"/>
    <col min="17" max="17" width="5.75" style="8" customWidth="1"/>
    <col min="18" max="16384" width="9" style="8"/>
  </cols>
  <sheetData>
    <row r="1" spans="1:17" s="1" customFormat="1" ht="12" customHeight="1" x14ac:dyDescent="0.15">
      <c r="C1" s="2" t="str">
        <f>'[1]一覧(今年度)'!B1</f>
        <v>令和４年度　市町村税の徴収実績に関する調（令和５年５月末現在）</v>
      </c>
      <c r="N1" s="3"/>
      <c r="P1" s="4"/>
    </row>
    <row r="2" spans="1:17" s="1" customFormat="1" ht="12" customHeight="1" x14ac:dyDescent="0.15">
      <c r="C2" s="5" t="s">
        <v>0</v>
      </c>
      <c r="D2" s="6"/>
      <c r="E2" s="6"/>
      <c r="J2" s="7" t="s">
        <v>1</v>
      </c>
      <c r="K2" s="7"/>
      <c r="L2" s="7"/>
      <c r="M2" s="7"/>
      <c r="N2" s="7"/>
      <c r="O2" s="7"/>
      <c r="P2" s="7"/>
      <c r="Q2" s="3"/>
    </row>
    <row r="3" spans="1:17" ht="12" x14ac:dyDescent="0.4">
      <c r="A3" s="8"/>
      <c r="O3" s="9" t="s">
        <v>2</v>
      </c>
      <c r="P3" s="9"/>
    </row>
    <row r="4" spans="1:17" ht="17.25" x14ac:dyDescent="0.4">
      <c r="A4" s="10"/>
      <c r="C4" s="11"/>
      <c r="D4" s="12" t="s">
        <v>3</v>
      </c>
      <c r="E4" s="13"/>
      <c r="F4" s="14"/>
      <c r="G4" s="15"/>
      <c r="H4" s="15"/>
      <c r="I4" s="12" t="s">
        <v>4</v>
      </c>
      <c r="J4" s="13"/>
      <c r="K4" s="14"/>
      <c r="L4" s="14"/>
      <c r="M4" s="14"/>
      <c r="N4" s="12" t="s">
        <v>5</v>
      </c>
      <c r="O4" s="13"/>
      <c r="P4" s="16"/>
      <c r="Q4" s="16"/>
    </row>
    <row r="5" spans="1:17" ht="21" x14ac:dyDescent="0.4">
      <c r="A5" s="10"/>
      <c r="C5" s="17" t="s">
        <v>6</v>
      </c>
      <c r="D5" s="18" t="s">
        <v>7</v>
      </c>
      <c r="E5" s="19" t="s">
        <v>8</v>
      </c>
      <c r="F5" s="20" t="s">
        <v>9</v>
      </c>
      <c r="G5" s="21" t="s">
        <v>10</v>
      </c>
      <c r="H5" s="22" t="s">
        <v>10</v>
      </c>
      <c r="I5" s="23" t="s">
        <v>7</v>
      </c>
      <c r="J5" s="24" t="s">
        <v>8</v>
      </c>
      <c r="K5" s="19" t="s">
        <v>9</v>
      </c>
      <c r="L5" s="21" t="s">
        <v>10</v>
      </c>
      <c r="M5" s="22" t="s">
        <v>10</v>
      </c>
      <c r="N5" s="23" t="s">
        <v>7</v>
      </c>
      <c r="O5" s="24" t="s">
        <v>8</v>
      </c>
      <c r="P5" s="25" t="s">
        <v>9</v>
      </c>
      <c r="Q5" s="26" t="s">
        <v>10</v>
      </c>
    </row>
    <row r="6" spans="1:17" ht="17.25" x14ac:dyDescent="0.15">
      <c r="A6" s="10"/>
      <c r="B6" s="8" t="s">
        <v>11</v>
      </c>
      <c r="C6" s="27" t="s">
        <v>12</v>
      </c>
      <c r="D6" s="28">
        <f>'[1]②税目別（計）'!E7</f>
        <v>227778646</v>
      </c>
      <c r="E6" s="29">
        <v>221015454</v>
      </c>
      <c r="F6" s="30">
        <f>(D6-E6)/E6*100</f>
        <v>3.0600538910731556</v>
      </c>
      <c r="G6" s="31">
        <v>225106320</v>
      </c>
      <c r="H6" s="32">
        <f>(D6-G6)/G6*100</f>
        <v>1.1871394814681346</v>
      </c>
      <c r="I6" s="33">
        <f>'[1]②税目別（計）'!J7</f>
        <v>224908035</v>
      </c>
      <c r="J6" s="34">
        <v>218125010</v>
      </c>
      <c r="K6" s="30">
        <f>(I6-J6)/J6*100</f>
        <v>3.1096961325067678</v>
      </c>
      <c r="L6" s="31">
        <v>221797282</v>
      </c>
      <c r="M6" s="32">
        <f>(I6-L6)/L6*100</f>
        <v>1.4025207937399342</v>
      </c>
      <c r="N6" s="35">
        <f t="shared" ref="N6:O42" si="0">ROUND((I6/D6)*100,1)</f>
        <v>98.7</v>
      </c>
      <c r="O6" s="36">
        <f t="shared" si="0"/>
        <v>98.7</v>
      </c>
      <c r="P6" s="37">
        <f>N6-O6</f>
        <v>0</v>
      </c>
      <c r="Q6" s="38">
        <f>ROUND((L6/G6)*100,1)</f>
        <v>98.5</v>
      </c>
    </row>
    <row r="7" spans="1:17" ht="17.25" x14ac:dyDescent="0.15">
      <c r="A7" s="10"/>
      <c r="B7" s="8" t="s">
        <v>11</v>
      </c>
      <c r="C7" s="39" t="s">
        <v>13</v>
      </c>
      <c r="D7" s="40">
        <f>'[1]②税目別（計）'!E8</f>
        <v>19869310</v>
      </c>
      <c r="E7" s="41">
        <v>19336809</v>
      </c>
      <c r="F7" s="42">
        <f t="shared" ref="F7:F45" si="1">(D7-E7)/E7*100</f>
        <v>2.7538204467965732</v>
      </c>
      <c r="G7" s="43">
        <v>20201473</v>
      </c>
      <c r="H7" s="44">
        <f t="shared" ref="H7:H45" si="2">(D7-G7)/G7*100</f>
        <v>-1.6442513870151942</v>
      </c>
      <c r="I7" s="45">
        <f>'[1]②税目別（計）'!J8</f>
        <v>19354432</v>
      </c>
      <c r="J7" s="46">
        <v>18800427</v>
      </c>
      <c r="K7" s="42">
        <f t="shared" ref="K7:K45" si="3">(I7-J7)/J7*100</f>
        <v>2.9467681771270406</v>
      </c>
      <c r="L7" s="43">
        <v>19583696</v>
      </c>
      <c r="M7" s="44">
        <f t="shared" ref="M7:M45" si="4">(I7-L7)/L7*100</f>
        <v>-1.1706881070866295</v>
      </c>
      <c r="N7" s="47">
        <f t="shared" si="0"/>
        <v>97.4</v>
      </c>
      <c r="O7" s="48">
        <f t="shared" si="0"/>
        <v>97.2</v>
      </c>
      <c r="P7" s="49">
        <f t="shared" ref="P7:P39" si="5">N7-O7</f>
        <v>0.20000000000000284</v>
      </c>
      <c r="Q7" s="50">
        <f t="shared" ref="Q7:Q45" si="6">ROUND((L7/G7)*100,1)</f>
        <v>96.9</v>
      </c>
    </row>
    <row r="8" spans="1:17" ht="17.25" x14ac:dyDescent="0.15">
      <c r="A8" s="10"/>
      <c r="B8" s="8" t="s">
        <v>11</v>
      </c>
      <c r="C8" s="51" t="s">
        <v>14</v>
      </c>
      <c r="D8" s="52">
        <f>'[1]②税目別（計）'!E9</f>
        <v>6094294</v>
      </c>
      <c r="E8" s="53">
        <v>5982454</v>
      </c>
      <c r="F8" s="54">
        <f t="shared" si="1"/>
        <v>1.8694669445013701</v>
      </c>
      <c r="G8" s="55">
        <v>5952802</v>
      </c>
      <c r="H8" s="56">
        <f t="shared" si="2"/>
        <v>2.3768974677807191</v>
      </c>
      <c r="I8" s="57">
        <f>'[1]②税目別（計）'!J9</f>
        <v>5949940</v>
      </c>
      <c r="J8" s="58">
        <v>5830843</v>
      </c>
      <c r="K8" s="54">
        <f t="shared" si="3"/>
        <v>2.0425348444470206</v>
      </c>
      <c r="L8" s="55">
        <v>5812289</v>
      </c>
      <c r="M8" s="56">
        <f t="shared" si="4"/>
        <v>2.3682752182487827</v>
      </c>
      <c r="N8" s="59">
        <f t="shared" si="0"/>
        <v>97.6</v>
      </c>
      <c r="O8" s="60">
        <f t="shared" si="0"/>
        <v>97.5</v>
      </c>
      <c r="P8" s="61">
        <f t="shared" si="5"/>
        <v>9.9999999999994316E-2</v>
      </c>
      <c r="Q8" s="62">
        <f t="shared" si="6"/>
        <v>97.6</v>
      </c>
    </row>
    <row r="9" spans="1:17" ht="17.25" x14ac:dyDescent="0.15">
      <c r="A9" s="10"/>
      <c r="B9" s="8" t="s">
        <v>11</v>
      </c>
      <c r="C9" s="51" t="s">
        <v>15</v>
      </c>
      <c r="D9" s="52">
        <f>'[1]②税目別（計）'!E10</f>
        <v>7644936</v>
      </c>
      <c r="E9" s="53">
        <v>7403406</v>
      </c>
      <c r="F9" s="54">
        <f t="shared" si="1"/>
        <v>3.262417325214908</v>
      </c>
      <c r="G9" s="55">
        <v>7199275</v>
      </c>
      <c r="H9" s="56">
        <f t="shared" si="2"/>
        <v>6.1903594459164291</v>
      </c>
      <c r="I9" s="57">
        <f>'[1]②税目別（計）'!J10</f>
        <v>7245969</v>
      </c>
      <c r="J9" s="58">
        <v>7003675</v>
      </c>
      <c r="K9" s="54">
        <f t="shared" si="3"/>
        <v>3.4595266056748777</v>
      </c>
      <c r="L9" s="55">
        <v>6672049</v>
      </c>
      <c r="M9" s="56">
        <f t="shared" si="4"/>
        <v>8.6018552921298994</v>
      </c>
      <c r="N9" s="59">
        <f t="shared" si="0"/>
        <v>94.8</v>
      </c>
      <c r="O9" s="60">
        <f t="shared" si="0"/>
        <v>94.6</v>
      </c>
      <c r="P9" s="61">
        <f t="shared" si="5"/>
        <v>0.20000000000000284</v>
      </c>
      <c r="Q9" s="62">
        <f t="shared" si="6"/>
        <v>92.7</v>
      </c>
    </row>
    <row r="10" spans="1:17" ht="17.25" x14ac:dyDescent="0.15">
      <c r="A10" s="10"/>
      <c r="B10" s="8" t="s">
        <v>16</v>
      </c>
      <c r="C10" s="51" t="s">
        <v>17</v>
      </c>
      <c r="D10" s="52">
        <f>'[1]②税目別（計）'!E11</f>
        <v>4545146</v>
      </c>
      <c r="E10" s="53">
        <v>4438000</v>
      </c>
      <c r="F10" s="54">
        <f t="shared" si="1"/>
        <v>2.4142857142857141</v>
      </c>
      <c r="G10" s="55">
        <v>4397016</v>
      </c>
      <c r="H10" s="56">
        <f t="shared" si="2"/>
        <v>3.3688756192836236</v>
      </c>
      <c r="I10" s="57">
        <f>'[1]②税目別（計）'!J11</f>
        <v>4288072</v>
      </c>
      <c r="J10" s="58">
        <v>4168699</v>
      </c>
      <c r="K10" s="54">
        <f t="shared" si="3"/>
        <v>2.8635552722803927</v>
      </c>
      <c r="L10" s="55">
        <v>4125019</v>
      </c>
      <c r="M10" s="56">
        <f t="shared" si="4"/>
        <v>3.9527817932474978</v>
      </c>
      <c r="N10" s="59">
        <f t="shared" si="0"/>
        <v>94.3</v>
      </c>
      <c r="O10" s="60">
        <f t="shared" si="0"/>
        <v>93.9</v>
      </c>
      <c r="P10" s="61">
        <f t="shared" si="5"/>
        <v>0.39999999999999147</v>
      </c>
      <c r="Q10" s="62">
        <f t="shared" si="6"/>
        <v>93.8</v>
      </c>
    </row>
    <row r="11" spans="1:17" ht="17.25" x14ac:dyDescent="0.15">
      <c r="A11" s="10"/>
      <c r="B11" s="8" t="s">
        <v>11</v>
      </c>
      <c r="C11" s="51" t="s">
        <v>18</v>
      </c>
      <c r="D11" s="52">
        <f>'[1]②税目別（計）'!E12</f>
        <v>12470857</v>
      </c>
      <c r="E11" s="53">
        <v>12085179</v>
      </c>
      <c r="F11" s="54">
        <f t="shared" si="1"/>
        <v>3.1913304718117952</v>
      </c>
      <c r="G11" s="55">
        <v>12155222</v>
      </c>
      <c r="H11" s="56">
        <f t="shared" si="2"/>
        <v>2.5967028821028526</v>
      </c>
      <c r="I11" s="57">
        <f>'[1]②税目別（計）'!J12</f>
        <v>12242661</v>
      </c>
      <c r="J11" s="58">
        <v>11863018</v>
      </c>
      <c r="K11" s="54">
        <f t="shared" si="3"/>
        <v>3.2002227426444096</v>
      </c>
      <c r="L11" s="55">
        <v>11869976</v>
      </c>
      <c r="M11" s="56">
        <f t="shared" si="4"/>
        <v>3.1397283364347155</v>
      </c>
      <c r="N11" s="59">
        <f t="shared" si="0"/>
        <v>98.2</v>
      </c>
      <c r="O11" s="60">
        <f t="shared" si="0"/>
        <v>98.2</v>
      </c>
      <c r="P11" s="61">
        <f t="shared" si="5"/>
        <v>0</v>
      </c>
      <c r="Q11" s="62">
        <f t="shared" si="6"/>
        <v>97.7</v>
      </c>
    </row>
    <row r="12" spans="1:17" ht="17.25" x14ac:dyDescent="0.15">
      <c r="A12" s="10"/>
      <c r="B12" s="8" t="s">
        <v>16</v>
      </c>
      <c r="C12" s="51" t="s">
        <v>19</v>
      </c>
      <c r="D12" s="52">
        <f>'[1]②税目別（計）'!E13</f>
        <v>3723002</v>
      </c>
      <c r="E12" s="53">
        <v>3535415</v>
      </c>
      <c r="F12" s="54">
        <f t="shared" si="1"/>
        <v>5.3059400381567654</v>
      </c>
      <c r="G12" s="55">
        <v>3580554</v>
      </c>
      <c r="H12" s="56">
        <f t="shared" si="2"/>
        <v>3.9783787648503557</v>
      </c>
      <c r="I12" s="57">
        <f>'[1]②税目別（計）'!J13</f>
        <v>3527741</v>
      </c>
      <c r="J12" s="58">
        <v>3344391</v>
      </c>
      <c r="K12" s="54">
        <f t="shared" si="3"/>
        <v>5.4823135213556071</v>
      </c>
      <c r="L12" s="55">
        <v>3388108</v>
      </c>
      <c r="M12" s="56">
        <f t="shared" si="4"/>
        <v>4.1212676809594031</v>
      </c>
      <c r="N12" s="59">
        <f t="shared" si="0"/>
        <v>94.8</v>
      </c>
      <c r="O12" s="60">
        <f t="shared" si="0"/>
        <v>94.6</v>
      </c>
      <c r="P12" s="61">
        <f t="shared" si="5"/>
        <v>0.20000000000000284</v>
      </c>
      <c r="Q12" s="62">
        <f t="shared" si="6"/>
        <v>94.6</v>
      </c>
    </row>
    <row r="13" spans="1:17" ht="17.25" x14ac:dyDescent="0.15">
      <c r="A13" s="10"/>
      <c r="B13" s="8" t="s">
        <v>11</v>
      </c>
      <c r="C13" s="51" t="s">
        <v>20</v>
      </c>
      <c r="D13" s="52">
        <f>'[1]②税目別（計）'!E14</f>
        <v>8550102</v>
      </c>
      <c r="E13" s="53">
        <v>8343236</v>
      </c>
      <c r="F13" s="54">
        <f t="shared" si="1"/>
        <v>2.4794456251746926</v>
      </c>
      <c r="G13" s="55">
        <v>8296788</v>
      </c>
      <c r="H13" s="56">
        <f t="shared" si="2"/>
        <v>3.0531574387582276</v>
      </c>
      <c r="I13" s="57">
        <f>'[1]②税目別（計）'!J14</f>
        <v>8388857</v>
      </c>
      <c r="J13" s="58">
        <v>8187089</v>
      </c>
      <c r="K13" s="54">
        <f t="shared" si="3"/>
        <v>2.4644656971482779</v>
      </c>
      <c r="L13" s="55">
        <v>8126348</v>
      </c>
      <c r="M13" s="56">
        <f t="shared" si="4"/>
        <v>3.2303440610714675</v>
      </c>
      <c r="N13" s="59">
        <f t="shared" si="0"/>
        <v>98.1</v>
      </c>
      <c r="O13" s="60">
        <f t="shared" si="0"/>
        <v>98.1</v>
      </c>
      <c r="P13" s="61">
        <f t="shared" si="5"/>
        <v>0</v>
      </c>
      <c r="Q13" s="62">
        <f t="shared" si="6"/>
        <v>97.9</v>
      </c>
    </row>
    <row r="14" spans="1:17" ht="17.25" x14ac:dyDescent="0.15">
      <c r="A14" s="10"/>
      <c r="B14" s="8" t="s">
        <v>11</v>
      </c>
      <c r="C14" s="51" t="s">
        <v>21</v>
      </c>
      <c r="D14" s="52">
        <f>'[1]②税目別（計）'!E15</f>
        <v>7299991</v>
      </c>
      <c r="E14" s="53">
        <v>6849606</v>
      </c>
      <c r="F14" s="54">
        <f t="shared" si="1"/>
        <v>6.5753417057857044</v>
      </c>
      <c r="G14" s="55">
        <v>6991910</v>
      </c>
      <c r="H14" s="56">
        <f t="shared" si="2"/>
        <v>4.4062495083603759</v>
      </c>
      <c r="I14" s="57">
        <f>'[1]②税目別（計）'!J15</f>
        <v>7133908</v>
      </c>
      <c r="J14" s="58">
        <v>6701550</v>
      </c>
      <c r="K14" s="54">
        <f t="shared" si="3"/>
        <v>6.4516119405212224</v>
      </c>
      <c r="L14" s="55">
        <v>6840156</v>
      </c>
      <c r="M14" s="56">
        <f t="shared" si="4"/>
        <v>4.2945219378037578</v>
      </c>
      <c r="N14" s="59">
        <f t="shared" si="0"/>
        <v>97.7</v>
      </c>
      <c r="O14" s="60">
        <f t="shared" si="0"/>
        <v>97.8</v>
      </c>
      <c r="P14" s="61">
        <f t="shared" si="5"/>
        <v>-9.9999999999994316E-2</v>
      </c>
      <c r="Q14" s="62">
        <f t="shared" si="6"/>
        <v>97.8</v>
      </c>
    </row>
    <row r="15" spans="1:17" ht="17.25" x14ac:dyDescent="0.15">
      <c r="A15" s="10"/>
      <c r="B15" s="8" t="s">
        <v>16</v>
      </c>
      <c r="C15" s="63" t="s">
        <v>22</v>
      </c>
      <c r="D15" s="52">
        <f>'[1]②税目別（計）'!E16</f>
        <v>8088090</v>
      </c>
      <c r="E15" s="53">
        <v>8001271</v>
      </c>
      <c r="F15" s="54">
        <f t="shared" si="1"/>
        <v>1.0850651102806042</v>
      </c>
      <c r="G15" s="55">
        <v>8128389</v>
      </c>
      <c r="H15" s="56">
        <f t="shared" si="2"/>
        <v>-0.49578089828131999</v>
      </c>
      <c r="I15" s="57">
        <f>'[1]②税目別（計）'!J16</f>
        <v>7744897</v>
      </c>
      <c r="J15" s="58">
        <v>7655903</v>
      </c>
      <c r="K15" s="54">
        <f t="shared" si="3"/>
        <v>1.1624232961154288</v>
      </c>
      <c r="L15" s="55">
        <v>7731174</v>
      </c>
      <c r="M15" s="56">
        <f t="shared" si="4"/>
        <v>0.17750214909145751</v>
      </c>
      <c r="N15" s="59">
        <f t="shared" si="0"/>
        <v>95.8</v>
      </c>
      <c r="O15" s="60">
        <f t="shared" si="0"/>
        <v>95.7</v>
      </c>
      <c r="P15" s="61">
        <f>N15-O15</f>
        <v>9.9999999999994316E-2</v>
      </c>
      <c r="Q15" s="62">
        <f t="shared" si="6"/>
        <v>95.1</v>
      </c>
    </row>
    <row r="16" spans="1:17" ht="17.25" x14ac:dyDescent="0.15">
      <c r="A16" s="10"/>
      <c r="B16" s="8" t="s">
        <v>16</v>
      </c>
      <c r="C16" s="63" t="s">
        <v>23</v>
      </c>
      <c r="D16" s="52">
        <f>'[1]②税目別（計）'!E17</f>
        <v>7961439</v>
      </c>
      <c r="E16" s="53">
        <v>7689240</v>
      </c>
      <c r="F16" s="54">
        <f t="shared" si="1"/>
        <v>3.5399987515020994</v>
      </c>
      <c r="G16" s="55">
        <v>7722869</v>
      </c>
      <c r="H16" s="56">
        <f t="shared" si="2"/>
        <v>3.0891369515655387</v>
      </c>
      <c r="I16" s="57">
        <f>'[1]②税目別（計）'!J17</f>
        <v>7670562</v>
      </c>
      <c r="J16" s="58">
        <v>7376670</v>
      </c>
      <c r="K16" s="54">
        <f t="shared" si="3"/>
        <v>3.9840741147428314</v>
      </c>
      <c r="L16" s="55">
        <v>7334480</v>
      </c>
      <c r="M16" s="56">
        <f t="shared" si="4"/>
        <v>4.5822198710747042</v>
      </c>
      <c r="N16" s="59">
        <f t="shared" si="0"/>
        <v>96.3</v>
      </c>
      <c r="O16" s="60">
        <f t="shared" si="0"/>
        <v>95.9</v>
      </c>
      <c r="P16" s="61">
        <f>N16-O16</f>
        <v>0.39999999999999147</v>
      </c>
      <c r="Q16" s="62">
        <f t="shared" si="6"/>
        <v>95</v>
      </c>
    </row>
    <row r="17" spans="1:17" ht="17.25" x14ac:dyDescent="0.15">
      <c r="A17" s="10"/>
      <c r="B17" s="8" t="s">
        <v>11</v>
      </c>
      <c r="C17" s="63" t="s">
        <v>24</v>
      </c>
      <c r="D17" s="52">
        <f>'[1]②税目別（計）'!E18</f>
        <v>4031645</v>
      </c>
      <c r="E17" s="53">
        <v>3935365</v>
      </c>
      <c r="F17" s="54">
        <f t="shared" si="1"/>
        <v>2.4465329137195662</v>
      </c>
      <c r="G17" s="55">
        <v>3954719</v>
      </c>
      <c r="H17" s="56">
        <f t="shared" si="2"/>
        <v>1.9451698085249547</v>
      </c>
      <c r="I17" s="57">
        <f>'[1]②税目別（計）'!J18</f>
        <v>3911707</v>
      </c>
      <c r="J17" s="58">
        <v>3816124</v>
      </c>
      <c r="K17" s="54">
        <f t="shared" si="3"/>
        <v>2.5047142073999695</v>
      </c>
      <c r="L17" s="55">
        <v>3831693</v>
      </c>
      <c r="M17" s="56">
        <f t="shared" si="4"/>
        <v>2.0882153137007582</v>
      </c>
      <c r="N17" s="59">
        <f t="shared" si="0"/>
        <v>97</v>
      </c>
      <c r="O17" s="60">
        <f t="shared" si="0"/>
        <v>97</v>
      </c>
      <c r="P17" s="61">
        <f>N17-O17</f>
        <v>0</v>
      </c>
      <c r="Q17" s="62">
        <f t="shared" si="6"/>
        <v>96.9</v>
      </c>
    </row>
    <row r="18" spans="1:17" ht="17.25" x14ac:dyDescent="0.15">
      <c r="A18" s="10"/>
      <c r="B18" s="8" t="s">
        <v>16</v>
      </c>
      <c r="C18" s="63" t="s">
        <v>25</v>
      </c>
      <c r="D18" s="52">
        <f>'[1]②税目別（計）'!E19</f>
        <v>17377753</v>
      </c>
      <c r="E18" s="53">
        <v>16733547</v>
      </c>
      <c r="F18" s="54">
        <f t="shared" si="1"/>
        <v>3.8497874957413392</v>
      </c>
      <c r="G18" s="55">
        <v>17134778</v>
      </c>
      <c r="H18" s="56">
        <f t="shared" si="2"/>
        <v>1.4180224570169513</v>
      </c>
      <c r="I18" s="64">
        <f>'[1]②税目別（計）'!J19</f>
        <v>16498629</v>
      </c>
      <c r="J18" s="58">
        <v>15874701</v>
      </c>
      <c r="K18" s="54">
        <f t="shared" si="3"/>
        <v>3.9303291444670361</v>
      </c>
      <c r="L18" s="55">
        <v>16210780</v>
      </c>
      <c r="M18" s="56">
        <f t="shared" si="4"/>
        <v>1.7756640951268232</v>
      </c>
      <c r="N18" s="59">
        <f t="shared" si="0"/>
        <v>94.9</v>
      </c>
      <c r="O18" s="60">
        <f t="shared" si="0"/>
        <v>94.9</v>
      </c>
      <c r="P18" s="61">
        <f>N18-O18</f>
        <v>0</v>
      </c>
      <c r="Q18" s="62">
        <f t="shared" si="6"/>
        <v>94.6</v>
      </c>
    </row>
    <row r="19" spans="1:17" ht="17.25" x14ac:dyDescent="0.15">
      <c r="A19" s="10"/>
      <c r="B19" s="8" t="s">
        <v>16</v>
      </c>
      <c r="C19" s="63" t="s">
        <v>26</v>
      </c>
      <c r="D19" s="65">
        <f>'[1]②税目別（計）'!E20</f>
        <v>6544670</v>
      </c>
      <c r="E19" s="66">
        <v>6343459</v>
      </c>
      <c r="F19" s="67">
        <f t="shared" si="1"/>
        <v>3.1719445179672476</v>
      </c>
      <c r="G19" s="68">
        <v>6403126</v>
      </c>
      <c r="H19" s="69">
        <f t="shared" si="2"/>
        <v>2.210545286786485</v>
      </c>
      <c r="I19" s="70">
        <f>'[1]②税目別（計）'!J20</f>
        <v>6463728</v>
      </c>
      <c r="J19" s="71">
        <v>6253131</v>
      </c>
      <c r="K19" s="67">
        <f t="shared" si="3"/>
        <v>3.3678648344325426</v>
      </c>
      <c r="L19" s="72">
        <v>6294433</v>
      </c>
      <c r="M19" s="69">
        <f t="shared" si="4"/>
        <v>2.6895988884145723</v>
      </c>
      <c r="N19" s="73">
        <f t="shared" si="0"/>
        <v>98.8</v>
      </c>
      <c r="O19" s="74">
        <f t="shared" si="0"/>
        <v>98.6</v>
      </c>
      <c r="P19" s="75">
        <f>N19-O19</f>
        <v>0.20000000000000284</v>
      </c>
      <c r="Q19" s="76">
        <f t="shared" si="6"/>
        <v>98.3</v>
      </c>
    </row>
    <row r="20" spans="1:17" ht="17.25" x14ac:dyDescent="0.15">
      <c r="A20" s="10"/>
      <c r="B20" s="8" t="s">
        <v>16</v>
      </c>
      <c r="C20" s="77" t="s">
        <v>27</v>
      </c>
      <c r="D20" s="78">
        <f>'[1]②税目別（計）'!E21</f>
        <v>1770309</v>
      </c>
      <c r="E20" s="79">
        <v>1743953</v>
      </c>
      <c r="F20" s="80">
        <f t="shared" si="1"/>
        <v>1.5112792603929119</v>
      </c>
      <c r="G20" s="81">
        <v>1829926</v>
      </c>
      <c r="H20" s="82">
        <f t="shared" si="2"/>
        <v>-3.2578913027084155</v>
      </c>
      <c r="I20" s="64">
        <f>'[1]②税目別（計）'!J21</f>
        <v>1662012</v>
      </c>
      <c r="J20" s="83">
        <v>1646909</v>
      </c>
      <c r="K20" s="80">
        <f t="shared" si="3"/>
        <v>0.91705127605714709</v>
      </c>
      <c r="L20" s="43">
        <v>1733270</v>
      </c>
      <c r="M20" s="82">
        <f t="shared" si="4"/>
        <v>-4.1111886780478519</v>
      </c>
      <c r="N20" s="47">
        <f t="shared" si="0"/>
        <v>93.9</v>
      </c>
      <c r="O20" s="48">
        <f t="shared" si="0"/>
        <v>94.4</v>
      </c>
      <c r="P20" s="49">
        <f t="shared" si="5"/>
        <v>-0.5</v>
      </c>
      <c r="Q20" s="50">
        <f>ROUND((L20/G20)*100,1)</f>
        <v>94.7</v>
      </c>
    </row>
    <row r="21" spans="1:17" ht="17.25" x14ac:dyDescent="0.15">
      <c r="A21" s="10"/>
      <c r="B21" s="8" t="s">
        <v>16</v>
      </c>
      <c r="C21" s="51" t="s">
        <v>28</v>
      </c>
      <c r="D21" s="52">
        <f>'[1]②税目別（計）'!E22</f>
        <v>527793</v>
      </c>
      <c r="E21" s="53">
        <v>487537</v>
      </c>
      <c r="F21" s="54">
        <f t="shared" si="1"/>
        <v>8.2570143394244955</v>
      </c>
      <c r="G21" s="55">
        <v>512549</v>
      </c>
      <c r="H21" s="56">
        <f t="shared" si="2"/>
        <v>2.9741546661880132</v>
      </c>
      <c r="I21" s="57">
        <f>'[1]②税目別（計）'!J22</f>
        <v>524641</v>
      </c>
      <c r="J21" s="58">
        <v>484592</v>
      </c>
      <c r="K21" s="54">
        <f t="shared" si="3"/>
        <v>8.2644781589460834</v>
      </c>
      <c r="L21" s="55">
        <v>509221</v>
      </c>
      <c r="M21" s="56">
        <f t="shared" si="4"/>
        <v>3.0281547697365192</v>
      </c>
      <c r="N21" s="59">
        <f t="shared" si="0"/>
        <v>99.4</v>
      </c>
      <c r="O21" s="60">
        <f t="shared" si="0"/>
        <v>99.4</v>
      </c>
      <c r="P21" s="61">
        <f t="shared" si="5"/>
        <v>0</v>
      </c>
      <c r="Q21" s="62">
        <f t="shared" si="6"/>
        <v>99.4</v>
      </c>
    </row>
    <row r="22" spans="1:17" ht="17.25" x14ac:dyDescent="0.15">
      <c r="A22" s="10"/>
      <c r="B22" s="8" t="s">
        <v>16</v>
      </c>
      <c r="C22" s="51" t="s">
        <v>29</v>
      </c>
      <c r="D22" s="52">
        <f>'[1]②税目別（計）'!E23</f>
        <v>3167106</v>
      </c>
      <c r="E22" s="53">
        <v>3076269</v>
      </c>
      <c r="F22" s="54">
        <f t="shared" si="1"/>
        <v>2.9528301978793143</v>
      </c>
      <c r="G22" s="55">
        <v>3044786</v>
      </c>
      <c r="H22" s="56">
        <f t="shared" si="2"/>
        <v>4.0173595122941315</v>
      </c>
      <c r="I22" s="57">
        <f>'[1]②税目別（計）'!J23</f>
        <v>3075852</v>
      </c>
      <c r="J22" s="58">
        <v>2983956</v>
      </c>
      <c r="K22" s="54">
        <f t="shared" si="3"/>
        <v>3.0796700755641169</v>
      </c>
      <c r="L22" s="55">
        <v>2923304</v>
      </c>
      <c r="M22" s="56">
        <f t="shared" si="4"/>
        <v>5.2183419856436419</v>
      </c>
      <c r="N22" s="59">
        <f t="shared" si="0"/>
        <v>97.1</v>
      </c>
      <c r="O22" s="60">
        <f t="shared" si="0"/>
        <v>97</v>
      </c>
      <c r="P22" s="61">
        <f t="shared" si="5"/>
        <v>9.9999999999994316E-2</v>
      </c>
      <c r="Q22" s="62">
        <f t="shared" si="6"/>
        <v>96</v>
      </c>
    </row>
    <row r="23" spans="1:17" ht="17.25" x14ac:dyDescent="0.15">
      <c r="A23" s="10"/>
      <c r="B23" s="8" t="s">
        <v>16</v>
      </c>
      <c r="C23" s="51" t="s">
        <v>30</v>
      </c>
      <c r="D23" s="52">
        <f>'[1]②税目別（計）'!E24</f>
        <v>1445885</v>
      </c>
      <c r="E23" s="53">
        <v>1332034</v>
      </c>
      <c r="F23" s="54">
        <f t="shared" si="1"/>
        <v>8.547154201769624</v>
      </c>
      <c r="G23" s="55">
        <v>1369932</v>
      </c>
      <c r="H23" s="56">
        <f t="shared" si="2"/>
        <v>5.5442897895661973</v>
      </c>
      <c r="I23" s="57">
        <f>'[1]②税目別（計）'!J24</f>
        <v>1402026</v>
      </c>
      <c r="J23" s="58">
        <v>1281410</v>
      </c>
      <c r="K23" s="54">
        <f t="shared" si="3"/>
        <v>9.4127562606815935</v>
      </c>
      <c r="L23" s="55">
        <v>1304636</v>
      </c>
      <c r="M23" s="56">
        <f t="shared" si="4"/>
        <v>7.4649174175785422</v>
      </c>
      <c r="N23" s="59">
        <f t="shared" si="0"/>
        <v>97</v>
      </c>
      <c r="O23" s="60">
        <f t="shared" si="0"/>
        <v>96.2</v>
      </c>
      <c r="P23" s="61">
        <f t="shared" si="5"/>
        <v>0.79999999999999716</v>
      </c>
      <c r="Q23" s="62">
        <f t="shared" si="6"/>
        <v>95.2</v>
      </c>
    </row>
    <row r="24" spans="1:17" ht="17.25" x14ac:dyDescent="0.15">
      <c r="A24" s="10"/>
      <c r="B24" s="8" t="s">
        <v>16</v>
      </c>
      <c r="C24" s="51" t="s">
        <v>31</v>
      </c>
      <c r="D24" s="52">
        <f>'[1]②税目別（計）'!E25</f>
        <v>4663639</v>
      </c>
      <c r="E24" s="53">
        <v>4498596</v>
      </c>
      <c r="F24" s="54">
        <f t="shared" si="1"/>
        <v>3.6687668774879985</v>
      </c>
      <c r="G24" s="55">
        <v>4603044</v>
      </c>
      <c r="H24" s="56">
        <f t="shared" si="2"/>
        <v>1.3164114877024857</v>
      </c>
      <c r="I24" s="57">
        <f>'[1]②税目別（計）'!J25</f>
        <v>4519613</v>
      </c>
      <c r="J24" s="58">
        <v>4347658</v>
      </c>
      <c r="K24" s="54">
        <f t="shared" si="3"/>
        <v>3.9551179048582021</v>
      </c>
      <c r="L24" s="55">
        <v>4429891</v>
      </c>
      <c r="M24" s="56">
        <f t="shared" si="4"/>
        <v>2.0253771481059015</v>
      </c>
      <c r="N24" s="59">
        <f t="shared" si="0"/>
        <v>96.9</v>
      </c>
      <c r="O24" s="60">
        <f t="shared" si="0"/>
        <v>96.6</v>
      </c>
      <c r="P24" s="61">
        <f t="shared" si="5"/>
        <v>0.30000000000001137</v>
      </c>
      <c r="Q24" s="62">
        <f t="shared" si="6"/>
        <v>96.2</v>
      </c>
    </row>
    <row r="25" spans="1:17" ht="17.25" x14ac:dyDescent="0.15">
      <c r="A25" s="10"/>
      <c r="B25" s="8" t="s">
        <v>16</v>
      </c>
      <c r="C25" s="51" t="s">
        <v>32</v>
      </c>
      <c r="D25" s="52">
        <f>'[1]②税目別（計）'!E26</f>
        <v>991224</v>
      </c>
      <c r="E25" s="53">
        <v>953654</v>
      </c>
      <c r="F25" s="54">
        <f t="shared" si="1"/>
        <v>3.9395839581231766</v>
      </c>
      <c r="G25" s="55">
        <v>991703</v>
      </c>
      <c r="H25" s="56">
        <f t="shared" si="2"/>
        <v>-4.8300751333816679E-2</v>
      </c>
      <c r="I25" s="57">
        <f>'[1]②税目別（計）'!J26</f>
        <v>936246</v>
      </c>
      <c r="J25" s="58">
        <v>897428</v>
      </c>
      <c r="K25" s="54">
        <f t="shared" si="3"/>
        <v>4.3254723498709646</v>
      </c>
      <c r="L25" s="55">
        <v>942438</v>
      </c>
      <c r="M25" s="56">
        <f t="shared" si="4"/>
        <v>-0.65701934769183756</v>
      </c>
      <c r="N25" s="59">
        <f t="shared" si="0"/>
        <v>94.5</v>
      </c>
      <c r="O25" s="60">
        <f t="shared" si="0"/>
        <v>94.1</v>
      </c>
      <c r="P25" s="61">
        <f t="shared" si="5"/>
        <v>0.40000000000000568</v>
      </c>
      <c r="Q25" s="62">
        <f t="shared" si="6"/>
        <v>95</v>
      </c>
    </row>
    <row r="26" spans="1:17" ht="17.25" x14ac:dyDescent="0.15">
      <c r="A26" s="10"/>
      <c r="B26" s="8" t="s">
        <v>16</v>
      </c>
      <c r="C26" s="63" t="s">
        <v>33</v>
      </c>
      <c r="D26" s="52">
        <f>'[1]②税目別（計）'!E27</f>
        <v>1489438</v>
      </c>
      <c r="E26" s="53">
        <v>1272687</v>
      </c>
      <c r="F26" s="84">
        <f t="shared" si="1"/>
        <v>17.030974622982715</v>
      </c>
      <c r="G26" s="55">
        <v>1363856</v>
      </c>
      <c r="H26" s="56">
        <f t="shared" si="2"/>
        <v>9.207863586771623</v>
      </c>
      <c r="I26" s="57">
        <f>'[1]②税目別（計）'!J27</f>
        <v>1439062</v>
      </c>
      <c r="J26" s="58">
        <v>1226327</v>
      </c>
      <c r="K26" s="84">
        <f t="shared" si="3"/>
        <v>17.347330687492001</v>
      </c>
      <c r="L26" s="55">
        <v>1283463</v>
      </c>
      <c r="M26" s="56">
        <f t="shared" si="4"/>
        <v>12.123372469638783</v>
      </c>
      <c r="N26" s="59">
        <f t="shared" si="0"/>
        <v>96.6</v>
      </c>
      <c r="O26" s="85">
        <f t="shared" si="0"/>
        <v>96.4</v>
      </c>
      <c r="P26" s="61">
        <f t="shared" si="5"/>
        <v>0.19999999999998863</v>
      </c>
      <c r="Q26" s="62">
        <f t="shared" si="6"/>
        <v>94.1</v>
      </c>
    </row>
    <row r="27" spans="1:17" ht="17.25" x14ac:dyDescent="0.15">
      <c r="A27" s="10"/>
      <c r="B27" s="8" t="s">
        <v>11</v>
      </c>
      <c r="C27" s="51" t="s">
        <v>34</v>
      </c>
      <c r="D27" s="86">
        <f>'[1]②税目別（計）'!E28</f>
        <v>4057193</v>
      </c>
      <c r="E27" s="87">
        <v>3936370</v>
      </c>
      <c r="F27" s="84">
        <f t="shared" si="1"/>
        <v>3.069401504431748</v>
      </c>
      <c r="G27" s="55">
        <v>3887923</v>
      </c>
      <c r="H27" s="56">
        <f t="shared" si="2"/>
        <v>4.3537384871048115</v>
      </c>
      <c r="I27" s="88">
        <f>'[1]②税目別（計）'!J28</f>
        <v>3957171</v>
      </c>
      <c r="J27" s="89">
        <v>3828694</v>
      </c>
      <c r="K27" s="84">
        <f t="shared" si="3"/>
        <v>3.3556351069059054</v>
      </c>
      <c r="L27" s="55">
        <v>3709150</v>
      </c>
      <c r="M27" s="56">
        <f t="shared" si="4"/>
        <v>6.6867341574215118</v>
      </c>
      <c r="N27" s="59">
        <f t="shared" si="0"/>
        <v>97.5</v>
      </c>
      <c r="O27" s="85">
        <f t="shared" si="0"/>
        <v>97.3</v>
      </c>
      <c r="P27" s="61">
        <f t="shared" si="5"/>
        <v>0.20000000000000284</v>
      </c>
      <c r="Q27" s="62">
        <f t="shared" si="6"/>
        <v>95.4</v>
      </c>
    </row>
    <row r="28" spans="1:17" ht="17.25" x14ac:dyDescent="0.15">
      <c r="A28" s="10"/>
      <c r="B28" s="8" t="s">
        <v>11</v>
      </c>
      <c r="C28" s="51" t="s">
        <v>35</v>
      </c>
      <c r="D28" s="86">
        <f>'[1]②税目別（計）'!E29</f>
        <v>1406718</v>
      </c>
      <c r="E28" s="87">
        <v>1331011</v>
      </c>
      <c r="F28" s="84">
        <f t="shared" si="1"/>
        <v>5.6879319554834638</v>
      </c>
      <c r="G28" s="55">
        <v>1373001</v>
      </c>
      <c r="H28" s="56">
        <f t="shared" si="2"/>
        <v>2.4557156185610935</v>
      </c>
      <c r="I28" s="88">
        <f>'[1]②税目別（計）'!J29</f>
        <v>1369595</v>
      </c>
      <c r="J28" s="89">
        <v>1291926</v>
      </c>
      <c r="K28" s="84">
        <f t="shared" si="3"/>
        <v>6.0118768412432289</v>
      </c>
      <c r="L28" s="55">
        <v>1335850</v>
      </c>
      <c r="M28" s="56">
        <f t="shared" si="4"/>
        <v>2.5261069730882957</v>
      </c>
      <c r="N28" s="59">
        <f t="shared" si="0"/>
        <v>97.4</v>
      </c>
      <c r="O28" s="85">
        <f t="shared" si="0"/>
        <v>97.1</v>
      </c>
      <c r="P28" s="61">
        <f t="shared" si="5"/>
        <v>0.30000000000001137</v>
      </c>
      <c r="Q28" s="62">
        <f t="shared" si="6"/>
        <v>97.3</v>
      </c>
    </row>
    <row r="29" spans="1:17" ht="17.25" x14ac:dyDescent="0.15">
      <c r="A29" s="10"/>
      <c r="B29" s="8" t="s">
        <v>11</v>
      </c>
      <c r="C29" s="51" t="s">
        <v>36</v>
      </c>
      <c r="D29" s="86">
        <f>'[1]②税目別（計）'!E30</f>
        <v>1867255</v>
      </c>
      <c r="E29" s="87">
        <v>1738423</v>
      </c>
      <c r="F29" s="84">
        <f t="shared" si="1"/>
        <v>7.4108545503597227</v>
      </c>
      <c r="G29" s="55">
        <v>1713895</v>
      </c>
      <c r="H29" s="56">
        <f t="shared" si="2"/>
        <v>8.9480394073149174</v>
      </c>
      <c r="I29" s="88">
        <f>'[1]②税目別（計）'!J30</f>
        <v>1841420</v>
      </c>
      <c r="J29" s="89">
        <v>1677901</v>
      </c>
      <c r="K29" s="84">
        <f t="shared" si="3"/>
        <v>9.745449820936992</v>
      </c>
      <c r="L29" s="55">
        <v>1652751</v>
      </c>
      <c r="M29" s="56">
        <f t="shared" si="4"/>
        <v>11.415452176401649</v>
      </c>
      <c r="N29" s="59">
        <f t="shared" si="0"/>
        <v>98.6</v>
      </c>
      <c r="O29" s="85">
        <f t="shared" si="0"/>
        <v>96.5</v>
      </c>
      <c r="P29" s="61">
        <f t="shared" si="5"/>
        <v>2.0999999999999943</v>
      </c>
      <c r="Q29" s="62">
        <f t="shared" si="6"/>
        <v>96.4</v>
      </c>
    </row>
    <row r="30" spans="1:17" ht="17.25" x14ac:dyDescent="0.15">
      <c r="A30" s="10"/>
      <c r="B30" s="8" t="s">
        <v>11</v>
      </c>
      <c r="C30" s="51" t="s">
        <v>37</v>
      </c>
      <c r="D30" s="86">
        <f>'[1]②税目別（計）'!E31</f>
        <v>2119886</v>
      </c>
      <c r="E30" s="87">
        <v>2136093</v>
      </c>
      <c r="F30" s="84">
        <f t="shared" si="1"/>
        <v>-0.75872164741890913</v>
      </c>
      <c r="G30" s="55">
        <v>2190209</v>
      </c>
      <c r="H30" s="56">
        <f t="shared" si="2"/>
        <v>-3.2107894726028432</v>
      </c>
      <c r="I30" s="88">
        <f>'[1]②税目別（計）'!J31</f>
        <v>2057929</v>
      </c>
      <c r="J30" s="89">
        <v>2071407</v>
      </c>
      <c r="K30" s="84">
        <f t="shared" si="3"/>
        <v>-0.65066884489624688</v>
      </c>
      <c r="L30" s="55">
        <v>2119138</v>
      </c>
      <c r="M30" s="56">
        <f t="shared" si="4"/>
        <v>-2.8883914119797764</v>
      </c>
      <c r="N30" s="59">
        <f t="shared" si="0"/>
        <v>97.1</v>
      </c>
      <c r="O30" s="85">
        <f t="shared" si="0"/>
        <v>97</v>
      </c>
      <c r="P30" s="61">
        <f t="shared" si="5"/>
        <v>9.9999999999994316E-2</v>
      </c>
      <c r="Q30" s="62">
        <f t="shared" si="6"/>
        <v>96.8</v>
      </c>
    </row>
    <row r="31" spans="1:17" ht="17.25" x14ac:dyDescent="0.15">
      <c r="A31" s="10"/>
      <c r="B31" s="8" t="s">
        <v>11</v>
      </c>
      <c r="C31" s="51" t="s">
        <v>38</v>
      </c>
      <c r="D31" s="86">
        <f>'[1]②税目別（計）'!E32</f>
        <v>5238363</v>
      </c>
      <c r="E31" s="87">
        <v>4736731</v>
      </c>
      <c r="F31" s="84">
        <f t="shared" si="1"/>
        <v>10.590257289257085</v>
      </c>
      <c r="G31" s="55">
        <v>4874851</v>
      </c>
      <c r="H31" s="56">
        <f t="shared" si="2"/>
        <v>7.4568843232336741</v>
      </c>
      <c r="I31" s="88">
        <f>'[1]②税目別（計）'!J32</f>
        <v>5136319</v>
      </c>
      <c r="J31" s="89">
        <v>4636298</v>
      </c>
      <c r="K31" s="84">
        <f t="shared" si="3"/>
        <v>10.784919347289582</v>
      </c>
      <c r="L31" s="55">
        <v>4760952</v>
      </c>
      <c r="M31" s="56">
        <f t="shared" si="4"/>
        <v>7.8842844876402873</v>
      </c>
      <c r="N31" s="59">
        <f t="shared" si="0"/>
        <v>98.1</v>
      </c>
      <c r="O31" s="85">
        <f t="shared" si="0"/>
        <v>97.9</v>
      </c>
      <c r="P31" s="61">
        <f t="shared" si="5"/>
        <v>0.19999999999998863</v>
      </c>
      <c r="Q31" s="62">
        <f t="shared" si="6"/>
        <v>97.7</v>
      </c>
    </row>
    <row r="32" spans="1:17" ht="17.25" x14ac:dyDescent="0.15">
      <c r="A32" s="10"/>
      <c r="B32" s="8" t="s">
        <v>16</v>
      </c>
      <c r="C32" s="51" t="s">
        <v>39</v>
      </c>
      <c r="D32" s="86">
        <f>'[1]②税目別（計）'!E33</f>
        <v>7245315</v>
      </c>
      <c r="E32" s="87">
        <v>5987563</v>
      </c>
      <c r="F32" s="84">
        <f t="shared" si="1"/>
        <v>21.006075426680269</v>
      </c>
      <c r="G32" s="55">
        <v>5847665</v>
      </c>
      <c r="H32" s="56">
        <f t="shared" si="2"/>
        <v>23.900992960438057</v>
      </c>
      <c r="I32" s="88">
        <f>'[1]②税目別（計）'!J33</f>
        <v>7163871</v>
      </c>
      <c r="J32" s="89">
        <v>5903931</v>
      </c>
      <c r="K32" s="84">
        <f t="shared" si="3"/>
        <v>21.340696563018774</v>
      </c>
      <c r="L32" s="55">
        <v>5738603</v>
      </c>
      <c r="M32" s="56">
        <f t="shared" si="4"/>
        <v>24.836497663281463</v>
      </c>
      <c r="N32" s="59">
        <f t="shared" si="0"/>
        <v>98.9</v>
      </c>
      <c r="O32" s="85">
        <f t="shared" si="0"/>
        <v>98.6</v>
      </c>
      <c r="P32" s="61">
        <f t="shared" si="5"/>
        <v>0.30000000000001137</v>
      </c>
      <c r="Q32" s="62">
        <f t="shared" si="6"/>
        <v>98.1</v>
      </c>
    </row>
    <row r="33" spans="1:17" ht="17.25" x14ac:dyDescent="0.15">
      <c r="A33" s="10"/>
      <c r="B33" s="8" t="s">
        <v>16</v>
      </c>
      <c r="C33" s="51" t="s">
        <v>40</v>
      </c>
      <c r="D33" s="86">
        <f>'[1]②税目別（計）'!E34</f>
        <v>1624713</v>
      </c>
      <c r="E33" s="87">
        <v>1281905</v>
      </c>
      <c r="F33" s="84">
        <f t="shared" si="1"/>
        <v>26.742075270788394</v>
      </c>
      <c r="G33" s="55">
        <v>1215772</v>
      </c>
      <c r="H33" s="56">
        <f t="shared" si="2"/>
        <v>33.636323257979292</v>
      </c>
      <c r="I33" s="88">
        <f>'[1]②税目別（計）'!J34</f>
        <v>1594385</v>
      </c>
      <c r="J33" s="89">
        <v>1250849</v>
      </c>
      <c r="K33" s="84">
        <f t="shared" si="3"/>
        <v>27.46422629749874</v>
      </c>
      <c r="L33" s="55">
        <v>1172509</v>
      </c>
      <c r="M33" s="56">
        <f t="shared" si="4"/>
        <v>35.980619338529593</v>
      </c>
      <c r="N33" s="59">
        <f t="shared" si="0"/>
        <v>98.1</v>
      </c>
      <c r="O33" s="85">
        <f t="shared" si="0"/>
        <v>97.6</v>
      </c>
      <c r="P33" s="61">
        <f t="shared" si="5"/>
        <v>0.5</v>
      </c>
      <c r="Q33" s="62">
        <f t="shared" si="6"/>
        <v>96.4</v>
      </c>
    </row>
    <row r="34" spans="1:17" ht="17.25" x14ac:dyDescent="0.15">
      <c r="A34" s="10"/>
      <c r="B34" s="8" t="s">
        <v>16</v>
      </c>
      <c r="C34" s="63" t="s">
        <v>41</v>
      </c>
      <c r="D34" s="86">
        <f>'[1]②税目別（計）'!E35</f>
        <v>1776588</v>
      </c>
      <c r="E34" s="87">
        <v>1597076</v>
      </c>
      <c r="F34" s="84">
        <f t="shared" si="1"/>
        <v>11.240041175247766</v>
      </c>
      <c r="G34" s="55">
        <v>1629267</v>
      </c>
      <c r="H34" s="56">
        <f t="shared" si="2"/>
        <v>9.0421643598010633</v>
      </c>
      <c r="I34" s="88">
        <f>'[1]②税目別（計）'!J35</f>
        <v>1715092</v>
      </c>
      <c r="J34" s="89">
        <v>1536811</v>
      </c>
      <c r="K34" s="84">
        <f t="shared" si="3"/>
        <v>11.600710822606034</v>
      </c>
      <c r="L34" s="55">
        <v>1547010</v>
      </c>
      <c r="M34" s="56">
        <f t="shared" si="4"/>
        <v>10.864958856115992</v>
      </c>
      <c r="N34" s="59">
        <f t="shared" si="0"/>
        <v>96.5</v>
      </c>
      <c r="O34" s="85">
        <f t="shared" si="0"/>
        <v>96.2</v>
      </c>
      <c r="P34" s="61">
        <f t="shared" si="5"/>
        <v>0.29999999999999716</v>
      </c>
      <c r="Q34" s="62">
        <f t="shared" si="6"/>
        <v>95</v>
      </c>
    </row>
    <row r="35" spans="1:17" ht="17.25" x14ac:dyDescent="0.15">
      <c r="A35" s="10"/>
      <c r="B35" s="8" t="s">
        <v>16</v>
      </c>
      <c r="C35" s="51" t="s">
        <v>42</v>
      </c>
      <c r="D35" s="86">
        <f>'[1]②税目別（計）'!E36</f>
        <v>747026</v>
      </c>
      <c r="E35" s="87">
        <v>747775</v>
      </c>
      <c r="F35" s="84">
        <f t="shared" si="1"/>
        <v>-0.10016381933068103</v>
      </c>
      <c r="G35" s="55">
        <v>782195</v>
      </c>
      <c r="H35" s="56">
        <f t="shared" si="2"/>
        <v>-4.4961934044579674</v>
      </c>
      <c r="I35" s="88">
        <f>'[1]②税目別（計）'!J36</f>
        <v>734970</v>
      </c>
      <c r="J35" s="89">
        <v>735444</v>
      </c>
      <c r="K35" s="84">
        <f t="shared" si="3"/>
        <v>-6.4450862336221382E-2</v>
      </c>
      <c r="L35" s="55">
        <v>766907</v>
      </c>
      <c r="M35" s="56">
        <f t="shared" si="4"/>
        <v>-4.1643902063744367</v>
      </c>
      <c r="N35" s="59">
        <f t="shared" si="0"/>
        <v>98.4</v>
      </c>
      <c r="O35" s="85">
        <f t="shared" si="0"/>
        <v>98.4</v>
      </c>
      <c r="P35" s="61">
        <f t="shared" si="5"/>
        <v>0</v>
      </c>
      <c r="Q35" s="62">
        <f t="shared" si="6"/>
        <v>98</v>
      </c>
    </row>
    <row r="36" spans="1:17" ht="17.25" x14ac:dyDescent="0.15">
      <c r="A36" s="10"/>
      <c r="B36" s="8" t="s">
        <v>16</v>
      </c>
      <c r="C36" s="51" t="s">
        <v>43</v>
      </c>
      <c r="D36" s="86">
        <f>'[1]②税目別（計）'!E37</f>
        <v>2692340</v>
      </c>
      <c r="E36" s="87">
        <v>2629028</v>
      </c>
      <c r="F36" s="84">
        <f t="shared" si="1"/>
        <v>2.4081904034494879</v>
      </c>
      <c r="G36" s="55">
        <v>2772789</v>
      </c>
      <c r="H36" s="56">
        <f t="shared" si="2"/>
        <v>-2.9013747530014005</v>
      </c>
      <c r="I36" s="88">
        <f>'[1]②税目別（計）'!J37</f>
        <v>2652423</v>
      </c>
      <c r="J36" s="89">
        <v>2600263</v>
      </c>
      <c r="K36" s="84">
        <f t="shared" si="3"/>
        <v>2.005950936501423</v>
      </c>
      <c r="L36" s="55">
        <v>2739608</v>
      </c>
      <c r="M36" s="56">
        <f t="shared" si="4"/>
        <v>-3.1823895973438536</v>
      </c>
      <c r="N36" s="59">
        <f t="shared" si="0"/>
        <v>98.5</v>
      </c>
      <c r="O36" s="85">
        <f t="shared" si="0"/>
        <v>98.9</v>
      </c>
      <c r="P36" s="61">
        <f t="shared" si="5"/>
        <v>-0.40000000000000568</v>
      </c>
      <c r="Q36" s="62">
        <f t="shared" si="6"/>
        <v>98.8</v>
      </c>
    </row>
    <row r="37" spans="1:17" ht="17.25" x14ac:dyDescent="0.15">
      <c r="A37" s="10"/>
      <c r="B37" s="8" t="s">
        <v>16</v>
      </c>
      <c r="C37" s="51" t="s">
        <v>44</v>
      </c>
      <c r="D37" s="86">
        <f>'[1]②税目別（計）'!E38</f>
        <v>1696924</v>
      </c>
      <c r="E37" s="87">
        <v>1577484</v>
      </c>
      <c r="F37" s="84">
        <f t="shared" si="1"/>
        <v>7.5715506464724847</v>
      </c>
      <c r="G37" s="55">
        <v>1623456</v>
      </c>
      <c r="H37" s="56">
        <f t="shared" si="2"/>
        <v>4.525407525673625</v>
      </c>
      <c r="I37" s="88">
        <f>'[1]②税目別（計）'!J38</f>
        <v>1623582</v>
      </c>
      <c r="J37" s="89">
        <v>1506918</v>
      </c>
      <c r="K37" s="84">
        <f t="shared" si="3"/>
        <v>7.7418943831051195</v>
      </c>
      <c r="L37" s="55">
        <v>1545918</v>
      </c>
      <c r="M37" s="56">
        <f t="shared" si="4"/>
        <v>5.0238110947669927</v>
      </c>
      <c r="N37" s="59">
        <f t="shared" si="0"/>
        <v>95.7</v>
      </c>
      <c r="O37" s="85">
        <f t="shared" si="0"/>
        <v>95.5</v>
      </c>
      <c r="P37" s="61">
        <f t="shared" si="5"/>
        <v>0.20000000000000284</v>
      </c>
      <c r="Q37" s="62">
        <f t="shared" si="6"/>
        <v>95.2</v>
      </c>
    </row>
    <row r="38" spans="1:17" ht="17.25" x14ac:dyDescent="0.15">
      <c r="A38" s="10"/>
      <c r="B38" s="8" t="s">
        <v>16</v>
      </c>
      <c r="C38" s="51" t="s">
        <v>45</v>
      </c>
      <c r="D38" s="86">
        <f>'[1]②税目別（計）'!E39</f>
        <v>2735451</v>
      </c>
      <c r="E38" s="87">
        <v>2649245</v>
      </c>
      <c r="F38" s="84">
        <f t="shared" si="1"/>
        <v>3.2539836821434034</v>
      </c>
      <c r="G38" s="55">
        <v>2694414</v>
      </c>
      <c r="H38" s="56">
        <f t="shared" si="2"/>
        <v>1.5230398891929748</v>
      </c>
      <c r="I38" s="88">
        <f>'[1]②税目別（計）'!J39</f>
        <v>2653374</v>
      </c>
      <c r="J38" s="89">
        <v>2575822</v>
      </c>
      <c r="K38" s="84">
        <f t="shared" si="3"/>
        <v>3.0107670483441789</v>
      </c>
      <c r="L38" s="55">
        <v>2602549</v>
      </c>
      <c r="M38" s="56">
        <f t="shared" si="4"/>
        <v>1.952893105951127</v>
      </c>
      <c r="N38" s="59">
        <f t="shared" si="0"/>
        <v>97</v>
      </c>
      <c r="O38" s="85">
        <f t="shared" si="0"/>
        <v>97.2</v>
      </c>
      <c r="P38" s="61">
        <f t="shared" si="5"/>
        <v>-0.20000000000000284</v>
      </c>
      <c r="Q38" s="62">
        <f t="shared" si="6"/>
        <v>96.6</v>
      </c>
    </row>
    <row r="39" spans="1:17" ht="17.25" x14ac:dyDescent="0.15">
      <c r="A39" s="10"/>
      <c r="B39" s="8" t="s">
        <v>11</v>
      </c>
      <c r="C39" s="51" t="s">
        <v>46</v>
      </c>
      <c r="D39" s="86">
        <f>'[1]②税目別（計）'!E40</f>
        <v>3234293</v>
      </c>
      <c r="E39" s="87">
        <v>3187444</v>
      </c>
      <c r="F39" s="84">
        <f t="shared" si="1"/>
        <v>1.4697983713596223</v>
      </c>
      <c r="G39" s="55">
        <v>3309828</v>
      </c>
      <c r="H39" s="56">
        <f t="shared" si="2"/>
        <v>-2.282142757871406</v>
      </c>
      <c r="I39" s="88">
        <f>'[1]②税目別（計）'!J40</f>
        <v>3198306</v>
      </c>
      <c r="J39" s="89">
        <v>3156936</v>
      </c>
      <c r="K39" s="84">
        <f t="shared" si="3"/>
        <v>1.3104478519678573</v>
      </c>
      <c r="L39" s="68">
        <v>3288748</v>
      </c>
      <c r="M39" s="56">
        <f t="shared" si="4"/>
        <v>-2.7500434815923871</v>
      </c>
      <c r="N39" s="59">
        <f t="shared" si="0"/>
        <v>98.9</v>
      </c>
      <c r="O39" s="85">
        <f t="shared" si="0"/>
        <v>99</v>
      </c>
      <c r="P39" s="61">
        <f t="shared" si="5"/>
        <v>-9.9999999999994316E-2</v>
      </c>
      <c r="Q39" s="90">
        <f t="shared" si="6"/>
        <v>99.4</v>
      </c>
    </row>
    <row r="40" spans="1:17" ht="17.25" x14ac:dyDescent="0.15">
      <c r="A40" s="10"/>
      <c r="B40" s="8" t="s">
        <v>11</v>
      </c>
      <c r="C40" s="91" t="s">
        <v>47</v>
      </c>
      <c r="D40" s="92">
        <f>'[1]②税目別（計）'!E41</f>
        <v>1417583</v>
      </c>
      <c r="E40" s="93">
        <v>1373966</v>
      </c>
      <c r="F40" s="94">
        <f t="shared" si="1"/>
        <v>3.1745327031382145</v>
      </c>
      <c r="G40" s="72">
        <v>1356171</v>
      </c>
      <c r="H40" s="76">
        <f t="shared" si="2"/>
        <v>4.5283375031614748</v>
      </c>
      <c r="I40" s="95">
        <f>'[1]②税目別（計）'!J41</f>
        <v>1402968</v>
      </c>
      <c r="J40" s="96">
        <v>1363202</v>
      </c>
      <c r="K40" s="94">
        <f t="shared" si="3"/>
        <v>2.9171025277251648</v>
      </c>
      <c r="L40" s="72">
        <v>1351213</v>
      </c>
      <c r="M40" s="76">
        <f t="shared" si="4"/>
        <v>3.830262142238122</v>
      </c>
      <c r="N40" s="47">
        <f t="shared" si="0"/>
        <v>99</v>
      </c>
      <c r="O40" s="97">
        <f t="shared" si="0"/>
        <v>99.2</v>
      </c>
      <c r="P40" s="98">
        <f>N40-O40</f>
        <v>-0.20000000000000284</v>
      </c>
      <c r="Q40" s="76">
        <f t="shared" si="6"/>
        <v>99.6</v>
      </c>
    </row>
    <row r="41" spans="1:17" ht="17.25" x14ac:dyDescent="0.15">
      <c r="A41" s="10"/>
      <c r="C41" s="99" t="s">
        <v>48</v>
      </c>
      <c r="D41" s="100">
        <f>SUM(D6:D40)</f>
        <v>393894923</v>
      </c>
      <c r="E41" s="101">
        <f>SUM(E6:E40)</f>
        <v>379967285</v>
      </c>
      <c r="F41" s="102">
        <f t="shared" si="1"/>
        <v>3.6654834639250589</v>
      </c>
      <c r="G41" s="103">
        <f>SUM(G6:G40)</f>
        <v>386212473</v>
      </c>
      <c r="H41" s="104">
        <f t="shared" si="2"/>
        <v>1.9891770818080232</v>
      </c>
      <c r="I41" s="105">
        <f>SUM(I6:I40)</f>
        <v>385989995</v>
      </c>
      <c r="J41" s="106">
        <f>SUM(J6:J40)</f>
        <v>372005913</v>
      </c>
      <c r="K41" s="102">
        <f t="shared" si="3"/>
        <v>3.759102076423178</v>
      </c>
      <c r="L41" s="103">
        <f>SUM(L6:L40)</f>
        <v>377074612</v>
      </c>
      <c r="M41" s="104">
        <f t="shared" si="4"/>
        <v>2.364355147834774</v>
      </c>
      <c r="N41" s="107">
        <f t="shared" si="0"/>
        <v>98</v>
      </c>
      <c r="O41" s="108">
        <f t="shared" si="0"/>
        <v>97.9</v>
      </c>
      <c r="P41" s="109">
        <f>N41-O41</f>
        <v>9.9999999999994316E-2</v>
      </c>
      <c r="Q41" s="104">
        <f t="shared" si="6"/>
        <v>97.6</v>
      </c>
    </row>
    <row r="42" spans="1:17" ht="17.25" x14ac:dyDescent="0.15">
      <c r="A42" s="10"/>
      <c r="C42" s="110" t="s">
        <v>49</v>
      </c>
      <c r="D42" s="111">
        <f>SUM(D7:D19)</f>
        <v>114201235</v>
      </c>
      <c r="E42" s="112">
        <f>SUM(E7:E19)</f>
        <v>110676987</v>
      </c>
      <c r="F42" s="113">
        <f t="shared" si="1"/>
        <v>3.1842644939367566</v>
      </c>
      <c r="G42" s="114">
        <f>SUM(G7:G19)</f>
        <v>112118921</v>
      </c>
      <c r="H42" s="115">
        <f t="shared" si="2"/>
        <v>1.8572369243546323</v>
      </c>
      <c r="I42" s="116">
        <f t="shared" ref="I42:J42" si="7">SUM(I7:I19)</f>
        <v>110421103</v>
      </c>
      <c r="J42" s="112">
        <f t="shared" si="7"/>
        <v>106876221</v>
      </c>
      <c r="K42" s="113">
        <f t="shared" si="3"/>
        <v>3.3168107618625471</v>
      </c>
      <c r="L42" s="114">
        <f>SUM(L7:L19)</f>
        <v>107820201</v>
      </c>
      <c r="M42" s="115">
        <f t="shared" si="4"/>
        <v>2.4122585340014346</v>
      </c>
      <c r="N42" s="117">
        <f t="shared" si="0"/>
        <v>96.7</v>
      </c>
      <c r="O42" s="118">
        <f t="shared" si="0"/>
        <v>96.6</v>
      </c>
      <c r="P42" s="119">
        <f>SUM(N42-O42)</f>
        <v>0.10000000000000853</v>
      </c>
      <c r="Q42" s="115">
        <f t="shared" si="6"/>
        <v>96.2</v>
      </c>
    </row>
    <row r="43" spans="1:17" ht="17.25" x14ac:dyDescent="0.15">
      <c r="A43" s="10"/>
      <c r="C43" s="120" t="s">
        <v>50</v>
      </c>
      <c r="D43" s="121">
        <f>SUM(D20:D40)</f>
        <v>51915042</v>
      </c>
      <c r="E43" s="122">
        <f>SUM(E20:E40)</f>
        <v>48274844</v>
      </c>
      <c r="F43" s="123">
        <f t="shared" si="1"/>
        <v>7.5405691626885432</v>
      </c>
      <c r="G43" s="124">
        <f>SUM(G20:G40)</f>
        <v>48987232</v>
      </c>
      <c r="H43" s="125">
        <f t="shared" si="2"/>
        <v>5.9766798009734456</v>
      </c>
      <c r="I43" s="126">
        <f t="shared" ref="I43:J43" si="8">SUM(I20:I40)</f>
        <v>50660857</v>
      </c>
      <c r="J43" s="122">
        <f t="shared" si="8"/>
        <v>47004682</v>
      </c>
      <c r="K43" s="123">
        <f t="shared" si="3"/>
        <v>7.7783208915231032</v>
      </c>
      <c r="L43" s="124">
        <f>SUM(L20:L40)</f>
        <v>47457129</v>
      </c>
      <c r="M43" s="125">
        <f t="shared" si="4"/>
        <v>6.7507834281336319</v>
      </c>
      <c r="N43" s="127">
        <f t="shared" ref="N43:O45" si="9">ROUND((I43/D43)*100,1)</f>
        <v>97.6</v>
      </c>
      <c r="O43" s="128">
        <f t="shared" si="9"/>
        <v>97.4</v>
      </c>
      <c r="P43" s="129">
        <f>SUM(N43-O43)</f>
        <v>0.19999999999998863</v>
      </c>
      <c r="Q43" s="125">
        <f t="shared" si="6"/>
        <v>96.9</v>
      </c>
    </row>
    <row r="44" spans="1:17" ht="17.25" x14ac:dyDescent="0.15">
      <c r="A44" s="10"/>
      <c r="C44" s="130" t="s">
        <v>51</v>
      </c>
      <c r="D44" s="131">
        <f>SUMIF($B$6:$B$40,"沿",D6:D40)</f>
        <v>313081072</v>
      </c>
      <c r="E44" s="132">
        <f>SUMIF($B$6:$B$40,"沿",E6:E40)</f>
        <v>303391547</v>
      </c>
      <c r="F44" s="133">
        <f t="shared" si="1"/>
        <v>3.1937359810489383</v>
      </c>
      <c r="G44" s="134">
        <f>SUMIF($B$6:$B$40,"沿",G6:G40)</f>
        <v>308564387</v>
      </c>
      <c r="H44" s="135">
        <f t="shared" si="2"/>
        <v>1.4637739124444067</v>
      </c>
      <c r="I44" s="136">
        <f>SUMIF($B$6:$B$40,"沿",I6:I40)</f>
        <v>308099217</v>
      </c>
      <c r="J44" s="137">
        <f>SUMIF($B$6:$B$40,"沿",J6:J40)</f>
        <v>298354100</v>
      </c>
      <c r="K44" s="133">
        <f t="shared" si="3"/>
        <v>3.266292301664365</v>
      </c>
      <c r="L44" s="134">
        <f>SUMIF($B$6:$B$40,"沿",L6:L40)</f>
        <v>302751291</v>
      </c>
      <c r="M44" s="135">
        <f t="shared" si="4"/>
        <v>1.7664420132893834</v>
      </c>
      <c r="N44" s="138">
        <f t="shared" si="9"/>
        <v>98.4</v>
      </c>
      <c r="O44" s="139">
        <f t="shared" si="9"/>
        <v>98.3</v>
      </c>
      <c r="P44" s="140">
        <f>SUM(N44-O44)</f>
        <v>0.10000000000000853</v>
      </c>
      <c r="Q44" s="135">
        <f t="shared" si="6"/>
        <v>98.1</v>
      </c>
    </row>
    <row r="45" spans="1:17" ht="17.25" x14ac:dyDescent="0.15">
      <c r="A45" s="10"/>
      <c r="C45" s="141" t="s">
        <v>52</v>
      </c>
      <c r="D45" s="142">
        <f>SUMIF($B$6:$B$40,"-",D6:D40)</f>
        <v>80813851</v>
      </c>
      <c r="E45" s="143">
        <f>SUMIF($B$6:$B$40,"-",E6:E40)</f>
        <v>76575738</v>
      </c>
      <c r="F45" s="144">
        <f t="shared" si="1"/>
        <v>5.5345375842149904</v>
      </c>
      <c r="G45" s="145">
        <f>SUMIF($B$6:$B$40,"-",G6:G40)</f>
        <v>77648086</v>
      </c>
      <c r="H45" s="146">
        <f t="shared" si="2"/>
        <v>4.077067656245899</v>
      </c>
      <c r="I45" s="147">
        <f>SUMIF($B$6:$B$40,"-",I6:I40)</f>
        <v>77890778</v>
      </c>
      <c r="J45" s="143">
        <f>SUMIF($B$6:$B$40,"-",J6:J40)</f>
        <v>73651813</v>
      </c>
      <c r="K45" s="144">
        <f t="shared" si="3"/>
        <v>5.7554116149184269</v>
      </c>
      <c r="L45" s="145">
        <f>SUMIF($B$6:$B$40,"-",L6:L40)</f>
        <v>74323321</v>
      </c>
      <c r="M45" s="146">
        <f t="shared" si="4"/>
        <v>4.7999160317392171</v>
      </c>
      <c r="N45" s="148">
        <f t="shared" si="9"/>
        <v>96.4</v>
      </c>
      <c r="O45" s="149">
        <f t="shared" si="9"/>
        <v>96.2</v>
      </c>
      <c r="P45" s="150">
        <f>SUM(N45-O45)</f>
        <v>0.20000000000000284</v>
      </c>
      <c r="Q45" s="146">
        <f t="shared" si="6"/>
        <v>95.7</v>
      </c>
    </row>
    <row r="46" spans="1:17" ht="12" x14ac:dyDescent="0.4">
      <c r="A46" s="8"/>
      <c r="D46" s="8" t="s">
        <v>53</v>
      </c>
      <c r="E46" s="8" t="s">
        <v>54</v>
      </c>
      <c r="F46" s="8">
        <f>COUNTIF(F6:F40,"&gt;0")</f>
        <v>33</v>
      </c>
      <c r="J46" s="8" t="s">
        <v>54</v>
      </c>
      <c r="K46" s="8">
        <f>COUNTIF(K6:K40,"&gt;0")</f>
        <v>33</v>
      </c>
      <c r="O46" s="151" t="s">
        <v>54</v>
      </c>
      <c r="P46" s="8">
        <f>COUNTIF(P6:P40,"&gt;0")</f>
        <v>22</v>
      </c>
    </row>
    <row r="47" spans="1:17" ht="12" x14ac:dyDescent="0.4">
      <c r="A47" s="8"/>
      <c r="E47" s="8" t="s">
        <v>55</v>
      </c>
      <c r="F47" s="8">
        <f>COUNTIF(F6:F40,"&lt;0")</f>
        <v>2</v>
      </c>
      <c r="J47" s="8" t="s">
        <v>55</v>
      </c>
      <c r="K47" s="8">
        <f>COUNTIF(K6:K40,"&lt;0")</f>
        <v>2</v>
      </c>
      <c r="O47" s="151" t="s">
        <v>56</v>
      </c>
      <c r="P47" s="8">
        <f>COUNTIF(P6:P40,"0")</f>
        <v>7</v>
      </c>
    </row>
    <row r="48" spans="1:17" ht="12" x14ac:dyDescent="0.4">
      <c r="A48" s="8"/>
      <c r="O48" s="151" t="s">
        <v>55</v>
      </c>
      <c r="P48" s="8">
        <f>COUNTIF(P6:P40,"&lt;0")</f>
        <v>6</v>
      </c>
    </row>
    <row r="49" spans="16:16" x14ac:dyDescent="0.4">
      <c r="P49" s="8"/>
    </row>
  </sheetData>
  <phoneticPr fontId="3"/>
  <dataValidations count="2">
    <dataValidation imeMode="off" allowBlank="1" showInputMessage="1" showErrorMessage="1" sqref="G11:G45 G6:G9 H6 H40:J45 Q20:Q45 L6:L9 L11 L13:L14 L17 L20:L45 I6:J39 K6:K45 N6:P45 M40:M45 Q6:Q9 Q11 Q13:Q14 Q17 M6 D6:F45"/>
    <dataValidation imeMode="on" allowBlank="1" showInputMessage="1" showErrorMessage="1" sqref="C1"/>
  </dataValidations>
  <pageMargins left="0.59055118110236227" right="0.39370078740157483" top="0.59055118110236227" bottom="0.39370078740157483" header="0.19685039370078741" footer="0.19685039370078741"/>
  <pageSetup paperSize="9" scale="80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③市町村別 前年比</vt:lpstr>
      <vt:lpstr>'③市町村別 前年比'!Print_Area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2023-09-01T01:52:25Z</cp:lastPrinted>
  <dcterms:created xsi:type="dcterms:W3CDTF">2023-09-01T01:51:50Z</dcterms:created>
  <dcterms:modified xsi:type="dcterms:W3CDTF">2023-09-01T01:52:28Z</dcterms:modified>
</cp:coreProperties>
</file>