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28800" windowHeight="12210"/>
  </bookViews>
  <sheets>
    <sheet name="①集計" sheetId="1" r:id="rId1"/>
  </sheets>
  <externalReferences>
    <externalReference r:id="rId2"/>
  </externalReferences>
  <definedNames>
    <definedName name="_xlnm.Print_Area" localSheetId="0">①集計!$A$1:$U$51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B51" i="1"/>
  <c r="T47" i="1"/>
  <c r="S47" i="1"/>
  <c r="R47" i="1"/>
  <c r="Q47" i="1"/>
  <c r="P47" i="1"/>
  <c r="N47" i="1"/>
  <c r="O47" i="1" s="1"/>
  <c r="M47" i="1"/>
  <c r="I47" i="1"/>
  <c r="H47" i="1"/>
  <c r="F47" i="1"/>
  <c r="E47" i="1"/>
  <c r="G47" i="1" s="1"/>
  <c r="J47" i="1" s="1"/>
  <c r="C47" i="1"/>
  <c r="B47" i="1"/>
  <c r="D47" i="1" s="1"/>
  <c r="T46" i="1"/>
  <c r="Q46" i="1"/>
  <c r="P46" i="1"/>
  <c r="R46" i="1" s="1"/>
  <c r="N46" i="1"/>
  <c r="M46" i="1"/>
  <c r="O46" i="1" s="1"/>
  <c r="G46" i="1"/>
  <c r="F46" i="1"/>
  <c r="E46" i="1"/>
  <c r="H46" i="1" s="1"/>
  <c r="C46" i="1"/>
  <c r="I46" i="1" s="1"/>
  <c r="B46" i="1"/>
  <c r="S46" i="1" s="1"/>
  <c r="T44" i="1"/>
  <c r="S44" i="1"/>
  <c r="R44" i="1"/>
  <c r="O44" i="1"/>
  <c r="J44" i="1"/>
  <c r="I44" i="1"/>
  <c r="H44" i="1"/>
  <c r="G44" i="1"/>
  <c r="D44" i="1"/>
  <c r="U44" i="1" s="1"/>
  <c r="T43" i="1"/>
  <c r="S43" i="1"/>
  <c r="R43" i="1"/>
  <c r="O43" i="1"/>
  <c r="I43" i="1"/>
  <c r="H43" i="1"/>
  <c r="G43" i="1"/>
  <c r="J43" i="1" s="1"/>
  <c r="D43" i="1"/>
  <c r="U43" i="1" s="1"/>
  <c r="T42" i="1"/>
  <c r="S42" i="1"/>
  <c r="R42" i="1"/>
  <c r="O42" i="1"/>
  <c r="I42" i="1"/>
  <c r="H42" i="1"/>
  <c r="G42" i="1"/>
  <c r="D42" i="1"/>
  <c r="U42" i="1" s="1"/>
  <c r="T41" i="1"/>
  <c r="S41" i="1"/>
  <c r="R41" i="1"/>
  <c r="O41" i="1"/>
  <c r="J41" i="1"/>
  <c r="I41" i="1"/>
  <c r="H41" i="1"/>
  <c r="G41" i="1"/>
  <c r="D41" i="1"/>
  <c r="U41" i="1" s="1"/>
  <c r="S40" i="1"/>
  <c r="R40" i="1"/>
  <c r="Q40" i="1"/>
  <c r="P40" i="1"/>
  <c r="N40" i="1"/>
  <c r="M40" i="1"/>
  <c r="O40" i="1" s="1"/>
  <c r="I40" i="1"/>
  <c r="H40" i="1"/>
  <c r="F40" i="1"/>
  <c r="E40" i="1"/>
  <c r="G40" i="1" s="1"/>
  <c r="C40" i="1"/>
  <c r="D40" i="1" s="1"/>
  <c r="U40" i="1" s="1"/>
  <c r="B40" i="1"/>
  <c r="T39" i="1"/>
  <c r="Q39" i="1"/>
  <c r="P39" i="1"/>
  <c r="R39" i="1" s="1"/>
  <c r="N39" i="1"/>
  <c r="M39" i="1"/>
  <c r="O39" i="1" s="1"/>
  <c r="F39" i="1"/>
  <c r="I39" i="1" s="1"/>
  <c r="E39" i="1"/>
  <c r="H39" i="1" s="1"/>
  <c r="C39" i="1"/>
  <c r="B39" i="1"/>
  <c r="S39" i="1" s="1"/>
  <c r="T38" i="1"/>
  <c r="S38" i="1"/>
  <c r="R38" i="1"/>
  <c r="O38" i="1"/>
  <c r="I38" i="1"/>
  <c r="H38" i="1"/>
  <c r="G38" i="1"/>
  <c r="D38" i="1"/>
  <c r="U38" i="1" s="1"/>
  <c r="T37" i="1"/>
  <c r="S37" i="1"/>
  <c r="R37" i="1"/>
  <c r="O37" i="1"/>
  <c r="J37" i="1"/>
  <c r="I37" i="1"/>
  <c r="H37" i="1"/>
  <c r="G37" i="1"/>
  <c r="D37" i="1"/>
  <c r="U37" i="1" s="1"/>
  <c r="S36" i="1"/>
  <c r="R36" i="1"/>
  <c r="Q36" i="1"/>
  <c r="P36" i="1"/>
  <c r="N36" i="1"/>
  <c r="M36" i="1"/>
  <c r="O36" i="1" s="1"/>
  <c r="I36" i="1"/>
  <c r="H36" i="1"/>
  <c r="F36" i="1"/>
  <c r="E36" i="1"/>
  <c r="G36" i="1" s="1"/>
  <c r="J36" i="1" s="1"/>
  <c r="C36" i="1"/>
  <c r="D36" i="1" s="1"/>
  <c r="B36" i="1"/>
  <c r="T35" i="1"/>
  <c r="Q35" i="1"/>
  <c r="P35" i="1"/>
  <c r="R35" i="1" s="1"/>
  <c r="R34" i="1" s="1"/>
  <c r="R33" i="1" s="1"/>
  <c r="N35" i="1"/>
  <c r="M35" i="1"/>
  <c r="M34" i="1" s="1"/>
  <c r="M33" i="1" s="1"/>
  <c r="F35" i="1"/>
  <c r="I35" i="1" s="1"/>
  <c r="E35" i="1"/>
  <c r="E34" i="1" s="1"/>
  <c r="C35" i="1"/>
  <c r="C34" i="1" s="1"/>
  <c r="B35" i="1"/>
  <c r="S35" i="1" s="1"/>
  <c r="Q34" i="1"/>
  <c r="Q33" i="1" s="1"/>
  <c r="P34" i="1"/>
  <c r="N34" i="1"/>
  <c r="N33" i="1" s="1"/>
  <c r="L34" i="1"/>
  <c r="K34" i="1"/>
  <c r="F34" i="1"/>
  <c r="F33" i="1" s="1"/>
  <c r="P33" i="1"/>
  <c r="L33" i="1"/>
  <c r="K33" i="1"/>
  <c r="T32" i="1"/>
  <c r="S32" i="1"/>
  <c r="R32" i="1"/>
  <c r="O32" i="1"/>
  <c r="I32" i="1"/>
  <c r="H32" i="1"/>
  <c r="G32" i="1"/>
  <c r="D32" i="1"/>
  <c r="U32" i="1" s="1"/>
  <c r="Q31" i="1"/>
  <c r="P31" i="1"/>
  <c r="R31" i="1" s="1"/>
  <c r="N31" i="1"/>
  <c r="M31" i="1"/>
  <c r="O31" i="1" s="1"/>
  <c r="F31" i="1"/>
  <c r="T31" i="1" s="1"/>
  <c r="E31" i="1"/>
  <c r="C31" i="1"/>
  <c r="B31" i="1"/>
  <c r="D31" i="1" s="1"/>
  <c r="S30" i="1"/>
  <c r="R30" i="1"/>
  <c r="Q30" i="1"/>
  <c r="P30" i="1"/>
  <c r="N30" i="1"/>
  <c r="M30" i="1"/>
  <c r="O30" i="1" s="1"/>
  <c r="I30" i="1"/>
  <c r="H30" i="1"/>
  <c r="F30" i="1"/>
  <c r="E30" i="1"/>
  <c r="G30" i="1" s="1"/>
  <c r="J30" i="1" s="1"/>
  <c r="D30" i="1"/>
  <c r="C30" i="1"/>
  <c r="T30" i="1" s="1"/>
  <c r="B30" i="1"/>
  <c r="T29" i="1"/>
  <c r="Q29" i="1"/>
  <c r="P29" i="1"/>
  <c r="R29" i="1" s="1"/>
  <c r="N29" i="1"/>
  <c r="M29" i="1"/>
  <c r="O29" i="1" s="1"/>
  <c r="F29" i="1"/>
  <c r="I29" i="1" s="1"/>
  <c r="E29" i="1"/>
  <c r="H29" i="1" s="1"/>
  <c r="C29" i="1"/>
  <c r="B29" i="1"/>
  <c r="S29" i="1" s="1"/>
  <c r="R28" i="1"/>
  <c r="R26" i="1" s="1"/>
  <c r="Q28" i="1"/>
  <c r="P28" i="1"/>
  <c r="N28" i="1"/>
  <c r="N26" i="1" s="1"/>
  <c r="M28" i="1"/>
  <c r="F28" i="1"/>
  <c r="I28" i="1" s="1"/>
  <c r="E28" i="1"/>
  <c r="E26" i="1" s="1"/>
  <c r="H26" i="1" s="1"/>
  <c r="D28" i="1"/>
  <c r="C28" i="1"/>
  <c r="T28" i="1" s="1"/>
  <c r="B28" i="1"/>
  <c r="S28" i="1" s="1"/>
  <c r="T27" i="1"/>
  <c r="S27" i="1"/>
  <c r="I27" i="1"/>
  <c r="H27" i="1"/>
  <c r="G27" i="1"/>
  <c r="J27" i="1" s="1"/>
  <c r="D27" i="1"/>
  <c r="U27" i="1" s="1"/>
  <c r="Q26" i="1"/>
  <c r="P26" i="1"/>
  <c r="M26" i="1"/>
  <c r="F26" i="1"/>
  <c r="T26" i="1" s="1"/>
  <c r="C26" i="1"/>
  <c r="B26" i="1"/>
  <c r="S26" i="1" s="1"/>
  <c r="S25" i="1"/>
  <c r="R25" i="1"/>
  <c r="Q25" i="1"/>
  <c r="P25" i="1"/>
  <c r="N25" i="1"/>
  <c r="M25" i="1"/>
  <c r="O25" i="1" s="1"/>
  <c r="I25" i="1"/>
  <c r="H25" i="1"/>
  <c r="F25" i="1"/>
  <c r="E25" i="1"/>
  <c r="G25" i="1" s="1"/>
  <c r="J25" i="1" s="1"/>
  <c r="D25" i="1"/>
  <c r="U25" i="1" s="1"/>
  <c r="C25" i="1"/>
  <c r="T25" i="1" s="1"/>
  <c r="B25" i="1"/>
  <c r="T24" i="1"/>
  <c r="Q24" i="1"/>
  <c r="P24" i="1"/>
  <c r="R24" i="1" s="1"/>
  <c r="N24" i="1"/>
  <c r="M24" i="1"/>
  <c r="O24" i="1" s="1"/>
  <c r="F24" i="1"/>
  <c r="I24" i="1" s="1"/>
  <c r="E24" i="1"/>
  <c r="H24" i="1" s="1"/>
  <c r="C24" i="1"/>
  <c r="B24" i="1"/>
  <c r="S24" i="1" s="1"/>
  <c r="R23" i="1"/>
  <c r="Q23" i="1"/>
  <c r="P23" i="1"/>
  <c r="N23" i="1"/>
  <c r="O23" i="1" s="1"/>
  <c r="M23" i="1"/>
  <c r="F23" i="1"/>
  <c r="E23" i="1"/>
  <c r="H23" i="1" s="1"/>
  <c r="D23" i="1"/>
  <c r="C23" i="1"/>
  <c r="T23" i="1" s="1"/>
  <c r="B23" i="1"/>
  <c r="S23" i="1" s="1"/>
  <c r="Q22" i="1"/>
  <c r="Q21" i="1" s="1"/>
  <c r="Q20" i="1" s="1"/>
  <c r="P22" i="1"/>
  <c r="P21" i="1" s="1"/>
  <c r="N22" i="1"/>
  <c r="M22" i="1"/>
  <c r="O22" i="1" s="1"/>
  <c r="F22" i="1"/>
  <c r="F21" i="1" s="1"/>
  <c r="E22" i="1"/>
  <c r="H22" i="1" s="1"/>
  <c r="D22" i="1"/>
  <c r="C22" i="1"/>
  <c r="T22" i="1" s="1"/>
  <c r="B22" i="1"/>
  <c r="S22" i="1" s="1"/>
  <c r="L21" i="1"/>
  <c r="K21" i="1"/>
  <c r="K20" i="1" s="1"/>
  <c r="C21" i="1"/>
  <c r="C20" i="1" s="1"/>
  <c r="B21" i="1"/>
  <c r="B20" i="1" s="1"/>
  <c r="L20" i="1"/>
  <c r="R19" i="1"/>
  <c r="Q19" i="1"/>
  <c r="P19" i="1"/>
  <c r="N19" i="1"/>
  <c r="M19" i="1"/>
  <c r="O19" i="1" s="1"/>
  <c r="L19" i="1"/>
  <c r="K19" i="1"/>
  <c r="F19" i="1"/>
  <c r="I19" i="1" s="1"/>
  <c r="E19" i="1"/>
  <c r="H19" i="1" s="1"/>
  <c r="C19" i="1"/>
  <c r="T19" i="1" s="1"/>
  <c r="B19" i="1"/>
  <c r="S19" i="1" s="1"/>
  <c r="Q18" i="1"/>
  <c r="R18" i="1" s="1"/>
  <c r="P18" i="1"/>
  <c r="N18" i="1"/>
  <c r="O18" i="1" s="1"/>
  <c r="M18" i="1"/>
  <c r="F18" i="1"/>
  <c r="I18" i="1" s="1"/>
  <c r="E18" i="1"/>
  <c r="H18" i="1" s="1"/>
  <c r="D18" i="1"/>
  <c r="C18" i="1"/>
  <c r="T18" i="1" s="1"/>
  <c r="B18" i="1"/>
  <c r="S18" i="1" s="1"/>
  <c r="Q17" i="1"/>
  <c r="P17" i="1"/>
  <c r="R17" i="1" s="1"/>
  <c r="N17" i="1"/>
  <c r="O17" i="1" s="1"/>
  <c r="M17" i="1"/>
  <c r="F17" i="1"/>
  <c r="F14" i="1" s="1"/>
  <c r="E17" i="1"/>
  <c r="H17" i="1" s="1"/>
  <c r="C17" i="1"/>
  <c r="T17" i="1" s="1"/>
  <c r="B17" i="1"/>
  <c r="D17" i="1" s="1"/>
  <c r="R16" i="1"/>
  <c r="R14" i="1" s="1"/>
  <c r="Q16" i="1"/>
  <c r="P16" i="1"/>
  <c r="N16" i="1"/>
  <c r="M16" i="1"/>
  <c r="O16" i="1" s="1"/>
  <c r="L16" i="1"/>
  <c r="K16" i="1"/>
  <c r="K14" i="1" s="1"/>
  <c r="F16" i="1"/>
  <c r="I16" i="1" s="1"/>
  <c r="E16" i="1"/>
  <c r="H16" i="1" s="1"/>
  <c r="C16" i="1"/>
  <c r="C14" i="1" s="1"/>
  <c r="B16" i="1"/>
  <c r="S16" i="1" s="1"/>
  <c r="R15" i="1"/>
  <c r="Q15" i="1"/>
  <c r="P15" i="1"/>
  <c r="N15" i="1"/>
  <c r="O15" i="1" s="1"/>
  <c r="M15" i="1"/>
  <c r="M14" i="1" s="1"/>
  <c r="F15" i="1"/>
  <c r="I15" i="1" s="1"/>
  <c r="E15" i="1"/>
  <c r="E14" i="1" s="1"/>
  <c r="D15" i="1"/>
  <c r="C15" i="1"/>
  <c r="T15" i="1" s="1"/>
  <c r="B15" i="1"/>
  <c r="S15" i="1" s="1"/>
  <c r="Q14" i="1"/>
  <c r="Q13" i="1" s="1"/>
  <c r="Q12" i="1" s="1"/>
  <c r="Q45" i="1" s="1"/>
  <c r="P14" i="1"/>
  <c r="L14" i="1"/>
  <c r="L13" i="1"/>
  <c r="L12" i="1" s="1"/>
  <c r="L45" i="1" s="1"/>
  <c r="A1" i="1"/>
  <c r="T34" i="1" l="1"/>
  <c r="C33" i="1"/>
  <c r="T33" i="1" s="1"/>
  <c r="K13" i="1"/>
  <c r="K12" i="1" s="1"/>
  <c r="K45" i="1" s="1"/>
  <c r="E33" i="1"/>
  <c r="U36" i="1"/>
  <c r="U18" i="1"/>
  <c r="R21" i="1"/>
  <c r="P20" i="1"/>
  <c r="R20" i="1" s="1"/>
  <c r="J40" i="1"/>
  <c r="I14" i="1"/>
  <c r="F13" i="1"/>
  <c r="U22" i="1"/>
  <c r="U30" i="1"/>
  <c r="P13" i="1"/>
  <c r="P12" i="1" s="1"/>
  <c r="P45" i="1" s="1"/>
  <c r="O14" i="1"/>
  <c r="D20" i="1"/>
  <c r="I21" i="1"/>
  <c r="F20" i="1"/>
  <c r="I20" i="1" s="1"/>
  <c r="R13" i="1"/>
  <c r="R12" i="1" s="1"/>
  <c r="R45" i="1" s="1"/>
  <c r="C13" i="1"/>
  <c r="T14" i="1"/>
  <c r="U47" i="1"/>
  <c r="G31" i="1"/>
  <c r="J31" i="1" s="1"/>
  <c r="B14" i="1"/>
  <c r="D16" i="1"/>
  <c r="T16" i="1"/>
  <c r="D19" i="1"/>
  <c r="U19" i="1" s="1"/>
  <c r="D21" i="1"/>
  <c r="R22" i="1"/>
  <c r="D24" i="1"/>
  <c r="D29" i="1"/>
  <c r="U29" i="1" s="1"/>
  <c r="H31" i="1"/>
  <c r="J32" i="1"/>
  <c r="D35" i="1"/>
  <c r="T36" i="1"/>
  <c r="J38" i="1"/>
  <c r="D39" i="1"/>
  <c r="U39" i="1" s="1"/>
  <c r="T40" i="1"/>
  <c r="J42" i="1"/>
  <c r="D46" i="1"/>
  <c r="G22" i="1"/>
  <c r="J22" i="1" s="1"/>
  <c r="G15" i="1"/>
  <c r="I17" i="1"/>
  <c r="S17" i="1"/>
  <c r="G18" i="1"/>
  <c r="J18" i="1" s="1"/>
  <c r="E21" i="1"/>
  <c r="M21" i="1"/>
  <c r="S21" i="1" s="1"/>
  <c r="I22" i="1"/>
  <c r="G23" i="1"/>
  <c r="J23" i="1" s="1"/>
  <c r="I26" i="1"/>
  <c r="G28" i="1"/>
  <c r="I31" i="1"/>
  <c r="S31" i="1"/>
  <c r="I34" i="1"/>
  <c r="O35" i="1"/>
  <c r="O34" i="1" s="1"/>
  <c r="O33" i="1" s="1"/>
  <c r="H15" i="1"/>
  <c r="N21" i="1"/>
  <c r="N20" i="1" s="1"/>
  <c r="T20" i="1" s="1"/>
  <c r="H28" i="1"/>
  <c r="B34" i="1"/>
  <c r="H34" i="1" s="1"/>
  <c r="G17" i="1"/>
  <c r="J17" i="1" s="1"/>
  <c r="O28" i="1"/>
  <c r="O26" i="1" s="1"/>
  <c r="G16" i="1"/>
  <c r="J16" i="1" s="1"/>
  <c r="G19" i="1"/>
  <c r="I23" i="1"/>
  <c r="G24" i="1"/>
  <c r="J24" i="1" s="1"/>
  <c r="G29" i="1"/>
  <c r="G35" i="1"/>
  <c r="G39" i="1"/>
  <c r="N14" i="1"/>
  <c r="D26" i="1"/>
  <c r="H35" i="1"/>
  <c r="J28" i="1" l="1"/>
  <c r="G26" i="1"/>
  <c r="J26" i="1" s="1"/>
  <c r="G14" i="1"/>
  <c r="J15" i="1"/>
  <c r="D34" i="1"/>
  <c r="U35" i="1"/>
  <c r="J19" i="1"/>
  <c r="D14" i="1"/>
  <c r="C12" i="1"/>
  <c r="F12" i="1"/>
  <c r="I13" i="1"/>
  <c r="U26" i="1"/>
  <c r="U46" i="1"/>
  <c r="J46" i="1"/>
  <c r="U16" i="1"/>
  <c r="U15" i="1"/>
  <c r="N13" i="1"/>
  <c r="N12" i="1" s="1"/>
  <c r="N45" i="1" s="1"/>
  <c r="M20" i="1"/>
  <c r="O21" i="1"/>
  <c r="B13" i="1"/>
  <c r="S14" i="1"/>
  <c r="H14" i="1"/>
  <c r="U23" i="1"/>
  <c r="I33" i="1"/>
  <c r="J39" i="1"/>
  <c r="E20" i="1"/>
  <c r="H21" i="1"/>
  <c r="G21" i="1"/>
  <c r="J21" i="1" s="1"/>
  <c r="U24" i="1"/>
  <c r="U17" i="1"/>
  <c r="U28" i="1"/>
  <c r="G34" i="1"/>
  <c r="J35" i="1"/>
  <c r="B33" i="1"/>
  <c r="S33" i="1" s="1"/>
  <c r="S34" i="1"/>
  <c r="J29" i="1"/>
  <c r="T21" i="1"/>
  <c r="U31" i="1"/>
  <c r="U14" i="1" l="1"/>
  <c r="D13" i="1"/>
  <c r="B12" i="1"/>
  <c r="G20" i="1"/>
  <c r="H20" i="1"/>
  <c r="E13" i="1"/>
  <c r="S13" i="1" s="1"/>
  <c r="S20" i="1"/>
  <c r="G33" i="1"/>
  <c r="J34" i="1"/>
  <c r="O20" i="1"/>
  <c r="O13" i="1" s="1"/>
  <c r="O12" i="1" s="1"/>
  <c r="O45" i="1" s="1"/>
  <c r="M13" i="1"/>
  <c r="M12" i="1" s="1"/>
  <c r="M45" i="1" s="1"/>
  <c r="U34" i="1"/>
  <c r="D33" i="1"/>
  <c r="U33" i="1" s="1"/>
  <c r="U21" i="1"/>
  <c r="I12" i="1"/>
  <c r="F45" i="1"/>
  <c r="H33" i="1"/>
  <c r="J14" i="1"/>
  <c r="T13" i="1"/>
  <c r="C45" i="1"/>
  <c r="T45" i="1" s="1"/>
  <c r="T12" i="1"/>
  <c r="J20" i="1" l="1"/>
  <c r="U20" i="1"/>
  <c r="B45" i="1"/>
  <c r="G13" i="1"/>
  <c r="E12" i="1"/>
  <c r="H13" i="1"/>
  <c r="U13" i="1"/>
  <c r="D12" i="1"/>
  <c r="I45" i="1"/>
  <c r="J33" i="1"/>
  <c r="E45" i="1" l="1"/>
  <c r="H45" i="1" s="1"/>
  <c r="H12" i="1"/>
  <c r="G12" i="1"/>
  <c r="J13" i="1"/>
  <c r="S45" i="1"/>
  <c r="S12" i="1"/>
  <c r="D45" i="1"/>
  <c r="U12" i="1"/>
  <c r="G45" i="1" l="1"/>
  <c r="J45" i="1" s="1"/>
  <c r="J12" i="1"/>
  <c r="U45" i="1" l="1"/>
</calcChain>
</file>

<file path=xl/sharedStrings.xml><?xml version="1.0" encoding="utf-8"?>
<sst xmlns="http://schemas.openxmlformats.org/spreadsheetml/2006/main" count="83" uniqueCount="66">
  <si>
    <t>【集計】</t>
    <rPh sb="1" eb="3">
      <t>シュウケイ</t>
    </rPh>
    <phoneticPr fontId="7"/>
  </si>
  <si>
    <t>（単位：</t>
    <rPh sb="1" eb="3">
      <t>タンイ</t>
    </rPh>
    <phoneticPr fontId="8"/>
  </si>
  <si>
    <t>千円）</t>
    <rPh sb="0" eb="2">
      <t>センエン</t>
    </rPh>
    <phoneticPr fontId="8"/>
  </si>
  <si>
    <t>区分</t>
    <rPh sb="0" eb="1">
      <t>ク</t>
    </rPh>
    <rPh sb="1" eb="2">
      <t>ブン</t>
    </rPh>
    <phoneticPr fontId="7"/>
  </si>
  <si>
    <t>調　　　定　　　済　　　額</t>
    <phoneticPr fontId="7"/>
  </si>
  <si>
    <t>収　　　入　　　済　　　額</t>
    <phoneticPr fontId="7"/>
  </si>
  <si>
    <t>収入済額／調定済額</t>
    <rPh sb="0" eb="2">
      <t>シュウニュウ</t>
    </rPh>
    <rPh sb="2" eb="3">
      <t>ス</t>
    </rPh>
    <rPh sb="3" eb="4">
      <t>ガク</t>
    </rPh>
    <rPh sb="5" eb="6">
      <t>チョウ</t>
    </rPh>
    <rPh sb="6" eb="7">
      <t>サダム</t>
    </rPh>
    <rPh sb="7" eb="8">
      <t>スミ</t>
    </rPh>
    <rPh sb="8" eb="9">
      <t>ガク</t>
    </rPh>
    <phoneticPr fontId="7"/>
  </si>
  <si>
    <t>標準税率
超過課税
現年課税分
調定済額</t>
    <phoneticPr fontId="7"/>
  </si>
  <si>
    <t>標準税率
超過課税
現年課税分
収入済額</t>
    <rPh sb="16" eb="18">
      <t>シュウニュウ</t>
    </rPh>
    <phoneticPr fontId="7"/>
  </si>
  <si>
    <t>過誤納金還付未済額等</t>
    <rPh sb="0" eb="3">
      <t>カゴノウ</t>
    </rPh>
    <rPh sb="3" eb="4">
      <t>キン</t>
    </rPh>
    <rPh sb="4" eb="6">
      <t>カンプ</t>
    </rPh>
    <rPh sb="6" eb="8">
      <t>ミサイ</t>
    </rPh>
    <rPh sb="8" eb="9">
      <t>ガク</t>
    </rPh>
    <rPh sb="9" eb="10">
      <t>トウ</t>
    </rPh>
    <phoneticPr fontId="7"/>
  </si>
  <si>
    <t>本年度中不納欠損額</t>
    <rPh sb="0" eb="3">
      <t>ホンネンド</t>
    </rPh>
    <rPh sb="3" eb="4">
      <t>ナカ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</si>
  <si>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</si>
  <si>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現年課税分</t>
    <rPh sb="2" eb="5">
      <t>カゼイブン</t>
    </rPh>
    <phoneticPr fontId="7"/>
  </si>
  <si>
    <t>滞納繰越分</t>
    <rPh sb="2" eb="3">
      <t>ク</t>
    </rPh>
    <rPh sb="3" eb="4">
      <t>コ</t>
    </rPh>
    <rPh sb="4" eb="5">
      <t>ブン</t>
    </rPh>
    <phoneticPr fontId="7"/>
  </si>
  <si>
    <t>計</t>
  </si>
  <si>
    <t>現　年
課税分</t>
    <rPh sb="4" eb="7">
      <t>カゼイブン</t>
    </rPh>
    <phoneticPr fontId="7"/>
  </si>
  <si>
    <t>滞　納
繰越分</t>
    <rPh sb="4" eb="5">
      <t>ク</t>
    </rPh>
    <rPh sb="5" eb="6">
      <t>コ</t>
    </rPh>
    <rPh sb="6" eb="7">
      <t>ブン</t>
    </rPh>
    <phoneticPr fontId="7"/>
  </si>
  <si>
    <t>現年
課税分</t>
    <rPh sb="2" eb="5">
      <t>カゼイブン</t>
    </rPh>
    <phoneticPr fontId="7"/>
  </si>
  <si>
    <t>滞納
繰越分</t>
    <rPh sb="2" eb="3">
      <t>ク</t>
    </rPh>
    <rPh sb="3" eb="4">
      <t>コ</t>
    </rPh>
    <rPh sb="4" eb="5">
      <t>ブン</t>
    </rPh>
    <phoneticPr fontId="7"/>
  </si>
  <si>
    <t>税目</t>
    <rPh sb="0" eb="1">
      <t>ゼイ</t>
    </rPh>
    <rPh sb="1" eb="2">
      <t>メ</t>
    </rPh>
    <phoneticPr fontId="7"/>
  </si>
  <si>
    <t>（D）</t>
    <phoneticPr fontId="7"/>
  </si>
  <si>
    <t>（E）</t>
    <phoneticPr fontId="7"/>
  </si>
  <si>
    <t>（F）</t>
    <phoneticPr fontId="7"/>
  </si>
  <si>
    <t>（A）</t>
    <phoneticPr fontId="7"/>
  </si>
  <si>
    <t>（B）</t>
    <phoneticPr fontId="7"/>
  </si>
  <si>
    <t>（C）</t>
    <phoneticPr fontId="7"/>
  </si>
  <si>
    <t>一普通税</t>
  </si>
  <si>
    <t>１法定普通税</t>
  </si>
  <si>
    <t>(1)市町村民税</t>
  </si>
  <si>
    <t>イ個人均等割</t>
  </si>
  <si>
    <t>ロ法人均等割</t>
  </si>
  <si>
    <t>ハ所得割</t>
  </si>
  <si>
    <t>(退職所得分)</t>
    <rPh sb="1" eb="3">
      <t>タイショク</t>
    </rPh>
    <rPh sb="3" eb="6">
      <t>ショトクブン</t>
    </rPh>
    <phoneticPr fontId="11"/>
  </si>
  <si>
    <t>ニ法人税割</t>
  </si>
  <si>
    <t>(2)固定資産税</t>
  </si>
  <si>
    <t>(Ⅰ)純固定資産税</t>
  </si>
  <si>
    <t>イ土地</t>
  </si>
  <si>
    <t>ロ家屋</t>
  </si>
  <si>
    <t>ハ償却資産</t>
    <rPh sb="1" eb="3">
      <t>ショウキャク</t>
    </rPh>
    <rPh sb="3" eb="5">
      <t>シサン</t>
    </rPh>
    <phoneticPr fontId="7"/>
  </si>
  <si>
    <t>(Ⅱ)交付金</t>
  </si>
  <si>
    <t>(3)軽自動車税</t>
  </si>
  <si>
    <t>(Ⅰ）環境性能割</t>
    <rPh sb="3" eb="8">
      <t>カンキョウセイノウワリ</t>
    </rPh>
    <phoneticPr fontId="12"/>
  </si>
  <si>
    <t>(Ⅱ）種別割</t>
    <rPh sb="3" eb="6">
      <t>シュベツワリ</t>
    </rPh>
    <phoneticPr fontId="12"/>
  </si>
  <si>
    <t>(4)市町村たばこ税</t>
  </si>
  <si>
    <t>(5)鉱産税</t>
  </si>
  <si>
    <t>(6)特別土地保有税</t>
  </si>
  <si>
    <t>２法定外普通税</t>
  </si>
  <si>
    <t>二目的税</t>
  </si>
  <si>
    <t>１法定目的税</t>
  </si>
  <si>
    <t>(1)入湯税</t>
  </si>
  <si>
    <t>(2)事業所税</t>
  </si>
  <si>
    <t>イ資産割</t>
  </si>
  <si>
    <t>ロ従業員割</t>
  </si>
  <si>
    <t>(3)都市計画税</t>
  </si>
  <si>
    <t>(4)水利地益税</t>
  </si>
  <si>
    <t>(5)共同施設税</t>
    <rPh sb="3" eb="4">
      <t>トモ</t>
    </rPh>
    <rPh sb="4" eb="5">
      <t>ドウ</t>
    </rPh>
    <rPh sb="5" eb="6">
      <t>シ</t>
    </rPh>
    <rPh sb="6" eb="7">
      <t>セツ</t>
    </rPh>
    <rPh sb="7" eb="8">
      <t>ゼイ</t>
    </rPh>
    <phoneticPr fontId="7"/>
  </si>
  <si>
    <t>(6)宅地開発税</t>
  </si>
  <si>
    <t>２法定外目的税</t>
  </si>
  <si>
    <t>三旧法による税</t>
  </si>
  <si>
    <t>合計</t>
  </si>
  <si>
    <t>国民健康保険税</t>
  </si>
  <si>
    <t>国民健康保険料</t>
  </si>
  <si>
    <t>〔付表〕
法人の市町村民税の中間納付額の歳出還付</t>
    <rPh sb="1" eb="3">
      <t>フヒョウ</t>
    </rPh>
    <rPh sb="5" eb="7">
      <t>ホウジン</t>
    </rPh>
    <rPh sb="8" eb="13">
      <t>シチョウソンミンゼイ</t>
    </rPh>
    <rPh sb="14" eb="16">
      <t>チュウカン</t>
    </rPh>
    <rPh sb="16" eb="19">
      <t>ノウフガク</t>
    </rPh>
    <rPh sb="20" eb="22">
      <t>サイシュツ</t>
    </rPh>
    <rPh sb="22" eb="24">
      <t>カンプ</t>
    </rPh>
    <phoneticPr fontId="11"/>
  </si>
  <si>
    <t>令和4年度　歳出還付額（令和5年5月末現在）</t>
    <rPh sb="0" eb="2">
      <t>レイワ</t>
    </rPh>
    <rPh sb="3" eb="5">
      <t>ネンド</t>
    </rPh>
    <rPh sb="4" eb="5">
      <t>ド</t>
    </rPh>
    <rPh sb="6" eb="8">
      <t>サイシュツ</t>
    </rPh>
    <rPh sb="8" eb="10">
      <t>カンプ</t>
    </rPh>
    <rPh sb="10" eb="11">
      <t>ガク</t>
    </rPh>
    <rPh sb="12" eb="14">
      <t>レイワ</t>
    </rPh>
    <rPh sb="15" eb="16">
      <t>ネン</t>
    </rPh>
    <rPh sb="17" eb="19">
      <t>ガツマツ</t>
    </rPh>
    <rPh sb="19" eb="21">
      <t>ゲンザイ</t>
    </rPh>
    <phoneticPr fontId="11"/>
  </si>
  <si>
    <t>令和3年度　歳出還付額（令和4年5月末現在）</t>
    <rPh sb="0" eb="2">
      <t>レイワ</t>
    </rPh>
    <rPh sb="3" eb="5">
      <t>ネンド</t>
    </rPh>
    <rPh sb="6" eb="8">
      <t>サイシュツ</t>
    </rPh>
    <rPh sb="8" eb="10">
      <t>カンプ</t>
    </rPh>
    <rPh sb="10" eb="11">
      <t>ガク</t>
    </rPh>
    <rPh sb="12" eb="14">
      <t>レイワ</t>
    </rPh>
    <rPh sb="15" eb="16">
      <t>ネン</t>
    </rPh>
    <rPh sb="17" eb="19">
      <t>ガツマツ</t>
    </rPh>
    <rPh sb="19" eb="21">
      <t>ゲンザイ</t>
    </rPh>
    <phoneticPr fontId="11"/>
  </si>
  <si>
    <t>法人の市町村民税</t>
    <rPh sb="0" eb="2">
      <t>ホウジン</t>
    </rPh>
    <rPh sb="3" eb="6">
      <t>シチョウソン</t>
    </rPh>
    <rPh sb="6" eb="7">
      <t>ミン</t>
    </rPh>
    <rPh sb="7" eb="8">
      <t>ゼイ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</si>
</sst>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.0_);[Red]\(#,##0.0\)"/>
    <numFmt numFmtId="178" formatCode="\(#,###\)"/>
    <numFmt numFmtId="179" formatCode="#,##0_ ;[Red]\-#,##0\ "/>
    <numFmt numFmtId="180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HGPｺﾞｼｯｸM"/>
      <family val="3"/>
      <charset val="128"/>
    </font>
    <font>
      <b/>
      <sz val="9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3"/>
      <charset val="128"/>
    </font>
    <font>
      <b/>
      <u/>
      <sz val="9"/>
      <color indexed="10"/>
      <name val="HGPｺﾞｼｯｸM"/>
      <family val="3"/>
      <charset val="128"/>
    </font>
    <font>
      <u/>
      <sz val="9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>
      <alignment vertical="center" shrinkToFit="1"/>
    </xf>
    <xf numFmtId="38" fontId="6" fillId="0" borderId="0" xfId="1" applyFont="1" applyFill="1" applyBorder="1" applyAlignment="1" applyProtection="1">
      <alignment horizontal="left" vertical="center" indent="1"/>
    </xf>
    <xf numFmtId="38" fontId="5" fillId="0" borderId="0" xfId="1" applyFont="1" applyFill="1" applyAlignment="1" applyProtection="1">
      <alignment horizontal="center" vertical="center"/>
    </xf>
    <xf numFmtId="38" fontId="5" fillId="0" borderId="0" xfId="1" applyFont="1" applyFill="1" applyBorder="1" applyAlignment="1" applyProtection="1">
      <alignment vertical="center"/>
    </xf>
    <xf numFmtId="38" fontId="4" fillId="0" borderId="0" xfId="1" applyFont="1" applyFill="1" applyAlignment="1" applyProtection="1"/>
    <xf numFmtId="176" fontId="2" fillId="0" borderId="0" xfId="1" applyNumberFormat="1" applyFont="1" applyFill="1" applyAlignment="1" applyProtection="1">
      <alignment vertical="center" shrinkToFit="1"/>
    </xf>
    <xf numFmtId="38" fontId="4" fillId="0" borderId="0" xfId="1" applyFont="1" applyFill="1" applyAlignment="1" applyProtection="1">
      <alignment vertical="center"/>
    </xf>
    <xf numFmtId="38" fontId="4" fillId="0" borderId="0" xfId="1" quotePrefix="1" applyFont="1" applyFill="1" applyAlignment="1" applyProtection="1">
      <alignment horizontal="left" vertic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0" xfId="1" applyFont="1" applyFill="1" applyAlignment="1" applyProtection="1">
      <protection locked="0"/>
    </xf>
    <xf numFmtId="176" fontId="2" fillId="0" borderId="0" xfId="1" applyNumberFormat="1" applyFont="1" applyFill="1" applyAlignment="1" applyProtection="1">
      <alignment vertical="center" shrinkToFit="1"/>
      <protection locked="0"/>
    </xf>
    <xf numFmtId="38" fontId="5" fillId="0" borderId="0" xfId="1" quotePrefix="1" applyFont="1" applyFill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1" xfId="1" quotePrefix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Alignment="1" applyProtection="1">
      <alignment horizontal="left" vertical="center"/>
      <protection locked="0"/>
    </xf>
    <xf numFmtId="38" fontId="9" fillId="0" borderId="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 wrapText="1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5" xfId="1" quotePrefix="1" applyFont="1" applyFill="1" applyBorder="1" applyAlignment="1" applyProtection="1">
      <alignment horizontal="center" vertical="center"/>
    </xf>
    <xf numFmtId="176" fontId="4" fillId="0" borderId="0" xfId="1" applyNumberFormat="1" applyFont="1" applyFill="1" applyAlignment="1" applyProtection="1">
      <alignment vertical="center" shrinkToFit="1"/>
    </xf>
    <xf numFmtId="38" fontId="4" fillId="0" borderId="6" xfId="1" applyFont="1" applyFill="1" applyBorder="1" applyAlignment="1" applyProtection="1">
      <alignment horizontal="right" vertical="center"/>
    </xf>
    <xf numFmtId="38" fontId="4" fillId="0" borderId="2" xfId="1" quotePrefix="1" applyFont="1" applyFill="1" applyBorder="1" applyAlignment="1" applyProtection="1">
      <alignment horizontal="center" vertical="center"/>
    </xf>
    <xf numFmtId="38" fontId="4" fillId="0" borderId="2" xfId="1" quotePrefix="1" applyFont="1" applyFill="1" applyBorder="1" applyAlignment="1" applyProtection="1">
      <alignment horizontal="center" vertical="center" wrapText="1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 wrapText="1"/>
    </xf>
    <xf numFmtId="38" fontId="4" fillId="0" borderId="7" xfId="1" applyFont="1" applyFill="1" applyBorder="1" applyAlignment="1" applyProtection="1">
      <alignment vertical="center"/>
    </xf>
    <xf numFmtId="38" fontId="4" fillId="0" borderId="6" xfId="1" quotePrefix="1" applyFont="1" applyFill="1" applyBorder="1" applyAlignment="1" applyProtection="1">
      <alignment horizontal="center" vertical="center"/>
    </xf>
    <xf numFmtId="38" fontId="4" fillId="0" borderId="6" xfId="1" quotePrefix="1" applyFont="1" applyFill="1" applyBorder="1" applyAlignment="1" applyProtection="1">
      <alignment horizontal="center" vertical="center" wrapText="1"/>
    </xf>
    <xf numFmtId="38" fontId="4" fillId="0" borderId="6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vertical="center"/>
    </xf>
    <xf numFmtId="38" fontId="4" fillId="0" borderId="9" xfId="1" quotePrefix="1" applyFont="1" applyFill="1" applyBorder="1" applyAlignment="1" applyProtection="1">
      <alignment horizontal="center" vertical="center"/>
    </xf>
    <xf numFmtId="38" fontId="4" fillId="0" borderId="8" xfId="1" quotePrefix="1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horizontal="center" vertical="center" wrapText="1"/>
    </xf>
    <xf numFmtId="38" fontId="4" fillId="0" borderId="1" xfId="1" quotePrefix="1" applyFont="1" applyFill="1" applyBorder="1" applyAlignment="1" applyProtection="1">
      <alignment horizontal="center" vertical="center"/>
    </xf>
    <xf numFmtId="176" fontId="4" fillId="0" borderId="0" xfId="1" applyNumberFormat="1" applyFont="1" applyFill="1" applyAlignment="1" applyProtection="1">
      <alignment horizontal="center" vertical="center" shrinkToFit="1"/>
    </xf>
    <xf numFmtId="38" fontId="4" fillId="0" borderId="9" xfId="1" applyFont="1" applyFill="1" applyBorder="1" applyAlignment="1" applyProtection="1">
      <alignment horizontal="left" vertical="center"/>
    </xf>
    <xf numFmtId="38" fontId="4" fillId="0" borderId="9" xfId="1" quotePrefix="1" applyNumberFormat="1" applyFont="1" applyFill="1" applyBorder="1" applyAlignment="1" applyProtection="1"/>
    <xf numFmtId="177" fontId="4" fillId="0" borderId="10" xfId="1" applyNumberFormat="1" applyFont="1" applyFill="1" applyBorder="1" applyAlignment="1" applyProtection="1">
      <alignment horizontal="right"/>
    </xf>
    <xf numFmtId="38" fontId="4" fillId="0" borderId="8" xfId="1" quotePrefix="1" applyNumberFormat="1" applyFont="1" applyFill="1" applyBorder="1" applyAlignment="1" applyProtection="1"/>
    <xf numFmtId="38" fontId="4" fillId="0" borderId="8" xfId="1" applyNumberFormat="1" applyFont="1" applyFill="1" applyBorder="1" applyAlignment="1" applyProtection="1"/>
    <xf numFmtId="38" fontId="4" fillId="0" borderId="9" xfId="1" applyNumberFormat="1" applyFont="1" applyFill="1" applyBorder="1" applyAlignment="1" applyProtection="1"/>
    <xf numFmtId="38" fontId="4" fillId="2" borderId="9" xfId="1" applyNumberFormat="1" applyFont="1" applyFill="1" applyBorder="1" applyAlignment="1" applyProtection="1">
      <protection locked="0"/>
    </xf>
    <xf numFmtId="38" fontId="4" fillId="0" borderId="9" xfId="1" applyNumberFormat="1" applyFont="1" applyFill="1" applyBorder="1" applyAlignment="1" applyProtection="1">
      <protection locked="0"/>
    </xf>
    <xf numFmtId="38" fontId="4" fillId="0" borderId="11" xfId="1" applyFont="1" applyFill="1" applyBorder="1" applyAlignment="1" applyProtection="1">
      <alignment horizontal="left" vertical="center"/>
    </xf>
    <xf numFmtId="38" fontId="4" fillId="2" borderId="11" xfId="1" applyNumberFormat="1" applyFont="1" applyFill="1" applyBorder="1" applyAlignment="1" applyProtection="1">
      <protection locked="0"/>
    </xf>
    <xf numFmtId="38" fontId="4" fillId="0" borderId="11" xfId="1" quotePrefix="1" applyNumberFormat="1" applyFont="1" applyFill="1" applyBorder="1" applyAlignment="1" applyProtection="1"/>
    <xf numFmtId="177" fontId="4" fillId="0" borderId="12" xfId="1" applyNumberFormat="1" applyFont="1" applyFill="1" applyBorder="1" applyAlignment="1" applyProtection="1">
      <alignment horizontal="right"/>
    </xf>
    <xf numFmtId="38" fontId="4" fillId="0" borderId="11" xfId="1" applyNumberFormat="1" applyFont="1" applyFill="1" applyBorder="1" applyAlignment="1" applyProtection="1">
      <protection locked="0"/>
    </xf>
    <xf numFmtId="38" fontId="4" fillId="0" borderId="12" xfId="1" quotePrefix="1" applyNumberFormat="1" applyFont="1" applyFill="1" applyBorder="1" applyAlignment="1" applyProtection="1"/>
    <xf numFmtId="38" fontId="4" fillId="0" borderId="9" xfId="1" applyFont="1" applyFill="1" applyBorder="1" applyAlignment="1" applyProtection="1">
      <alignment horizontal="right" vertical="center"/>
    </xf>
    <xf numFmtId="178" fontId="4" fillId="3" borderId="9" xfId="1" applyNumberFormat="1" applyFont="1" applyFill="1" applyBorder="1" applyAlignment="1" applyProtection="1">
      <protection locked="0"/>
    </xf>
    <xf numFmtId="178" fontId="4" fillId="0" borderId="9" xfId="1" quotePrefix="1" applyNumberFormat="1" applyFont="1" applyFill="1" applyBorder="1" applyAlignment="1" applyProtection="1"/>
    <xf numFmtId="177" fontId="4" fillId="0" borderId="8" xfId="1" applyNumberFormat="1" applyFont="1" applyFill="1" applyBorder="1" applyAlignment="1" applyProtection="1">
      <alignment horizontal="right"/>
    </xf>
    <xf numFmtId="178" fontId="4" fillId="0" borderId="9" xfId="1" applyNumberFormat="1" applyFont="1" applyFill="1" applyBorder="1" applyAlignment="1" applyProtection="1">
      <protection locked="0"/>
    </xf>
    <xf numFmtId="178" fontId="4" fillId="0" borderId="8" xfId="1" quotePrefix="1" applyNumberFormat="1" applyFont="1" applyFill="1" applyBorder="1" applyAlignment="1" applyProtection="1"/>
    <xf numFmtId="38" fontId="4" fillId="0" borderId="8" xfId="1" applyNumberFormat="1" applyFont="1" applyFill="1" applyBorder="1" applyAlignment="1" applyProtection="1">
      <protection locked="0"/>
    </xf>
    <xf numFmtId="38" fontId="4" fillId="2" borderId="8" xfId="1" applyNumberFormat="1" applyFont="1" applyFill="1" applyBorder="1" applyAlignment="1" applyProtection="1">
      <protection locked="0"/>
    </xf>
    <xf numFmtId="38" fontId="4" fillId="0" borderId="13" xfId="1" applyNumberFormat="1" applyFont="1" applyFill="1" applyBorder="1" applyAlignment="1" applyProtection="1"/>
    <xf numFmtId="38" fontId="4" fillId="4" borderId="9" xfId="1" applyNumberFormat="1" applyFont="1" applyFill="1" applyBorder="1" applyAlignment="1" applyProtection="1">
      <protection locked="0"/>
    </xf>
    <xf numFmtId="179" fontId="4" fillId="0" borderId="10" xfId="1" applyNumberFormat="1" applyFont="1" applyFill="1" applyBorder="1" applyAlignment="1" applyProtection="1"/>
    <xf numFmtId="38" fontId="4" fillId="2" borderId="8" xfId="1" quotePrefix="1" applyNumberFormat="1" applyFont="1" applyFill="1" applyBorder="1" applyAlignment="1" applyProtection="1">
      <protection locked="0"/>
    </xf>
    <xf numFmtId="38" fontId="4" fillId="0" borderId="9" xfId="1" applyFont="1" applyFill="1" applyBorder="1" applyAlignment="1" applyProtection="1">
      <alignment horizontal="left" vertical="center" shrinkToFit="1"/>
    </xf>
    <xf numFmtId="38" fontId="4" fillId="0" borderId="14" xfId="1" applyNumberFormat="1" applyFont="1" applyFill="1" applyBorder="1" applyAlignment="1" applyProtection="1">
      <protection locked="0"/>
    </xf>
    <xf numFmtId="38" fontId="4" fillId="0" borderId="13" xfId="1" applyNumberFormat="1" applyFont="1" applyFill="1" applyBorder="1" applyAlignment="1" applyProtection="1">
      <protection locked="0"/>
    </xf>
    <xf numFmtId="38" fontId="4" fillId="3" borderId="9" xfId="1" applyNumberFormat="1" applyFont="1" applyFill="1" applyBorder="1" applyAlignment="1" applyProtection="1">
      <protection locked="0"/>
    </xf>
    <xf numFmtId="38" fontId="4" fillId="3" borderId="8" xfId="1" applyNumberFormat="1" applyFont="1" applyFill="1" applyBorder="1" applyAlignment="1" applyProtection="1">
      <protection locked="0"/>
    </xf>
    <xf numFmtId="177" fontId="4" fillId="0" borderId="13" xfId="1" applyNumberFormat="1" applyFont="1" applyFill="1" applyBorder="1" applyAlignment="1" applyProtection="1">
      <alignment horizontal="right"/>
    </xf>
    <xf numFmtId="38" fontId="4" fillId="3" borderId="3" xfId="1" quotePrefix="1" applyNumberFormat="1" applyFont="1" applyFill="1" applyBorder="1" applyAlignment="1" applyProtection="1"/>
    <xf numFmtId="38" fontId="4" fillId="0" borderId="10" xfId="1" quotePrefix="1" applyNumberFormat="1" applyFont="1" applyFill="1" applyBorder="1" applyAlignment="1" applyProtection="1"/>
    <xf numFmtId="38" fontId="4" fillId="3" borderId="3" xfId="1" applyNumberFormat="1" applyFont="1" applyFill="1" applyBorder="1" applyAlignment="1" applyProtection="1">
      <protection locked="0"/>
    </xf>
    <xf numFmtId="38" fontId="4" fillId="0" borderId="3" xfId="1" quotePrefix="1" applyNumberFormat="1" applyFont="1" applyFill="1" applyBorder="1" applyAlignment="1" applyProtection="1"/>
    <xf numFmtId="38" fontId="4" fillId="0" borderId="15" xfId="1" applyFont="1" applyFill="1" applyBorder="1" applyAlignment="1" applyProtection="1">
      <alignment horizontal="left" vertical="center"/>
    </xf>
    <xf numFmtId="38" fontId="4" fillId="0" borderId="15" xfId="1" quotePrefix="1" applyNumberFormat="1" applyFont="1" applyFill="1" applyBorder="1" applyAlignment="1" applyProtection="1"/>
    <xf numFmtId="177" fontId="4" fillId="0" borderId="16" xfId="1" applyNumberFormat="1" applyFont="1" applyFill="1" applyBorder="1" applyAlignment="1" applyProtection="1">
      <alignment horizontal="right"/>
    </xf>
    <xf numFmtId="38" fontId="4" fillId="0" borderId="17" xfId="1" applyNumberFormat="1" applyFont="1" applyFill="1" applyBorder="1" applyAlignment="1" applyProtection="1"/>
    <xf numFmtId="38" fontId="4" fillId="2" borderId="15" xfId="1" applyNumberFormat="1" applyFont="1" applyFill="1" applyBorder="1" applyAlignment="1" applyProtection="1">
      <protection locked="0"/>
    </xf>
    <xf numFmtId="38" fontId="4" fillId="0" borderId="15" xfId="1" applyNumberFormat="1" applyFont="1" applyFill="1" applyBorder="1" applyAlignment="1" applyProtection="1">
      <protection locked="0"/>
    </xf>
    <xf numFmtId="38" fontId="4" fillId="0" borderId="18" xfId="1" quotePrefix="1" applyNumberFormat="1" applyFont="1" applyFill="1" applyBorder="1" applyAlignment="1" applyProtection="1"/>
    <xf numFmtId="38" fontId="4" fillId="0" borderId="19" xfId="1" quotePrefix="1" applyFont="1" applyFill="1" applyBorder="1" applyAlignment="1" applyProtection="1">
      <alignment horizontal="left" vertical="center"/>
    </xf>
    <xf numFmtId="38" fontId="4" fillId="0" borderId="19" xfId="1" applyNumberFormat="1" applyFont="1" applyFill="1" applyBorder="1" applyAlignment="1" applyProtection="1">
      <protection locked="0"/>
    </xf>
    <xf numFmtId="38" fontId="4" fillId="0" borderId="19" xfId="1" quotePrefix="1" applyNumberFormat="1" applyFont="1" applyFill="1" applyBorder="1" applyAlignment="1" applyProtection="1"/>
    <xf numFmtId="180" fontId="4" fillId="0" borderId="19" xfId="1" applyNumberFormat="1" applyFont="1" applyFill="1" applyBorder="1" applyAlignment="1" applyProtection="1">
      <alignment horizontal="right"/>
    </xf>
    <xf numFmtId="38" fontId="4" fillId="0" borderId="19" xfId="1" applyNumberFormat="1" applyFont="1" applyFill="1" applyBorder="1" applyAlignment="1" applyProtection="1"/>
    <xf numFmtId="38" fontId="4" fillId="0" borderId="3" xfId="1" applyNumberFormat="1" applyFont="1" applyFill="1" applyBorder="1" applyAlignment="1" applyProtection="1">
      <protection locked="0"/>
    </xf>
    <xf numFmtId="180" fontId="4" fillId="0" borderId="10" xfId="1" applyNumberFormat="1" applyFont="1" applyFill="1" applyBorder="1" applyAlignment="1" applyProtection="1">
      <alignment horizontal="right"/>
    </xf>
    <xf numFmtId="38" fontId="4" fillId="0" borderId="10" xfId="1" applyNumberFormat="1" applyFont="1" applyFill="1" applyBorder="1" applyAlignment="1" applyProtection="1">
      <protection locked="0"/>
    </xf>
    <xf numFmtId="38" fontId="4" fillId="2" borderId="10" xfId="1" applyNumberFormat="1" applyFont="1" applyFill="1" applyBorder="1" applyAlignment="1" applyProtection="1">
      <protection locked="0"/>
    </xf>
    <xf numFmtId="38" fontId="4" fillId="3" borderId="9" xfId="1" applyNumberFormat="1" applyFont="1" applyFill="1" applyBorder="1" applyAlignment="1" applyProtection="1"/>
    <xf numFmtId="38" fontId="4" fillId="0" borderId="20" xfId="1" applyNumberFormat="1" applyFont="1" applyFill="1" applyBorder="1" applyAlignment="1" applyProtection="1"/>
    <xf numFmtId="38" fontId="4" fillId="4" borderId="10" xfId="1" applyNumberFormat="1" applyFont="1" applyFill="1" applyBorder="1" applyAlignment="1" applyProtection="1">
      <protection locked="0"/>
    </xf>
    <xf numFmtId="38" fontId="4" fillId="0" borderId="3" xfId="1" applyFont="1" applyFill="1" applyBorder="1" applyAlignment="1" applyProtection="1">
      <alignment horizontal="left" vertical="center"/>
    </xf>
    <xf numFmtId="38" fontId="4" fillId="2" borderId="7" xfId="1" applyNumberFormat="1" applyFont="1" applyFill="1" applyBorder="1" applyAlignment="1" applyProtection="1">
      <protection locked="0"/>
    </xf>
    <xf numFmtId="38" fontId="4" fillId="0" borderId="7" xfId="1" quotePrefix="1" applyNumberFormat="1" applyFont="1" applyFill="1" applyBorder="1" applyAlignment="1" applyProtection="1"/>
    <xf numFmtId="180" fontId="4" fillId="0" borderId="16" xfId="1" applyNumberFormat="1" applyFont="1" applyFill="1" applyBorder="1" applyAlignment="1" applyProtection="1">
      <alignment horizontal="right"/>
    </xf>
    <xf numFmtId="38" fontId="4" fillId="0" borderId="7" xfId="1" applyNumberFormat="1" applyFont="1" applyFill="1" applyBorder="1" applyAlignment="1" applyProtection="1">
      <protection locked="0"/>
    </xf>
    <xf numFmtId="38" fontId="4" fillId="0" borderId="6" xfId="1" quotePrefix="1" applyNumberFormat="1" applyFont="1" applyFill="1" applyBorder="1" applyAlignment="1" applyProtection="1"/>
    <xf numFmtId="38" fontId="4" fillId="0" borderId="21" xfId="1" quotePrefix="1" applyFont="1" applyFill="1" applyBorder="1" applyAlignment="1" applyProtection="1">
      <alignment horizontal="left" vertical="center"/>
    </xf>
    <xf numFmtId="38" fontId="4" fillId="2" borderId="22" xfId="1" applyNumberFormat="1" applyFont="1" applyFill="1" applyBorder="1" applyAlignment="1" applyProtection="1">
      <protection locked="0"/>
    </xf>
    <xf numFmtId="38" fontId="4" fillId="0" borderId="22" xfId="1" quotePrefix="1" applyNumberFormat="1" applyFont="1" applyFill="1" applyBorder="1" applyAlignment="1" applyProtection="1"/>
    <xf numFmtId="180" fontId="4" fillId="0" borderId="22" xfId="1" applyNumberFormat="1" applyFont="1" applyFill="1" applyBorder="1" applyAlignment="1" applyProtection="1">
      <alignment horizontal="right"/>
    </xf>
    <xf numFmtId="38" fontId="4" fillId="0" borderId="22" xfId="1" applyNumberFormat="1" applyFont="1" applyFill="1" applyBorder="1" applyAlignment="1" applyProtection="1">
      <protection locked="0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23" xfId="1" applyNumberFormat="1" applyFont="1" applyFill="1" applyBorder="1" applyAlignment="1" applyProtection="1"/>
    <xf numFmtId="38" fontId="4" fillId="0" borderId="24" xfId="1" applyNumberFormat="1" applyFont="1" applyFill="1" applyBorder="1" applyAlignment="1" applyProtection="1"/>
    <xf numFmtId="38" fontId="5" fillId="0" borderId="7" xfId="1" quotePrefix="1" applyNumberFormat="1" applyFont="1" applyFill="1" applyBorder="1" applyAlignment="1" applyProtection="1"/>
    <xf numFmtId="180" fontId="4" fillId="0" borderId="24" xfId="1" applyNumberFormat="1" applyFont="1" applyFill="1" applyBorder="1" applyAlignment="1" applyProtection="1">
      <alignment horizontal="right"/>
    </xf>
    <xf numFmtId="180" fontId="5" fillId="0" borderId="24" xfId="1" applyNumberFormat="1" applyFont="1" applyFill="1" applyBorder="1" applyAlignment="1" applyProtection="1">
      <alignment horizontal="right"/>
    </xf>
    <xf numFmtId="38" fontId="4" fillId="0" borderId="25" xfId="1" applyNumberFormat="1" applyFont="1" applyFill="1" applyBorder="1" applyAlignment="1" applyProtection="1"/>
    <xf numFmtId="38" fontId="4" fillId="0" borderId="7" xfId="1" applyNumberFormat="1" applyFont="1" applyFill="1" applyBorder="1" applyAlignment="1" applyProtection="1"/>
    <xf numFmtId="38" fontId="4" fillId="0" borderId="26" xfId="1" applyFont="1" applyFill="1" applyBorder="1" applyAlignment="1" applyProtection="1">
      <alignment horizontal="left" vertical="center"/>
    </xf>
    <xf numFmtId="38" fontId="4" fillId="0" borderId="26" xfId="1" quotePrefix="1" applyNumberFormat="1" applyFont="1" applyFill="1" applyBorder="1" applyAlignment="1" applyProtection="1"/>
    <xf numFmtId="180" fontId="4" fillId="0" borderId="27" xfId="1" applyNumberFormat="1" applyFont="1" applyFill="1" applyBorder="1" applyAlignment="1" applyProtection="1">
      <alignment horizontal="right"/>
    </xf>
    <xf numFmtId="38" fontId="4" fillId="0" borderId="28" xfId="1" applyNumberFormat="1" applyFont="1" applyFill="1" applyBorder="1" applyAlignment="1" applyProtection="1"/>
    <xf numFmtId="38" fontId="4" fillId="4" borderId="8" xfId="1" applyNumberFormat="1" applyFont="1" applyFill="1" applyBorder="1" applyAlignment="1" applyProtection="1">
      <protection locked="0"/>
    </xf>
    <xf numFmtId="38" fontId="4" fillId="0" borderId="26" xfId="1" applyNumberFormat="1" applyFont="1" applyFill="1" applyBorder="1" applyAlignment="1" applyProtection="1">
      <protection locked="0"/>
    </xf>
    <xf numFmtId="38" fontId="4" fillId="0" borderId="27" xfId="1" quotePrefix="1" applyNumberFormat="1" applyFont="1" applyFill="1" applyBorder="1" applyAlignment="1" applyProtection="1"/>
    <xf numFmtId="38" fontId="4" fillId="0" borderId="9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protection locked="0"/>
    </xf>
    <xf numFmtId="38" fontId="4" fillId="0" borderId="1" xfId="1" applyFont="1" applyFill="1" applyBorder="1" applyAlignment="1" applyProtection="1">
      <alignment horizontal="left"/>
      <protection locked="0"/>
    </xf>
    <xf numFmtId="38" fontId="4" fillId="0" borderId="29" xfId="1" applyFont="1" applyFill="1" applyBorder="1" applyAlignment="1" applyProtection="1">
      <alignment horizontal="center"/>
      <protection locked="0"/>
    </xf>
    <xf numFmtId="38" fontId="4" fillId="0" borderId="3" xfId="1" applyFont="1" applyFill="1" applyBorder="1" applyAlignment="1" applyProtection="1">
      <alignment horizontal="left" vertical="center"/>
      <protection locked="0"/>
    </xf>
    <xf numFmtId="38" fontId="4" fillId="0" borderId="4" xfId="1" applyFont="1" applyFill="1" applyBorder="1" applyAlignment="1" applyProtection="1">
      <alignment horizontal="left" vertical="center"/>
      <protection locked="0"/>
    </xf>
    <xf numFmtId="38" fontId="4" fillId="0" borderId="5" xfId="1" applyFont="1" applyFill="1" applyBorder="1" applyAlignment="1" applyProtection="1">
      <alignment horizontal="left" vertical="center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38" fontId="4" fillId="5" borderId="3" xfId="1" applyFont="1" applyFill="1" applyBorder="1" applyAlignment="1" applyProtection="1">
      <alignment horizontal="center" vertical="center"/>
      <protection locked="0"/>
    </xf>
    <xf numFmtId="38" fontId="4" fillId="5" borderId="4" xfId="1" applyFont="1" applyFill="1" applyBorder="1" applyAlignment="1" applyProtection="1">
      <alignment horizontal="center" vertical="center"/>
      <protection locked="0"/>
    </xf>
    <xf numFmtId="38" fontId="4" fillId="5" borderId="5" xfId="1" applyFont="1" applyFill="1" applyBorder="1" applyAlignment="1" applyProtection="1">
      <alignment horizontal="center" vertical="center"/>
      <protection locked="0"/>
    </xf>
    <xf numFmtId="176" fontId="4" fillId="0" borderId="0" xfId="1" applyNumberFormat="1" applyFont="1" applyFill="1" applyAlignment="1" applyProtection="1">
      <alignment vertical="center" shrinkToFit="1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41">
          <cell r="K41">
            <v>3996599</v>
          </cell>
          <cell r="L41">
            <v>113632</v>
          </cell>
          <cell r="N41">
            <v>3954331</v>
          </cell>
          <cell r="O41">
            <v>33594</v>
          </cell>
          <cell r="Q41">
            <v>8974750</v>
          </cell>
          <cell r="R41">
            <v>133564</v>
          </cell>
          <cell r="T41">
            <v>8928551</v>
          </cell>
          <cell r="U41">
            <v>38296</v>
          </cell>
          <cell r="W41">
            <v>141907505</v>
          </cell>
          <cell r="X41">
            <v>3637686</v>
          </cell>
          <cell r="Z41">
            <v>140483097</v>
          </cell>
          <cell r="AA41">
            <v>1180820</v>
          </cell>
          <cell r="AC41">
            <v>1011173</v>
          </cell>
          <cell r="AD41">
            <v>231</v>
          </cell>
          <cell r="AF41">
            <v>1011173</v>
          </cell>
          <cell r="AG41">
            <v>0</v>
          </cell>
          <cell r="AI41">
            <v>22692652</v>
          </cell>
          <cell r="AJ41">
            <v>78970</v>
          </cell>
          <cell r="AL41">
            <v>22677503</v>
          </cell>
          <cell r="AM41">
            <v>24069</v>
          </cell>
          <cell r="AO41">
            <v>49004275</v>
          </cell>
          <cell r="AP41">
            <v>882719</v>
          </cell>
          <cell r="AR41">
            <v>48722768</v>
          </cell>
          <cell r="AS41">
            <v>246266</v>
          </cell>
          <cell r="AU41">
            <v>71093268</v>
          </cell>
          <cell r="AV41">
            <v>1330647</v>
          </cell>
          <cell r="AX41">
            <v>70672507</v>
          </cell>
          <cell r="AY41">
            <v>363235</v>
          </cell>
          <cell r="BA41">
            <v>34364619</v>
          </cell>
          <cell r="BB41">
            <v>682511</v>
          </cell>
          <cell r="BD41">
            <v>34167984</v>
          </cell>
          <cell r="BE41">
            <v>137821</v>
          </cell>
          <cell r="BG41">
            <v>1189511</v>
          </cell>
          <cell r="BH41">
            <v>0</v>
          </cell>
          <cell r="BJ41">
            <v>1189511</v>
          </cell>
          <cell r="BK41">
            <v>0</v>
          </cell>
          <cell r="BO41">
            <v>329309</v>
          </cell>
          <cell r="BR41">
            <v>329309</v>
          </cell>
          <cell r="BS41">
            <v>5885839</v>
          </cell>
          <cell r="BT41">
            <v>249880</v>
          </cell>
          <cell r="BV41">
            <v>5802838</v>
          </cell>
          <cell r="BW41">
            <v>63039</v>
          </cell>
          <cell r="BY41">
            <v>18361249</v>
          </cell>
          <cell r="BZ41">
            <v>27</v>
          </cell>
          <cell r="CB41">
            <v>18361248</v>
          </cell>
          <cell r="CC41">
            <v>0</v>
          </cell>
          <cell r="CE41">
            <v>3702</v>
          </cell>
          <cell r="CF41">
            <v>0</v>
          </cell>
          <cell r="CH41">
            <v>3702</v>
          </cell>
          <cell r="CI41">
            <v>0</v>
          </cell>
          <cell r="CK41">
            <v>0</v>
          </cell>
          <cell r="CL41">
            <v>12589</v>
          </cell>
          <cell r="CN41">
            <v>0</v>
          </cell>
          <cell r="CO41">
            <v>3860</v>
          </cell>
          <cell r="CQ41">
            <v>407031</v>
          </cell>
          <cell r="CR41">
            <v>2694</v>
          </cell>
          <cell r="CT41">
            <v>407133</v>
          </cell>
          <cell r="CU41">
            <v>406</v>
          </cell>
          <cell r="CW41">
            <v>5717354</v>
          </cell>
          <cell r="CX41">
            <v>37675</v>
          </cell>
          <cell r="CZ41">
            <v>5696255</v>
          </cell>
          <cell r="DA41">
            <v>17885</v>
          </cell>
          <cell r="DC41">
            <v>22492208</v>
          </cell>
          <cell r="DD41">
            <v>311797</v>
          </cell>
          <cell r="DF41">
            <v>22385534</v>
          </cell>
          <cell r="DG41">
            <v>97774</v>
          </cell>
          <cell r="DI41">
            <v>661</v>
          </cell>
          <cell r="DJ41">
            <v>0</v>
          </cell>
          <cell r="DL41">
            <v>659</v>
          </cell>
          <cell r="DM41">
            <v>0</v>
          </cell>
          <cell r="DO41">
            <v>20349690</v>
          </cell>
          <cell r="DP41">
            <v>4533558</v>
          </cell>
          <cell r="DR41">
            <v>19370718</v>
          </cell>
          <cell r="DS41">
            <v>846033</v>
          </cell>
          <cell r="DU41">
            <v>17171454.899999999</v>
          </cell>
          <cell r="DV41">
            <v>826927.3</v>
          </cell>
          <cell r="DX41">
            <v>16515943</v>
          </cell>
          <cell r="DY41">
            <v>295824</v>
          </cell>
          <cell r="EA41">
            <v>5254</v>
          </cell>
          <cell r="EB41">
            <v>5254</v>
          </cell>
          <cell r="EC41">
            <v>4953059.1100000003</v>
          </cell>
          <cell r="ED41">
            <v>4948444.8150000004</v>
          </cell>
          <cell r="EE41">
            <v>653277</v>
          </cell>
          <cell r="EF41">
            <v>609726</v>
          </cell>
          <cell r="EJ41">
            <v>1100</v>
          </cell>
          <cell r="EK41">
            <v>33</v>
          </cell>
          <cell r="EL41">
            <v>-161</v>
          </cell>
          <cell r="EM41">
            <v>101</v>
          </cell>
          <cell r="EN41">
            <v>37492</v>
          </cell>
          <cell r="EO41">
            <v>907</v>
          </cell>
          <cell r="EP41">
            <v>0</v>
          </cell>
          <cell r="EQ41">
            <v>0</v>
          </cell>
          <cell r="ER41">
            <v>9650</v>
          </cell>
          <cell r="ES41">
            <v>114</v>
          </cell>
          <cell r="ET41">
            <v>4939</v>
          </cell>
          <cell r="EU41">
            <v>718</v>
          </cell>
          <cell r="EV41">
            <v>7082</v>
          </cell>
          <cell r="EW41">
            <v>1023</v>
          </cell>
          <cell r="EX41">
            <v>1675</v>
          </cell>
          <cell r="EY41">
            <v>306</v>
          </cell>
          <cell r="EZ41">
            <v>0</v>
          </cell>
          <cell r="FA41">
            <v>0</v>
          </cell>
          <cell r="FB41">
            <v>1255</v>
          </cell>
          <cell r="FC41">
            <v>256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327</v>
          </cell>
          <cell r="FK41">
            <v>0</v>
          </cell>
          <cell r="FL41">
            <v>325</v>
          </cell>
          <cell r="FM41">
            <v>0</v>
          </cell>
          <cell r="FN41">
            <v>2344</v>
          </cell>
          <cell r="FO41">
            <v>310</v>
          </cell>
          <cell r="FP41">
            <v>0</v>
          </cell>
          <cell r="FQ41">
            <v>0</v>
          </cell>
          <cell r="FR41">
            <v>40572</v>
          </cell>
          <cell r="FS41">
            <v>3518</v>
          </cell>
          <cell r="FT41">
            <v>28130</v>
          </cell>
          <cell r="FU41">
            <v>1299</v>
          </cell>
          <cell r="FZ41">
            <v>77</v>
          </cell>
          <cell r="GA41">
            <v>9718</v>
          </cell>
          <cell r="GC41">
            <v>290</v>
          </cell>
          <cell r="GD41">
            <v>17671</v>
          </cell>
          <cell r="GF41">
            <v>2035</v>
          </cell>
          <cell r="GG41">
            <v>296227</v>
          </cell>
          <cell r="GI41">
            <v>0</v>
          </cell>
          <cell r="GJ41">
            <v>0</v>
          </cell>
          <cell r="GL41">
            <v>61</v>
          </cell>
          <cell r="GM41">
            <v>5846</v>
          </cell>
          <cell r="GO41">
            <v>3064</v>
          </cell>
          <cell r="GP41">
            <v>131758</v>
          </cell>
          <cell r="GR41">
            <v>4571</v>
          </cell>
          <cell r="GS41">
            <v>145143</v>
          </cell>
          <cell r="GU41">
            <v>3086</v>
          </cell>
          <cell r="GV41">
            <v>97573</v>
          </cell>
          <cell r="GX41">
            <v>0</v>
          </cell>
          <cell r="GY41">
            <v>0</v>
          </cell>
          <cell r="HA41">
            <v>196</v>
          </cell>
          <cell r="HB41">
            <v>31484</v>
          </cell>
          <cell r="HD41">
            <v>0</v>
          </cell>
          <cell r="HE41">
            <v>0</v>
          </cell>
          <cell r="HG41">
            <v>0</v>
          </cell>
          <cell r="HH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0</v>
          </cell>
          <cell r="HP41">
            <v>0</v>
          </cell>
          <cell r="HQ41">
            <v>0</v>
          </cell>
          <cell r="HS41">
            <v>318</v>
          </cell>
          <cell r="HT41">
            <v>21688</v>
          </cell>
          <cell r="HV41">
            <v>0</v>
          </cell>
          <cell r="HW41">
            <v>0</v>
          </cell>
          <cell r="HY41">
            <v>16944</v>
          </cell>
          <cell r="HZ41">
            <v>569344</v>
          </cell>
          <cell r="IB41">
            <v>30001</v>
          </cell>
          <cell r="IC41">
            <v>341565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53"/>
  <sheetViews>
    <sheetView showGridLines="0" tabSelected="1" zoomScaleNormal="100" workbookViewId="0">
      <pane xSplit="2" ySplit="12" topLeftCell="C13" activePane="bottomRight" state="frozen"/>
      <selection activeCell="B2" sqref="B2"/>
      <selection pane="topRight" activeCell="B2" sqref="B2"/>
      <selection pane="bottomLeft" activeCell="B2" sqref="B2"/>
      <selection pane="bottomRight" activeCell="P7" sqref="P7"/>
    </sheetView>
  </sheetViews>
  <sheetFormatPr defaultColWidth="9" defaultRowHeight="14.25" x14ac:dyDescent="0.15"/>
  <cols>
    <col min="1" max="1" width="18.25" style="18" customWidth="1"/>
    <col min="2" max="3" width="9.625" style="18" customWidth="1"/>
    <col min="4" max="4" width="11.375" style="18" bestFit="1" customWidth="1"/>
    <col min="5" max="6" width="9.625" style="18" customWidth="1"/>
    <col min="7" max="7" width="11.375" style="18" bestFit="1" customWidth="1"/>
    <col min="8" max="9" width="6" style="18" bestFit="1" customWidth="1"/>
    <col min="10" max="10" width="5.75" style="18" bestFit="1" customWidth="1"/>
    <col min="11" max="12" width="9.125" style="18" bestFit="1" customWidth="1"/>
    <col min="13" max="13" width="6.125" style="18" bestFit="1" customWidth="1"/>
    <col min="14" max="14" width="6" style="18" bestFit="1" customWidth="1"/>
    <col min="15" max="15" width="8.5" style="18" customWidth="1"/>
    <col min="16" max="16" width="6.125" style="18" bestFit="1" customWidth="1"/>
    <col min="17" max="18" width="7" style="18" bestFit="1" customWidth="1"/>
    <col min="19" max="19" width="8.125" style="18" bestFit="1" customWidth="1"/>
    <col min="20" max="20" width="9.25" style="18" bestFit="1" customWidth="1"/>
    <col min="21" max="21" width="9.875" style="18" bestFit="1" customWidth="1"/>
    <col min="22" max="22" width="6.625" style="19" bestFit="1" customWidth="1"/>
    <col min="23" max="16384" width="9" style="18"/>
  </cols>
  <sheetData>
    <row r="1" spans="1:22" s="2" customFormat="1" x14ac:dyDescent="0.15">
      <c r="A1" s="1" t="str">
        <f>'[1]一覧(今年度)'!B1</f>
        <v>令和４年度　市町村税の徴収実績に関する調（令和５年５月末現在）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5"/>
    </row>
    <row r="2" spans="1:22" s="11" customFormat="1" x14ac:dyDescent="0.15">
      <c r="A2" s="6" t="s">
        <v>0</v>
      </c>
      <c r="B2" s="7"/>
      <c r="C2" s="7"/>
      <c r="D2" s="7"/>
      <c r="E2" s="3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9"/>
      <c r="U2" s="9"/>
      <c r="V2" s="10"/>
    </row>
    <row r="3" spans="1:22" s="11" customFormat="1" hidden="1" x14ac:dyDescent="0.15">
      <c r="B3" s="12"/>
      <c r="C3" s="12"/>
      <c r="E3" s="2"/>
      <c r="F3" s="13"/>
      <c r="G3" s="14"/>
      <c r="H3" s="14"/>
      <c r="I3" s="15"/>
      <c r="J3" s="15"/>
      <c r="K3" s="16"/>
      <c r="L3" s="16"/>
      <c r="M3" s="3"/>
      <c r="N3" s="3"/>
      <c r="O3" s="3"/>
      <c r="P3" s="3"/>
      <c r="Q3" s="3"/>
      <c r="R3" s="3"/>
      <c r="S3" s="3"/>
      <c r="T3" s="9"/>
      <c r="U3" s="9"/>
      <c r="V3" s="10"/>
    </row>
    <row r="4" spans="1:22" s="17" customFormat="1" hidden="1" x14ac:dyDescent="0.15">
      <c r="A4" s="13"/>
      <c r="B4" s="13"/>
      <c r="C4" s="13"/>
      <c r="E4" s="13"/>
      <c r="F4" s="13"/>
      <c r="G4" s="15"/>
      <c r="H4" s="15"/>
      <c r="I4" s="15"/>
      <c r="J4" s="15"/>
      <c r="K4" s="16"/>
      <c r="L4" s="16"/>
      <c r="M4" s="3"/>
      <c r="N4" s="3"/>
      <c r="O4" s="3"/>
      <c r="P4" s="3"/>
      <c r="Q4" s="3"/>
      <c r="R4" s="3"/>
      <c r="S4" s="3"/>
      <c r="T4" s="18"/>
      <c r="U4" s="18"/>
      <c r="V4" s="19"/>
    </row>
    <row r="5" spans="1:22" s="17" customFormat="1" hidden="1" x14ac:dyDescent="0.15">
      <c r="A5" s="20"/>
      <c r="B5" s="13"/>
      <c r="C5" s="13"/>
      <c r="E5" s="13"/>
      <c r="F5" s="13"/>
      <c r="G5" s="21"/>
      <c r="H5" s="21"/>
      <c r="I5" s="13"/>
      <c r="J5" s="21"/>
      <c r="K5" s="3"/>
      <c r="L5" s="13"/>
      <c r="M5" s="13"/>
      <c r="N5" s="13"/>
      <c r="O5" s="13"/>
      <c r="P5" s="13"/>
      <c r="Q5" s="13"/>
      <c r="R5" s="13"/>
      <c r="S5" s="13"/>
      <c r="T5" s="18"/>
      <c r="U5" s="18"/>
      <c r="V5" s="19"/>
    </row>
    <row r="6" spans="1:22" s="17" customFormat="1" x14ac:dyDescent="0.15">
      <c r="A6" s="22"/>
      <c r="B6" s="22"/>
      <c r="C6" s="22"/>
      <c r="D6" s="22"/>
      <c r="E6" s="22"/>
      <c r="F6" s="23"/>
      <c r="I6" s="24" t="s">
        <v>1</v>
      </c>
      <c r="J6" s="25" t="s">
        <v>2</v>
      </c>
      <c r="K6" s="26"/>
      <c r="L6" s="13"/>
      <c r="M6" s="13"/>
      <c r="N6" s="13"/>
      <c r="O6" s="13"/>
      <c r="P6" s="13"/>
      <c r="Q6" s="13"/>
      <c r="R6" s="13"/>
      <c r="S6" s="13"/>
      <c r="T6" s="18"/>
      <c r="U6" s="18"/>
      <c r="V6" s="19"/>
    </row>
    <row r="7" spans="1:22" s="11" customFormat="1" ht="12" customHeight="1" x14ac:dyDescent="0.4">
      <c r="A7" s="27" t="s">
        <v>3</v>
      </c>
      <c r="B7" s="28" t="s">
        <v>4</v>
      </c>
      <c r="C7" s="29"/>
      <c r="D7" s="30"/>
      <c r="E7" s="28" t="s">
        <v>5</v>
      </c>
      <c r="F7" s="29"/>
      <c r="G7" s="30"/>
      <c r="H7" s="28" t="s">
        <v>6</v>
      </c>
      <c r="I7" s="29"/>
      <c r="J7" s="30"/>
      <c r="K7" s="31" t="s">
        <v>7</v>
      </c>
      <c r="L7" s="31" t="s">
        <v>8</v>
      </c>
      <c r="M7" s="28" t="s">
        <v>9</v>
      </c>
      <c r="N7" s="29"/>
      <c r="O7" s="30"/>
      <c r="P7" s="32"/>
      <c r="Q7" s="32" t="s">
        <v>10</v>
      </c>
      <c r="R7" s="33"/>
      <c r="S7" s="28" t="s">
        <v>11</v>
      </c>
      <c r="T7" s="29"/>
      <c r="U7" s="30"/>
      <c r="V7" s="34"/>
    </row>
    <row r="8" spans="1:22" s="11" customFormat="1" ht="12" customHeight="1" x14ac:dyDescent="0.4">
      <c r="A8" s="35"/>
      <c r="B8" s="36" t="s">
        <v>12</v>
      </c>
      <c r="C8" s="37" t="s">
        <v>13</v>
      </c>
      <c r="D8" s="31" t="s">
        <v>14</v>
      </c>
      <c r="E8" s="36" t="s">
        <v>12</v>
      </c>
      <c r="F8" s="37" t="s">
        <v>13</v>
      </c>
      <c r="G8" s="31" t="s">
        <v>14</v>
      </c>
      <c r="H8" s="31" t="s">
        <v>15</v>
      </c>
      <c r="I8" s="31" t="s">
        <v>16</v>
      </c>
      <c r="J8" s="38" t="s">
        <v>14</v>
      </c>
      <c r="K8" s="39"/>
      <c r="L8" s="39"/>
      <c r="M8" s="37" t="s">
        <v>17</v>
      </c>
      <c r="N8" s="37" t="s">
        <v>18</v>
      </c>
      <c r="O8" s="31" t="s">
        <v>14</v>
      </c>
      <c r="P8" s="37" t="s">
        <v>17</v>
      </c>
      <c r="Q8" s="37" t="s">
        <v>18</v>
      </c>
      <c r="R8" s="31" t="s">
        <v>14</v>
      </c>
      <c r="S8" s="37" t="s">
        <v>17</v>
      </c>
      <c r="T8" s="37" t="s">
        <v>18</v>
      </c>
      <c r="U8" s="31" t="s">
        <v>14</v>
      </c>
      <c r="V8" s="34"/>
    </row>
    <row r="9" spans="1:22" s="11" customFormat="1" ht="11.25" x14ac:dyDescent="0.4">
      <c r="A9" s="40"/>
      <c r="B9" s="41"/>
      <c r="C9" s="42"/>
      <c r="D9" s="39"/>
      <c r="E9" s="41"/>
      <c r="F9" s="42"/>
      <c r="G9" s="39"/>
      <c r="H9" s="39"/>
      <c r="I9" s="39"/>
      <c r="J9" s="43"/>
      <c r="K9" s="39"/>
      <c r="L9" s="39"/>
      <c r="M9" s="42"/>
      <c r="N9" s="42"/>
      <c r="O9" s="39"/>
      <c r="P9" s="42"/>
      <c r="Q9" s="42"/>
      <c r="R9" s="39"/>
      <c r="S9" s="42"/>
      <c r="T9" s="42"/>
      <c r="U9" s="39"/>
      <c r="V9" s="34"/>
    </row>
    <row r="10" spans="1:22" s="11" customFormat="1" ht="11.25" x14ac:dyDescent="0.4">
      <c r="A10" s="44" t="s">
        <v>19</v>
      </c>
      <c r="B10" s="41"/>
      <c r="C10" s="42"/>
      <c r="D10" s="39"/>
      <c r="E10" s="41"/>
      <c r="F10" s="42"/>
      <c r="G10" s="39"/>
      <c r="H10" s="45" t="s">
        <v>20</v>
      </c>
      <c r="I10" s="45" t="s">
        <v>21</v>
      </c>
      <c r="J10" s="45" t="s">
        <v>22</v>
      </c>
      <c r="K10" s="39"/>
      <c r="L10" s="39"/>
      <c r="M10" s="42"/>
      <c r="N10" s="42"/>
      <c r="O10" s="39"/>
      <c r="P10" s="42"/>
      <c r="Q10" s="42"/>
      <c r="R10" s="39"/>
      <c r="S10" s="42"/>
      <c r="T10" s="42"/>
      <c r="U10" s="39"/>
      <c r="V10" s="34"/>
    </row>
    <row r="11" spans="1:22" s="11" customFormat="1" ht="11.25" x14ac:dyDescent="0.4">
      <c r="A11" s="46"/>
      <c r="B11" s="47" t="s">
        <v>23</v>
      </c>
      <c r="C11" s="47" t="s">
        <v>24</v>
      </c>
      <c r="D11" s="47" t="s">
        <v>25</v>
      </c>
      <c r="E11" s="47" t="s">
        <v>20</v>
      </c>
      <c r="F11" s="47" t="s">
        <v>21</v>
      </c>
      <c r="G11" s="48" t="s">
        <v>22</v>
      </c>
      <c r="H11" s="49" t="s">
        <v>23</v>
      </c>
      <c r="I11" s="49" t="s">
        <v>24</v>
      </c>
      <c r="J11" s="49" t="s">
        <v>25</v>
      </c>
      <c r="K11" s="50"/>
      <c r="L11" s="50"/>
      <c r="M11" s="47"/>
      <c r="N11" s="47"/>
      <c r="O11" s="47"/>
      <c r="P11" s="47"/>
      <c r="Q11" s="47"/>
      <c r="R11" s="48"/>
      <c r="S11" s="51"/>
      <c r="T11" s="47"/>
      <c r="U11" s="48"/>
      <c r="V11" s="52"/>
    </row>
    <row r="12" spans="1:22" x14ac:dyDescent="0.15">
      <c r="A12" s="53" t="s">
        <v>26</v>
      </c>
      <c r="B12" s="54">
        <f t="shared" ref="B12:C12" si="0">B13+B32</f>
        <v>357473969</v>
      </c>
      <c r="C12" s="54">
        <f t="shared" si="0"/>
        <v>7122225</v>
      </c>
      <c r="D12" s="54">
        <f>D13+D32</f>
        <v>364925503</v>
      </c>
      <c r="E12" s="54">
        <f t="shared" ref="E12:F12" si="1">E13+E32</f>
        <v>354964040</v>
      </c>
      <c r="F12" s="54">
        <f t="shared" si="1"/>
        <v>2091000</v>
      </c>
      <c r="G12" s="54">
        <f>G13+G32</f>
        <v>357384349</v>
      </c>
      <c r="H12" s="55">
        <f>IFERROR(E12/B12*100,"-")</f>
        <v>99.297870833218624</v>
      </c>
      <c r="I12" s="55">
        <f t="shared" ref="I12:J47" si="2">IFERROR(F12/C12*100,"-")</f>
        <v>29.358802902182958</v>
      </c>
      <c r="J12" s="55">
        <f t="shared" si="2"/>
        <v>97.933508637240948</v>
      </c>
      <c r="K12" s="56">
        <f>K13+K32</f>
        <v>4958313.1100000003</v>
      </c>
      <c r="L12" s="56">
        <f>L13+L32</f>
        <v>4953698.8150000004</v>
      </c>
      <c r="M12" s="54">
        <f t="shared" ref="M12:N12" si="3">M13+M32</f>
        <v>63032</v>
      </c>
      <c r="N12" s="54">
        <f t="shared" si="3"/>
        <v>3458</v>
      </c>
      <c r="O12" s="54">
        <f>O13+O32</f>
        <v>66490</v>
      </c>
      <c r="P12" s="54">
        <f t="shared" ref="P12:Q12" si="4">P13+P32</f>
        <v>13380</v>
      </c>
      <c r="Q12" s="54">
        <f t="shared" si="4"/>
        <v>735420</v>
      </c>
      <c r="R12" s="54">
        <f>R13+R32</f>
        <v>748800</v>
      </c>
      <c r="S12" s="54">
        <f t="shared" ref="S12:U45" si="5">B12-E12+M12-P12</f>
        <v>2559581</v>
      </c>
      <c r="T12" s="54">
        <f t="shared" si="5"/>
        <v>4299263</v>
      </c>
      <c r="U12" s="56">
        <f>D12-G12+O12-R12</f>
        <v>6858844</v>
      </c>
    </row>
    <row r="13" spans="1:22" x14ac:dyDescent="0.15">
      <c r="A13" s="53" t="s">
        <v>27</v>
      </c>
      <c r="B13" s="54">
        <f t="shared" ref="B13:G13" si="6">SUM(B14,B20,B27:B31)</f>
        <v>357473969</v>
      </c>
      <c r="C13" s="54">
        <f t="shared" si="6"/>
        <v>7122225</v>
      </c>
      <c r="D13" s="54">
        <f t="shared" si="6"/>
        <v>364925503</v>
      </c>
      <c r="E13" s="54">
        <f t="shared" si="6"/>
        <v>354964040</v>
      </c>
      <c r="F13" s="54">
        <f t="shared" si="6"/>
        <v>2091000</v>
      </c>
      <c r="G13" s="54">
        <f t="shared" si="6"/>
        <v>357384349</v>
      </c>
      <c r="H13" s="55">
        <f t="shared" ref="H13:H47" si="7">IFERROR(E13/B13*100,"-")</f>
        <v>99.297870833218624</v>
      </c>
      <c r="I13" s="55">
        <f t="shared" si="2"/>
        <v>29.358802902182958</v>
      </c>
      <c r="J13" s="55">
        <f t="shared" si="2"/>
        <v>97.933508637240948</v>
      </c>
      <c r="K13" s="57">
        <f>K14+K20+K27+K29+K30+K31</f>
        <v>4958313.1100000003</v>
      </c>
      <c r="L13" s="57">
        <f>L14+L20+L27+L29+L30+L31</f>
        <v>4953698.8150000004</v>
      </c>
      <c r="M13" s="54">
        <f t="shared" ref="M13:R13" si="8">SUM(M14,M20,M27:M31)</f>
        <v>63032</v>
      </c>
      <c r="N13" s="54">
        <f t="shared" si="8"/>
        <v>3458</v>
      </c>
      <c r="O13" s="54">
        <f t="shared" si="8"/>
        <v>66490</v>
      </c>
      <c r="P13" s="54">
        <f t="shared" si="8"/>
        <v>13380</v>
      </c>
      <c r="Q13" s="54">
        <f t="shared" si="8"/>
        <v>735420</v>
      </c>
      <c r="R13" s="54">
        <f t="shared" si="8"/>
        <v>748800</v>
      </c>
      <c r="S13" s="58">
        <f t="shared" si="5"/>
        <v>2559581</v>
      </c>
      <c r="T13" s="58">
        <f t="shared" si="5"/>
        <v>4299263</v>
      </c>
      <c r="U13" s="56">
        <f t="shared" si="5"/>
        <v>6858844</v>
      </c>
    </row>
    <row r="14" spans="1:22" x14ac:dyDescent="0.15">
      <c r="A14" s="53" t="s">
        <v>28</v>
      </c>
      <c r="B14" s="54">
        <f t="shared" ref="B14:C14" si="9">B15+B16+B17+B19</f>
        <v>177571506</v>
      </c>
      <c r="C14" s="54">
        <f t="shared" si="9"/>
        <v>3963852</v>
      </c>
      <c r="D14" s="54">
        <f>D15+D16+D17+D19</f>
        <v>181535358</v>
      </c>
      <c r="E14" s="54">
        <f t="shared" ref="E14:F14" si="10">E15+E16+E17+E19</f>
        <v>176043482</v>
      </c>
      <c r="F14" s="54">
        <f t="shared" si="10"/>
        <v>1276779</v>
      </c>
      <c r="G14" s="54">
        <f>G15+G16+G17+G19</f>
        <v>177320261</v>
      </c>
      <c r="H14" s="55">
        <f t="shared" si="7"/>
        <v>99.139488066289189</v>
      </c>
      <c r="I14" s="55">
        <f t="shared" si="2"/>
        <v>32.210561847415093</v>
      </c>
      <c r="J14" s="55">
        <f t="shared" si="2"/>
        <v>97.678084838987672</v>
      </c>
      <c r="K14" s="57">
        <f>K15+K16+K17+K19</f>
        <v>4958313.1100000003</v>
      </c>
      <c r="L14" s="57">
        <f>L15+L16+L17+L19</f>
        <v>4953698.8150000004</v>
      </c>
      <c r="M14" s="54">
        <f t="shared" ref="M14:N14" si="11">M15+M16+M17+M19</f>
        <v>48081</v>
      </c>
      <c r="N14" s="54">
        <f t="shared" si="11"/>
        <v>1155</v>
      </c>
      <c r="O14" s="54">
        <f>O15+O16+O17+O19</f>
        <v>49236</v>
      </c>
      <c r="P14" s="54">
        <f t="shared" ref="P14:Q14" si="12">P15+P16+P17+P19</f>
        <v>2463</v>
      </c>
      <c r="Q14" s="54">
        <f t="shared" si="12"/>
        <v>329462</v>
      </c>
      <c r="R14" s="54">
        <f>R15+R16+R17+R19</f>
        <v>331925</v>
      </c>
      <c r="S14" s="58">
        <f t="shared" si="5"/>
        <v>1573642</v>
      </c>
      <c r="T14" s="58">
        <f t="shared" si="5"/>
        <v>2358766</v>
      </c>
      <c r="U14" s="56">
        <f t="shared" si="5"/>
        <v>3932408</v>
      </c>
    </row>
    <row r="15" spans="1:22" x14ac:dyDescent="0.15">
      <c r="A15" s="53" t="s">
        <v>29</v>
      </c>
      <c r="B15" s="59">
        <f>'[1]一覧(今年度)'!K$41</f>
        <v>3996599</v>
      </c>
      <c r="C15" s="59">
        <f>'[1]一覧(今年度)'!L$41</f>
        <v>113632</v>
      </c>
      <c r="D15" s="54">
        <f t="shared" ref="D15:D25" si="13">B15+C15</f>
        <v>4110231</v>
      </c>
      <c r="E15" s="59">
        <f>'[1]一覧(今年度)'!N$41</f>
        <v>3954331</v>
      </c>
      <c r="F15" s="59">
        <f>'[1]一覧(今年度)'!O$41</f>
        <v>33594</v>
      </c>
      <c r="G15" s="54">
        <f t="shared" ref="G15:G25" si="14">E15+F15</f>
        <v>3987925</v>
      </c>
      <c r="H15" s="55">
        <f t="shared" si="7"/>
        <v>98.942400776260016</v>
      </c>
      <c r="I15" s="55">
        <f t="shared" si="2"/>
        <v>29.563855252041677</v>
      </c>
      <c r="J15" s="55">
        <f t="shared" si="2"/>
        <v>97.024352159282529</v>
      </c>
      <c r="K15" s="59"/>
      <c r="L15" s="59"/>
      <c r="M15" s="59">
        <f>'[1]一覧(今年度)'!EJ$41</f>
        <v>1100</v>
      </c>
      <c r="N15" s="59">
        <f>'[1]一覧(今年度)'!EK$41</f>
        <v>33</v>
      </c>
      <c r="O15" s="54">
        <f t="shared" ref="O15:O25" si="15">M15+N15</f>
        <v>1133</v>
      </c>
      <c r="P15" s="59">
        <f>'[1]一覧(今年度)'!FZ$41</f>
        <v>77</v>
      </c>
      <c r="Q15" s="59">
        <f>'[1]一覧(今年度)'!GA$41</f>
        <v>9718</v>
      </c>
      <c r="R15" s="54">
        <f t="shared" ref="R15:R25" si="16">P15+Q15</f>
        <v>9795</v>
      </c>
      <c r="S15" s="60">
        <f t="shared" si="5"/>
        <v>43291</v>
      </c>
      <c r="T15" s="60">
        <f>C15-F15+N15-Q15</f>
        <v>70353</v>
      </c>
      <c r="U15" s="56">
        <f t="shared" si="5"/>
        <v>113644</v>
      </c>
    </row>
    <row r="16" spans="1:22" x14ac:dyDescent="0.15">
      <c r="A16" s="53" t="s">
        <v>30</v>
      </c>
      <c r="B16" s="59">
        <f>'[1]一覧(今年度)'!Q$41</f>
        <v>8974750</v>
      </c>
      <c r="C16" s="59">
        <f>'[1]一覧(今年度)'!R$41</f>
        <v>133564</v>
      </c>
      <c r="D16" s="54">
        <f t="shared" si="13"/>
        <v>9108314</v>
      </c>
      <c r="E16" s="59">
        <f>'[1]一覧(今年度)'!T$41</f>
        <v>8928551</v>
      </c>
      <c r="F16" s="59">
        <f>'[1]一覧(今年度)'!U$41</f>
        <v>38296</v>
      </c>
      <c r="G16" s="54">
        <f t="shared" si="14"/>
        <v>8966847</v>
      </c>
      <c r="H16" s="55">
        <f t="shared" si="7"/>
        <v>99.485233571965793</v>
      </c>
      <c r="I16" s="55">
        <f t="shared" si="2"/>
        <v>28.672396753616241</v>
      </c>
      <c r="J16" s="55">
        <f t="shared" si="2"/>
        <v>98.446836593468348</v>
      </c>
      <c r="K16" s="59">
        <f>'[1]一覧(今年度)'!EA$41</f>
        <v>5254</v>
      </c>
      <c r="L16" s="59">
        <f>'[1]一覧(今年度)'!EB$41</f>
        <v>5254</v>
      </c>
      <c r="M16" s="59">
        <f>'[1]一覧(今年度)'!EL$41</f>
        <v>-161</v>
      </c>
      <c r="N16" s="59">
        <f>'[1]一覧(今年度)'!EM$41</f>
        <v>101</v>
      </c>
      <c r="O16" s="54">
        <f t="shared" si="15"/>
        <v>-60</v>
      </c>
      <c r="P16" s="59">
        <f>'[1]一覧(今年度)'!GC$41</f>
        <v>290</v>
      </c>
      <c r="Q16" s="59">
        <f>'[1]一覧(今年度)'!GD$41</f>
        <v>17671</v>
      </c>
      <c r="R16" s="54">
        <f t="shared" si="16"/>
        <v>17961</v>
      </c>
      <c r="S16" s="60">
        <f t="shared" si="5"/>
        <v>45748</v>
      </c>
      <c r="T16" s="60">
        <f t="shared" si="5"/>
        <v>77698</v>
      </c>
      <c r="U16" s="56">
        <f t="shared" si="5"/>
        <v>123446</v>
      </c>
    </row>
    <row r="17" spans="1:21" x14ac:dyDescent="0.15">
      <c r="A17" s="61" t="s">
        <v>31</v>
      </c>
      <c r="B17" s="62">
        <f>'[1]一覧(今年度)'!W$41</f>
        <v>141907505</v>
      </c>
      <c r="C17" s="62">
        <f>'[1]一覧(今年度)'!X$41</f>
        <v>3637686</v>
      </c>
      <c r="D17" s="63">
        <f>B17+C17</f>
        <v>145545191</v>
      </c>
      <c r="E17" s="62">
        <f>'[1]一覧(今年度)'!Z$41</f>
        <v>140483097</v>
      </c>
      <c r="F17" s="62">
        <f>'[1]一覧(今年度)'!AA$41</f>
        <v>1180820</v>
      </c>
      <c r="G17" s="63">
        <f t="shared" si="14"/>
        <v>141663917</v>
      </c>
      <c r="H17" s="64">
        <f t="shared" si="7"/>
        <v>98.99624195351754</v>
      </c>
      <c r="I17" s="64">
        <f t="shared" si="2"/>
        <v>32.460745649844434</v>
      </c>
      <c r="J17" s="64">
        <f t="shared" si="2"/>
        <v>97.33328598950412</v>
      </c>
      <c r="K17" s="62"/>
      <c r="L17" s="62"/>
      <c r="M17" s="62">
        <f>'[1]一覧(今年度)'!EN$41</f>
        <v>37492</v>
      </c>
      <c r="N17" s="62">
        <f>'[1]一覧(今年度)'!EO$41</f>
        <v>907</v>
      </c>
      <c r="O17" s="63">
        <f t="shared" si="15"/>
        <v>38399</v>
      </c>
      <c r="P17" s="62">
        <f>'[1]一覧(今年度)'!GF$41</f>
        <v>2035</v>
      </c>
      <c r="Q17" s="62">
        <f>'[1]一覧(今年度)'!GG$41</f>
        <v>296227</v>
      </c>
      <c r="R17" s="63">
        <f t="shared" si="16"/>
        <v>298262</v>
      </c>
      <c r="S17" s="65">
        <f t="shared" si="5"/>
        <v>1459865</v>
      </c>
      <c r="T17" s="65">
        <f t="shared" si="5"/>
        <v>2161546</v>
      </c>
      <c r="U17" s="66">
        <f t="shared" si="5"/>
        <v>3621411</v>
      </c>
    </row>
    <row r="18" spans="1:21" x14ac:dyDescent="0.15">
      <c r="A18" s="67" t="s">
        <v>32</v>
      </c>
      <c r="B18" s="68">
        <f>'[1]一覧(今年度)'!AC$41</f>
        <v>1011173</v>
      </c>
      <c r="C18" s="68">
        <f>'[1]一覧(今年度)'!AD$41</f>
        <v>231</v>
      </c>
      <c r="D18" s="69">
        <f t="shared" si="13"/>
        <v>1011404</v>
      </c>
      <c r="E18" s="68">
        <f>'[1]一覧(今年度)'!AF$41</f>
        <v>1011173</v>
      </c>
      <c r="F18" s="68">
        <f>'[1]一覧(今年度)'!AG$41</f>
        <v>0</v>
      </c>
      <c r="G18" s="69">
        <f t="shared" si="14"/>
        <v>1011173</v>
      </c>
      <c r="H18" s="70">
        <f t="shared" si="7"/>
        <v>100</v>
      </c>
      <c r="I18" s="70">
        <f t="shared" si="2"/>
        <v>0</v>
      </c>
      <c r="J18" s="70">
        <f t="shared" si="2"/>
        <v>99.977160462090325</v>
      </c>
      <c r="K18" s="68"/>
      <c r="L18" s="68"/>
      <c r="M18" s="68">
        <f>'[1]一覧(今年度)'!EP$41</f>
        <v>0</v>
      </c>
      <c r="N18" s="68">
        <f>'[1]一覧(今年度)'!EQ$41</f>
        <v>0</v>
      </c>
      <c r="O18" s="69">
        <f t="shared" si="15"/>
        <v>0</v>
      </c>
      <c r="P18" s="68">
        <f>'[1]一覧(今年度)'!GI$41</f>
        <v>0</v>
      </c>
      <c r="Q18" s="68">
        <f>'[1]一覧(今年度)'!GJ$41</f>
        <v>0</v>
      </c>
      <c r="R18" s="69">
        <f t="shared" si="16"/>
        <v>0</v>
      </c>
      <c r="S18" s="71">
        <f t="shared" si="5"/>
        <v>0</v>
      </c>
      <c r="T18" s="71">
        <f t="shared" si="5"/>
        <v>231</v>
      </c>
      <c r="U18" s="72">
        <f t="shared" si="5"/>
        <v>231</v>
      </c>
    </row>
    <row r="19" spans="1:21" x14ac:dyDescent="0.15">
      <c r="A19" s="53" t="s">
        <v>33</v>
      </c>
      <c r="B19" s="59">
        <f>'[1]一覧(今年度)'!AI$41</f>
        <v>22692652</v>
      </c>
      <c r="C19" s="59">
        <f>'[1]一覧(今年度)'!AJ$41</f>
        <v>78970</v>
      </c>
      <c r="D19" s="54">
        <f t="shared" si="13"/>
        <v>22771622</v>
      </c>
      <c r="E19" s="59">
        <f>'[1]一覧(今年度)'!AL$41</f>
        <v>22677503</v>
      </c>
      <c r="F19" s="59">
        <f>'[1]一覧(今年度)'!AM$41</f>
        <v>24069</v>
      </c>
      <c r="G19" s="54">
        <f t="shared" si="14"/>
        <v>22701572</v>
      </c>
      <c r="H19" s="55">
        <f t="shared" si="7"/>
        <v>99.933242707815722</v>
      </c>
      <c r="I19" s="55">
        <f t="shared" si="2"/>
        <v>30.478662783335441</v>
      </c>
      <c r="J19" s="55">
        <f t="shared" si="2"/>
        <v>99.692380279279178</v>
      </c>
      <c r="K19" s="59">
        <f>'[1]一覧(今年度)'!EC$41</f>
        <v>4953059.1100000003</v>
      </c>
      <c r="L19" s="59">
        <f>'[1]一覧(今年度)'!ED$41</f>
        <v>4948444.8150000004</v>
      </c>
      <c r="M19" s="59">
        <f>'[1]一覧(今年度)'!ER$41</f>
        <v>9650</v>
      </c>
      <c r="N19" s="59">
        <f>'[1]一覧(今年度)'!ES$41</f>
        <v>114</v>
      </c>
      <c r="O19" s="54">
        <f t="shared" si="15"/>
        <v>9764</v>
      </c>
      <c r="P19" s="59">
        <f>'[1]一覧(今年度)'!GL$41</f>
        <v>61</v>
      </c>
      <c r="Q19" s="59">
        <f>'[1]一覧(今年度)'!GM$41</f>
        <v>5846</v>
      </c>
      <c r="R19" s="54">
        <f t="shared" si="16"/>
        <v>5907</v>
      </c>
      <c r="S19" s="60">
        <f t="shared" si="5"/>
        <v>24738</v>
      </c>
      <c r="T19" s="60">
        <f t="shared" si="5"/>
        <v>49169</v>
      </c>
      <c r="U19" s="56">
        <f t="shared" si="5"/>
        <v>73907</v>
      </c>
    </row>
    <row r="20" spans="1:21" x14ac:dyDescent="0.15">
      <c r="A20" s="53" t="s">
        <v>34</v>
      </c>
      <c r="B20" s="58">
        <f>B21+B25</f>
        <v>155651673</v>
      </c>
      <c r="C20" s="58">
        <f>C21+C25</f>
        <v>2895877</v>
      </c>
      <c r="D20" s="54">
        <f t="shared" si="13"/>
        <v>158547550</v>
      </c>
      <c r="E20" s="58">
        <f>E21+E25</f>
        <v>154752770</v>
      </c>
      <c r="F20" s="58">
        <f>F21+F25</f>
        <v>747322</v>
      </c>
      <c r="G20" s="54">
        <f t="shared" si="14"/>
        <v>155500092</v>
      </c>
      <c r="H20" s="55">
        <f t="shared" si="7"/>
        <v>99.422490627518016</v>
      </c>
      <c r="I20" s="55">
        <f t="shared" si="2"/>
        <v>25.806413739257572</v>
      </c>
      <c r="J20" s="55">
        <f t="shared" si="2"/>
        <v>98.077890197609491</v>
      </c>
      <c r="K20" s="73">
        <f>K21+K25</f>
        <v>0</v>
      </c>
      <c r="L20" s="73">
        <f>L21+L25</f>
        <v>0</v>
      </c>
      <c r="M20" s="58">
        <f>M21+M25</f>
        <v>13696</v>
      </c>
      <c r="N20" s="58">
        <f>N21+N25</f>
        <v>2047</v>
      </c>
      <c r="O20" s="54">
        <f t="shared" si="15"/>
        <v>15743</v>
      </c>
      <c r="P20" s="58">
        <f>P21+P25</f>
        <v>10721</v>
      </c>
      <c r="Q20" s="58">
        <f>Q21+Q25</f>
        <v>374474</v>
      </c>
      <c r="R20" s="54">
        <f t="shared" si="16"/>
        <v>385195</v>
      </c>
      <c r="S20" s="58">
        <f t="shared" si="5"/>
        <v>901878</v>
      </c>
      <c r="T20" s="58">
        <f t="shared" si="5"/>
        <v>1776128</v>
      </c>
      <c r="U20" s="56">
        <f t="shared" si="5"/>
        <v>2678006</v>
      </c>
    </row>
    <row r="21" spans="1:21" x14ac:dyDescent="0.15">
      <c r="A21" s="53" t="s">
        <v>35</v>
      </c>
      <c r="B21" s="58">
        <f>SUM(B22:B24)</f>
        <v>154462162</v>
      </c>
      <c r="C21" s="58">
        <f>SUM(C22:C24)</f>
        <v>2895877</v>
      </c>
      <c r="D21" s="54">
        <f t="shared" si="13"/>
        <v>157358039</v>
      </c>
      <c r="E21" s="58">
        <f>SUM(E22:E24)</f>
        <v>153563259</v>
      </c>
      <c r="F21" s="58">
        <f>SUM(F22:F24)</f>
        <v>747322</v>
      </c>
      <c r="G21" s="54">
        <f t="shared" si="14"/>
        <v>154310581</v>
      </c>
      <c r="H21" s="55">
        <f t="shared" si="7"/>
        <v>99.418043235727851</v>
      </c>
      <c r="I21" s="55">
        <f t="shared" si="2"/>
        <v>25.806413739257572</v>
      </c>
      <c r="J21" s="55">
        <f t="shared" si="2"/>
        <v>98.063360461679366</v>
      </c>
      <c r="K21" s="73">
        <f>SUM(K22:K24)</f>
        <v>0</v>
      </c>
      <c r="L21" s="73">
        <f>SUM(L22:L24)</f>
        <v>0</v>
      </c>
      <c r="M21" s="58">
        <f>SUM(M22:M24)</f>
        <v>13696</v>
      </c>
      <c r="N21" s="58">
        <f>SUM(N22:N24)</f>
        <v>2047</v>
      </c>
      <c r="O21" s="54">
        <f t="shared" si="15"/>
        <v>15743</v>
      </c>
      <c r="P21" s="58">
        <f>SUM(P22:P24)</f>
        <v>10721</v>
      </c>
      <c r="Q21" s="58">
        <f>SUM(Q22:Q24)</f>
        <v>374474</v>
      </c>
      <c r="R21" s="54">
        <f t="shared" si="16"/>
        <v>385195</v>
      </c>
      <c r="S21" s="58">
        <f t="shared" si="5"/>
        <v>901878</v>
      </c>
      <c r="T21" s="58">
        <f t="shared" si="5"/>
        <v>1776128</v>
      </c>
      <c r="U21" s="56">
        <f t="shared" si="5"/>
        <v>2678006</v>
      </c>
    </row>
    <row r="22" spans="1:21" x14ac:dyDescent="0.15">
      <c r="A22" s="53" t="s">
        <v>36</v>
      </c>
      <c r="B22" s="59">
        <f>'[1]一覧(今年度)'!AO$41</f>
        <v>49004275</v>
      </c>
      <c r="C22" s="59">
        <f>'[1]一覧(今年度)'!AP$41</f>
        <v>882719</v>
      </c>
      <c r="D22" s="54">
        <f t="shared" si="13"/>
        <v>49886994</v>
      </c>
      <c r="E22" s="59">
        <f>'[1]一覧(今年度)'!AR$41</f>
        <v>48722768</v>
      </c>
      <c r="F22" s="59">
        <f>'[1]一覧(今年度)'!AS$41</f>
        <v>246266</v>
      </c>
      <c r="G22" s="54">
        <f t="shared" si="14"/>
        <v>48969034</v>
      </c>
      <c r="H22" s="55">
        <f t="shared" si="7"/>
        <v>99.425546036544773</v>
      </c>
      <c r="I22" s="55">
        <f t="shared" si="2"/>
        <v>27.898572478897588</v>
      </c>
      <c r="J22" s="55">
        <f t="shared" si="2"/>
        <v>98.159921201105035</v>
      </c>
      <c r="K22" s="74"/>
      <c r="L22" s="74"/>
      <c r="M22" s="59">
        <f>'[1]一覧(今年度)'!ET$41</f>
        <v>4939</v>
      </c>
      <c r="N22" s="59">
        <f>'[1]一覧(今年度)'!EU$41</f>
        <v>718</v>
      </c>
      <c r="O22" s="54">
        <f t="shared" si="15"/>
        <v>5657</v>
      </c>
      <c r="P22" s="59">
        <f>'[1]一覧(今年度)'!GO$41</f>
        <v>3064</v>
      </c>
      <c r="Q22" s="59">
        <f>'[1]一覧(今年度)'!GP$41</f>
        <v>131758</v>
      </c>
      <c r="R22" s="54">
        <f t="shared" si="16"/>
        <v>134822</v>
      </c>
      <c r="S22" s="60">
        <f t="shared" si="5"/>
        <v>283382</v>
      </c>
      <c r="T22" s="60">
        <f t="shared" si="5"/>
        <v>505413</v>
      </c>
      <c r="U22" s="56">
        <f>D22-G22+O22-R22</f>
        <v>788795</v>
      </c>
    </row>
    <row r="23" spans="1:21" x14ac:dyDescent="0.15">
      <c r="A23" s="53" t="s">
        <v>37</v>
      </c>
      <c r="B23" s="59">
        <f>'[1]一覧(今年度)'!AU$41</f>
        <v>71093268</v>
      </c>
      <c r="C23" s="59">
        <f>'[1]一覧(今年度)'!AV$41</f>
        <v>1330647</v>
      </c>
      <c r="D23" s="54">
        <f t="shared" si="13"/>
        <v>72423915</v>
      </c>
      <c r="E23" s="59">
        <f>'[1]一覧(今年度)'!AX$41</f>
        <v>70672507</v>
      </c>
      <c r="F23" s="59">
        <f>'[1]一覧(今年度)'!AY$41</f>
        <v>363235</v>
      </c>
      <c r="G23" s="54">
        <f t="shared" si="14"/>
        <v>71035742</v>
      </c>
      <c r="H23" s="55">
        <f t="shared" si="7"/>
        <v>99.408156339078403</v>
      </c>
      <c r="I23" s="55">
        <f t="shared" si="2"/>
        <v>27.297622885708982</v>
      </c>
      <c r="J23" s="55">
        <f t="shared" si="2"/>
        <v>98.083267108661559</v>
      </c>
      <c r="K23" s="74"/>
      <c r="L23" s="74"/>
      <c r="M23" s="59">
        <f>'[1]一覧(今年度)'!EV$41</f>
        <v>7082</v>
      </c>
      <c r="N23" s="59">
        <f>'[1]一覧(今年度)'!EW$41</f>
        <v>1023</v>
      </c>
      <c r="O23" s="54">
        <f t="shared" si="15"/>
        <v>8105</v>
      </c>
      <c r="P23" s="59">
        <f>'[1]一覧(今年度)'!GR$41</f>
        <v>4571</v>
      </c>
      <c r="Q23" s="59">
        <f>'[1]一覧(今年度)'!GS$41</f>
        <v>145143</v>
      </c>
      <c r="R23" s="54">
        <f t="shared" si="16"/>
        <v>149714</v>
      </c>
      <c r="S23" s="60">
        <f t="shared" si="5"/>
        <v>423272</v>
      </c>
      <c r="T23" s="60">
        <f t="shared" si="5"/>
        <v>823292</v>
      </c>
      <c r="U23" s="56">
        <f>D23-G23+O23-R23</f>
        <v>1246564</v>
      </c>
    </row>
    <row r="24" spans="1:21" x14ac:dyDescent="0.15">
      <c r="A24" s="53" t="s">
        <v>38</v>
      </c>
      <c r="B24" s="59">
        <f>'[1]一覧(今年度)'!BA$41</f>
        <v>34364619</v>
      </c>
      <c r="C24" s="59">
        <f>'[1]一覧(今年度)'!BB$41</f>
        <v>682511</v>
      </c>
      <c r="D24" s="54">
        <f t="shared" si="13"/>
        <v>35047130</v>
      </c>
      <c r="E24" s="59">
        <f>'[1]一覧(今年度)'!BD$41</f>
        <v>34167984</v>
      </c>
      <c r="F24" s="59">
        <f>'[1]一覧(今年度)'!BE$41</f>
        <v>137821</v>
      </c>
      <c r="G24" s="54">
        <f t="shared" si="14"/>
        <v>34305805</v>
      </c>
      <c r="H24" s="55">
        <f t="shared" si="7"/>
        <v>99.427798108281067</v>
      </c>
      <c r="I24" s="55">
        <f t="shared" si="2"/>
        <v>20.193227654938894</v>
      </c>
      <c r="J24" s="55">
        <f t="shared" si="2"/>
        <v>97.884776870459859</v>
      </c>
      <c r="K24" s="74"/>
      <c r="L24" s="74"/>
      <c r="M24" s="59">
        <f>'[1]一覧(今年度)'!EX$41</f>
        <v>1675</v>
      </c>
      <c r="N24" s="59">
        <f>'[1]一覧(今年度)'!EY$41</f>
        <v>306</v>
      </c>
      <c r="O24" s="54">
        <f t="shared" si="15"/>
        <v>1981</v>
      </c>
      <c r="P24" s="59">
        <f>'[1]一覧(今年度)'!GU$41</f>
        <v>3086</v>
      </c>
      <c r="Q24" s="59">
        <f>'[1]一覧(今年度)'!GV$41</f>
        <v>97573</v>
      </c>
      <c r="R24" s="54">
        <f t="shared" si="16"/>
        <v>100659</v>
      </c>
      <c r="S24" s="60">
        <f t="shared" si="5"/>
        <v>195224</v>
      </c>
      <c r="T24" s="60">
        <f t="shared" si="5"/>
        <v>447423</v>
      </c>
      <c r="U24" s="56">
        <f t="shared" si="5"/>
        <v>642647</v>
      </c>
    </row>
    <row r="25" spans="1:21" x14ac:dyDescent="0.15">
      <c r="A25" s="53" t="s">
        <v>39</v>
      </c>
      <c r="B25" s="59">
        <f>'[1]一覧(今年度)'!BG$41</f>
        <v>1189511</v>
      </c>
      <c r="C25" s="59">
        <f>'[1]一覧(今年度)'!BH$41</f>
        <v>0</v>
      </c>
      <c r="D25" s="54">
        <f t="shared" si="13"/>
        <v>1189511</v>
      </c>
      <c r="E25" s="59">
        <f>'[1]一覧(今年度)'!BJ$41</f>
        <v>1189511</v>
      </c>
      <c r="F25" s="59">
        <f>'[1]一覧(今年度)'!BK$41</f>
        <v>0</v>
      </c>
      <c r="G25" s="54">
        <f t="shared" si="14"/>
        <v>1189511</v>
      </c>
      <c r="H25" s="55">
        <f t="shared" si="7"/>
        <v>100</v>
      </c>
      <c r="I25" s="55" t="str">
        <f t="shared" si="2"/>
        <v>-</v>
      </c>
      <c r="J25" s="55">
        <f t="shared" si="2"/>
        <v>100</v>
      </c>
      <c r="K25" s="75"/>
      <c r="L25" s="75"/>
      <c r="M25" s="76">
        <f>'[1]一覧(今年度)'!EZ$41</f>
        <v>0</v>
      </c>
      <c r="N25" s="76">
        <f>'[1]一覧(今年度)'!FA$41</f>
        <v>0</v>
      </c>
      <c r="O25" s="54">
        <f t="shared" si="15"/>
        <v>0</v>
      </c>
      <c r="P25" s="76">
        <f>'[1]一覧(今年度)'!GX$41</f>
        <v>0</v>
      </c>
      <c r="Q25" s="76">
        <f>'[1]一覧(今年度)'!GY$41</f>
        <v>0</v>
      </c>
      <c r="R25" s="54">
        <f t="shared" si="16"/>
        <v>0</v>
      </c>
      <c r="S25" s="60">
        <f t="shared" si="5"/>
        <v>0</v>
      </c>
      <c r="T25" s="60">
        <f t="shared" si="5"/>
        <v>0</v>
      </c>
      <c r="U25" s="56">
        <f t="shared" si="5"/>
        <v>0</v>
      </c>
    </row>
    <row r="26" spans="1:21" x14ac:dyDescent="0.15">
      <c r="A26" s="53" t="s">
        <v>40</v>
      </c>
      <c r="B26" s="77">
        <f>SUM(B27:B28)</f>
        <v>5885839</v>
      </c>
      <c r="C26" s="77">
        <f>SUM(C27:C28)</f>
        <v>249880</v>
      </c>
      <c r="D26" s="54">
        <f>SUM(D27:D28)</f>
        <v>6465028</v>
      </c>
      <c r="E26" s="54">
        <f t="shared" ref="E26:F26" si="17">SUM(E27:E28)</f>
        <v>5802838</v>
      </c>
      <c r="F26" s="54">
        <f t="shared" si="17"/>
        <v>63039</v>
      </c>
      <c r="G26" s="54">
        <f>SUM(G27:G28)</f>
        <v>6195186</v>
      </c>
      <c r="H26" s="55">
        <f t="shared" si="7"/>
        <v>98.589818715734495</v>
      </c>
      <c r="I26" s="55">
        <f t="shared" si="2"/>
        <v>25.227709300464223</v>
      </c>
      <c r="J26" s="55">
        <f t="shared" si="2"/>
        <v>95.826127899214057</v>
      </c>
      <c r="K26" s="78"/>
      <c r="L26" s="78"/>
      <c r="M26" s="54">
        <f t="shared" ref="M26:N26" si="18">SUM(M27:M28)</f>
        <v>1255</v>
      </c>
      <c r="N26" s="54">
        <f t="shared" si="18"/>
        <v>256</v>
      </c>
      <c r="O26" s="54">
        <f>SUM(O27:O28)</f>
        <v>1511</v>
      </c>
      <c r="P26" s="54">
        <f t="shared" ref="P26:Q26" si="19">SUM(P27:P28)</f>
        <v>196</v>
      </c>
      <c r="Q26" s="54">
        <f t="shared" si="19"/>
        <v>31484</v>
      </c>
      <c r="R26" s="54">
        <f>SUM(R27:R28)</f>
        <v>31680</v>
      </c>
      <c r="S26" s="60">
        <f t="shared" si="5"/>
        <v>84060</v>
      </c>
      <c r="T26" s="60">
        <f t="shared" si="5"/>
        <v>155613</v>
      </c>
      <c r="U26" s="56">
        <f t="shared" si="5"/>
        <v>239673</v>
      </c>
    </row>
    <row r="27" spans="1:21" x14ac:dyDescent="0.15">
      <c r="A27" s="79" t="s">
        <v>41</v>
      </c>
      <c r="B27" s="80"/>
      <c r="C27" s="81"/>
      <c r="D27" s="82">
        <f>'[1]一覧(今年度)'!BO$41</f>
        <v>329309</v>
      </c>
      <c r="E27" s="80"/>
      <c r="F27" s="81"/>
      <c r="G27" s="83">
        <f>'[1]一覧(今年度)'!BR$41</f>
        <v>329309</v>
      </c>
      <c r="H27" s="84" t="str">
        <f t="shared" si="7"/>
        <v>-</v>
      </c>
      <c r="I27" s="84" t="str">
        <f t="shared" si="2"/>
        <v>-</v>
      </c>
      <c r="J27" s="55">
        <f t="shared" si="2"/>
        <v>100</v>
      </c>
      <c r="K27" s="78"/>
      <c r="L27" s="78"/>
      <c r="M27" s="80"/>
      <c r="N27" s="81"/>
      <c r="O27" s="85"/>
      <c r="P27" s="80"/>
      <c r="Q27" s="81"/>
      <c r="R27" s="85"/>
      <c r="S27" s="80">
        <f t="shared" si="5"/>
        <v>0</v>
      </c>
      <c r="T27" s="81">
        <f t="shared" si="5"/>
        <v>0</v>
      </c>
      <c r="U27" s="86">
        <f>D27-G27+O27-R27</f>
        <v>0</v>
      </c>
    </row>
    <row r="28" spans="1:21" x14ac:dyDescent="0.15">
      <c r="A28" s="53" t="s">
        <v>42</v>
      </c>
      <c r="B28" s="87">
        <f>'[1]一覧(今年度)'!BS$41</f>
        <v>5885839</v>
      </c>
      <c r="C28" s="87">
        <f>'[1]一覧(今年度)'!BT$41</f>
        <v>249880</v>
      </c>
      <c r="D28" s="54">
        <f>B28+C28</f>
        <v>6135719</v>
      </c>
      <c r="E28" s="87">
        <f>'[1]一覧(今年度)'!BV$41</f>
        <v>5802838</v>
      </c>
      <c r="F28" s="87">
        <f>'[1]一覧(今年度)'!BW$41</f>
        <v>63039</v>
      </c>
      <c r="G28" s="54">
        <f>E28+F28</f>
        <v>5865877</v>
      </c>
      <c r="H28" s="55">
        <f t="shared" si="7"/>
        <v>98.589818715734495</v>
      </c>
      <c r="I28" s="55">
        <f t="shared" si="2"/>
        <v>25.227709300464223</v>
      </c>
      <c r="J28" s="55">
        <f t="shared" si="2"/>
        <v>95.602112808621115</v>
      </c>
      <c r="K28" s="78"/>
      <c r="L28" s="78"/>
      <c r="M28" s="87">
        <f>'[1]一覧(今年度)'!FB$41</f>
        <v>1255</v>
      </c>
      <c r="N28" s="87">
        <f>'[1]一覧(今年度)'!FC$41</f>
        <v>256</v>
      </c>
      <c r="O28" s="88">
        <f>M28+N28</f>
        <v>1511</v>
      </c>
      <c r="P28" s="87">
        <f>'[1]一覧(今年度)'!HA$41</f>
        <v>196</v>
      </c>
      <c r="Q28" s="87">
        <f>'[1]一覧(今年度)'!HB$41</f>
        <v>31484</v>
      </c>
      <c r="R28" s="88">
        <f>P28+Q28</f>
        <v>31680</v>
      </c>
      <c r="S28" s="77">
        <f t="shared" si="5"/>
        <v>84060</v>
      </c>
      <c r="T28" s="77">
        <f t="shared" si="5"/>
        <v>155613</v>
      </c>
      <c r="U28" s="73">
        <f t="shared" si="5"/>
        <v>239673</v>
      </c>
    </row>
    <row r="29" spans="1:21" x14ac:dyDescent="0.15">
      <c r="A29" s="53" t="s">
        <v>43</v>
      </c>
      <c r="B29" s="59">
        <f>'[1]一覧(今年度)'!BY$41</f>
        <v>18361249</v>
      </c>
      <c r="C29" s="59">
        <f>'[1]一覧(今年度)'!BZ$41</f>
        <v>27</v>
      </c>
      <c r="D29" s="54">
        <f>B29+C29</f>
        <v>18361276</v>
      </c>
      <c r="E29" s="59">
        <f>'[1]一覧(今年度)'!CB$41</f>
        <v>18361248</v>
      </c>
      <c r="F29" s="59">
        <f>'[1]一覧(今年度)'!CC$41</f>
        <v>0</v>
      </c>
      <c r="G29" s="54">
        <f>E29+F29</f>
        <v>18361248</v>
      </c>
      <c r="H29" s="55">
        <f t="shared" si="7"/>
        <v>99.999994553747413</v>
      </c>
      <c r="I29" s="55">
        <f t="shared" si="2"/>
        <v>0</v>
      </c>
      <c r="J29" s="55">
        <f t="shared" si="2"/>
        <v>99.999847505151607</v>
      </c>
      <c r="K29" s="75"/>
      <c r="L29" s="75"/>
      <c r="M29" s="59">
        <f>'[1]一覧(今年度)'!FD$41</f>
        <v>0</v>
      </c>
      <c r="N29" s="59">
        <f>'[1]一覧(今年度)'!FE$41</f>
        <v>0</v>
      </c>
      <c r="O29" s="54">
        <f>M29+N29</f>
        <v>0</v>
      </c>
      <c r="P29" s="59">
        <f>'[1]一覧(今年度)'!HD$41</f>
        <v>0</v>
      </c>
      <c r="Q29" s="59">
        <f>'[1]一覧(今年度)'!HE$41</f>
        <v>0</v>
      </c>
      <c r="R29" s="54">
        <f>P29+Q29</f>
        <v>0</v>
      </c>
      <c r="S29" s="60">
        <f t="shared" si="5"/>
        <v>1</v>
      </c>
      <c r="T29" s="60">
        <f t="shared" si="5"/>
        <v>27</v>
      </c>
      <c r="U29" s="56">
        <f t="shared" si="5"/>
        <v>28</v>
      </c>
    </row>
    <row r="30" spans="1:21" x14ac:dyDescent="0.15">
      <c r="A30" s="53" t="s">
        <v>44</v>
      </c>
      <c r="B30" s="59">
        <f>'[1]一覧(今年度)'!CE$41</f>
        <v>3702</v>
      </c>
      <c r="C30" s="59">
        <f>'[1]一覧(今年度)'!CF$41</f>
        <v>0</v>
      </c>
      <c r="D30" s="54">
        <f>B30+C30</f>
        <v>3702</v>
      </c>
      <c r="E30" s="59">
        <f>'[1]一覧(今年度)'!CH$41</f>
        <v>3702</v>
      </c>
      <c r="F30" s="59">
        <f>'[1]一覧(今年度)'!CI$41</f>
        <v>0</v>
      </c>
      <c r="G30" s="54">
        <f>E30+F30</f>
        <v>3702</v>
      </c>
      <c r="H30" s="55">
        <f t="shared" si="7"/>
        <v>100</v>
      </c>
      <c r="I30" s="55" t="str">
        <f t="shared" si="2"/>
        <v>-</v>
      </c>
      <c r="J30" s="55">
        <f t="shared" si="2"/>
        <v>100</v>
      </c>
      <c r="K30" s="78"/>
      <c r="L30" s="78"/>
      <c r="M30" s="59">
        <f>'[1]一覧(今年度)'!FF$41</f>
        <v>0</v>
      </c>
      <c r="N30" s="59">
        <f>'[1]一覧(今年度)'!FG$41</f>
        <v>0</v>
      </c>
      <c r="O30" s="54">
        <f>M30+N30</f>
        <v>0</v>
      </c>
      <c r="P30" s="59">
        <f>'[1]一覧(今年度)'!HG$41</f>
        <v>0</v>
      </c>
      <c r="Q30" s="59">
        <f>'[1]一覧(今年度)'!HH$41</f>
        <v>0</v>
      </c>
      <c r="R30" s="54">
        <f>P30+Q30</f>
        <v>0</v>
      </c>
      <c r="S30" s="60">
        <f t="shared" si="5"/>
        <v>0</v>
      </c>
      <c r="T30" s="60">
        <f t="shared" si="5"/>
        <v>0</v>
      </c>
      <c r="U30" s="56">
        <f t="shared" si="5"/>
        <v>0</v>
      </c>
    </row>
    <row r="31" spans="1:21" x14ac:dyDescent="0.15">
      <c r="A31" s="53" t="s">
        <v>45</v>
      </c>
      <c r="B31" s="59">
        <f>'[1]一覧(今年度)'!CK$41</f>
        <v>0</v>
      </c>
      <c r="C31" s="59">
        <f>'[1]一覧(今年度)'!CL$41</f>
        <v>12589</v>
      </c>
      <c r="D31" s="54">
        <f>B31+C31</f>
        <v>12589</v>
      </c>
      <c r="E31" s="59">
        <f>'[1]一覧(今年度)'!CN$41</f>
        <v>0</v>
      </c>
      <c r="F31" s="59">
        <f>'[1]一覧(今年度)'!CO$41</f>
        <v>3860</v>
      </c>
      <c r="G31" s="54">
        <f>E31+F31</f>
        <v>3860</v>
      </c>
      <c r="H31" s="55" t="str">
        <f t="shared" si="7"/>
        <v>-</v>
      </c>
      <c r="I31" s="55">
        <f t="shared" si="2"/>
        <v>30.661688775915479</v>
      </c>
      <c r="J31" s="55">
        <f t="shared" si="2"/>
        <v>30.661688775915479</v>
      </c>
      <c r="K31" s="75"/>
      <c r="L31" s="75"/>
      <c r="M31" s="59">
        <f>'[1]一覧(今年度)'!FH$41</f>
        <v>0</v>
      </c>
      <c r="N31" s="59">
        <f>'[1]一覧(今年度)'!FI$41</f>
        <v>0</v>
      </c>
      <c r="O31" s="54">
        <f>M31+N31</f>
        <v>0</v>
      </c>
      <c r="P31" s="59">
        <f>'[1]一覧(今年度)'!HJ$41</f>
        <v>0</v>
      </c>
      <c r="Q31" s="59">
        <f>'[1]一覧(今年度)'!HK$41</f>
        <v>0</v>
      </c>
      <c r="R31" s="54">
        <f>P31+Q31</f>
        <v>0</v>
      </c>
      <c r="S31" s="60">
        <f t="shared" si="5"/>
        <v>0</v>
      </c>
      <c r="T31" s="60">
        <f t="shared" si="5"/>
        <v>8729</v>
      </c>
      <c r="U31" s="56">
        <f t="shared" si="5"/>
        <v>8729</v>
      </c>
    </row>
    <row r="32" spans="1:21" ht="15" thickBot="1" x14ac:dyDescent="0.2">
      <c r="A32" s="89" t="s">
        <v>46</v>
      </c>
      <c r="B32" s="59"/>
      <c r="C32" s="82"/>
      <c r="D32" s="90">
        <f>B32+C32</f>
        <v>0</v>
      </c>
      <c r="E32" s="59"/>
      <c r="F32" s="59"/>
      <c r="G32" s="90">
        <f>E32+F32</f>
        <v>0</v>
      </c>
      <c r="H32" s="91" t="str">
        <f t="shared" si="7"/>
        <v>-</v>
      </c>
      <c r="I32" s="91" t="str">
        <f t="shared" si="2"/>
        <v>-</v>
      </c>
      <c r="J32" s="91" t="str">
        <f t="shared" si="2"/>
        <v>-</v>
      </c>
      <c r="K32" s="92"/>
      <c r="L32" s="92"/>
      <c r="M32" s="93"/>
      <c r="N32" s="93"/>
      <c r="O32" s="90">
        <f>M32+N32</f>
        <v>0</v>
      </c>
      <c r="P32" s="93"/>
      <c r="Q32" s="93"/>
      <c r="R32" s="90">
        <f>P32+Q32</f>
        <v>0</v>
      </c>
      <c r="S32" s="94">
        <f t="shared" si="5"/>
        <v>0</v>
      </c>
      <c r="T32" s="94">
        <f t="shared" si="5"/>
        <v>0</v>
      </c>
      <c r="U32" s="95">
        <f t="shared" si="5"/>
        <v>0</v>
      </c>
    </row>
    <row r="33" spans="1:21" x14ac:dyDescent="0.15">
      <c r="A33" s="96" t="s">
        <v>47</v>
      </c>
      <c r="B33" s="97">
        <f t="shared" ref="B33:G33" si="20">B34+B43</f>
        <v>28617254</v>
      </c>
      <c r="C33" s="97">
        <f t="shared" si="20"/>
        <v>352166</v>
      </c>
      <c r="D33" s="98">
        <f t="shared" si="20"/>
        <v>28969420</v>
      </c>
      <c r="E33" s="97">
        <f t="shared" si="20"/>
        <v>28489581</v>
      </c>
      <c r="F33" s="97">
        <f t="shared" si="20"/>
        <v>116065</v>
      </c>
      <c r="G33" s="98">
        <f t="shared" si="20"/>
        <v>28605646</v>
      </c>
      <c r="H33" s="99">
        <f t="shared" si="7"/>
        <v>99.553860059389336</v>
      </c>
      <c r="I33" s="99">
        <f t="shared" si="2"/>
        <v>32.957468920906621</v>
      </c>
      <c r="J33" s="99">
        <f t="shared" si="2"/>
        <v>98.744282764377061</v>
      </c>
      <c r="K33" s="100">
        <f>K34</f>
        <v>0</v>
      </c>
      <c r="L33" s="100">
        <f>L34</f>
        <v>0</v>
      </c>
      <c r="M33" s="97">
        <f t="shared" ref="M33:R33" si="21">M34+M43</f>
        <v>2996</v>
      </c>
      <c r="N33" s="97">
        <f t="shared" si="21"/>
        <v>310</v>
      </c>
      <c r="O33" s="98">
        <f t="shared" si="21"/>
        <v>3306</v>
      </c>
      <c r="P33" s="97">
        <f t="shared" si="21"/>
        <v>318</v>
      </c>
      <c r="Q33" s="97">
        <f t="shared" si="21"/>
        <v>21688</v>
      </c>
      <c r="R33" s="98">
        <f t="shared" si="21"/>
        <v>22006</v>
      </c>
      <c r="S33" s="97">
        <f t="shared" si="5"/>
        <v>130351</v>
      </c>
      <c r="T33" s="97">
        <f t="shared" si="5"/>
        <v>214723</v>
      </c>
      <c r="U33" s="98">
        <f t="shared" si="5"/>
        <v>345074</v>
      </c>
    </row>
    <row r="34" spans="1:21" x14ac:dyDescent="0.15">
      <c r="A34" s="53" t="s">
        <v>48</v>
      </c>
      <c r="B34" s="101">
        <f>B35+B36+B39+B40+B41+B42</f>
        <v>28617254</v>
      </c>
      <c r="C34" s="101">
        <f>C35+C36+C39+C40+C41+C42</f>
        <v>352166</v>
      </c>
      <c r="D34" s="88">
        <f>SUM(D35,D36,D39:D42)</f>
        <v>28969420</v>
      </c>
      <c r="E34" s="101">
        <f>E35+E36+E39+E40+E41+E42</f>
        <v>28489581</v>
      </c>
      <c r="F34" s="101">
        <f>F35+F36+F39+F40+F41+F42</f>
        <v>116065</v>
      </c>
      <c r="G34" s="88">
        <f>SUM(G35,G36,G39:G42)</f>
        <v>28605646</v>
      </c>
      <c r="H34" s="102">
        <f t="shared" si="7"/>
        <v>99.553860059389336</v>
      </c>
      <c r="I34" s="102">
        <f t="shared" si="2"/>
        <v>32.957468920906621</v>
      </c>
      <c r="J34" s="102">
        <f t="shared" si="2"/>
        <v>98.744282764377061</v>
      </c>
      <c r="K34" s="103">
        <f>K35+K36+K39+K40+K41+K42</f>
        <v>0</v>
      </c>
      <c r="L34" s="103">
        <f>L35+L36+L39+L40+L41+L42</f>
        <v>0</v>
      </c>
      <c r="M34" s="101">
        <f>M35+M36+M39+M40+M41+M42</f>
        <v>2996</v>
      </c>
      <c r="N34" s="101">
        <f>N35+N36+N39+N40+N41+N42</f>
        <v>310</v>
      </c>
      <c r="O34" s="88">
        <f>SUM(O35,O36,O39:O42)</f>
        <v>3306</v>
      </c>
      <c r="P34" s="101">
        <f>P35+P36+P39+P40+P41+P42</f>
        <v>318</v>
      </c>
      <c r="Q34" s="101">
        <f>Q35+Q36+Q39+Q40+Q41+Q42</f>
        <v>21688</v>
      </c>
      <c r="R34" s="88">
        <f>SUM(R35,R36,R39:R42)</f>
        <v>22006</v>
      </c>
      <c r="S34" s="101">
        <f t="shared" si="5"/>
        <v>130351</v>
      </c>
      <c r="T34" s="101">
        <f t="shared" si="5"/>
        <v>214723</v>
      </c>
      <c r="U34" s="86">
        <f t="shared" si="5"/>
        <v>345074</v>
      </c>
    </row>
    <row r="35" spans="1:21" x14ac:dyDescent="0.15">
      <c r="A35" s="53" t="s">
        <v>49</v>
      </c>
      <c r="B35" s="59">
        <f>'[1]一覧(今年度)'!CQ$41</f>
        <v>407031</v>
      </c>
      <c r="C35" s="59">
        <f>'[1]一覧(今年度)'!CR$41</f>
        <v>2694</v>
      </c>
      <c r="D35" s="54">
        <f>B35+C35</f>
        <v>409725</v>
      </c>
      <c r="E35" s="59">
        <f>'[1]一覧(今年度)'!CT$41</f>
        <v>407133</v>
      </c>
      <c r="F35" s="59">
        <f>'[1]一覧(今年度)'!CU$41</f>
        <v>406</v>
      </c>
      <c r="G35" s="54">
        <f>E35+F35</f>
        <v>407539</v>
      </c>
      <c r="H35" s="102">
        <f t="shared" si="7"/>
        <v>100.02505951635135</v>
      </c>
      <c r="I35" s="102">
        <f t="shared" si="2"/>
        <v>15.070527097253155</v>
      </c>
      <c r="J35" s="102">
        <f t="shared" si="2"/>
        <v>99.466471413753126</v>
      </c>
      <c r="K35" s="104"/>
      <c r="L35" s="104"/>
      <c r="M35" s="59">
        <f>'[1]一覧(今年度)'!FJ$41</f>
        <v>327</v>
      </c>
      <c r="N35" s="59">
        <f>'[1]一覧(今年度)'!FK$41</f>
        <v>0</v>
      </c>
      <c r="O35" s="54">
        <f t="shared" ref="O35:O43" si="22">M35+N35</f>
        <v>327</v>
      </c>
      <c r="P35" s="59">
        <f>'[1]一覧(今年度)'!HM$41</f>
        <v>0</v>
      </c>
      <c r="Q35" s="82">
        <f>'[1]一覧(今年度)'!HN$41</f>
        <v>0</v>
      </c>
      <c r="R35" s="54">
        <f>P35+Q35</f>
        <v>0</v>
      </c>
      <c r="S35" s="60">
        <f t="shared" si="5"/>
        <v>225</v>
      </c>
      <c r="T35" s="60">
        <f t="shared" si="5"/>
        <v>2288</v>
      </c>
      <c r="U35" s="56">
        <f t="shared" si="5"/>
        <v>2513</v>
      </c>
    </row>
    <row r="36" spans="1:21" x14ac:dyDescent="0.15">
      <c r="A36" s="53" t="s">
        <v>50</v>
      </c>
      <c r="B36" s="105">
        <f>'[1]一覧(今年度)'!CW$41</f>
        <v>5717354</v>
      </c>
      <c r="C36" s="105">
        <f>'[1]一覧(今年度)'!CX$41</f>
        <v>37675</v>
      </c>
      <c r="D36" s="54">
        <f>B36+C36</f>
        <v>5755029</v>
      </c>
      <c r="E36" s="105">
        <f>'[1]一覧(今年度)'!CZ$41</f>
        <v>5696255</v>
      </c>
      <c r="F36" s="105">
        <f>'[1]一覧(今年度)'!DA$41</f>
        <v>17885</v>
      </c>
      <c r="G36" s="54">
        <f>E36+F36</f>
        <v>5714140</v>
      </c>
      <c r="H36" s="102">
        <f t="shared" si="7"/>
        <v>99.630965652992614</v>
      </c>
      <c r="I36" s="102">
        <f t="shared" si="2"/>
        <v>47.471798274717983</v>
      </c>
      <c r="J36" s="102">
        <f t="shared" si="2"/>
        <v>99.289508358689417</v>
      </c>
      <c r="K36" s="75"/>
      <c r="L36" s="75"/>
      <c r="M36" s="105">
        <f>'[1]一覧(今年度)'!FL$41</f>
        <v>325</v>
      </c>
      <c r="N36" s="105">
        <f>'[1]一覧(今年度)'!FM$41</f>
        <v>0</v>
      </c>
      <c r="O36" s="54">
        <f t="shared" si="22"/>
        <v>325</v>
      </c>
      <c r="P36" s="105">
        <f>'[1]一覧(今年度)'!HP$41</f>
        <v>0</v>
      </c>
      <c r="Q36" s="105">
        <f>'[1]一覧(今年度)'!HQ$41</f>
        <v>0</v>
      </c>
      <c r="R36" s="54">
        <f>P36+Q36</f>
        <v>0</v>
      </c>
      <c r="S36" s="58">
        <f t="shared" si="5"/>
        <v>21424</v>
      </c>
      <c r="T36" s="58">
        <f t="shared" si="5"/>
        <v>19790</v>
      </c>
      <c r="U36" s="56">
        <f>D36-G36+O36-R36</f>
        <v>41214</v>
      </c>
    </row>
    <row r="37" spans="1:21" x14ac:dyDescent="0.15">
      <c r="A37" s="53" t="s">
        <v>51</v>
      </c>
      <c r="B37" s="59"/>
      <c r="C37" s="59"/>
      <c r="D37" s="54">
        <f t="shared" ref="D37:D43" si="23">B37+C37</f>
        <v>0</v>
      </c>
      <c r="E37" s="59"/>
      <c r="F37" s="59"/>
      <c r="G37" s="54">
        <f t="shared" ref="G37:G43" si="24">E37+F37</f>
        <v>0</v>
      </c>
      <c r="H37" s="102" t="str">
        <f t="shared" si="7"/>
        <v>-</v>
      </c>
      <c r="I37" s="102" t="str">
        <f t="shared" si="2"/>
        <v>-</v>
      </c>
      <c r="J37" s="102" t="str">
        <f t="shared" si="2"/>
        <v>-</v>
      </c>
      <c r="K37" s="106"/>
      <c r="L37" s="106"/>
      <c r="M37" s="107"/>
      <c r="N37" s="107"/>
      <c r="O37" s="54">
        <f t="shared" si="22"/>
        <v>0</v>
      </c>
      <c r="P37" s="107"/>
      <c r="Q37" s="107"/>
      <c r="R37" s="54">
        <f t="shared" ref="R37:R43" si="25">P37+Q37</f>
        <v>0</v>
      </c>
      <c r="S37" s="60">
        <f t="shared" si="5"/>
        <v>0</v>
      </c>
      <c r="T37" s="60">
        <f t="shared" si="5"/>
        <v>0</v>
      </c>
      <c r="U37" s="56">
        <f t="shared" si="5"/>
        <v>0</v>
      </c>
    </row>
    <row r="38" spans="1:21" x14ac:dyDescent="0.15">
      <c r="A38" s="53" t="s">
        <v>52</v>
      </c>
      <c r="B38" s="59"/>
      <c r="C38" s="59"/>
      <c r="D38" s="54">
        <f t="shared" si="23"/>
        <v>0</v>
      </c>
      <c r="E38" s="59"/>
      <c r="F38" s="59"/>
      <c r="G38" s="54">
        <f t="shared" si="24"/>
        <v>0</v>
      </c>
      <c r="H38" s="102" t="str">
        <f t="shared" si="7"/>
        <v>-</v>
      </c>
      <c r="I38" s="102" t="str">
        <f t="shared" si="2"/>
        <v>-</v>
      </c>
      <c r="J38" s="102" t="str">
        <f t="shared" si="2"/>
        <v>-</v>
      </c>
      <c r="K38" s="106"/>
      <c r="L38" s="106"/>
      <c r="M38" s="107"/>
      <c r="N38" s="107"/>
      <c r="O38" s="54">
        <f t="shared" si="22"/>
        <v>0</v>
      </c>
      <c r="P38" s="107"/>
      <c r="Q38" s="107"/>
      <c r="R38" s="54">
        <f t="shared" si="25"/>
        <v>0</v>
      </c>
      <c r="S38" s="60">
        <f t="shared" si="5"/>
        <v>0</v>
      </c>
      <c r="T38" s="60">
        <f t="shared" si="5"/>
        <v>0</v>
      </c>
      <c r="U38" s="56">
        <f t="shared" si="5"/>
        <v>0</v>
      </c>
    </row>
    <row r="39" spans="1:21" x14ac:dyDescent="0.15">
      <c r="A39" s="53" t="s">
        <v>53</v>
      </c>
      <c r="B39" s="59">
        <f>'[1]一覧(今年度)'!DC$41</f>
        <v>22492208</v>
      </c>
      <c r="C39" s="59">
        <f>'[1]一覧(今年度)'!DD$41</f>
        <v>311797</v>
      </c>
      <c r="D39" s="54">
        <f t="shared" si="23"/>
        <v>22804005</v>
      </c>
      <c r="E39" s="59">
        <f>'[1]一覧(今年度)'!DF$41</f>
        <v>22385534</v>
      </c>
      <c r="F39" s="59">
        <f>'[1]一覧(今年度)'!DG$41</f>
        <v>97774</v>
      </c>
      <c r="G39" s="54">
        <f t="shared" si="24"/>
        <v>22483308</v>
      </c>
      <c r="H39" s="102">
        <f t="shared" si="7"/>
        <v>99.525729088046845</v>
      </c>
      <c r="I39" s="102">
        <f t="shared" si="2"/>
        <v>31.358223459494479</v>
      </c>
      <c r="J39" s="102">
        <f t="shared" si="2"/>
        <v>98.593681241518766</v>
      </c>
      <c r="K39" s="106"/>
      <c r="L39" s="106"/>
      <c r="M39" s="107">
        <f>'[1]一覧(今年度)'!FN$41</f>
        <v>2344</v>
      </c>
      <c r="N39" s="107">
        <f>'[1]一覧(今年度)'!FO$41</f>
        <v>310</v>
      </c>
      <c r="O39" s="54">
        <f t="shared" si="22"/>
        <v>2654</v>
      </c>
      <c r="P39" s="107">
        <f>'[1]一覧(今年度)'!HS$41</f>
        <v>318</v>
      </c>
      <c r="Q39" s="107">
        <f>'[1]一覧(今年度)'!HT$41</f>
        <v>21688</v>
      </c>
      <c r="R39" s="54">
        <f t="shared" si="25"/>
        <v>22006</v>
      </c>
      <c r="S39" s="60">
        <f t="shared" si="5"/>
        <v>108700</v>
      </c>
      <c r="T39" s="60">
        <f t="shared" si="5"/>
        <v>192645</v>
      </c>
      <c r="U39" s="56">
        <f t="shared" si="5"/>
        <v>301345</v>
      </c>
    </row>
    <row r="40" spans="1:21" x14ac:dyDescent="0.15">
      <c r="A40" s="53" t="s">
        <v>54</v>
      </c>
      <c r="B40" s="59">
        <f>'[1]一覧(今年度)'!DI$41</f>
        <v>661</v>
      </c>
      <c r="C40" s="59">
        <f>'[1]一覧(今年度)'!DJ$41</f>
        <v>0</v>
      </c>
      <c r="D40" s="54">
        <f t="shared" si="23"/>
        <v>661</v>
      </c>
      <c r="E40" s="59">
        <f>'[1]一覧(今年度)'!DL$41</f>
        <v>659</v>
      </c>
      <c r="F40" s="59">
        <f>'[1]一覧(今年度)'!DM$41</f>
        <v>0</v>
      </c>
      <c r="G40" s="54">
        <f t="shared" si="24"/>
        <v>659</v>
      </c>
      <c r="H40" s="102">
        <f t="shared" si="7"/>
        <v>99.697428139183046</v>
      </c>
      <c r="I40" s="102" t="str">
        <f t="shared" si="2"/>
        <v>-</v>
      </c>
      <c r="J40" s="102">
        <f t="shared" si="2"/>
        <v>99.697428139183046</v>
      </c>
      <c r="K40" s="106"/>
      <c r="L40" s="106"/>
      <c r="M40" s="107">
        <f>'[1]一覧(今年度)'!FP$41</f>
        <v>0</v>
      </c>
      <c r="N40" s="107">
        <f>'[1]一覧(今年度)'!FQ$41</f>
        <v>0</v>
      </c>
      <c r="O40" s="54">
        <f t="shared" si="22"/>
        <v>0</v>
      </c>
      <c r="P40" s="107">
        <f>'[1]一覧(今年度)'!HV$41</f>
        <v>0</v>
      </c>
      <c r="Q40" s="107">
        <f>'[1]一覧(今年度)'!HW$41</f>
        <v>0</v>
      </c>
      <c r="R40" s="54">
        <f t="shared" si="25"/>
        <v>0</v>
      </c>
      <c r="S40" s="60">
        <f t="shared" si="5"/>
        <v>2</v>
      </c>
      <c r="T40" s="60">
        <f t="shared" si="5"/>
        <v>0</v>
      </c>
      <c r="U40" s="56">
        <f t="shared" si="5"/>
        <v>2</v>
      </c>
    </row>
    <row r="41" spans="1:21" x14ac:dyDescent="0.15">
      <c r="A41" s="53" t="s">
        <v>55</v>
      </c>
      <c r="B41" s="59"/>
      <c r="C41" s="59"/>
      <c r="D41" s="54">
        <f t="shared" si="23"/>
        <v>0</v>
      </c>
      <c r="E41" s="59"/>
      <c r="F41" s="59"/>
      <c r="G41" s="54">
        <f t="shared" si="24"/>
        <v>0</v>
      </c>
      <c r="H41" s="102" t="str">
        <f t="shared" si="7"/>
        <v>-</v>
      </c>
      <c r="I41" s="102" t="str">
        <f t="shared" si="2"/>
        <v>-</v>
      </c>
      <c r="J41" s="102" t="str">
        <f t="shared" si="2"/>
        <v>-</v>
      </c>
      <c r="K41" s="106"/>
      <c r="L41" s="106"/>
      <c r="M41" s="107"/>
      <c r="N41" s="107"/>
      <c r="O41" s="54">
        <f t="shared" si="22"/>
        <v>0</v>
      </c>
      <c r="P41" s="107"/>
      <c r="Q41" s="107"/>
      <c r="R41" s="54">
        <f t="shared" si="25"/>
        <v>0</v>
      </c>
      <c r="S41" s="60">
        <f t="shared" si="5"/>
        <v>0</v>
      </c>
      <c r="T41" s="60">
        <f t="shared" si="5"/>
        <v>0</v>
      </c>
      <c r="U41" s="56">
        <f t="shared" si="5"/>
        <v>0</v>
      </c>
    </row>
    <row r="42" spans="1:21" x14ac:dyDescent="0.15">
      <c r="A42" s="108" t="s">
        <v>56</v>
      </c>
      <c r="B42" s="59"/>
      <c r="C42" s="59"/>
      <c r="D42" s="88">
        <f t="shared" si="23"/>
        <v>0</v>
      </c>
      <c r="E42" s="59"/>
      <c r="F42" s="59"/>
      <c r="G42" s="88">
        <f t="shared" si="24"/>
        <v>0</v>
      </c>
      <c r="H42" s="102" t="str">
        <f t="shared" si="7"/>
        <v>-</v>
      </c>
      <c r="I42" s="102" t="str">
        <f t="shared" si="2"/>
        <v>-</v>
      </c>
      <c r="J42" s="102" t="str">
        <f t="shared" si="2"/>
        <v>-</v>
      </c>
      <c r="K42" s="75"/>
      <c r="L42" s="75"/>
      <c r="M42" s="107"/>
      <c r="N42" s="107"/>
      <c r="O42" s="88">
        <f t="shared" si="22"/>
        <v>0</v>
      </c>
      <c r="P42" s="107"/>
      <c r="Q42" s="59"/>
      <c r="R42" s="88">
        <f t="shared" si="25"/>
        <v>0</v>
      </c>
      <c r="S42" s="101">
        <f t="shared" si="5"/>
        <v>0</v>
      </c>
      <c r="T42" s="101">
        <f t="shared" si="5"/>
        <v>0</v>
      </c>
      <c r="U42" s="86">
        <f t="shared" si="5"/>
        <v>0</v>
      </c>
    </row>
    <row r="43" spans="1:21" ht="15" thickBot="1" x14ac:dyDescent="0.2">
      <c r="A43" s="53" t="s">
        <v>57</v>
      </c>
      <c r="B43" s="109"/>
      <c r="C43" s="109"/>
      <c r="D43" s="110">
        <f t="shared" si="23"/>
        <v>0</v>
      </c>
      <c r="E43" s="109"/>
      <c r="F43" s="109"/>
      <c r="G43" s="110">
        <f t="shared" si="24"/>
        <v>0</v>
      </c>
      <c r="H43" s="111" t="str">
        <f t="shared" si="7"/>
        <v>-</v>
      </c>
      <c r="I43" s="111" t="str">
        <f t="shared" si="2"/>
        <v>-</v>
      </c>
      <c r="J43" s="111" t="str">
        <f t="shared" si="2"/>
        <v>-</v>
      </c>
      <c r="K43" s="92"/>
      <c r="L43" s="92"/>
      <c r="M43" s="109"/>
      <c r="N43" s="109"/>
      <c r="O43" s="110">
        <f t="shared" si="22"/>
        <v>0</v>
      </c>
      <c r="P43" s="109"/>
      <c r="Q43" s="109"/>
      <c r="R43" s="110">
        <f t="shared" si="25"/>
        <v>0</v>
      </c>
      <c r="S43" s="112">
        <f t="shared" si="5"/>
        <v>0</v>
      </c>
      <c r="T43" s="112">
        <f t="shared" si="5"/>
        <v>0</v>
      </c>
      <c r="U43" s="113">
        <f t="shared" si="5"/>
        <v>0</v>
      </c>
    </row>
    <row r="44" spans="1:21" ht="15" thickBot="1" x14ac:dyDescent="0.2">
      <c r="A44" s="114" t="s">
        <v>58</v>
      </c>
      <c r="B44" s="115"/>
      <c r="C44" s="115"/>
      <c r="D44" s="116">
        <f>B44+C44</f>
        <v>0</v>
      </c>
      <c r="E44" s="115"/>
      <c r="F44" s="115"/>
      <c r="G44" s="116">
        <f>E44+F44</f>
        <v>0</v>
      </c>
      <c r="H44" s="117" t="str">
        <f t="shared" si="7"/>
        <v>-</v>
      </c>
      <c r="I44" s="117" t="str">
        <f t="shared" si="2"/>
        <v>-</v>
      </c>
      <c r="J44" s="117" t="str">
        <f t="shared" si="2"/>
        <v>-</v>
      </c>
      <c r="K44" s="115">
        <v>0</v>
      </c>
      <c r="L44" s="115">
        <v>0</v>
      </c>
      <c r="M44" s="115">
        <v>0</v>
      </c>
      <c r="N44" s="115"/>
      <c r="O44" s="116">
        <f>M44+N44</f>
        <v>0</v>
      </c>
      <c r="P44" s="115"/>
      <c r="Q44" s="115"/>
      <c r="R44" s="116">
        <f>P44+Q44</f>
        <v>0</v>
      </c>
      <c r="S44" s="118">
        <f t="shared" si="5"/>
        <v>0</v>
      </c>
      <c r="T44" s="118">
        <f t="shared" si="5"/>
        <v>0</v>
      </c>
      <c r="U44" s="116">
        <f t="shared" si="5"/>
        <v>0</v>
      </c>
    </row>
    <row r="45" spans="1:21" ht="15" thickBot="1" x14ac:dyDescent="0.2">
      <c r="A45" s="119" t="s">
        <v>59</v>
      </c>
      <c r="B45" s="120">
        <f>B12+B33+B44</f>
        <v>386091223</v>
      </c>
      <c r="C45" s="121">
        <f>C12+C33+C44</f>
        <v>7474391</v>
      </c>
      <c r="D45" s="122">
        <f>SUM(D12,D33,D44)</f>
        <v>393894923</v>
      </c>
      <c r="E45" s="120">
        <f>E12+E33+E44</f>
        <v>383453621</v>
      </c>
      <c r="F45" s="121">
        <f>F12+F33+F44</f>
        <v>2207065</v>
      </c>
      <c r="G45" s="122">
        <f>SUM(G12,G33,G44)</f>
        <v>385989995</v>
      </c>
      <c r="H45" s="123">
        <f t="shared" si="7"/>
        <v>99.316844869068674</v>
      </c>
      <c r="I45" s="123">
        <f t="shared" si="2"/>
        <v>29.528358899072849</v>
      </c>
      <c r="J45" s="124">
        <f t="shared" si="2"/>
        <v>97.993137880581415</v>
      </c>
      <c r="K45" s="125">
        <f>K12+K33+K44</f>
        <v>4958313.1100000003</v>
      </c>
      <c r="L45" s="125">
        <f>L12+L33+L44</f>
        <v>4953698.8150000004</v>
      </c>
      <c r="M45" s="120">
        <f>M12+M33+M44</f>
        <v>66028</v>
      </c>
      <c r="N45" s="121">
        <f>N12+N33+N44</f>
        <v>3768</v>
      </c>
      <c r="O45" s="110">
        <f>SUM(O12,O33,O44)</f>
        <v>69796</v>
      </c>
      <c r="P45" s="120">
        <f>P12+P33+P44</f>
        <v>13698</v>
      </c>
      <c r="Q45" s="121">
        <f>Q12+Q33+Q44</f>
        <v>757108</v>
      </c>
      <c r="R45" s="110">
        <f>SUM(R12,R33,R44)</f>
        <v>770806</v>
      </c>
      <c r="S45" s="126">
        <f t="shared" si="5"/>
        <v>2689932</v>
      </c>
      <c r="T45" s="126">
        <f>C45-F45+N45-Q45</f>
        <v>4513986</v>
      </c>
      <c r="U45" s="113">
        <f t="shared" si="5"/>
        <v>7203918</v>
      </c>
    </row>
    <row r="46" spans="1:21" ht="15" thickTop="1" x14ac:dyDescent="0.15">
      <c r="A46" s="127" t="s">
        <v>60</v>
      </c>
      <c r="B46" s="59">
        <f>'[1]一覧(今年度)'!DO$41</f>
        <v>20349690</v>
      </c>
      <c r="C46" s="59">
        <f>'[1]一覧(今年度)'!DP$41</f>
        <v>4533558</v>
      </c>
      <c r="D46" s="128">
        <f>B46+C46</f>
        <v>24883248</v>
      </c>
      <c r="E46" s="59">
        <f>'[1]一覧(今年度)'!DR$41</f>
        <v>19370718</v>
      </c>
      <c r="F46" s="59">
        <f>'[1]一覧(今年度)'!DS$41</f>
        <v>846033</v>
      </c>
      <c r="G46" s="128">
        <f>E46+F46</f>
        <v>20216751</v>
      </c>
      <c r="H46" s="129">
        <f t="shared" si="7"/>
        <v>95.189253497227725</v>
      </c>
      <c r="I46" s="129">
        <f t="shared" si="2"/>
        <v>18.661567801713357</v>
      </c>
      <c r="J46" s="129">
        <f t="shared" si="2"/>
        <v>81.246431334044502</v>
      </c>
      <c r="K46" s="130"/>
      <c r="L46" s="130"/>
      <c r="M46" s="131">
        <f>'[1]一覧(今年度)'!FR$41</f>
        <v>40572</v>
      </c>
      <c r="N46" s="74">
        <f>'[1]一覧(今年度)'!FS$41</f>
        <v>3518</v>
      </c>
      <c r="O46" s="128">
        <f>M46+N46</f>
        <v>44090</v>
      </c>
      <c r="P46" s="131">
        <f>'[1]一覧(今年度)'!HY$41</f>
        <v>16944</v>
      </c>
      <c r="Q46" s="131">
        <f>'[1]一覧(今年度)'!HZ$41</f>
        <v>569344</v>
      </c>
      <c r="R46" s="128">
        <f>P46+Q46</f>
        <v>586288</v>
      </c>
      <c r="S46" s="132">
        <f>B46-E46+M46-P46</f>
        <v>1002600</v>
      </c>
      <c r="T46" s="132">
        <f>C46-F46+N46-Q46</f>
        <v>3121699</v>
      </c>
      <c r="U46" s="133">
        <f t="shared" ref="U46:U80" si="26">D46-G46+O46-R46</f>
        <v>4124299</v>
      </c>
    </row>
    <row r="47" spans="1:21" ht="15" customHeight="1" x14ac:dyDescent="0.15">
      <c r="A47" s="134" t="s">
        <v>61</v>
      </c>
      <c r="B47" s="59">
        <f>'[1]一覧(今年度)'!DU$41</f>
        <v>17171454.899999999</v>
      </c>
      <c r="C47" s="59">
        <f>'[1]一覧(今年度)'!DV$41</f>
        <v>826927.3</v>
      </c>
      <c r="D47" s="54">
        <f>B47+C47</f>
        <v>17998382.199999999</v>
      </c>
      <c r="E47" s="59">
        <f>'[1]一覧(今年度)'!DX$41</f>
        <v>16515943</v>
      </c>
      <c r="F47" s="59">
        <f>'[1]一覧(今年度)'!DY$41</f>
        <v>295824</v>
      </c>
      <c r="G47" s="54">
        <f>E47+F47</f>
        <v>16811767</v>
      </c>
      <c r="H47" s="102">
        <f t="shared" si="7"/>
        <v>96.182548864860607</v>
      </c>
      <c r="I47" s="102">
        <f t="shared" si="2"/>
        <v>35.773882419893496</v>
      </c>
      <c r="J47" s="102">
        <f t="shared" si="2"/>
        <v>93.407100778202164</v>
      </c>
      <c r="K47" s="75"/>
      <c r="L47" s="75"/>
      <c r="M47" s="107">
        <f>'[1]一覧(今年度)'!FT$41</f>
        <v>28130</v>
      </c>
      <c r="N47" s="104">
        <f>'[1]一覧(今年度)'!FU$41</f>
        <v>1299</v>
      </c>
      <c r="O47" s="54">
        <f>M47+N47</f>
        <v>29429</v>
      </c>
      <c r="P47" s="107">
        <f>'[1]一覧(今年度)'!IB$41</f>
        <v>30001</v>
      </c>
      <c r="Q47" s="107">
        <f>'[1]一覧(今年度)'!IC$41</f>
        <v>341565</v>
      </c>
      <c r="R47" s="54">
        <f>P47+Q47</f>
        <v>371566</v>
      </c>
      <c r="S47" s="60">
        <f>B47-E47+M47-P47</f>
        <v>653640.89999999851</v>
      </c>
      <c r="T47" s="60">
        <f t="shared" ref="T47:T82" si="27">C47-F47+N47-Q47</f>
        <v>190837.30000000005</v>
      </c>
      <c r="U47" s="56">
        <f t="shared" si="26"/>
        <v>844478.19999999925</v>
      </c>
    </row>
    <row r="48" spans="1:21" x14ac:dyDescent="0.15">
      <c r="K48" s="135"/>
      <c r="L48" s="135"/>
      <c r="M48" s="135"/>
      <c r="N48" s="135"/>
      <c r="O48" s="135"/>
      <c r="P48" s="135"/>
      <c r="Q48" s="135"/>
      <c r="R48" s="135"/>
      <c r="S48" s="135"/>
    </row>
    <row r="49" spans="1:22" x14ac:dyDescent="0.15">
      <c r="B49" s="136" t="s">
        <v>62</v>
      </c>
      <c r="C49" s="136"/>
      <c r="D49" s="136"/>
      <c r="E49" s="136"/>
      <c r="F49" s="136"/>
      <c r="G49" s="136"/>
      <c r="L49" s="135"/>
      <c r="M49" s="135"/>
      <c r="N49" s="135"/>
      <c r="O49" s="135"/>
      <c r="P49" s="135"/>
      <c r="Q49" s="135"/>
      <c r="R49" s="135"/>
      <c r="S49" s="135"/>
    </row>
    <row r="50" spans="1:22" x14ac:dyDescent="0.15">
      <c r="A50" s="137"/>
      <c r="B50" s="138" t="s">
        <v>63</v>
      </c>
      <c r="C50" s="139"/>
      <c r="D50" s="140"/>
      <c r="E50" s="138" t="s">
        <v>64</v>
      </c>
      <c r="F50" s="139"/>
      <c r="G50" s="140"/>
      <c r="L50" s="135"/>
      <c r="M50" s="135"/>
      <c r="N50" s="135"/>
      <c r="O50" s="135"/>
      <c r="P50" s="135"/>
      <c r="Q50" s="135"/>
      <c r="R50" s="135"/>
      <c r="S50" s="135"/>
    </row>
    <row r="51" spans="1:22" x14ac:dyDescent="0.15">
      <c r="A51" s="141" t="s">
        <v>65</v>
      </c>
      <c r="B51" s="142">
        <f>'[1]一覧(今年度)'!$EE$41</f>
        <v>653277</v>
      </c>
      <c r="C51" s="143"/>
      <c r="D51" s="144"/>
      <c r="E51" s="142">
        <f>'[1]一覧(今年度)'!$EF$41</f>
        <v>609726</v>
      </c>
      <c r="F51" s="143" t="e">
        <f>#REF!</f>
        <v>#REF!</v>
      </c>
      <c r="G51" s="144" t="e">
        <f>#REF!</f>
        <v>#REF!</v>
      </c>
      <c r="L51" s="135"/>
      <c r="M51" s="135"/>
      <c r="N51" s="135"/>
      <c r="O51" s="135"/>
      <c r="P51" s="135"/>
      <c r="Q51" s="135"/>
      <c r="R51" s="135"/>
      <c r="S51" s="135"/>
    </row>
    <row r="52" spans="1:22" x14ac:dyDescent="0.15">
      <c r="O52" s="19"/>
      <c r="V52" s="18"/>
    </row>
    <row r="53" spans="1:22" x14ac:dyDescent="0.15">
      <c r="M53" s="19"/>
      <c r="V53" s="145"/>
    </row>
  </sheetData>
  <mergeCells count="37">
    <mergeCell ref="B51:D51"/>
    <mergeCell ref="E51:G51"/>
    <mergeCell ref="S8:S10"/>
    <mergeCell ref="T8:T10"/>
    <mergeCell ref="U8:U10"/>
    <mergeCell ref="A10:A11"/>
    <mergeCell ref="B50:D50"/>
    <mergeCell ref="E50:G50"/>
    <mergeCell ref="M8:M10"/>
    <mergeCell ref="N8:N10"/>
    <mergeCell ref="O8:O10"/>
    <mergeCell ref="P8:P10"/>
    <mergeCell ref="Q8:Q10"/>
    <mergeCell ref="R8:R10"/>
    <mergeCell ref="M7:O7"/>
    <mergeCell ref="S7:U7"/>
    <mergeCell ref="B8:B10"/>
    <mergeCell ref="C8:C10"/>
    <mergeCell ref="D8:D10"/>
    <mergeCell ref="E8:E10"/>
    <mergeCell ref="F8:F10"/>
    <mergeCell ref="G8:G10"/>
    <mergeCell ref="H8:H9"/>
    <mergeCell ref="I8:I9"/>
    <mergeCell ref="A7:A8"/>
    <mergeCell ref="B7:D7"/>
    <mergeCell ref="E7:G7"/>
    <mergeCell ref="H7:J7"/>
    <mergeCell ref="K7:K11"/>
    <mergeCell ref="L7:L11"/>
    <mergeCell ref="J8:J9"/>
    <mergeCell ref="G3:H3"/>
    <mergeCell ref="I3:J3"/>
    <mergeCell ref="K3:L3"/>
    <mergeCell ref="G4:H4"/>
    <mergeCell ref="I4:J4"/>
    <mergeCell ref="K4:L4"/>
  </mergeCells>
  <phoneticPr fontId="3"/>
  <dataValidations count="1">
    <dataValidation imeMode="off" allowBlank="1" showInputMessage="1" showErrorMessage="1" sqref="B12:C14 C48:C50 D12:D19 G22:G26 D28:D32 O12:O19 E26:F26 M32:N32 B20:G21 O22:O32 B48:B51 E48:G51 G35 E12:F14 D22:D26 G12:G19 B26:C26 B33:G34 E43:F45 M48:R51 M43:N45 M26:N26 R12:R19 P26:Q26 M33:R34 P32:Q32 R35 R22:R32 P43:Q45 P12:Q14 K12:N14 B43:C45 D35 B36:G36 G28:G32 M20:R21 M36:R36 G37:G47 R37:R47 K20:L51 H12:J51 S12:V51 D37:D50 O35 O37:O47"/>
  </dataValidations>
  <pageMargins left="0.39370078740157483" right="0.39370078740157483" top="0.59055118110236227" bottom="0.3937007874015748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①集計</vt:lpstr>
      <vt:lpstr>①集計!Print_Area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2023-09-01T01:50:41Z</dcterms:created>
  <dcterms:modified xsi:type="dcterms:W3CDTF">2023-09-01T01:51:06Z</dcterms:modified>
</cp:coreProperties>
</file>