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1162\Desktop\水道事業\デスクトップ (小原昭子)\只野ドキュ\☆52.市町村課関係\R4\R5.1.11　【宮城県市町村課】公営企業に係る経営比較分析表（令和３年度決算）の分析等について(依頼）\"/>
    </mc:Choice>
  </mc:AlternateContent>
  <xr:revisionPtr revIDLastSave="0" documentId="13_ncr:1_{46859D59-6264-449D-9DE8-EEC0E206FFC5}" xr6:coauthVersionLast="43" xr6:coauthVersionMax="43" xr10:uidLastSave="{00000000-0000-0000-0000-000000000000}"/>
  <workbookProtection workbookAlgorithmName="SHA-512" workbookHashValue="rHu3fKehP6VPg+SiBoNIu9XBRPVvYDRkjyxVDOBgVVGlKs2wIHep0yz9T2qlZmMQbMceKfrMe2cZ7yPdO+BewA==" workbookSaltValue="r8KsIv3jn4Wb9NTzvg1yq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<sst xmlns="http://schemas.openxmlformats.org/spreadsheetml/2006/main" count="228" uniqueCount="114">
  <si>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</si>
  <si>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</si>
  <si>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</si>
  <si>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</si>
  <si>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</si>
  <si>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</si>
  <si>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</si>
  <si>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</si>
  <si>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</si>
  <si>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</si>
  <si>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</si>
  <si>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</si>
  <si>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</si>
  <si>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</si>
  <si>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</si>
  <si>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</si>
  <si>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</si>
  <si>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</si>
  <si>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</si>
  <si>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</si>
  <si>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</si>
  <si>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</si>
  <si>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</si>
  <si>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</si>
  <si>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</si>
  <si>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</si>
  <si>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</si>
  <si>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</si>
  <si>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</si>
  <si>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</si>
  <si>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</si>
  <si>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</si>
  <si>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</si>
  <si>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</si>
  <si>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</si>
  <si>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</si>
  <si>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</si>
  <si>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</si>
  <si>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</si>
  <si>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</si>
  <si>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</si>
  <si>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</si>
  <si>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</si>
  <si>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</si>
  <si>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</si>
  <si>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</si>
  <si>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</si>
  <si>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</si>
  <si>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</si>
  <si>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</si>
  <si>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</si>
  <si>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</si>
  <si>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</si>
  <si>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</si>
  <si>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</si>
  <si>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</si>
  <si>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</si>
  <si>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</si>
  <si>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</si>
  <si>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</si>
  <si>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</si>
  <si>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</si>
  <si>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</si>
  <si>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</si>
  <si>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</si>
  <si>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</si>
  <si>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</si>
  <si>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</si>
  <si>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</si>
  <si>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</si>
  <si>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</si>
  <si>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</si>
  <si>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</si>
  <si>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</si>
  <si>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</si>
  <si>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</si>
  <si>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</si>
  <si>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</si>
  <si>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</si>
  <si>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</si>
  <si>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</si>
  <si>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</si>
  <si>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</si>
  <si>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</si>
  <si>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</si>
  <si>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</si>
  <si>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</si>
  <si>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</si>
  <si>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</si>
  <si>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</si>
  <si>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</si>
  <si>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</si>
  <si>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</si>
  <si>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</si>
  <si>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</si>
  <si>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</si>
  <si>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</si>
  <si>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</si>
  <si>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</si>
  <si>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</si>
  <si>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</si>
  <si>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</si>
  <si>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</si>
  <si>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</si>
  <si>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</si>
  <si>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</si>
  <si>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</si>
  <si>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</si>
  <si>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</si>
  <si>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</si>
  <si>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</si>
  <si>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原価償却率、管路経年化率ともに昨年ほぼ横ばいとなった。有収率の低下にも関係するため、水道管の管理や調査を適切に行っていく必要がある。今後、アセットマネジメントを通して管・施設等の更新計画を立て、優先順位が高いものから順次更新工事を行っていかなければならない。管路更新率については、国の遊水地工事に係る布設替えを行ったものである。</t>
    <rPh sb="26" eb="27">
      <t>ヨコ</t>
    </rPh>
    <rPh sb="147" eb="148">
      <t>クニ</t>
    </rPh>
    <rPh sb="149" eb="152">
      <t>ユウスイチ</t>
    </rPh>
    <rPh sb="152" eb="154">
      <t>コウジ</t>
    </rPh>
    <rPh sb="155" eb="156">
      <t>カカ</t>
    </rPh>
    <rPh sb="157" eb="160">
      <t>フセツガ</t>
    </rPh>
    <phoneticPr fontId="4"/>
  </si>
  <si>
    <t>　令和3年度は、経常収支比率が前年度を上回り、流動比率・料金回収率も全国平均を上回るなど、経営状況を見ると悪くない数字だが、以前より課題として挙げていた施設・資産の更新について引き続き対応していかなければならず、施設更新計画や水道事業アセットマネジメントにより具体的な対応策を実行し、経営と資産管理の両方を安定させられるよう努めなければならない。</t>
    <phoneticPr fontId="4"/>
  </si>
  <si>
    <r>
      <t>　①経常収支比率は116.13％で、前年に引き続き100％を超え黒字となった。理由としては、単価改定による受水費の減や減価償却費の減により経常費用が抑えられたことと、給水収益の増、開発負担金の収入増などにより、経常収益が増加したことによるものと考えられる。
　②営業収益が大きいことから、現在のところ発生していない。
　③流動比率は昨年度とほぼ同率で横ばいとなった。流動負債の支払いに充当できる流動資産は、平均値を大きく上回っている状況である。
　④企業債残高に対する給水収益の比率は、更新工事に伴う起債の借入をしていないため、低い割合となっている。</t>
    </r>
    <r>
      <rPr>
        <sz val="11"/>
        <color rgb="FFFF0000"/>
        <rFont val="ＭＳ ゴシック"/>
        <family val="3"/>
        <charset val="128"/>
      </rPr>
      <t xml:space="preserve">
</t>
    </r>
    <r>
      <rPr>
        <sz val="11"/>
        <color theme="1"/>
        <rFont val="ＭＳ ゴシック"/>
        <family val="3"/>
        <charset val="128"/>
      </rPr>
      <t>　⑤料金回収率は100％を越え、給水に係る費用が給水収益でまかなえている状況である。</t>
    </r>
    <r>
      <rPr>
        <sz val="11"/>
        <color rgb="FFFF0000"/>
        <rFont val="ＭＳ ゴシック"/>
        <family val="3"/>
        <charset val="128"/>
      </rPr>
      <t xml:space="preserve">
</t>
    </r>
    <r>
      <rPr>
        <sz val="11"/>
        <color theme="1"/>
        <rFont val="ＭＳ ゴシック"/>
        <family val="3"/>
        <charset val="128"/>
      </rPr>
      <t>　⑥給水原価は昨年を下回った。理由として①でも述べたように、受水費や減価償却費の減により、費用が抑えられたためである。</t>
    </r>
    <r>
      <rPr>
        <sz val="11"/>
        <color rgb="FFFF0000"/>
        <rFont val="ＭＳ ゴシック"/>
        <family val="3"/>
        <charset val="128"/>
      </rPr>
      <t xml:space="preserve">
</t>
    </r>
    <r>
      <rPr>
        <sz val="11"/>
        <color theme="1"/>
        <rFont val="ＭＳ ゴシック"/>
        <family val="3"/>
        <charset val="128"/>
      </rPr>
      <t>　⑦施設利用率は昨年度とほぼ同率であり、新規需要が落ち着いたと思われる。</t>
    </r>
    <r>
      <rPr>
        <sz val="11"/>
        <color rgb="FFFF0000"/>
        <rFont val="ＭＳ ゴシック"/>
        <family val="3"/>
        <charset val="128"/>
      </rPr>
      <t xml:space="preserve">
</t>
    </r>
    <r>
      <rPr>
        <sz val="11"/>
        <color theme="1"/>
        <rFont val="ＭＳ ゴシック"/>
        <family val="3"/>
        <charset val="128"/>
      </rPr>
      <t>　⑧有収率は前年度より改善した。年々減少している状況を踏まえ、令和3年度に漏水調査を実施し、漏水箇所の修繕をした結果、有収率の向上につながった。</t>
    </r>
    <rPh sb="2" eb="8">
      <t>ケイジョウシュウシヒリツ</t>
    </rPh>
    <rPh sb="18" eb="20">
      <t>ゼンネン</t>
    </rPh>
    <rPh sb="21" eb="22">
      <t>ヒ</t>
    </rPh>
    <rPh sb="23" eb="24">
      <t>ツヅ</t>
    </rPh>
    <rPh sb="30" eb="31">
      <t>コ</t>
    </rPh>
    <rPh sb="32" eb="34">
      <t>クロジ</t>
    </rPh>
    <rPh sb="39" eb="41">
      <t>リユウ</t>
    </rPh>
    <rPh sb="46" eb="50">
      <t>タンカカイテイ</t>
    </rPh>
    <rPh sb="53" eb="56">
      <t>ジュスイヒ</t>
    </rPh>
    <rPh sb="57" eb="58">
      <t>ゲン</t>
    </rPh>
    <rPh sb="59" eb="63">
      <t>ゲンカショウキャク</t>
    </rPh>
    <rPh sb="63" eb="64">
      <t>ヒ</t>
    </rPh>
    <rPh sb="65" eb="66">
      <t>ゲン</t>
    </rPh>
    <rPh sb="69" eb="73">
      <t>ケイジョウヒヨウ</t>
    </rPh>
    <rPh sb="74" eb="75">
      <t>オサ</t>
    </rPh>
    <rPh sb="83" eb="87">
      <t>キュウスイシュウエキ</t>
    </rPh>
    <rPh sb="88" eb="89">
      <t>ゾウ</t>
    </rPh>
    <rPh sb="90" eb="95">
      <t>カイハツフタンキン</t>
    </rPh>
    <rPh sb="96" eb="99">
      <t>シュウニュウゾウ</t>
    </rPh>
    <rPh sb="105" eb="109">
      <t>ケイジョウシュウエキ</t>
    </rPh>
    <rPh sb="110" eb="112">
      <t>ゾウカ</t>
    </rPh>
    <rPh sb="122" eb="123">
      <t>カンガ</t>
    </rPh>
    <rPh sb="131" eb="135">
      <t>エイギョウシュウエキ</t>
    </rPh>
    <rPh sb="136" eb="137">
      <t>オオ</t>
    </rPh>
    <rPh sb="144" eb="146">
      <t>ゲンザイ</t>
    </rPh>
    <rPh sb="150" eb="152">
      <t>ハッセイ</t>
    </rPh>
    <rPh sb="161" eb="165">
      <t>リュウドウヒリツ</t>
    </rPh>
    <rPh sb="166" eb="169">
      <t>サクネンド</t>
    </rPh>
    <rPh sb="172" eb="174">
      <t>ドウリツ</t>
    </rPh>
    <rPh sb="175" eb="176">
      <t>ヨコ</t>
    </rPh>
    <rPh sb="183" eb="187">
      <t>リュウドウフサイ</t>
    </rPh>
    <rPh sb="188" eb="190">
      <t>シハラ</t>
    </rPh>
    <rPh sb="192" eb="194">
      <t>ジュウトウ</t>
    </rPh>
    <rPh sb="197" eb="201">
      <t>リュウドウシサン</t>
    </rPh>
    <rPh sb="203" eb="206">
      <t>ヘイキンチ</t>
    </rPh>
    <rPh sb="207" eb="208">
      <t>オオ</t>
    </rPh>
    <rPh sb="210" eb="212">
      <t>ウワマワ</t>
    </rPh>
    <rPh sb="216" eb="218">
      <t>ジョウキョウ</t>
    </rPh>
    <rPh sb="427" eb="429">
      <t>カイゼン</t>
    </rPh>
    <rPh sb="447" eb="449">
      <t>レイワ</t>
    </rPh>
    <rPh sb="450" eb="452">
      <t>ネンド</t>
    </rPh>
    <rPh sb="453" eb="457">
      <t>ロウスイチョウサ</t>
    </rPh>
    <rPh sb="458" eb="460">
      <t>ジッシ</t>
    </rPh>
    <rPh sb="462" eb="466">
      <t>ロウスイカショ</t>
    </rPh>
    <rPh sb="467" eb="469">
      <t>シュウゼン</t>
    </rPh>
    <rPh sb="472" eb="474">
      <t>ケッカ</t>
    </rPh>
    <rPh sb="475" eb="478">
      <t>ユウシュウリツ</t>
    </rPh>
    <rPh sb="479" eb="48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</si>
</sst>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0.03</c:v>
                </c:pt>
                <c:pt idx="4" formatCode="#,##0.00;&quot;△&quot;#,##0.00;&quot;-&quot;">
                  <c:v>0.1</c:v>
                </c:pt>
              </c:numCache>
            </c:numRef>
          </c:val>
          <c:extLst>
            <c:ext xmlns:c16="http://schemas.microsoft.com/office/drawing/2014/chart" uri="{C3380CC4-5D6E-409C-BE32-E72D297353CC}">
              <c16:uniqueId val="{00000000-2E23-4411-8779-1A85C96BD2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E23-4411-8779-1A85C96BD2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43.08</c:v>
                </c:pt>
                <c:pt idx="1">
                  <c:v>47.14</c:v>
                </c:pt>
                <c:pt idx="2">
                  <c:v>50.92</c:v>
                </c:pt>
                <c:pt idx="3">
                  <c:v>52.41</c:v>
                </c:pt>
                <c:pt idx="4">
                  <c:v>51.09</c:v>
                </c:pt>
              </c:numCache>
            </c:numRef>
          </c:val>
          <c:extLst>
            <c:ext xmlns:c16="http://schemas.microsoft.com/office/drawing/2014/chart" uri="{C3380CC4-5D6E-409C-BE32-E72D297353CC}">
              <c16:uniqueId val="{00000000-AB7A-495A-B3B2-C55B0742B3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AB7A-495A-B3B2-C55B0742B3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85.69</c:v>
                </c:pt>
                <c:pt idx="1">
                  <c:v>80.319999999999993</c:v>
                </c:pt>
                <c:pt idx="2">
                  <c:v>75.77</c:v>
                </c:pt>
                <c:pt idx="3">
                  <c:v>73.33</c:v>
                </c:pt>
                <c:pt idx="4">
                  <c:v>77.88</c:v>
                </c:pt>
              </c:numCache>
            </c:numRef>
          </c:val>
          <c:extLst>
            <c:ext xmlns:c16="http://schemas.microsoft.com/office/drawing/2014/chart" uri="{C3380CC4-5D6E-409C-BE32-E72D297353CC}">
              <c16:uniqueId val="{00000000-588A-485E-9C98-F8308A083C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588A-485E-9C98-F8308A083C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104.11</c:v>
                </c:pt>
                <c:pt idx="1">
                  <c:v>107.02</c:v>
                </c:pt>
                <c:pt idx="2">
                  <c:v>100.48</c:v>
                </c:pt>
                <c:pt idx="3">
                  <c:v>113.72</c:v>
                </c:pt>
                <c:pt idx="4">
                  <c:v>116.13</c:v>
                </c:pt>
              </c:numCache>
            </c:numRef>
          </c:val>
          <c:extLst>
            <c:ext xmlns:c16="http://schemas.microsoft.com/office/drawing/2014/chart" uri="{C3380CC4-5D6E-409C-BE32-E72D297353CC}">
              <c16:uniqueId val="{00000000-0D35-4DC4-BB0C-A9087E5DEB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0D35-4DC4-BB0C-A9087E5DEB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66.3</c:v>
                </c:pt>
                <c:pt idx="1">
                  <c:v>66.900000000000006</c:v>
                </c:pt>
                <c:pt idx="2">
                  <c:v>67.91</c:v>
                </c:pt>
                <c:pt idx="3">
                  <c:v>69.349999999999994</c:v>
                </c:pt>
                <c:pt idx="4">
                  <c:v>70.510000000000005</c:v>
                </c:pt>
              </c:numCache>
            </c:numRef>
          </c:val>
          <c:extLst>
            <c:ext xmlns:c16="http://schemas.microsoft.com/office/drawing/2014/chart" uri="{C3380CC4-5D6E-409C-BE32-E72D297353CC}">
              <c16:uniqueId val="{00000000-E69C-436D-A8EF-39A06613F7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E69C-436D-A8EF-39A06613F7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24.68</c:v>
                </c:pt>
                <c:pt idx="1">
                  <c:v>39.979999999999997</c:v>
                </c:pt>
                <c:pt idx="2">
                  <c:v>44.14</c:v>
                </c:pt>
                <c:pt idx="3">
                  <c:v>50.57</c:v>
                </c:pt>
                <c:pt idx="4">
                  <c:v>50.47</c:v>
                </c:pt>
              </c:numCache>
            </c:numRef>
          </c:val>
          <c:extLst>
            <c:ext xmlns:c16="http://schemas.microsoft.com/office/drawing/2014/chart" uri="{C3380CC4-5D6E-409C-BE32-E72D297353CC}">
              <c16:uniqueId val="{00000000-5455-49F0-9779-C8CD4DABD6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5455-49F0-9779-C8CD4DABD6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DA-475D-9630-6EA11B612F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95DA-475D-9630-6EA11B612F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1035.2</c:v>
                </c:pt>
                <c:pt idx="1">
                  <c:v>1425.54</c:v>
                </c:pt>
                <c:pt idx="2">
                  <c:v>1165.1099999999999</c:v>
                </c:pt>
                <c:pt idx="3">
                  <c:v>1142.49</c:v>
                </c:pt>
                <c:pt idx="4">
                  <c:v>1084.23</c:v>
                </c:pt>
              </c:numCache>
            </c:numRef>
          </c:val>
          <c:extLst>
            <c:ext xmlns:c16="http://schemas.microsoft.com/office/drawing/2014/chart" uri="{C3380CC4-5D6E-409C-BE32-E72D297353CC}">
              <c16:uniqueId val="{00000000-5EB1-44AC-8B46-E1F56A82F3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5EB1-44AC-8B46-E1F56A82F3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130.15</c:v>
                </c:pt>
                <c:pt idx="1">
                  <c:v>116.97</c:v>
                </c:pt>
                <c:pt idx="2">
                  <c:v>107.11</c:v>
                </c:pt>
                <c:pt idx="3">
                  <c:v>107.73</c:v>
                </c:pt>
                <c:pt idx="4">
                  <c:v>86.89</c:v>
                </c:pt>
              </c:numCache>
            </c:numRef>
          </c:val>
          <c:extLst>
            <c:ext xmlns:c16="http://schemas.microsoft.com/office/drawing/2014/chart" uri="{C3380CC4-5D6E-409C-BE32-E72D297353CC}">
              <c16:uniqueId val="{00000000-B974-44B0-A3AB-4076CB0ABB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B974-44B0-A3AB-4076CB0ABB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91.04</c:v>
                </c:pt>
                <c:pt idx="1">
                  <c:v>94.99</c:v>
                </c:pt>
                <c:pt idx="2">
                  <c:v>93.72</c:v>
                </c:pt>
                <c:pt idx="3">
                  <c:v>95.3</c:v>
                </c:pt>
                <c:pt idx="4">
                  <c:v>107.33</c:v>
                </c:pt>
              </c:numCache>
            </c:numRef>
          </c:val>
          <c:extLst>
            <c:ext xmlns:c16="http://schemas.microsoft.com/office/drawing/2014/chart" uri="{C3380CC4-5D6E-409C-BE32-E72D297353CC}">
              <c16:uniqueId val="{00000000-5937-4A13-998F-3351A93EAD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937-4A13-998F-3351A93EAD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324.91000000000003</c:v>
                </c:pt>
                <c:pt idx="1">
                  <c:v>315.14999999999998</c:v>
                </c:pt>
                <c:pt idx="2">
                  <c:v>316.26</c:v>
                </c:pt>
                <c:pt idx="3">
                  <c:v>286.12</c:v>
                </c:pt>
                <c:pt idx="4">
                  <c:v>276.92</c:v>
                </c:pt>
              </c:numCache>
            </c:numRef>
          </c:val>
          <c:extLst>
            <c:ext xmlns:c16="http://schemas.microsoft.com/office/drawing/2014/chart" uri="{C3380CC4-5D6E-409C-BE32-E72D297353CC}">
              <c16:uniqueId val="{00000000-F348-45B7-8C4B-FD52F83BFE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348-45B7-8C4B-FD52F83BFE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4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大衡村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5770</v>
      </c>
      <c r="AM8" s="45"/>
      <c r="AN8" s="45"/>
      <c r="AO8" s="45"/>
      <c r="AP8" s="45"/>
      <c r="AQ8" s="45"/>
      <c r="AR8" s="45"/>
      <c r="AS8" s="45"/>
      <c r="AT8" s="46">
        <f>データ!$S$6</f>
        <v>60.32</v>
      </c>
      <c r="AU8" s="47"/>
      <c r="AV8" s="47"/>
      <c r="AW8" s="47"/>
      <c r="AX8" s="47"/>
      <c r="AY8" s="47"/>
      <c r="AZ8" s="47"/>
      <c r="BA8" s="47"/>
      <c r="BB8" s="48">
        <f>データ!$T$6</f>
        <v>95.66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85.53</v>
      </c>
      <c r="J10" s="47"/>
      <c r="K10" s="47"/>
      <c r="L10" s="47"/>
      <c r="M10" s="47"/>
      <c r="N10" s="47"/>
      <c r="O10" s="81"/>
      <c r="P10" s="48">
        <f>データ!$P$6</f>
        <v>98.76</v>
      </c>
      <c r="Q10" s="48"/>
      <c r="R10" s="48"/>
      <c r="S10" s="48"/>
      <c r="T10" s="48"/>
      <c r="U10" s="48"/>
      <c r="V10" s="48"/>
      <c r="W10" s="45">
        <f>データ!$Q$6</f>
        <v>5390</v>
      </c>
      <c r="X10" s="45"/>
      <c r="Y10" s="45"/>
      <c r="Z10" s="45"/>
      <c r="AA10" s="45"/>
      <c r="AB10" s="45"/>
      <c r="AC10" s="45"/>
      <c r="AD10" s="2"/>
      <c r="AE10" s="2"/>
      <c r="AF10" s="2"/>
      <c r="AG10" s="2"/>
      <c r="AH10" s="2"/>
      <c r="AI10" s="2"/>
      <c r="AJ10" s="2"/>
      <c r="AK10" s="2"/>
      <c r="AL10" s="45">
        <f>データ!$U$6</f>
        <v>5633</v>
      </c>
      <c r="AM10" s="45"/>
      <c r="AN10" s="45"/>
      <c r="AO10" s="45"/>
      <c r="AP10" s="45"/>
      <c r="AQ10" s="45"/>
      <c r="AR10" s="45"/>
      <c r="AS10" s="45"/>
      <c r="AT10" s="46">
        <f>データ!$V$6</f>
        <v>47.22</v>
      </c>
      <c r="AU10" s="47"/>
      <c r="AV10" s="47"/>
      <c r="AW10" s="47"/>
      <c r="AX10" s="47"/>
      <c r="AY10" s="47"/>
      <c r="AZ10" s="47"/>
      <c r="BA10" s="47"/>
      <c r="BB10" s="48">
        <f>データ!$W$6</f>
        <v>119.29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asxOU0jB04TtlqBMTE8oORNHz02UCVWzpC30SkotFZkmZBXjWQ99Bj4XMzWTpZQrFDGydow3HgmyqWKQAz35A==" saltValue="oXqucMX+TQXHsTtQPjTr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44245</v>
      </c>
      <c r="D6" s="20">
        <f t="shared" si="3"/>
        <v>46</v>
      </c>
      <c r="E6" s="20">
        <f t="shared" si="3"/>
        <v>1</v>
      </c>
      <c r="F6" s="20">
        <f t="shared" si="3"/>
        <v>0</v>
      </c>
      <c r="G6" s="20">
        <f t="shared" si="3"/>
        <v>1</v>
      </c>
      <c r="H6" s="20" t="str">
        <f t="shared" si="3"/>
        <v>宮城県　大衡村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85.53</v>
      </c>
      <c r="P6" s="21">
        <f t="shared" si="3"/>
        <v>98.76</v>
      </c>
      <c r="Q6" s="21">
        <f t="shared" si="3"/>
        <v>5390</v>
      </c>
      <c r="R6" s="21">
        <f t="shared" si="3"/>
        <v>5770</v>
      </c>
      <c r="S6" s="21">
        <f t="shared" si="3"/>
        <v>60.32</v>
      </c>
      <c r="T6" s="21">
        <f t="shared" si="3"/>
        <v>95.66</v>
      </c>
      <c r="U6" s="21">
        <f t="shared" si="3"/>
        <v>5633</v>
      </c>
      <c r="V6" s="21">
        <f t="shared" si="3"/>
        <v>47.22</v>
      </c>
      <c r="W6" s="21">
        <f t="shared" si="3"/>
        <v>119.29</v>
      </c>
      <c r="X6" s="22">
        <f>IF(X7="",NA(),X7)</f>
        <v>104.11</v>
      </c>
      <c r="Y6" s="22">
        <f t="shared" ref="Y6:AG6" si="4">IF(Y7="",NA(),Y7)</f>
        <v>107.02</v>
      </c>
      <c r="Z6" s="22">
        <f t="shared" si="4"/>
        <v>100.48</v>
      </c>
      <c r="AA6" s="22">
        <f t="shared" si="4"/>
        <v>113.72</v>
      </c>
      <c r="AB6" s="22">
        <f t="shared" si="4"/>
        <v>116.13</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1035.2</v>
      </c>
      <c r="AU6" s="22">
        <f t="shared" ref="AU6:BC6" si="6">IF(AU7="",NA(),AU7)</f>
        <v>1425.54</v>
      </c>
      <c r="AV6" s="22">
        <f t="shared" si="6"/>
        <v>1165.1099999999999</v>
      </c>
      <c r="AW6" s="22">
        <f t="shared" si="6"/>
        <v>1142.49</v>
      </c>
      <c r="AX6" s="22">
        <f t="shared" si="6"/>
        <v>1084.23</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130.15</v>
      </c>
      <c r="BF6" s="22">
        <f t="shared" ref="BF6:BN6" si="7">IF(BF7="",NA(),BF7)</f>
        <v>116.97</v>
      </c>
      <c r="BG6" s="22">
        <f t="shared" si="7"/>
        <v>107.11</v>
      </c>
      <c r="BH6" s="22">
        <f t="shared" si="7"/>
        <v>107.73</v>
      </c>
      <c r="BI6" s="22">
        <f t="shared" si="7"/>
        <v>86.89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91.04</v>
      </c>
      <c r="BQ6" s="22">
        <f t="shared" ref="BQ6:BY6" si="8">IF(BQ7="",NA(),BQ7)</f>
        <v>94.99</v>
      </c>
      <c r="BR6" s="22">
        <f t="shared" si="8"/>
        <v>93.72</v>
      </c>
      <c r="BS6" s="22">
        <f t="shared" si="8"/>
        <v>95.3</v>
      </c>
      <c r="BT6" s="22">
        <f t="shared" si="8"/>
        <v>107.33</v>
      </c>
      <c r="BU6" s="22">
        <f t="shared" si="8"/>
        <v>87.51</v>
      </c>
      <c r="BV6" s="22">
        <f t="shared" si="8"/>
        <v>84.77</v>
      </c>
      <c r="BW6" s="22">
        <f t="shared" si="8"/>
        <v>87.11</v>
      </c>
      <c r="BX6" s="22">
        <f t="shared" si="8"/>
        <v>82.78</v>
      </c>
      <c r="BY6" s="22">
        <f t="shared" si="8"/>
        <v>84.82</v>
      </c>
      <c r="BZ6" s="21" t="str">
        <f>IF(BZ7="","",IF(BZ7="-","【-】","【"&amp;SUBSTITUTE(TEXT(BZ7,"#,##0.00"),"-","△")&amp;"】"))</f>
        <v>【102.35】</v>
      </c>
      <c r="CA6" s="22">
        <f>IF(CA7="",NA(),CA7)</f>
        <v>324.91000000000003</v>
      </c>
      <c r="CB6" s="22">
        <f t="shared" ref="CB6:CJ6" si="9">IF(CB7="",NA(),CB7)</f>
        <v>315.14999999999998</v>
      </c>
      <c r="CC6" s="22">
        <f t="shared" si="9"/>
        <v>316.26</v>
      </c>
      <c r="CD6" s="22">
        <f t="shared" si="9"/>
        <v>286.12</v>
      </c>
      <c r="CE6" s="22">
        <f t="shared" si="9"/>
        <v>276.92</v>
      </c>
      <c r="CF6" s="22">
        <f t="shared" si="9"/>
        <v>218.42</v>
      </c>
      <c r="CG6" s="22">
        <f t="shared" si="9"/>
        <v>227.27</v>
      </c>
      <c r="CH6" s="22">
        <f t="shared" si="9"/>
        <v>223.98</v>
      </c>
      <c r="CI6" s="22">
        <f t="shared" si="9"/>
        <v>225.09</v>
      </c>
      <c r="CJ6" s="22">
        <f t="shared" si="9"/>
        <v>224.82</v>
      </c>
      <c r="CK6" s="21" t="str">
        <f>IF(CK7="","",IF(CK7="-","【-】","【"&amp;SUBSTITUTE(TEXT(CK7,"#,##0.00"),"-","△")&amp;"】"))</f>
        <v>【167.74】</v>
      </c>
      <c r="CL6" s="22">
        <f>IF(CL7="",NA(),CL7)</f>
        <v>43.08</v>
      </c>
      <c r="CM6" s="22">
        <f t="shared" ref="CM6:CU6" si="10">IF(CM7="",NA(),CM7)</f>
        <v>47.14</v>
      </c>
      <c r="CN6" s="22">
        <f t="shared" si="10"/>
        <v>50.92</v>
      </c>
      <c r="CO6" s="22">
        <f t="shared" si="10"/>
        <v>52.41</v>
      </c>
      <c r="CP6" s="22">
        <f t="shared" si="10"/>
        <v>51.09</v>
      </c>
      <c r="CQ6" s="22">
        <f t="shared" si="10"/>
        <v>50.24</v>
      </c>
      <c r="CR6" s="22">
        <f t="shared" si="10"/>
        <v>50.29</v>
      </c>
      <c r="CS6" s="22">
        <f t="shared" si="10"/>
        <v>49.64</v>
      </c>
      <c r="CT6" s="22">
        <f t="shared" si="10"/>
        <v>49.38</v>
      </c>
      <c r="CU6" s="22">
        <f t="shared" si="10"/>
        <v>50.09</v>
      </c>
      <c r="CV6" s="21" t="str">
        <f>IF(CV7="","",IF(CV7="-","【-】","【"&amp;SUBSTITUTE(TEXT(CV7,"#,##0.00"),"-","△")&amp;"】"))</f>
        <v>【60.29】</v>
      </c>
      <c r="CW6" s="22">
        <f>IF(CW7="",NA(),CW7)</f>
        <v>85.69</v>
      </c>
      <c r="CX6" s="22">
        <f t="shared" ref="CX6:DF6" si="11">IF(CX7="",NA(),CX7)</f>
        <v>80.319999999999993</v>
      </c>
      <c r="CY6" s="22">
        <f t="shared" si="11"/>
        <v>75.77</v>
      </c>
      <c r="CZ6" s="22">
        <f t="shared" si="11"/>
        <v>73.33</v>
      </c>
      <c r="DA6" s="22">
        <f t="shared" si="11"/>
        <v>77.88</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66.3</v>
      </c>
      <c r="DI6" s="22">
        <f t="shared" ref="DI6:DQ6" si="12">IF(DI7="",NA(),DI7)</f>
        <v>66.900000000000006</v>
      </c>
      <c r="DJ6" s="22">
        <f t="shared" si="12"/>
        <v>67.91</v>
      </c>
      <c r="DK6" s="22">
        <f t="shared" si="12"/>
        <v>69.349999999999994</v>
      </c>
      <c r="DL6" s="22">
        <f t="shared" si="12"/>
        <v>70.510000000000005</v>
      </c>
      <c r="DM6" s="22">
        <f t="shared" si="12"/>
        <v>45.14</v>
      </c>
      <c r="DN6" s="22">
        <f t="shared" si="12"/>
        <v>45.85</v>
      </c>
      <c r="DO6" s="22">
        <f t="shared" si="12"/>
        <v>47.31</v>
      </c>
      <c r="DP6" s="22">
        <f t="shared" si="12"/>
        <v>47.5</v>
      </c>
      <c r="DQ6" s="22">
        <f t="shared" si="12"/>
        <v>48.41</v>
      </c>
      <c r="DR6" s="21" t="str">
        <f>IF(DR7="","",IF(DR7="-","【-】","【"&amp;SUBSTITUTE(TEXT(DR7,"#,##0.00"),"-","△")&amp;"】"))</f>
        <v>【50.88】</v>
      </c>
      <c r="DS6" s="22">
        <f>IF(DS7="",NA(),DS7)</f>
        <v>24.68</v>
      </c>
      <c r="DT6" s="22">
        <f t="shared" ref="DT6:EB6" si="13">IF(DT7="",NA(),DT7)</f>
        <v>39.979999999999997</v>
      </c>
      <c r="DU6" s="22">
        <f t="shared" si="13"/>
        <v>44.14</v>
      </c>
      <c r="DV6" s="22">
        <f t="shared" si="13"/>
        <v>50.57</v>
      </c>
      <c r="DW6" s="22">
        <f t="shared" si="13"/>
        <v>50.47</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2">
        <f t="shared" si="14"/>
        <v>0.03</v>
      </c>
      <c r="EH6" s="22">
        <f t="shared" si="14"/>
        <v>0.1</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44245</v>
      </c>
      <c r="D7" s="24">
        <v>46</v>
      </c>
      <c r="E7" s="24">
        <v>1</v>
      </c>
      <c r="F7" s="24">
        <v>0</v>
      </c>
      <c r="G7" s="24">
        <v>1</v>
      </c>
      <c r="H7" s="24" t="s">
        <v>93</v>
      </c>
      <c r="I7" s="24" t="s">
        <v>94</v>
      </c>
      <c r="J7" s="24" t="s">
        <v>95</v>
      </c>
      <c r="K7" s="24" t="s">
        <v>96</v>
      </c>
      <c r="L7" s="24" t="s">
        <v>97</v>
      </c>
      <c r="M7" s="24" t="s">
        <v>98</v>
      </c>
      <c r="N7" s="25" t="s">
        <v>99</v>
      </c>
      <c r="O7" s="25">
        <v>85.53</v>
      </c>
      <c r="P7" s="25">
        <v>98.76</v>
      </c>
      <c r="Q7" s="25">
        <v>5390</v>
      </c>
      <c r="R7" s="25">
        <v>5770</v>
      </c>
      <c r="S7" s="25">
        <v>60.32</v>
      </c>
      <c r="T7" s="25">
        <v>95.66</v>
      </c>
      <c r="U7" s="25">
        <v>5633</v>
      </c>
      <c r="V7" s="25">
        <v>47.22</v>
      </c>
      <c r="W7" s="25">
        <v>119.29</v>
      </c>
      <c r="X7" s="25">
        <v>104.11</v>
      </c>
      <c r="Y7" s="25">
        <v>107.02</v>
      </c>
      <c r="Z7" s="25">
        <v>100.48</v>
      </c>
      <c r="AA7" s="25">
        <v>113.72</v>
      </c>
      <c r="AB7" s="25">
        <v>116.13</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1035.2</v>
      </c>
      <c r="AU7" s="25">
        <v>1425.54</v>
      </c>
      <c r="AV7" s="25">
        <v>1165.1099999999999</v>
      </c>
      <c r="AW7" s="25">
        <v>1142.49</v>
      </c>
      <c r="AX7" s="25">
        <v>1084.23</v>
      </c>
      <c r="AY7" s="25">
        <v>293.23</v>
      </c>
      <c r="AZ7" s="25">
        <v>300.14</v>
      </c>
      <c r="BA7" s="25">
        <v>301.04000000000002</v>
      </c>
      <c r="BB7" s="25">
        <v>305.08</v>
      </c>
      <c r="BC7" s="25">
        <v>305.33999999999997</v>
      </c>
      <c r="BD7" s="25">
        <v>261.51</v>
      </c>
      <c r="BE7" s="25">
        <v>130.15</v>
      </c>
      <c r="BF7" s="25">
        <v>116.97</v>
      </c>
      <c r="BG7" s="25">
        <v>107.11</v>
      </c>
      <c r="BH7" s="25">
        <v>107.73</v>
      </c>
      <c r="BI7" s="25">
        <v>86.89</v>
      </c>
      <c r="BJ7" s="25">
        <v>542.29999999999995</v>
      </c>
      <c r="BK7" s="25">
        <v>566.65</v>
      </c>
      <c r="BL7" s="25">
        <v>551.62</v>
      </c>
      <c r="BM7" s="25">
        <v>585.59</v>
      </c>
      <c r="BN7" s="25">
        <v>561.34</v>
      </c>
      <c r="BO7" s="25">
        <v>265.16000000000003</v>
      </c>
      <c r="BP7" s="25">
        <v>91.04</v>
      </c>
      <c r="BQ7" s="25">
        <v>94.99</v>
      </c>
      <c r="BR7" s="25">
        <v>93.72</v>
      </c>
      <c r="BS7" s="25">
        <v>95.3</v>
      </c>
      <c r="BT7" s="25">
        <v>107.33</v>
      </c>
      <c r="BU7" s="25">
        <v>87.51</v>
      </c>
      <c r="BV7" s="25">
        <v>84.77</v>
      </c>
      <c r="BW7" s="25">
        <v>87.11</v>
      </c>
      <c r="BX7" s="25">
        <v>82.78</v>
      </c>
      <c r="BY7" s="25">
        <v>84.82</v>
      </c>
      <c r="BZ7" s="25">
        <v>102.35</v>
      </c>
      <c r="CA7" s="25">
        <v>324.91000000000003</v>
      </c>
      <c r="CB7" s="25">
        <v>315.14999999999998</v>
      </c>
      <c r="CC7" s="25">
        <v>316.26</v>
      </c>
      <c r="CD7" s="25">
        <v>286.12</v>
      </c>
      <c r="CE7" s="25">
        <v>276.92</v>
      </c>
      <c r="CF7" s="25">
        <v>218.42</v>
      </c>
      <c r="CG7" s="25">
        <v>227.27</v>
      </c>
      <c r="CH7" s="25">
        <v>223.98</v>
      </c>
      <c r="CI7" s="25">
        <v>225.09</v>
      </c>
      <c r="CJ7" s="25">
        <v>224.82</v>
      </c>
      <c r="CK7" s="25">
        <v>167.74</v>
      </c>
      <c r="CL7" s="25">
        <v>43.08</v>
      </c>
      <c r="CM7" s="25">
        <v>47.14</v>
      </c>
      <c r="CN7" s="25">
        <v>50.92</v>
      </c>
      <c r="CO7" s="25">
        <v>52.41</v>
      </c>
      <c r="CP7" s="25">
        <v>51.09</v>
      </c>
      <c r="CQ7" s="25">
        <v>50.24</v>
      </c>
      <c r="CR7" s="25">
        <v>50.29</v>
      </c>
      <c r="CS7" s="25">
        <v>49.64</v>
      </c>
      <c r="CT7" s="25">
        <v>49.38</v>
      </c>
      <c r="CU7" s="25">
        <v>50.09</v>
      </c>
      <c r="CV7" s="25">
        <v>60.29</v>
      </c>
      <c r="CW7" s="25">
        <v>85.69</v>
      </c>
      <c r="CX7" s="25">
        <v>80.319999999999993</v>
      </c>
      <c r="CY7" s="25">
        <v>75.77</v>
      </c>
      <c r="CZ7" s="25">
        <v>73.33</v>
      </c>
      <c r="DA7" s="25">
        <v>77.88</v>
      </c>
      <c r="DB7" s="25">
        <v>78.650000000000006</v>
      </c>
      <c r="DC7" s="25">
        <v>77.73</v>
      </c>
      <c r="DD7" s="25">
        <v>78.09</v>
      </c>
      <c r="DE7" s="25">
        <v>78.010000000000005</v>
      </c>
      <c r="DF7" s="25">
        <v>77.599999999999994</v>
      </c>
      <c r="DG7" s="25">
        <v>90.12</v>
      </c>
      <c r="DH7" s="25">
        <v>66.3</v>
      </c>
      <c r="DI7" s="25">
        <v>66.900000000000006</v>
      </c>
      <c r="DJ7" s="25">
        <v>67.91</v>
      </c>
      <c r="DK7" s="25">
        <v>69.349999999999994</v>
      </c>
      <c r="DL7" s="25">
        <v>70.510000000000005</v>
      </c>
      <c r="DM7" s="25">
        <v>45.14</v>
      </c>
      <c r="DN7" s="25">
        <v>45.85</v>
      </c>
      <c r="DO7" s="25">
        <v>47.31</v>
      </c>
      <c r="DP7" s="25">
        <v>47.5</v>
      </c>
      <c r="DQ7" s="25">
        <v>48.41</v>
      </c>
      <c r="DR7" s="25">
        <v>50.88</v>
      </c>
      <c r="DS7" s="25">
        <v>24.68</v>
      </c>
      <c r="DT7" s="25">
        <v>39.979999999999997</v>
      </c>
      <c r="DU7" s="25">
        <v>44.14</v>
      </c>
      <c r="DV7" s="25">
        <v>50.57</v>
      </c>
      <c r="DW7" s="25">
        <v>50.47</v>
      </c>
      <c r="DX7" s="25">
        <v>13.58</v>
      </c>
      <c r="DY7" s="25">
        <v>14.13</v>
      </c>
      <c r="DZ7" s="25">
        <v>16.77</v>
      </c>
      <c r="EA7" s="25">
        <v>17.399999999999999</v>
      </c>
      <c r="EB7" s="25">
        <v>18.64</v>
      </c>
      <c r="EC7" s="25">
        <v>22.3</v>
      </c>
      <c r="ED7" s="25">
        <v>0</v>
      </c>
      <c r="EE7" s="25">
        <v>0</v>
      </c>
      <c r="EF7" s="25">
        <v>0</v>
      </c>
      <c r="EG7" s="25">
        <v>0.03</v>
      </c>
      <c r="EH7" s="25">
        <v>0.1</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2023-01-19T02:11:58Z</cp:lastPrinted>
  <dcterms:created xsi:type="dcterms:W3CDTF">2022-12-01T00:53:14Z</dcterms:created>
  <dcterms:modified xsi:type="dcterms:W3CDTF">2023-01-23T08:55:03Z</dcterms:modified>
  <cp:category/>
</cp:coreProperties>
</file>