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ryota_sakurai\Desktop\1.27〆【宮城県市町村課】公営企業に係る経営比較分析表（令和３年度決算）の分析等について\大郷町\"/>
    </mc:Choice>
  </mc:AlternateContent>
  <xr:revisionPtr revIDLastSave="0" documentId="13_ncr:1_{172CE3EB-CA02-4AC9-BF12-1AA7C78BD814}" xr6:coauthVersionLast="36" xr6:coauthVersionMax="36" xr10:uidLastSave="{00000000-0000-0000-0000-000000000000}"/>
  <workbookProtection workbookAlgorithmName="SHA-512" workbookHashValue="OO23BkA2J9sXIP4lBtxqnDXDreIRirVgNogerIxyToiQgxGoYbPunCg+b175IvX4LBRQ5rUKSnFbLJ+k9wDEJA==" workbookSaltValue="on5H4gczphQUaxhpBkCByg==" workbookSpinCount="100000" lockStructure="1"/>
  <bookViews>
    <workbookView xWindow="0" yWindow="0" windowWidth="20490" windowHeight="76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<sst xmlns="http://schemas.openxmlformats.org/spreadsheetml/2006/main" count="241" uniqueCount="120">
  <si>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</si>
  <si>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</si>
  <si>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</si>
  <si>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</si>
  <si>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</si>
  <si>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</si>
  <si>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</si>
  <si>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</si>
  <si>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</si>
  <si>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</si>
  <si>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</si>
  <si>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</si>
  <si>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</si>
  <si>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</si>
  <si>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</si>
  <si>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</si>
  <si>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</si>
  <si>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</si>
  <si>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</si>
  <si>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</si>
  <si>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</si>
  <si>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</si>
  <si>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</si>
  <si>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</si>
  <si>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</si>
  <si>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</si>
  <si>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</si>
  <si>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</si>
  <si>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</si>
  <si>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</si>
  <si>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</si>
  <si>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</si>
  <si>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</si>
  <si>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</si>
  <si>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</si>
  <si>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</si>
  <si>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</si>
  <si>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</si>
  <si>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</si>
  <si>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</si>
  <si>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</si>
  <si>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</si>
  <si>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</si>
  <si>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</si>
  <si>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</si>
  <si>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</si>
  <si>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</si>
  <si>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</si>
  <si>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</si>
  <si>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</si>
  <si>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</si>
  <si>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</si>
  <si>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</si>
  <si>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</si>
  <si>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</si>
  <si>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</si>
  <si>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</si>
  <si>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</si>
  <si>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</si>
  <si>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</si>
  <si>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</si>
  <si>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</si>
  <si>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</si>
  <si>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</si>
  <si>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</si>
  <si>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</si>
  <si>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</si>
  <si>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</si>
  <si>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</si>
  <si>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</si>
  <si>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</si>
  <si>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</si>
  <si>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</si>
  <si>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</si>
  <si>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</si>
  <si>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</si>
  <si>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</si>
  <si>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</si>
  <si>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</si>
  <si>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</si>
  <si>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</si>
  <si>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</si>
  <si>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</si>
  <si>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</si>
  <si>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</si>
  <si>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</si>
  <si>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</si>
  <si>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</si>
  <si>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</si>
  <si>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</si>
  <si>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</si>
  <si>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</si>
  <si>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</si>
  <si>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</si>
  <si>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</si>
  <si>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</si>
  <si>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</si>
  <si>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</si>
  <si>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大郷町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</si>
  <si>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</si>
  <si>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</si>
  <si>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</si>
  <si>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</si>
  <si>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</si>
  <si>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</si>
  <si>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</si>
  <si>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</si>
  <si>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</si>
  <si>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</si>
  <si>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</si>
  <si>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</si>
  <si>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</si>
  <si>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</si>
  <si>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</si>
  <si>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</si>
  <si>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</si>
  <si>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</si>
  <si>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平成6年度に併用を開始し26年が経過、管渠耐用年数は40年であるものの、マンホールポンプ等の機械電気設備は法定耐用年数を経過しているため、平成29年度よりストックマネジメント計画による更新工事を行っている。</t>
    <rPh sb="1" eb="3">
      <t>ヘイセイ</t>
    </rPh>
    <rPh sb="4" eb="6">
      <t>ネンド</t>
    </rPh>
    <rPh sb="7" eb="9">
      <t>ヘイヨウ</t>
    </rPh>
    <rPh sb="10" eb="12">
      <t>カイシ</t>
    </rPh>
    <rPh sb="15" eb="16">
      <t>ネン</t>
    </rPh>
    <rPh sb="17" eb="19">
      <t>ケイカ</t>
    </rPh>
    <rPh sb="20" eb="22">
      <t>カンキョ</t>
    </rPh>
    <rPh sb="22" eb="26">
      <t>タイヨウネンスウ</t>
    </rPh>
    <rPh sb="29" eb="30">
      <t>ネン</t>
    </rPh>
    <rPh sb="45" eb="46">
      <t>ナド</t>
    </rPh>
    <rPh sb="47" eb="49">
      <t>キカイ</t>
    </rPh>
    <rPh sb="49" eb="51">
      <t>デンキ</t>
    </rPh>
    <rPh sb="51" eb="53">
      <t>セツビ</t>
    </rPh>
    <rPh sb="54" eb="56">
      <t>ホウテイ</t>
    </rPh>
    <rPh sb="56" eb="60">
      <t>タイヨウネンスウ</t>
    </rPh>
    <rPh sb="61" eb="63">
      <t>ケイカ</t>
    </rPh>
    <rPh sb="70" eb="72">
      <t>ヘイセイ</t>
    </rPh>
    <rPh sb="74" eb="76">
      <t>ネンド</t>
    </rPh>
    <rPh sb="88" eb="90">
      <t>ケイカク</t>
    </rPh>
    <rPh sb="93" eb="95">
      <t>コウシン</t>
    </rPh>
    <rPh sb="95" eb="97">
      <t>コウジ</t>
    </rPh>
    <rPh sb="98" eb="99">
      <t>オコナ</t>
    </rPh>
    <phoneticPr fontId="4"/>
  </si>
  <si>
    <t>　水洗化促進の取組を強化し。収益性の向上を図る。
　ストックマネジメント計画により、マンホールポンプ更新工事を引き続き行っていく。また、令和3年度に新たにマンホール蓋のストックマネジメント計画を策定したので、危険性の高い箇所より更新工事を行っていく。また、経費の平準化を図り効率のよい運営を行う。</t>
    <rPh sb="1" eb="4">
      <t>スイセンカ</t>
    </rPh>
    <rPh sb="4" eb="6">
      <t>ソクシン</t>
    </rPh>
    <rPh sb="7" eb="9">
      <t>トリクミ</t>
    </rPh>
    <rPh sb="10" eb="12">
      <t>キョウカ</t>
    </rPh>
    <rPh sb="14" eb="17">
      <t>シュウエキセイ</t>
    </rPh>
    <rPh sb="18" eb="20">
      <t>コウジョウ</t>
    </rPh>
    <rPh sb="21" eb="22">
      <t>ハカ</t>
    </rPh>
    <rPh sb="36" eb="38">
      <t>ケイカク</t>
    </rPh>
    <rPh sb="50" eb="52">
      <t>コウシン</t>
    </rPh>
    <rPh sb="52" eb="54">
      <t>コウジ</t>
    </rPh>
    <rPh sb="55" eb="56">
      <t>ヒ</t>
    </rPh>
    <rPh sb="57" eb="58">
      <t>ツヅ</t>
    </rPh>
    <rPh sb="59" eb="60">
      <t>オコナ</t>
    </rPh>
    <rPh sb="68" eb="70">
      <t>レイワ</t>
    </rPh>
    <rPh sb="71" eb="73">
      <t>ネンド</t>
    </rPh>
    <rPh sb="74" eb="75">
      <t>アラ</t>
    </rPh>
    <rPh sb="82" eb="83">
      <t>フタ</t>
    </rPh>
    <rPh sb="94" eb="96">
      <t>ケイカク</t>
    </rPh>
    <rPh sb="97" eb="99">
      <t>サクテイ</t>
    </rPh>
    <rPh sb="104" eb="107">
      <t>キケンセイ</t>
    </rPh>
    <rPh sb="108" eb="109">
      <t>タカ</t>
    </rPh>
    <rPh sb="110" eb="112">
      <t>カショ</t>
    </rPh>
    <rPh sb="114" eb="116">
      <t>コウシン</t>
    </rPh>
    <rPh sb="116" eb="118">
      <t>コウジ</t>
    </rPh>
    <rPh sb="119" eb="120">
      <t>オコナ</t>
    </rPh>
    <rPh sb="128" eb="130">
      <t>ケイヒ</t>
    </rPh>
    <rPh sb="131" eb="134">
      <t>ヘイジュンカ</t>
    </rPh>
    <rPh sb="135" eb="136">
      <t>ハカ</t>
    </rPh>
    <rPh sb="137" eb="139">
      <t>コウリツ</t>
    </rPh>
    <rPh sb="142" eb="144">
      <t>ウンエイ</t>
    </rPh>
    <rPh sb="145" eb="146">
      <t>オコナ</t>
    </rPh>
    <phoneticPr fontId="4"/>
  </si>
  <si>
    <t xml:space="preserve"> 収益的収支比率は、地方債償還金の償還がピークを迎えつつあるが、総収益が減少したことにより、昨年度より減少した。100％を下回っていることから経費等の削減など、経営改善を図る必要がある。
　経費回収率は、類似団体平均を下回り減となった。今後、施設の施設の更新・修繕を行うなど、維持管理費の削減を図っていく。
　水洗化率は、85.11％となっており、昨年度からわずかに上昇し、類似団体とほぼ同程度となっている。今後も促進の取組を継続していく。</t>
    <rPh sb="1" eb="6">
      <t>シュウエキテキシュウシ</t>
    </rPh>
    <rPh sb="6" eb="8">
      <t>ヒリツ</t>
    </rPh>
    <rPh sb="10" eb="13">
      <t>チホウサイ</t>
    </rPh>
    <rPh sb="13" eb="16">
      <t>ショウカンキン</t>
    </rPh>
    <rPh sb="17" eb="19">
      <t>ショウカン</t>
    </rPh>
    <rPh sb="24" eb="25">
      <t>ムカ</t>
    </rPh>
    <rPh sb="32" eb="35">
      <t>ソウシュウエキ</t>
    </rPh>
    <rPh sb="36" eb="38">
      <t>ゲンショウ</t>
    </rPh>
    <rPh sb="46" eb="49">
      <t>サクネンド</t>
    </rPh>
    <rPh sb="51" eb="53">
      <t>ゲンショウ</t>
    </rPh>
    <rPh sb="61" eb="63">
      <t>シタマワ</t>
    </rPh>
    <rPh sb="71" eb="73">
      <t>ケイヒ</t>
    </rPh>
    <rPh sb="73" eb="74">
      <t>ナド</t>
    </rPh>
    <rPh sb="75" eb="77">
      <t>サクゲン</t>
    </rPh>
    <rPh sb="80" eb="82">
      <t>ケイエイ</t>
    </rPh>
    <rPh sb="82" eb="84">
      <t>カイゼン</t>
    </rPh>
    <rPh sb="85" eb="86">
      <t>ハカ</t>
    </rPh>
    <rPh sb="87" eb="89">
      <t>ヒツヨウ</t>
    </rPh>
    <rPh sb="96" eb="98">
      <t>ケイヒ</t>
    </rPh>
    <rPh sb="98" eb="101">
      <t>カイシュウリツ</t>
    </rPh>
    <rPh sb="103" eb="105">
      <t>ルイジ</t>
    </rPh>
    <rPh sb="105" eb="109">
      <t>ダンタイヘイキン</t>
    </rPh>
    <rPh sb="110" eb="112">
      <t>シタマワ</t>
    </rPh>
    <rPh sb="113" eb="114">
      <t>ゲン</t>
    </rPh>
    <rPh sb="119" eb="121">
      <t>コンゴ</t>
    </rPh>
    <rPh sb="122" eb="124">
      <t>シセツ</t>
    </rPh>
    <rPh sb="125" eb="127">
      <t>シセツ</t>
    </rPh>
    <rPh sb="128" eb="130">
      <t>コウシン</t>
    </rPh>
    <rPh sb="131" eb="133">
      <t>シュウゼン</t>
    </rPh>
    <rPh sb="134" eb="135">
      <t>オコナ</t>
    </rPh>
    <rPh sb="139" eb="144">
      <t>イジカンリヒ</t>
    </rPh>
    <rPh sb="145" eb="147">
      <t>サクゲン</t>
    </rPh>
    <rPh sb="148" eb="149">
      <t>ハカ</t>
    </rPh>
    <rPh sb="157" eb="160">
      <t>スイセンカ</t>
    </rPh>
    <rPh sb="160" eb="161">
      <t>リツ</t>
    </rPh>
    <rPh sb="176" eb="179">
      <t>サクネンド</t>
    </rPh>
    <rPh sb="185" eb="187">
      <t>ジョウショウ</t>
    </rPh>
    <rPh sb="189" eb="193">
      <t>ルイジダンタイ</t>
    </rPh>
    <rPh sb="196" eb="199">
      <t>ドウテイド</t>
    </rPh>
    <rPh sb="206" eb="208">
      <t>コンゴ</t>
    </rPh>
    <rPh sb="209" eb="211">
      <t>ソクシン</t>
    </rPh>
    <rPh sb="212" eb="214">
      <t>トリクミ</t>
    </rPh>
    <rPh sb="215" eb="217">
      <t>ケイゾク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</si>
</sst>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8-458E-B914-38C3BA9FC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0.13</c:v>
                </c:pt>
                <c:pt idx="2">
                  <c:v>0.36</c:v>
                </c:pt>
                <c:pt idx="3">
                  <c:v>0.39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68-458E-B914-38C3BA9FC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77-49CE-B192-CC9A5DC28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43.36</c:v>
                </c:pt>
                <c:pt idx="1">
                  <c:v>42.56</c:v>
                </c:pt>
                <c:pt idx="2">
                  <c:v>42.47</c:v>
                </c:pt>
                <c:pt idx="3">
                  <c:v>42.4</c:v>
                </c:pt>
                <c:pt idx="4">
                  <c:v>42.28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77-49CE-B192-CC9A5DC28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83.2</c:v>
                </c:pt>
                <c:pt idx="1">
                  <c:v>84.56</c:v>
                </c:pt>
                <c:pt idx="2">
                  <c:v>83.99</c:v>
                </c:pt>
                <c:pt idx="3">
                  <c:v>84.76</c:v>
                </c:pt>
                <c:pt idx="4">
                  <c:v>85.11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24-4191-AC66-329F3D343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83.06</c:v>
                </c:pt>
                <c:pt idx="1">
                  <c:v>83.32</c:v>
                </c:pt>
                <c:pt idx="2">
                  <c:v>83.75</c:v>
                </c:pt>
                <c:pt idx="3">
                  <c:v>84.19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24-4191-AC66-329F3D343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91.6</c:v>
                </c:pt>
                <c:pt idx="1">
                  <c:v>92.08</c:v>
                </c:pt>
                <c:pt idx="2">
                  <c:v>94.04</c:v>
                </c:pt>
                <c:pt idx="3">
                  <c:v>93.31</c:v>
                </c:pt>
                <c:pt idx="4">
                  <c:v>92.56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84-49BC-9CA3-97FEF68E2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84-49BC-9CA3-97FEF68E2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A-4F2C-A8C6-9A1E374A3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AA-4F2C-A8C6-9A1E374A3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2B-4D09-91FE-BB4B87A71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2B-4D09-91FE-BB4B87A71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2-47DA-BE98-0DB36E582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72-47DA-BE98-0DB36E582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5-45B2-89D9-A0849E60B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65-45B2-89D9-A0849E60B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631.67999999999995</c:v>
                </c:pt>
                <c:pt idx="1">
                  <c:v>635.59</c:v>
                </c:pt>
                <c:pt idx="2">
                  <c:v>612.73</c:v>
                </c:pt>
                <c:pt idx="3" formatCode="#,##0.00;&quot;△&quot;#,##0.00">
                  <c:v>0</c:v>
                </c:pt>
                <c:pt idx="4">
                  <c:v>201.98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4-4B52-816A-56A565082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1243.71</c:v>
                </c:pt>
                <c:pt idx="1">
                  <c:v>1194.1500000000001</c:v>
                </c:pt>
                <c:pt idx="2">
                  <c:v>1206.79</c:v>
                </c:pt>
                <c:pt idx="3">
                  <c:v>1258.43</c:v>
                </c:pt>
                <c:pt idx="4">
                  <c:v>1163.75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34-4B52-816A-56A565082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66.27</c:v>
                </c:pt>
                <c:pt idx="1">
                  <c:v>82.28</c:v>
                </c:pt>
                <c:pt idx="2">
                  <c:v>83.93</c:v>
                </c:pt>
                <c:pt idx="3">
                  <c:v>81.96</c:v>
                </c:pt>
                <c:pt idx="4">
                  <c:v>69.739999999999995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6-4A11-8F2A-A960E7393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74.3</c:v>
                </c:pt>
                <c:pt idx="1">
                  <c:v>72.260000000000005</c:v>
                </c:pt>
                <c:pt idx="2">
                  <c:v>71.84</c:v>
                </c:pt>
                <c:pt idx="3">
                  <c:v>73.36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F6-4A11-8F2A-A960E7393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189</c:v>
                </c:pt>
                <c:pt idx="1">
                  <c:v>152.16999999999999</c:v>
                </c:pt>
                <c:pt idx="2">
                  <c:v>150.57</c:v>
                </c:pt>
                <c:pt idx="3">
                  <c:v>157.44999999999999</c:v>
                </c:pt>
                <c:pt idx="4">
                  <c:v>181.72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0-4436-9A37-800BBBCB2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221.81</c:v>
                </c:pt>
                <c:pt idx="1">
                  <c:v>230.02</c:v>
                </c:pt>
                <c:pt idx="2">
                  <c:v>228.47</c:v>
                </c:pt>
                <c:pt idx="3">
                  <c:v>224.88</c:v>
                </c:pt>
                <c:pt idx="4">
                  <c:v>228.64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A0-4436-9A37-800BBBCB2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【1,201.79】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G12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宮城県　大郷町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特定環境保全公共下水道</v>
      </c>
      <c r="Q8" s="35"/>
      <c r="R8" s="35"/>
      <c r="S8" s="35"/>
      <c r="T8" s="35"/>
      <c r="U8" s="35"/>
      <c r="V8" s="35"/>
      <c r="W8" s="35" t="str">
        <f>データ!L6</f>
        <v>D2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7831</v>
      </c>
      <c r="AM8" s="37"/>
      <c r="AN8" s="37"/>
      <c r="AO8" s="37"/>
      <c r="AP8" s="37"/>
      <c r="AQ8" s="37"/>
      <c r="AR8" s="37"/>
      <c r="AS8" s="37"/>
      <c r="AT8" s="38">
        <f>データ!T6</f>
        <v>82.01</v>
      </c>
      <c r="AU8" s="38"/>
      <c r="AV8" s="38"/>
      <c r="AW8" s="38"/>
      <c r="AX8" s="38"/>
      <c r="AY8" s="38"/>
      <c r="AZ8" s="38"/>
      <c r="BA8" s="38"/>
      <c r="BB8" s="38">
        <f>データ!U6</f>
        <v>95.49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46.43</v>
      </c>
      <c r="Q10" s="38"/>
      <c r="R10" s="38"/>
      <c r="S10" s="38"/>
      <c r="T10" s="38"/>
      <c r="U10" s="38"/>
      <c r="V10" s="38"/>
      <c r="W10" s="38">
        <f>データ!Q6</f>
        <v>82.66</v>
      </c>
      <c r="X10" s="38"/>
      <c r="Y10" s="38"/>
      <c r="Z10" s="38"/>
      <c r="AA10" s="38"/>
      <c r="AB10" s="38"/>
      <c r="AC10" s="38"/>
      <c r="AD10" s="37">
        <f>データ!R6</f>
        <v>2255</v>
      </c>
      <c r="AE10" s="37"/>
      <c r="AF10" s="37"/>
      <c r="AG10" s="37"/>
      <c r="AH10" s="37"/>
      <c r="AI10" s="37"/>
      <c r="AJ10" s="37"/>
      <c r="AK10" s="2"/>
      <c r="AL10" s="37">
        <f>データ!V6</f>
        <v>3620</v>
      </c>
      <c r="AM10" s="37"/>
      <c r="AN10" s="37"/>
      <c r="AO10" s="37"/>
      <c r="AP10" s="37"/>
      <c r="AQ10" s="37"/>
      <c r="AR10" s="37"/>
      <c r="AS10" s="37"/>
      <c r="AT10" s="38">
        <f>データ!W6</f>
        <v>2.38</v>
      </c>
      <c r="AU10" s="38"/>
      <c r="AV10" s="38"/>
      <c r="AW10" s="38"/>
      <c r="AX10" s="38"/>
      <c r="AY10" s="38"/>
      <c r="AZ10" s="38"/>
      <c r="BA10" s="38"/>
      <c r="BB10" s="38">
        <f>データ!X6</f>
        <v>1521.01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119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117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118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【1,201.79】</v>
      </c>
      <c r="I86" s="12" t="str">
        <f>データ!CA6</f>
        <v>【75.31】</v>
      </c>
      <c r="J86" s="12" t="str">
        <f>データ!CL6</f>
        <v>【216.39】</v>
      </c>
      <c r="K86" s="12" t="str">
        <f>データ!CW6</f>
        <v>【42.57】</v>
      </c>
      <c r="L86" s="12" t="str">
        <f>データ!DH6</f>
        <v>【85.24】</v>
      </c>
      <c r="M86" s="12" t="s">
        <v>44</v>
      </c>
      <c r="N86" s="12" t="s">
        <v>43</v>
      </c>
      <c r="O86" s="12" t="str">
        <f>データ!EO6</f>
        <v>【0.15】</v>
      </c>
    </row>
  </sheetData>
  <sheetProtection algorithmName="SHA-512" hashValue="tRRrKr9AE8bsymlzXguuy3oLL/k6yc1OHGZ/UjHVq4BR/ZQLLabqgPigaxiRskubBn4DuBHL12SkN9qVomJFFw==" saltValue="W/2PCfjOhshh3ZL91yXQ2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44229</v>
      </c>
      <c r="D6" s="19">
        <f t="shared" si="3"/>
        <v>47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宮城県　大郷町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46.43</v>
      </c>
      <c r="Q6" s="20">
        <f t="shared" si="3"/>
        <v>82.66</v>
      </c>
      <c r="R6" s="20">
        <f t="shared" si="3"/>
        <v>2255</v>
      </c>
      <c r="S6" s="20">
        <f t="shared" si="3"/>
        <v>7831</v>
      </c>
      <c r="T6" s="20">
        <f t="shared" si="3"/>
        <v>82.01</v>
      </c>
      <c r="U6" s="20">
        <f t="shared" si="3"/>
        <v>95.49</v>
      </c>
      <c r="V6" s="20">
        <f t="shared" si="3"/>
        <v>3620</v>
      </c>
      <c r="W6" s="20">
        <f t="shared" si="3"/>
        <v>2.38</v>
      </c>
      <c r="X6" s="20">
        <f t="shared" si="3"/>
        <v>1521.01</v>
      </c>
      <c r="Y6" s="21">
        <f>IF(Y7="",NA(),Y7)</f>
        <v>91.6</v>
      </c>
      <c r="Z6" s="21">
        <f t="shared" ref="Z6:AH6" si="4">IF(Z7="",NA(),Z7)</f>
        <v>92.08</v>
      </c>
      <c r="AA6" s="21">
        <f t="shared" si="4"/>
        <v>94.04</v>
      </c>
      <c r="AB6" s="21">
        <f t="shared" si="4"/>
        <v>93.31</v>
      </c>
      <c r="AC6" s="21">
        <f t="shared" si="4"/>
        <v>92.56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631.67999999999995</v>
      </c>
      <c r="BG6" s="21">
        <f t="shared" ref="BG6:BO6" si="7">IF(BG7="",NA(),BG7)</f>
        <v>635.59</v>
      </c>
      <c r="BH6" s="21">
        <f t="shared" si="7"/>
        <v>612.73</v>
      </c>
      <c r="BI6" s="20">
        <f t="shared" si="7"/>
        <v>0</v>
      </c>
      <c r="BJ6" s="21">
        <f t="shared" si="7"/>
        <v>201.98</v>
      </c>
      <c r="BK6" s="21">
        <f t="shared" si="7"/>
        <v>1243.71</v>
      </c>
      <c r="BL6" s="21">
        <f t="shared" si="7"/>
        <v>1194.1500000000001</v>
      </c>
      <c r="BM6" s="21">
        <f t="shared" si="7"/>
        <v>1206.79</v>
      </c>
      <c r="BN6" s="21">
        <f t="shared" si="7"/>
        <v>1258.43</v>
      </c>
      <c r="BO6" s="21">
        <f t="shared" si="7"/>
        <v>1163.75</v>
      </c>
      <c r="BP6" s="20" t="str">
        <f>IF(BP7="","",IF(BP7="-","【-】","【"&amp;SUBSTITUTE(TEXT(BP7,"#,##0.00"),"-","△")&amp;"】"))</f>
        <v>【1,201.79】</v>
      </c>
      <c r="BQ6" s="21">
        <f>IF(BQ7="",NA(),BQ7)</f>
        <v>66.27</v>
      </c>
      <c r="BR6" s="21">
        <f t="shared" ref="BR6:BZ6" si="8">IF(BR7="",NA(),BR7)</f>
        <v>82.28</v>
      </c>
      <c r="BS6" s="21">
        <f t="shared" si="8"/>
        <v>83.93</v>
      </c>
      <c r="BT6" s="21">
        <f t="shared" si="8"/>
        <v>81.96</v>
      </c>
      <c r="BU6" s="21">
        <f t="shared" si="8"/>
        <v>69.739999999999995</v>
      </c>
      <c r="BV6" s="21">
        <f t="shared" si="8"/>
        <v>74.3</v>
      </c>
      <c r="BW6" s="21">
        <f t="shared" si="8"/>
        <v>72.260000000000005</v>
      </c>
      <c r="BX6" s="21">
        <f t="shared" si="8"/>
        <v>71.84</v>
      </c>
      <c r="BY6" s="21">
        <f t="shared" si="8"/>
        <v>73.36</v>
      </c>
      <c r="BZ6" s="21">
        <f t="shared" si="8"/>
        <v>72.599999999999994</v>
      </c>
      <c r="CA6" s="20" t="str">
        <f>IF(CA7="","",IF(CA7="-","【-】","【"&amp;SUBSTITUTE(TEXT(CA7,"#,##0.00"),"-","△")&amp;"】"))</f>
        <v>【75.31】</v>
      </c>
      <c r="CB6" s="21">
        <f>IF(CB7="",NA(),CB7)</f>
        <v>189</v>
      </c>
      <c r="CC6" s="21">
        <f t="shared" ref="CC6:CK6" si="9">IF(CC7="",NA(),CC7)</f>
        <v>152.16999999999999</v>
      </c>
      <c r="CD6" s="21">
        <f t="shared" si="9"/>
        <v>150.57</v>
      </c>
      <c r="CE6" s="21">
        <f t="shared" si="9"/>
        <v>157.44999999999999</v>
      </c>
      <c r="CF6" s="21">
        <f t="shared" si="9"/>
        <v>181.72</v>
      </c>
      <c r="CG6" s="21">
        <f t="shared" si="9"/>
        <v>221.81</v>
      </c>
      <c r="CH6" s="21">
        <f t="shared" si="9"/>
        <v>230.02</v>
      </c>
      <c r="CI6" s="21">
        <f t="shared" si="9"/>
        <v>228.47</v>
      </c>
      <c r="CJ6" s="21">
        <f t="shared" si="9"/>
        <v>224.88</v>
      </c>
      <c r="CK6" s="21">
        <f t="shared" si="9"/>
        <v>228.64</v>
      </c>
      <c r="CL6" s="20" t="str">
        <f>IF(CL7="","",IF(CL7="-","【-】","【"&amp;SUBSTITUTE(TEXT(CL7,"#,##0.00"),"-","△")&amp;"】"))</f>
        <v>【216.39】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43.36</v>
      </c>
      <c r="CS6" s="21">
        <f t="shared" si="10"/>
        <v>42.56</v>
      </c>
      <c r="CT6" s="21">
        <f t="shared" si="10"/>
        <v>42.47</v>
      </c>
      <c r="CU6" s="21">
        <f t="shared" si="10"/>
        <v>42.4</v>
      </c>
      <c r="CV6" s="21">
        <f t="shared" si="10"/>
        <v>42.28</v>
      </c>
      <c r="CW6" s="20" t="str">
        <f>IF(CW7="","",IF(CW7="-","【-】","【"&amp;SUBSTITUTE(TEXT(CW7,"#,##0.00"),"-","△")&amp;"】"))</f>
        <v>【42.57】</v>
      </c>
      <c r="CX6" s="21">
        <f>IF(CX7="",NA(),CX7)</f>
        <v>83.2</v>
      </c>
      <c r="CY6" s="21">
        <f t="shared" ref="CY6:DG6" si="11">IF(CY7="",NA(),CY7)</f>
        <v>84.56</v>
      </c>
      <c r="CZ6" s="21">
        <f t="shared" si="11"/>
        <v>83.99</v>
      </c>
      <c r="DA6" s="21">
        <f t="shared" si="11"/>
        <v>84.76</v>
      </c>
      <c r="DB6" s="21">
        <f t="shared" si="11"/>
        <v>85.11</v>
      </c>
      <c r="DC6" s="21">
        <f t="shared" si="11"/>
        <v>83.06</v>
      </c>
      <c r="DD6" s="21">
        <f t="shared" si="11"/>
        <v>83.32</v>
      </c>
      <c r="DE6" s="21">
        <f t="shared" si="11"/>
        <v>83.75</v>
      </c>
      <c r="DF6" s="21">
        <f t="shared" si="11"/>
        <v>84.19</v>
      </c>
      <c r="DG6" s="21">
        <f t="shared" si="11"/>
        <v>84.34</v>
      </c>
      <c r="DH6" s="20" t="str">
        <f>IF(DH7="","",IF(DH7="-","【-】","【"&amp;SUBSTITUTE(TEXT(DH7,"#,##0.00"),"-","△")&amp;"】"))</f>
        <v>【85.24】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0.09</v>
      </c>
      <c r="EK6" s="21">
        <f t="shared" si="14"/>
        <v>0.13</v>
      </c>
      <c r="EL6" s="21">
        <f t="shared" si="14"/>
        <v>0.36</v>
      </c>
      <c r="EM6" s="21">
        <f t="shared" si="14"/>
        <v>0.39</v>
      </c>
      <c r="EN6" s="21">
        <f t="shared" si="14"/>
        <v>0.1</v>
      </c>
      <c r="EO6" s="20" t="str">
        <f>IF(EO7="","",IF(EO7="-","【-】","【"&amp;SUBSTITUTE(TEXT(EO7,"#,##0.00"),"-","△")&amp;"】"))</f>
        <v>【0.15】</v>
      </c>
    </row>
    <row r="7" spans="1:145" s="22" customFormat="1" x14ac:dyDescent="0.15">
      <c r="A7" s="14"/>
      <c r="B7" s="23">
        <v>2021</v>
      </c>
      <c r="C7" s="23">
        <v>44229</v>
      </c>
      <c r="D7" s="23">
        <v>47</v>
      </c>
      <c r="E7" s="23">
        <v>17</v>
      </c>
      <c r="F7" s="23">
        <v>4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46.43</v>
      </c>
      <c r="Q7" s="24">
        <v>82.66</v>
      </c>
      <c r="R7" s="24">
        <v>2255</v>
      </c>
      <c r="S7" s="24">
        <v>7831</v>
      </c>
      <c r="T7" s="24">
        <v>82.01</v>
      </c>
      <c r="U7" s="24">
        <v>95.49</v>
      </c>
      <c r="V7" s="24">
        <v>3620</v>
      </c>
      <c r="W7" s="24">
        <v>2.38</v>
      </c>
      <c r="X7" s="24">
        <v>1521.01</v>
      </c>
      <c r="Y7" s="24">
        <v>91.6</v>
      </c>
      <c r="Z7" s="24">
        <v>92.08</v>
      </c>
      <c r="AA7" s="24">
        <v>94.04</v>
      </c>
      <c r="AB7" s="24">
        <v>93.31</v>
      </c>
      <c r="AC7" s="24">
        <v>92.56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631.67999999999995</v>
      </c>
      <c r="BG7" s="24">
        <v>635.59</v>
      </c>
      <c r="BH7" s="24">
        <v>612.73</v>
      </c>
      <c r="BI7" s="24">
        <v>0</v>
      </c>
      <c r="BJ7" s="24">
        <v>201.98</v>
      </c>
      <c r="BK7" s="24">
        <v>1243.71</v>
      </c>
      <c r="BL7" s="24">
        <v>1194.1500000000001</v>
      </c>
      <c r="BM7" s="24">
        <v>1206.79</v>
      </c>
      <c r="BN7" s="24">
        <v>1258.43</v>
      </c>
      <c r="BO7" s="24">
        <v>1163.75</v>
      </c>
      <c r="BP7" s="24">
        <v>1201.79</v>
      </c>
      <c r="BQ7" s="24">
        <v>66.27</v>
      </c>
      <c r="BR7" s="24">
        <v>82.28</v>
      </c>
      <c r="BS7" s="24">
        <v>83.93</v>
      </c>
      <c r="BT7" s="24">
        <v>81.96</v>
      </c>
      <c r="BU7" s="24">
        <v>69.739999999999995</v>
      </c>
      <c r="BV7" s="24">
        <v>74.3</v>
      </c>
      <c r="BW7" s="24">
        <v>72.260000000000005</v>
      </c>
      <c r="BX7" s="24">
        <v>71.84</v>
      </c>
      <c r="BY7" s="24">
        <v>73.36</v>
      </c>
      <c r="BZ7" s="24">
        <v>72.599999999999994</v>
      </c>
      <c r="CA7" s="24">
        <v>75.31</v>
      </c>
      <c r="CB7" s="24">
        <v>189</v>
      </c>
      <c r="CC7" s="24">
        <v>152.16999999999999</v>
      </c>
      <c r="CD7" s="24">
        <v>150.57</v>
      </c>
      <c r="CE7" s="24">
        <v>157.44999999999999</v>
      </c>
      <c r="CF7" s="24">
        <v>181.72</v>
      </c>
      <c r="CG7" s="24">
        <v>221.81</v>
      </c>
      <c r="CH7" s="24">
        <v>230.02</v>
      </c>
      <c r="CI7" s="24">
        <v>228.47</v>
      </c>
      <c r="CJ7" s="24">
        <v>224.88</v>
      </c>
      <c r="CK7" s="24">
        <v>228.64</v>
      </c>
      <c r="CL7" s="24">
        <v>216.39</v>
      </c>
      <c r="CM7" s="24" t="s">
        <v>104</v>
      </c>
      <c r="CN7" s="24" t="s">
        <v>104</v>
      </c>
      <c r="CO7" s="24" t="s">
        <v>104</v>
      </c>
      <c r="CP7" s="24" t="s">
        <v>104</v>
      </c>
      <c r="CQ7" s="24" t="s">
        <v>104</v>
      </c>
      <c r="CR7" s="24">
        <v>43.36</v>
      </c>
      <c r="CS7" s="24">
        <v>42.56</v>
      </c>
      <c r="CT7" s="24">
        <v>42.47</v>
      </c>
      <c r="CU7" s="24">
        <v>42.4</v>
      </c>
      <c r="CV7" s="24">
        <v>42.28</v>
      </c>
      <c r="CW7" s="24">
        <v>42.57</v>
      </c>
      <c r="CX7" s="24">
        <v>83.2</v>
      </c>
      <c r="CY7" s="24">
        <v>84.56</v>
      </c>
      <c r="CZ7" s="24">
        <v>83.99</v>
      </c>
      <c r="DA7" s="24">
        <v>84.76</v>
      </c>
      <c r="DB7" s="24">
        <v>85.11</v>
      </c>
      <c r="DC7" s="24">
        <v>83.06</v>
      </c>
      <c r="DD7" s="24">
        <v>83.32</v>
      </c>
      <c r="DE7" s="24">
        <v>83.75</v>
      </c>
      <c r="DF7" s="24">
        <v>84.19</v>
      </c>
      <c r="DG7" s="24">
        <v>84.34</v>
      </c>
      <c r="DH7" s="24">
        <v>85.24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0.09</v>
      </c>
      <c r="EK7" s="24">
        <v>0.13</v>
      </c>
      <c r="EL7" s="24">
        <v>0.36</v>
      </c>
      <c r="EM7" s="24">
        <v>0.39</v>
      </c>
      <c r="EN7" s="24">
        <v>0.1</v>
      </c>
      <c r="EO7" s="24">
        <v>0.15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115</v>
      </c>
      <c r="F13" t="s">
        <v>114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2022-12-01T01:49:58Z</dcterms:created>
  <dcterms:modified xsi:type="dcterms:W3CDTF">2023-02-06T06:26:40Z</dcterms:modified>
  <cp:category/>
</cp:coreProperties>
</file>