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29\課共通nas\50財務\02公営企業会計\01_決算状況調査\①全般\R4実施・公営企業決算統計関係\17 経営比較分析表\01 公営企業に係る経営比較分析表(令和3年度決算）の分析等について\03 市町村回答\14 富谷市★★\"/>
    </mc:Choice>
  </mc:AlternateContent>
  <workbookProtection workbookAlgorithmName="SHA-512" workbookHashValue="tqX3dX+ETWpEIqYgK6+ztLcOBi1JUDPCk2d7A1332ZWZwPsmHoGjHKI20U6oITEA7Hzi4PMC83eKdE+vh2H1iA==" workbookSaltValue="4ZyaFY8j4RQLuU45K8ZBWA==" workbookSpinCount="100000" lockStructure="1"/>
  <bookViews>
    <workbookView xWindow="0" yWindow="0" windowWidth="28800" windowHeight="12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BB8" i="4"/>
  <c r="AT8" i="4"/>
  <c r="AD8" i="4"/>
  <c r="W8" i="4"/>
  <c r="P8" i="4"/>
  <c r="B8" i="4"/>
  <c r="B6" i="4"/>
</calcChain>
</file>

<file path=xl/sharedStrings.xml><?xml version="1.0" encoding="utf-8"?>
<sst xmlns="http://schemas.openxmlformats.org/spreadsheetml/2006/main" count="299" uniqueCount="116">
  <si>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</si>
  <si>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</si>
  <si>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</si>
  <si>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</si>
  <si>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</si>
  <si>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</si>
  <si>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</si>
  <si>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</si>
  <si>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</si>
  <si>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</si>
  <si>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</si>
  <si>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</si>
  <si>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</si>
  <si>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</si>
  <si>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</si>
  <si>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</si>
  <si>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</si>
  <si>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</si>
  <si>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</si>
  <si>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</si>
  <si>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</si>
  <si>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</si>
  <si>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</si>
  <si>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</si>
  <si>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</si>
  <si>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</si>
  <si>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</si>
  <si>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</si>
  <si>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</si>
  <si>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</si>
  <si>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</si>
  <si>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</si>
  <si>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</si>
  <si>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</si>
  <si>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</si>
  <si>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</si>
  <si>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</si>
  <si>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</si>
  <si>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</si>
  <si>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</si>
  <si>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</si>
  <si>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</si>
  <si>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</si>
  <si>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</si>
  <si>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</si>
  <si>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</si>
  <si>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</si>
  <si>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</si>
  <si>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</si>
  <si>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</si>
  <si>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</si>
  <si>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</si>
  <si>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</si>
  <si>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</si>
  <si>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</si>
  <si>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</si>
  <si>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</si>
  <si>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</si>
  <si>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</si>
  <si>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</si>
  <si>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</si>
  <si>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</si>
  <si>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</si>
  <si>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</si>
  <si>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</si>
  <si>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</si>
  <si>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</si>
  <si>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</si>
  <si>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</si>
  <si>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</si>
  <si>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</si>
  <si>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</si>
  <si>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</si>
  <si>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</si>
  <si>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</si>
  <si>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</si>
  <si>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</si>
  <si>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</si>
  <si>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</si>
  <si>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</si>
  <si>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</si>
  <si>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</si>
  <si>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</si>
  <si>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</si>
  <si>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</si>
  <si>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</si>
  <si>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</si>
  <si>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</si>
  <si>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</si>
  <si>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</si>
  <si>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</si>
  <si>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</si>
  <si>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</si>
  <si>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</si>
  <si>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</si>
  <si>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</si>
  <si>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富谷市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</si>
  <si>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</si>
  <si>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</si>
  <si>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</si>
  <si>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</si>
  <si>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</si>
  <si>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</si>
  <si>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</si>
  <si>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</si>
  <si>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</si>
  <si>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</si>
  <si>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</si>
  <si>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</si>
  <si>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</si>
  <si>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</si>
  <si>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</si>
  <si>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</si>
  <si>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①経常収支比率、⑤経費回収率、⑥汚水処理原価
　①及び⑤が100％を上回っているほか、⑥が類似団体と比較して低い数値となっていることから、比較的健全な経営状況であるといえる。
　この主な要因としては、全国的に人口が減少している中において本市は人口を維持しており、下水道使用料収入により汚水処理に係る費用を賄えていることが挙げられる。
　しかし、今後更新投資が増加する見込みであるため、長期的な更新計画に基づいた適正な経営に努める。
③流動比率
　流動比率が100％を下回っているものの、経常収支比率が100％を上回っていることから、年度中の経営に伴い発生した資金を充てることで賄うことができている。
　また、流動負債が100％を下回っている主な要因として、企業債償還金の支払額が大きいことが挙げられるが、当該支払額は既にピークを過ぎ、年々減少していることから、今後流動比率の改善が見込まれる。
⑦施設利用率
　本市では、市全域が吉田川流域に含まれており、終末処理場を保有していない。
⑧水洗化率
　早くから水洗化を進め、汚水事業の整備が完了したことから、類似団体と比較した際に高い水準となっている。</t>
    <phoneticPr fontId="4"/>
  </si>
  <si>
    <t>　現在は耐用年数を超えている管渠はないものの、本市で最も古い管渠は45年以上経過しており、今後数年でこのような老朽管が増加することが想定される。そのため、これらの改築更新に係る費用の増加が懸念されている。
　このことから、定期的な点検・清掃及びストックマネジメント計画に基づいた老朽化した施設の長寿命化対策及び更新工事を実施し、継続的に施設の適正化を行っていく予定である。</t>
    <phoneticPr fontId="4"/>
  </si>
  <si>
    <t>　支出の全体に占める割合の大きい企業債償還金が減少傾向にあるものの、今後管渠やポンプ場の老朽化に伴う改築更新費用及び流域下水道維持管理負担金の単価改定に伴う費用の増加が見込まれる。
　本市においては、令和２年度からストックマネジメント計画の対象範囲を汚水中継ポンプ場を含んだ下水道施設へと拡大したほか、令和３年度から新たに経営戦略を策定したことから、これらの計画に基づき、計画的かつ効率的なコスト削減や老朽化対策により一層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</si>
</sst>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0.06</c:v>
                </c:pt>
                <c:pt idx="4" formatCode="#,##0.00;&quot;△&quot;#,##0.00">
                  <c:v>0</c:v>
                </c:pt>
              </c:numCache>
            </c:numRef>
          </c:val>
          <c:extLst>
            <c:ext xmlns:c16="http://schemas.microsoft.com/office/drawing/2014/chart" uri="{C3380CC4-5D6E-409C-BE32-E72D297353CC}">
              <c16:uniqueId val="{00000000-B1FB-4562-83B7-D62653261DD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0.09</c:v>
                </c:pt>
                <c:pt idx="4">
                  <c:v>0.17</c:v>
                </c:pt>
              </c:numCache>
            </c:numRef>
          </c:val>
          <c:smooth val="0"/>
          <c:extLst>
            <c:ext xmlns:c16="http://schemas.microsoft.com/office/drawing/2014/chart" uri="{C3380CC4-5D6E-409C-BE32-E72D297353CC}">
              <c16:uniqueId val="{00000001-B1FB-4562-83B7-D62653261DD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80-406D-BE81-FC363F51BB9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65.28</c:v>
                </c:pt>
                <c:pt idx="4">
                  <c:v>64.92</c:v>
                </c:pt>
              </c:numCache>
            </c:numRef>
          </c:val>
          <c:smooth val="0"/>
          <c:extLst>
            <c:ext xmlns:c16="http://schemas.microsoft.com/office/drawing/2014/chart" uri="{C3380CC4-5D6E-409C-BE32-E72D297353CC}">
              <c16:uniqueId val="{00000001-2D80-406D-BE81-FC363F51BB9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99.84</c:v>
                </c:pt>
                <c:pt idx="4">
                  <c:v>99.86</c:v>
                </c:pt>
              </c:numCache>
            </c:numRef>
          </c:val>
          <c:extLst>
            <c:ext xmlns:c16="http://schemas.microsoft.com/office/drawing/2014/chart" uri="{C3380CC4-5D6E-409C-BE32-E72D297353CC}">
              <c16:uniqueId val="{00000000-F376-420F-B398-6675B77655B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92.72</c:v>
                </c:pt>
                <c:pt idx="4">
                  <c:v>92.88</c:v>
                </c:pt>
              </c:numCache>
            </c:numRef>
          </c:val>
          <c:smooth val="0"/>
          <c:extLst>
            <c:ext xmlns:c16="http://schemas.microsoft.com/office/drawing/2014/chart" uri="{C3380CC4-5D6E-409C-BE32-E72D297353CC}">
              <c16:uniqueId val="{00000001-F376-420F-B398-6675B77655B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109.31</c:v>
                </c:pt>
                <c:pt idx="4">
                  <c:v>108.86</c:v>
                </c:pt>
              </c:numCache>
            </c:numRef>
          </c:val>
          <c:extLst>
            <c:ext xmlns:c16="http://schemas.microsoft.com/office/drawing/2014/chart" uri="{C3380CC4-5D6E-409C-BE32-E72D297353CC}">
              <c16:uniqueId val="{00000000-90D4-4BBC-94E5-BCCB19697AF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107.85</c:v>
                </c:pt>
                <c:pt idx="4">
                  <c:v>108.04</c:v>
                </c:pt>
              </c:numCache>
            </c:numRef>
          </c:val>
          <c:smooth val="0"/>
          <c:extLst>
            <c:ext xmlns:c16="http://schemas.microsoft.com/office/drawing/2014/chart" uri="{C3380CC4-5D6E-409C-BE32-E72D297353CC}">
              <c16:uniqueId val="{00000001-90D4-4BBC-94E5-BCCB19697AF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4.2300000000000004</c:v>
                </c:pt>
                <c:pt idx="4">
                  <c:v>8.42</c:v>
                </c:pt>
              </c:numCache>
            </c:numRef>
          </c:val>
          <c:extLst>
            <c:ext xmlns:c16="http://schemas.microsoft.com/office/drawing/2014/chart" uri="{C3380CC4-5D6E-409C-BE32-E72D297353CC}">
              <c16:uniqueId val="{00000000-2E40-4EA8-A9F1-78EDD2C9351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23.79</c:v>
                </c:pt>
                <c:pt idx="4">
                  <c:v>25.66</c:v>
                </c:pt>
              </c:numCache>
            </c:numRef>
          </c:val>
          <c:smooth val="0"/>
          <c:extLst>
            <c:ext xmlns:c16="http://schemas.microsoft.com/office/drawing/2014/chart" uri="{C3380CC4-5D6E-409C-BE32-E72D297353CC}">
              <c16:uniqueId val="{00000001-2E40-4EA8-A9F1-78EDD2C9351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043-4851-A7C5-441DF8C9ACA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1.22</c:v>
                </c:pt>
                <c:pt idx="4">
                  <c:v>1.61</c:v>
                </c:pt>
              </c:numCache>
            </c:numRef>
          </c:val>
          <c:smooth val="0"/>
          <c:extLst>
            <c:ext xmlns:c16="http://schemas.microsoft.com/office/drawing/2014/chart" uri="{C3380CC4-5D6E-409C-BE32-E72D297353CC}">
              <c16:uniqueId val="{00000001-8043-4851-A7C5-441DF8C9ACA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578-4C60-8018-B1D1E71EACF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4.72</c:v>
                </c:pt>
                <c:pt idx="4">
                  <c:v>4.49</c:v>
                </c:pt>
              </c:numCache>
            </c:numRef>
          </c:val>
          <c:smooth val="0"/>
          <c:extLst>
            <c:ext xmlns:c16="http://schemas.microsoft.com/office/drawing/2014/chart" uri="{C3380CC4-5D6E-409C-BE32-E72D297353CC}">
              <c16:uniqueId val="{00000001-B578-4C60-8018-B1D1E71EACF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47.31</c:v>
                </c:pt>
                <c:pt idx="4">
                  <c:v>75.959999999999994</c:v>
                </c:pt>
              </c:numCache>
            </c:numRef>
          </c:val>
          <c:extLst>
            <c:ext xmlns:c16="http://schemas.microsoft.com/office/drawing/2014/chart" uri="{C3380CC4-5D6E-409C-BE32-E72D297353CC}">
              <c16:uniqueId val="{00000000-FF72-4556-99A0-7E2D6B0790A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67.930000000000007</c:v>
                </c:pt>
                <c:pt idx="4">
                  <c:v>68.53</c:v>
                </c:pt>
              </c:numCache>
            </c:numRef>
          </c:val>
          <c:smooth val="0"/>
          <c:extLst>
            <c:ext xmlns:c16="http://schemas.microsoft.com/office/drawing/2014/chart" uri="{C3380CC4-5D6E-409C-BE32-E72D297353CC}">
              <c16:uniqueId val="{00000001-FF72-4556-99A0-7E2D6B0790A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188.68</c:v>
                </c:pt>
                <c:pt idx="4">
                  <c:v>155.84</c:v>
                </c:pt>
              </c:numCache>
            </c:numRef>
          </c:val>
          <c:extLst>
            <c:ext xmlns:c16="http://schemas.microsoft.com/office/drawing/2014/chart" uri="{C3380CC4-5D6E-409C-BE32-E72D297353CC}">
              <c16:uniqueId val="{00000000-EB60-4913-825E-2C364A1E0AB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857.88</c:v>
                </c:pt>
                <c:pt idx="4">
                  <c:v>825.1</c:v>
                </c:pt>
              </c:numCache>
            </c:numRef>
          </c:val>
          <c:smooth val="0"/>
          <c:extLst>
            <c:ext xmlns:c16="http://schemas.microsoft.com/office/drawing/2014/chart" uri="{C3380CC4-5D6E-409C-BE32-E72D297353CC}">
              <c16:uniqueId val="{00000001-EB60-4913-825E-2C364A1E0AB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106.14</c:v>
                </c:pt>
                <c:pt idx="4">
                  <c:v>112.83</c:v>
                </c:pt>
              </c:numCache>
            </c:numRef>
          </c:val>
          <c:extLst>
            <c:ext xmlns:c16="http://schemas.microsoft.com/office/drawing/2014/chart" uri="{C3380CC4-5D6E-409C-BE32-E72D297353CC}">
              <c16:uniqueId val="{00000000-F667-492F-B6B4-7D06FEE1F09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94.97</c:v>
                </c:pt>
                <c:pt idx="4">
                  <c:v>97.07</c:v>
                </c:pt>
              </c:numCache>
            </c:numRef>
          </c:val>
          <c:smooth val="0"/>
          <c:extLst>
            <c:ext xmlns:c16="http://schemas.microsoft.com/office/drawing/2014/chart" uri="{C3380CC4-5D6E-409C-BE32-E72D297353CC}">
              <c16:uniqueId val="{00000001-F667-492F-B6B4-7D06FEE1F09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105.32</c:v>
                </c:pt>
                <c:pt idx="4">
                  <c:v>106.49</c:v>
                </c:pt>
              </c:numCache>
            </c:numRef>
          </c:val>
          <c:extLst>
            <c:ext xmlns:c16="http://schemas.microsoft.com/office/drawing/2014/chart" uri="{C3380CC4-5D6E-409C-BE32-E72D297353CC}">
              <c16:uniqueId val="{00000000-11DD-4308-91E7-78B568B29E8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159.49</c:v>
                </c:pt>
                <c:pt idx="4">
                  <c:v>157.81</c:v>
                </c:pt>
              </c:numCache>
            </c:numRef>
          </c:val>
          <c:smooth val="0"/>
          <c:extLst>
            <c:ext xmlns:c16="http://schemas.microsoft.com/office/drawing/2014/chart" uri="{C3380CC4-5D6E-409C-BE32-E72D297353CC}">
              <c16:uniqueId val="{00000001-11DD-4308-91E7-78B568B29E8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宮城県　富谷市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Bd1</v>
      </c>
      <c r="X8" s="65"/>
      <c r="Y8" s="65"/>
      <c r="Z8" s="65"/>
      <c r="AA8" s="65"/>
      <c r="AB8" s="65"/>
      <c r="AC8" s="65"/>
      <c r="AD8" s="66" t="str">
        <f>データ!$M$6</f>
        <v>非設置</v>
      </c>
      <c r="AE8" s="66"/>
      <c r="AF8" s="66"/>
      <c r="AG8" s="66"/>
      <c r="AH8" s="66"/>
      <c r="AI8" s="66"/>
      <c r="AJ8" s="66"/>
      <c r="AK8" s="3"/>
      <c r="AL8" s="46">
        <f>データ!S6</f>
        <v>52494</v>
      </c>
      <c r="AM8" s="46"/>
      <c r="AN8" s="46"/>
      <c r="AO8" s="46"/>
      <c r="AP8" s="46"/>
      <c r="AQ8" s="46"/>
      <c r="AR8" s="46"/>
      <c r="AS8" s="46"/>
      <c r="AT8" s="45">
        <f>データ!T6</f>
        <v>49.18</v>
      </c>
      <c r="AU8" s="45"/>
      <c r="AV8" s="45"/>
      <c r="AW8" s="45"/>
      <c r="AX8" s="45"/>
      <c r="AY8" s="45"/>
      <c r="AZ8" s="45"/>
      <c r="BA8" s="45"/>
      <c r="BB8" s="45">
        <f>データ!U6</f>
        <v>1067.3900000000001</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91.36</v>
      </c>
      <c r="J10" s="45"/>
      <c r="K10" s="45"/>
      <c r="L10" s="45"/>
      <c r="M10" s="45"/>
      <c r="N10" s="45"/>
      <c r="O10" s="45"/>
      <c r="P10" s="45">
        <f>データ!P6</f>
        <v>96.88</v>
      </c>
      <c r="Q10" s="45"/>
      <c r="R10" s="45"/>
      <c r="S10" s="45"/>
      <c r="T10" s="45"/>
      <c r="U10" s="45"/>
      <c r="V10" s="45"/>
      <c r="W10" s="45">
        <f>データ!Q6</f>
        <v>82.65</v>
      </c>
      <c r="X10" s="45"/>
      <c r="Y10" s="45"/>
      <c r="Z10" s="45"/>
      <c r="AA10" s="45"/>
      <c r="AB10" s="45"/>
      <c r="AC10" s="45"/>
      <c r="AD10" s="46">
        <f>データ!R6</f>
        <v>2420</v>
      </c>
      <c r="AE10" s="46"/>
      <c r="AF10" s="46"/>
      <c r="AG10" s="46"/>
      <c r="AH10" s="46"/>
      <c r="AI10" s="46"/>
      <c r="AJ10" s="46"/>
      <c r="AK10" s="2"/>
      <c r="AL10" s="46">
        <f>データ!V6</f>
        <v>50742</v>
      </c>
      <c r="AM10" s="46"/>
      <c r="AN10" s="46"/>
      <c r="AO10" s="46"/>
      <c r="AP10" s="46"/>
      <c r="AQ10" s="46"/>
      <c r="AR10" s="46"/>
      <c r="AS10" s="46"/>
      <c r="AT10" s="45">
        <f>データ!W6</f>
        <v>11.52</v>
      </c>
      <c r="AU10" s="45"/>
      <c r="AV10" s="45"/>
      <c r="AW10" s="45"/>
      <c r="AX10" s="45"/>
      <c r="AY10" s="45"/>
      <c r="AZ10" s="45"/>
      <c r="BA10" s="45"/>
      <c r="BB10" s="45">
        <f>データ!X6</f>
        <v>4404.6899999999996</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UzGR9mBhQs2dY3anZmo4gWexkPr5vpWFi6sdGp5EWS0O74XYWY/IviAip8y+2vOlV5O5TtRzTTpGr+L6acB0Zw==" saltValue="+MxN935yXUg6T7fqg4/QM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42161</v>
      </c>
      <c r="D6" s="19">
        <f t="shared" si="3"/>
        <v>46</v>
      </c>
      <c r="E6" s="19">
        <f t="shared" si="3"/>
        <v>17</v>
      </c>
      <c r="F6" s="19">
        <f t="shared" si="3"/>
        <v>1</v>
      </c>
      <c r="G6" s="19">
        <f t="shared" si="3"/>
        <v>0</v>
      </c>
      <c r="H6" s="19" t="str">
        <f t="shared" si="3"/>
        <v>宮城県　富谷市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91.36</v>
      </c>
      <c r="P6" s="20">
        <f t="shared" si="3"/>
        <v>96.88</v>
      </c>
      <c r="Q6" s="20">
        <f t="shared" si="3"/>
        <v>82.65</v>
      </c>
      <c r="R6" s="20">
        <f t="shared" si="3"/>
        <v>2420</v>
      </c>
      <c r="S6" s="20">
        <f t="shared" si="3"/>
        <v>52494</v>
      </c>
      <c r="T6" s="20">
        <f t="shared" si="3"/>
        <v>49.18</v>
      </c>
      <c r="U6" s="20">
        <f t="shared" si="3"/>
        <v>1067.3900000000001</v>
      </c>
      <c r="V6" s="20">
        <f t="shared" si="3"/>
        <v>50742</v>
      </c>
      <c r="W6" s="20">
        <f t="shared" si="3"/>
        <v>11.52</v>
      </c>
      <c r="X6" s="20">
        <f t="shared" si="3"/>
        <v>4404.6899999999996</v>
      </c>
      <c r="Y6" s="21" t="str">
        <f>IF(Y7="",NA(),Y7)</f>
        <v>-</v>
      </c>
      <c r="Z6" s="21" t="str">
        <f t="shared" ref="Z6:AH6" si="4">IF(Z7="",NA(),Z7)</f>
        <v>-</v>
      </c>
      <c r="AA6" s="21" t="str">
        <f t="shared" si="4"/>
        <v>-</v>
      </c>
      <c r="AB6" s="21">
        <f t="shared" si="4"/>
        <v>109.31</v>
      </c>
      <c r="AC6" s="21">
        <f t="shared" si="4"/>
        <v>108.86</v>
      </c>
      <c r="AD6" s="21" t="str">
        <f t="shared" si="4"/>
        <v>-</v>
      </c>
      <c r="AE6" s="21" t="str">
        <f t="shared" si="4"/>
        <v>-</v>
      </c>
      <c r="AF6" s="21" t="str">
        <f t="shared" si="4"/>
        <v>-</v>
      </c>
      <c r="AG6" s="21">
        <f t="shared" si="4"/>
        <v>107.85</v>
      </c>
      <c r="AH6" s="21">
        <f t="shared" si="4"/>
        <v>108.04</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4.72</v>
      </c>
      <c r="AS6" s="21">
        <f t="shared" si="5"/>
        <v>4.49</v>
      </c>
      <c r="AT6" s="20" t="str">
        <f>IF(AT7="","",IF(AT7="-","【-】","【"&amp;SUBSTITUTE(TEXT(AT7,"#,##0.00"),"-","△")&amp;"】"))</f>
        <v>【3.09】</v>
      </c>
      <c r="AU6" s="21" t="str">
        <f>IF(AU7="",NA(),AU7)</f>
        <v>-</v>
      </c>
      <c r="AV6" s="21" t="str">
        <f t="shared" ref="AV6:BD6" si="6">IF(AV7="",NA(),AV7)</f>
        <v>-</v>
      </c>
      <c r="AW6" s="21" t="str">
        <f t="shared" si="6"/>
        <v>-</v>
      </c>
      <c r="AX6" s="21">
        <f t="shared" si="6"/>
        <v>47.31</v>
      </c>
      <c r="AY6" s="21">
        <f t="shared" si="6"/>
        <v>75.959999999999994</v>
      </c>
      <c r="AZ6" s="21" t="str">
        <f t="shared" si="6"/>
        <v>-</v>
      </c>
      <c r="BA6" s="21" t="str">
        <f t="shared" si="6"/>
        <v>-</v>
      </c>
      <c r="BB6" s="21" t="str">
        <f t="shared" si="6"/>
        <v>-</v>
      </c>
      <c r="BC6" s="21">
        <f t="shared" si="6"/>
        <v>67.930000000000007</v>
      </c>
      <c r="BD6" s="21">
        <f t="shared" si="6"/>
        <v>68.53</v>
      </c>
      <c r="BE6" s="20" t="str">
        <f>IF(BE7="","",IF(BE7="-","【-】","【"&amp;SUBSTITUTE(TEXT(BE7,"#,##0.00"),"-","△")&amp;"】"))</f>
        <v>【71.39】</v>
      </c>
      <c r="BF6" s="21" t="str">
        <f>IF(BF7="",NA(),BF7)</f>
        <v>-</v>
      </c>
      <c r="BG6" s="21" t="str">
        <f t="shared" ref="BG6:BO6" si="7">IF(BG7="",NA(),BG7)</f>
        <v>-</v>
      </c>
      <c r="BH6" s="21" t="str">
        <f t="shared" si="7"/>
        <v>-</v>
      </c>
      <c r="BI6" s="21">
        <f t="shared" si="7"/>
        <v>188.68</v>
      </c>
      <c r="BJ6" s="21">
        <f t="shared" si="7"/>
        <v>155.84</v>
      </c>
      <c r="BK6" s="21" t="str">
        <f t="shared" si="7"/>
        <v>-</v>
      </c>
      <c r="BL6" s="21" t="str">
        <f t="shared" si="7"/>
        <v>-</v>
      </c>
      <c r="BM6" s="21" t="str">
        <f t="shared" si="7"/>
        <v>-</v>
      </c>
      <c r="BN6" s="21">
        <f t="shared" si="7"/>
        <v>857.88</v>
      </c>
      <c r="BO6" s="21">
        <f t="shared" si="7"/>
        <v>825.1</v>
      </c>
      <c r="BP6" s="20" t="str">
        <f>IF(BP7="","",IF(BP7="-","【-】","【"&amp;SUBSTITUTE(TEXT(BP7,"#,##0.00"),"-","△")&amp;"】"))</f>
        <v>【669.11】</v>
      </c>
      <c r="BQ6" s="21" t="str">
        <f>IF(BQ7="",NA(),BQ7)</f>
        <v>-</v>
      </c>
      <c r="BR6" s="21" t="str">
        <f t="shared" ref="BR6:BZ6" si="8">IF(BR7="",NA(),BR7)</f>
        <v>-</v>
      </c>
      <c r="BS6" s="21" t="str">
        <f t="shared" si="8"/>
        <v>-</v>
      </c>
      <c r="BT6" s="21">
        <f t="shared" si="8"/>
        <v>106.14</v>
      </c>
      <c r="BU6" s="21">
        <f t="shared" si="8"/>
        <v>112.83</v>
      </c>
      <c r="BV6" s="21" t="str">
        <f t="shared" si="8"/>
        <v>-</v>
      </c>
      <c r="BW6" s="21" t="str">
        <f t="shared" si="8"/>
        <v>-</v>
      </c>
      <c r="BX6" s="21" t="str">
        <f t="shared" si="8"/>
        <v>-</v>
      </c>
      <c r="BY6" s="21">
        <f t="shared" si="8"/>
        <v>94.97</v>
      </c>
      <c r="BZ6" s="21">
        <f t="shared" si="8"/>
        <v>97.07</v>
      </c>
      <c r="CA6" s="20" t="str">
        <f>IF(CA7="","",IF(CA7="-","【-】","【"&amp;SUBSTITUTE(TEXT(CA7,"#,##0.00"),"-","△")&amp;"】"))</f>
        <v>【99.73】</v>
      </c>
      <c r="CB6" s="21" t="str">
        <f>IF(CB7="",NA(),CB7)</f>
        <v>-</v>
      </c>
      <c r="CC6" s="21" t="str">
        <f t="shared" ref="CC6:CK6" si="9">IF(CC7="",NA(),CC7)</f>
        <v>-</v>
      </c>
      <c r="CD6" s="21" t="str">
        <f t="shared" si="9"/>
        <v>-</v>
      </c>
      <c r="CE6" s="21">
        <f t="shared" si="9"/>
        <v>105.32</v>
      </c>
      <c r="CF6" s="21">
        <f t="shared" si="9"/>
        <v>106.49</v>
      </c>
      <c r="CG6" s="21" t="str">
        <f t="shared" si="9"/>
        <v>-</v>
      </c>
      <c r="CH6" s="21" t="str">
        <f t="shared" si="9"/>
        <v>-</v>
      </c>
      <c r="CI6" s="21" t="str">
        <f t="shared" si="9"/>
        <v>-</v>
      </c>
      <c r="CJ6" s="21">
        <f t="shared" si="9"/>
        <v>159.49</v>
      </c>
      <c r="CK6" s="21">
        <f t="shared" si="9"/>
        <v>157.81</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65.28</v>
      </c>
      <c r="CV6" s="21">
        <f t="shared" si="10"/>
        <v>64.92</v>
      </c>
      <c r="CW6" s="20" t="str">
        <f>IF(CW7="","",IF(CW7="-","【-】","【"&amp;SUBSTITUTE(TEXT(CW7,"#,##0.00"),"-","△")&amp;"】"))</f>
        <v>【59.99】</v>
      </c>
      <c r="CX6" s="21" t="str">
        <f>IF(CX7="",NA(),CX7)</f>
        <v>-</v>
      </c>
      <c r="CY6" s="21" t="str">
        <f t="shared" ref="CY6:DG6" si="11">IF(CY7="",NA(),CY7)</f>
        <v>-</v>
      </c>
      <c r="CZ6" s="21" t="str">
        <f t="shared" si="11"/>
        <v>-</v>
      </c>
      <c r="DA6" s="21">
        <f t="shared" si="11"/>
        <v>99.84</v>
      </c>
      <c r="DB6" s="21">
        <f t="shared" si="11"/>
        <v>99.86</v>
      </c>
      <c r="DC6" s="21" t="str">
        <f t="shared" si="11"/>
        <v>-</v>
      </c>
      <c r="DD6" s="21" t="str">
        <f t="shared" si="11"/>
        <v>-</v>
      </c>
      <c r="DE6" s="21" t="str">
        <f t="shared" si="11"/>
        <v>-</v>
      </c>
      <c r="DF6" s="21">
        <f t="shared" si="11"/>
        <v>92.72</v>
      </c>
      <c r="DG6" s="21">
        <f t="shared" si="11"/>
        <v>92.88</v>
      </c>
      <c r="DH6" s="20" t="str">
        <f>IF(DH7="","",IF(DH7="-","【-】","【"&amp;SUBSTITUTE(TEXT(DH7,"#,##0.00"),"-","△")&amp;"】"))</f>
        <v>【95.72】</v>
      </c>
      <c r="DI6" s="21" t="str">
        <f>IF(DI7="",NA(),DI7)</f>
        <v>-</v>
      </c>
      <c r="DJ6" s="21" t="str">
        <f t="shared" ref="DJ6:DR6" si="12">IF(DJ7="",NA(),DJ7)</f>
        <v>-</v>
      </c>
      <c r="DK6" s="21" t="str">
        <f t="shared" si="12"/>
        <v>-</v>
      </c>
      <c r="DL6" s="21">
        <f t="shared" si="12"/>
        <v>4.2300000000000004</v>
      </c>
      <c r="DM6" s="21">
        <f t="shared" si="12"/>
        <v>8.42</v>
      </c>
      <c r="DN6" s="21" t="str">
        <f t="shared" si="12"/>
        <v>-</v>
      </c>
      <c r="DO6" s="21" t="str">
        <f t="shared" si="12"/>
        <v>-</v>
      </c>
      <c r="DP6" s="21" t="str">
        <f t="shared" si="12"/>
        <v>-</v>
      </c>
      <c r="DQ6" s="21">
        <f t="shared" si="12"/>
        <v>23.79</v>
      </c>
      <c r="DR6" s="21">
        <f t="shared" si="12"/>
        <v>25.66</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1.22</v>
      </c>
      <c r="EC6" s="21">
        <f t="shared" si="13"/>
        <v>1.61</v>
      </c>
      <c r="ED6" s="20" t="str">
        <f>IF(ED7="","",IF(ED7="-","【-】","【"&amp;SUBSTITUTE(TEXT(ED7,"#,##0.00"),"-","△")&amp;"】"))</f>
        <v>【6.54】</v>
      </c>
      <c r="EE6" s="21" t="str">
        <f>IF(EE7="",NA(),EE7)</f>
        <v>-</v>
      </c>
      <c r="EF6" s="21" t="str">
        <f t="shared" ref="EF6:EN6" si="14">IF(EF7="",NA(),EF7)</f>
        <v>-</v>
      </c>
      <c r="EG6" s="21" t="str">
        <f t="shared" si="14"/>
        <v>-</v>
      </c>
      <c r="EH6" s="21">
        <f t="shared" si="14"/>
        <v>0.06</v>
      </c>
      <c r="EI6" s="20">
        <f t="shared" si="14"/>
        <v>0</v>
      </c>
      <c r="EJ6" s="21" t="str">
        <f t="shared" si="14"/>
        <v>-</v>
      </c>
      <c r="EK6" s="21" t="str">
        <f t="shared" si="14"/>
        <v>-</v>
      </c>
      <c r="EL6" s="21" t="str">
        <f t="shared" si="14"/>
        <v>-</v>
      </c>
      <c r="EM6" s="21">
        <f t="shared" si="14"/>
        <v>0.09</v>
      </c>
      <c r="EN6" s="21">
        <f t="shared" si="14"/>
        <v>0.17</v>
      </c>
      <c r="EO6" s="20" t="str">
        <f>IF(EO7="","",IF(EO7="-","【-】","【"&amp;SUBSTITUTE(TEXT(EO7,"#,##0.00"),"-","△")&amp;"】"))</f>
        <v>【0.24】</v>
      </c>
    </row>
    <row r="7" spans="1:148" s="22" customFormat="1" x14ac:dyDescent="0.15">
      <c r="A7" s="14"/>
      <c r="B7" s="23">
        <v>2021</v>
      </c>
      <c r="C7" s="23">
        <v>42161</v>
      </c>
      <c r="D7" s="23">
        <v>46</v>
      </c>
      <c r="E7" s="23">
        <v>17</v>
      </c>
      <c r="F7" s="23">
        <v>1</v>
      </c>
      <c r="G7" s="23">
        <v>0</v>
      </c>
      <c r="H7" s="23" t="s">
        <v>96</v>
      </c>
      <c r="I7" s="23" t="s">
        <v>97</v>
      </c>
      <c r="J7" s="23" t="s">
        <v>98</v>
      </c>
      <c r="K7" s="23" t="s">
        <v>99</v>
      </c>
      <c r="L7" s="23" t="s">
        <v>100</v>
      </c>
      <c r="M7" s="23" t="s">
        <v>101</v>
      </c>
      <c r="N7" s="24" t="s">
        <v>102</v>
      </c>
      <c r="O7" s="24">
        <v>91.36</v>
      </c>
      <c r="P7" s="24">
        <v>96.88</v>
      </c>
      <c r="Q7" s="24">
        <v>82.65</v>
      </c>
      <c r="R7" s="24">
        <v>2420</v>
      </c>
      <c r="S7" s="24">
        <v>52494</v>
      </c>
      <c r="T7" s="24">
        <v>49.18</v>
      </c>
      <c r="U7" s="24">
        <v>1067.3900000000001</v>
      </c>
      <c r="V7" s="24">
        <v>50742</v>
      </c>
      <c r="W7" s="24">
        <v>11.52</v>
      </c>
      <c r="X7" s="24">
        <v>4404.6899999999996</v>
      </c>
      <c r="Y7" s="24" t="s">
        <v>102</v>
      </c>
      <c r="Z7" s="24" t="s">
        <v>102</v>
      </c>
      <c r="AA7" s="24" t="s">
        <v>102</v>
      </c>
      <c r="AB7" s="24">
        <v>109.31</v>
      </c>
      <c r="AC7" s="24">
        <v>108.86</v>
      </c>
      <c r="AD7" s="24" t="s">
        <v>102</v>
      </c>
      <c r="AE7" s="24" t="s">
        <v>102</v>
      </c>
      <c r="AF7" s="24" t="s">
        <v>102</v>
      </c>
      <c r="AG7" s="24">
        <v>107.85</v>
      </c>
      <c r="AH7" s="24">
        <v>108.04</v>
      </c>
      <c r="AI7" s="24">
        <v>107.02</v>
      </c>
      <c r="AJ7" s="24" t="s">
        <v>102</v>
      </c>
      <c r="AK7" s="24" t="s">
        <v>102</v>
      </c>
      <c r="AL7" s="24" t="s">
        <v>102</v>
      </c>
      <c r="AM7" s="24">
        <v>0</v>
      </c>
      <c r="AN7" s="24">
        <v>0</v>
      </c>
      <c r="AO7" s="24" t="s">
        <v>102</v>
      </c>
      <c r="AP7" s="24" t="s">
        <v>102</v>
      </c>
      <c r="AQ7" s="24" t="s">
        <v>102</v>
      </c>
      <c r="AR7" s="24">
        <v>4.72</v>
      </c>
      <c r="AS7" s="24">
        <v>4.49</v>
      </c>
      <c r="AT7" s="24">
        <v>3.09</v>
      </c>
      <c r="AU7" s="24" t="s">
        <v>102</v>
      </c>
      <c r="AV7" s="24" t="s">
        <v>102</v>
      </c>
      <c r="AW7" s="24" t="s">
        <v>102</v>
      </c>
      <c r="AX7" s="24">
        <v>47.31</v>
      </c>
      <c r="AY7" s="24">
        <v>75.959999999999994</v>
      </c>
      <c r="AZ7" s="24" t="s">
        <v>102</v>
      </c>
      <c r="BA7" s="24" t="s">
        <v>102</v>
      </c>
      <c r="BB7" s="24" t="s">
        <v>102</v>
      </c>
      <c r="BC7" s="24">
        <v>67.930000000000007</v>
      </c>
      <c r="BD7" s="24">
        <v>68.53</v>
      </c>
      <c r="BE7" s="24">
        <v>71.39</v>
      </c>
      <c r="BF7" s="24" t="s">
        <v>102</v>
      </c>
      <c r="BG7" s="24" t="s">
        <v>102</v>
      </c>
      <c r="BH7" s="24" t="s">
        <v>102</v>
      </c>
      <c r="BI7" s="24">
        <v>188.68</v>
      </c>
      <c r="BJ7" s="24">
        <v>155.84</v>
      </c>
      <c r="BK7" s="24" t="s">
        <v>102</v>
      </c>
      <c r="BL7" s="24" t="s">
        <v>102</v>
      </c>
      <c r="BM7" s="24" t="s">
        <v>102</v>
      </c>
      <c r="BN7" s="24">
        <v>857.88</v>
      </c>
      <c r="BO7" s="24">
        <v>825.1</v>
      </c>
      <c r="BP7" s="24">
        <v>669.11</v>
      </c>
      <c r="BQ7" s="24" t="s">
        <v>102</v>
      </c>
      <c r="BR7" s="24" t="s">
        <v>102</v>
      </c>
      <c r="BS7" s="24" t="s">
        <v>102</v>
      </c>
      <c r="BT7" s="24">
        <v>106.14</v>
      </c>
      <c r="BU7" s="24">
        <v>112.83</v>
      </c>
      <c r="BV7" s="24" t="s">
        <v>102</v>
      </c>
      <c r="BW7" s="24" t="s">
        <v>102</v>
      </c>
      <c r="BX7" s="24" t="s">
        <v>102</v>
      </c>
      <c r="BY7" s="24">
        <v>94.97</v>
      </c>
      <c r="BZ7" s="24">
        <v>97.07</v>
      </c>
      <c r="CA7" s="24">
        <v>99.73</v>
      </c>
      <c r="CB7" s="24" t="s">
        <v>102</v>
      </c>
      <c r="CC7" s="24" t="s">
        <v>102</v>
      </c>
      <c r="CD7" s="24" t="s">
        <v>102</v>
      </c>
      <c r="CE7" s="24">
        <v>105.32</v>
      </c>
      <c r="CF7" s="24">
        <v>106.49</v>
      </c>
      <c r="CG7" s="24" t="s">
        <v>102</v>
      </c>
      <c r="CH7" s="24" t="s">
        <v>102</v>
      </c>
      <c r="CI7" s="24" t="s">
        <v>102</v>
      </c>
      <c r="CJ7" s="24">
        <v>159.49</v>
      </c>
      <c r="CK7" s="24">
        <v>157.81</v>
      </c>
      <c r="CL7" s="24">
        <v>134.97999999999999</v>
      </c>
      <c r="CM7" s="24" t="s">
        <v>102</v>
      </c>
      <c r="CN7" s="24" t="s">
        <v>102</v>
      </c>
      <c r="CO7" s="24" t="s">
        <v>102</v>
      </c>
      <c r="CP7" s="24" t="s">
        <v>102</v>
      </c>
      <c r="CQ7" s="24" t="s">
        <v>102</v>
      </c>
      <c r="CR7" s="24" t="s">
        <v>102</v>
      </c>
      <c r="CS7" s="24" t="s">
        <v>102</v>
      </c>
      <c r="CT7" s="24" t="s">
        <v>102</v>
      </c>
      <c r="CU7" s="24">
        <v>65.28</v>
      </c>
      <c r="CV7" s="24">
        <v>64.92</v>
      </c>
      <c r="CW7" s="24">
        <v>59.99</v>
      </c>
      <c r="CX7" s="24" t="s">
        <v>102</v>
      </c>
      <c r="CY7" s="24" t="s">
        <v>102</v>
      </c>
      <c r="CZ7" s="24" t="s">
        <v>102</v>
      </c>
      <c r="DA7" s="24">
        <v>99.84</v>
      </c>
      <c r="DB7" s="24">
        <v>99.86</v>
      </c>
      <c r="DC7" s="24" t="s">
        <v>102</v>
      </c>
      <c r="DD7" s="24" t="s">
        <v>102</v>
      </c>
      <c r="DE7" s="24" t="s">
        <v>102</v>
      </c>
      <c r="DF7" s="24">
        <v>92.72</v>
      </c>
      <c r="DG7" s="24">
        <v>92.88</v>
      </c>
      <c r="DH7" s="24">
        <v>95.72</v>
      </c>
      <c r="DI7" s="24" t="s">
        <v>102</v>
      </c>
      <c r="DJ7" s="24" t="s">
        <v>102</v>
      </c>
      <c r="DK7" s="24" t="s">
        <v>102</v>
      </c>
      <c r="DL7" s="24">
        <v>4.2300000000000004</v>
      </c>
      <c r="DM7" s="24">
        <v>8.42</v>
      </c>
      <c r="DN7" s="24" t="s">
        <v>102</v>
      </c>
      <c r="DO7" s="24" t="s">
        <v>102</v>
      </c>
      <c r="DP7" s="24" t="s">
        <v>102</v>
      </c>
      <c r="DQ7" s="24">
        <v>23.79</v>
      </c>
      <c r="DR7" s="24">
        <v>25.66</v>
      </c>
      <c r="DS7" s="24">
        <v>38.17</v>
      </c>
      <c r="DT7" s="24" t="s">
        <v>102</v>
      </c>
      <c r="DU7" s="24" t="s">
        <v>102</v>
      </c>
      <c r="DV7" s="24" t="s">
        <v>102</v>
      </c>
      <c r="DW7" s="24">
        <v>0</v>
      </c>
      <c r="DX7" s="24">
        <v>0</v>
      </c>
      <c r="DY7" s="24" t="s">
        <v>102</v>
      </c>
      <c r="DZ7" s="24" t="s">
        <v>102</v>
      </c>
      <c r="EA7" s="24" t="s">
        <v>102</v>
      </c>
      <c r="EB7" s="24">
        <v>1.22</v>
      </c>
      <c r="EC7" s="24">
        <v>1.61</v>
      </c>
      <c r="ED7" s="24">
        <v>6.54</v>
      </c>
      <c r="EE7" s="24" t="s">
        <v>102</v>
      </c>
      <c r="EF7" s="24" t="s">
        <v>102</v>
      </c>
      <c r="EG7" s="24" t="s">
        <v>102</v>
      </c>
      <c r="EH7" s="24">
        <v>0.06</v>
      </c>
      <c r="EI7" s="24">
        <v>0</v>
      </c>
      <c r="EJ7" s="24" t="s">
        <v>102</v>
      </c>
      <c r="EK7" s="24" t="s">
        <v>102</v>
      </c>
      <c r="EL7" s="24" t="s">
        <v>102</v>
      </c>
      <c r="EM7" s="24">
        <v>0.09</v>
      </c>
      <c r="EN7" s="24">
        <v>0.17</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2023-01-31T01:39:35Z</cp:lastPrinted>
  <dcterms:created xsi:type="dcterms:W3CDTF">2023-01-12T23:26:41Z</dcterms:created>
  <dcterms:modified xsi:type="dcterms:W3CDTF">2023-02-09T01:12:11Z</dcterms:modified>
  <cp:category/>
</cp:coreProperties>
</file>