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1_決算状況調査\①全般\R4実施・公営企業決算統計関係\17 経営比較分析表\01 公営企業に係る経営比較分析表(令和3年度決算）の分析等について\04 市町村回答（確定）\02 団体別\31 加美町★\"/>
    </mc:Choice>
  </mc:AlternateContent>
  <workbookProtection workbookAlgorithmName="SHA-512" workbookHashValue="+c0SuSZ3pP9C5TSkUKcm4JS78uhIUNH9Ff33HHibkudUxWKnBdBDOub45D6o6Ms1lkqBe88uYQ6nCIkMysU7Zg==" workbookSaltValue="AZQSH3IQjuzN8sZz+Z3s6g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P10" i="4"/>
  <c r="AT8" i="4"/>
  <c r="I8" i="4"/>
</calcChain>
</file>

<file path=xl/sharedStrings.xml><?xml version="1.0" encoding="utf-8"?>
<sst xmlns="http://schemas.openxmlformats.org/spreadsheetml/2006/main" count="236" uniqueCount="118">
  <si>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</si>
  <si>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</si>
  <si>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</si>
  <si>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</si>
  <si>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</si>
  <si>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</si>
  <si>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</si>
  <si>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</si>
  <si>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</si>
  <si>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</si>
  <si>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</si>
  <si>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</si>
  <si>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</si>
  <si>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</si>
  <si>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</si>
  <si>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</si>
  <si>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</si>
  <si>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</si>
  <si>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</si>
  <si>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</si>
  <si>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</si>
  <si>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</si>
  <si>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</si>
  <si>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</si>
  <si>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</si>
  <si>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</si>
  <si>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</si>
  <si>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</si>
  <si>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</si>
  <si>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</si>
  <si>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</si>
  <si>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</si>
  <si>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</si>
  <si>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</si>
  <si>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</si>
  <si>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</si>
  <si>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</si>
  <si>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</si>
  <si>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</si>
  <si>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</si>
  <si>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</si>
  <si>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</si>
  <si>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</si>
  <si>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</si>
  <si>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</si>
  <si>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</si>
  <si>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</si>
  <si>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</si>
  <si>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</si>
  <si>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</si>
  <si>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</si>
  <si>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</si>
  <si>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</si>
  <si>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</si>
  <si>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</si>
  <si>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</si>
  <si>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</si>
  <si>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</si>
  <si>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</si>
  <si>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</si>
  <si>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</si>
  <si>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</si>
  <si>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</si>
  <si>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</si>
  <si>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</si>
  <si>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</si>
  <si>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</si>
  <si>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</si>
  <si>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</si>
  <si>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</si>
  <si>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</si>
  <si>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</si>
  <si>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</si>
  <si>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</si>
  <si>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</si>
  <si>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</si>
  <si>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</si>
  <si>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</si>
  <si>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</si>
  <si>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</si>
  <si>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</si>
  <si>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</si>
  <si>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</si>
  <si>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</si>
  <si>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</si>
  <si>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</si>
  <si>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</si>
  <si>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</si>
  <si>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</si>
  <si>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</si>
  <si>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</si>
  <si>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</si>
  <si>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</si>
  <si>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</si>
  <si>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</si>
  <si>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</si>
  <si>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</si>
  <si>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加美町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</si>
  <si>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</si>
  <si>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</si>
  <si>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</si>
  <si>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</si>
  <si>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</si>
  <si>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</si>
  <si>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</si>
  <si>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</si>
  <si>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</si>
  <si>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</si>
  <si>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</si>
  <si>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</si>
  <si>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</si>
  <si>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</si>
  <si>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</si>
  <si>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</si>
  <si>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</si>
  <si>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供用開始から２０年以上経過したがストックマネジメント計画策定の予定はなく、維持管理に努めている。</t>
    <phoneticPr fontId="4"/>
  </si>
  <si>
    <t>　簡易排水事業について、経費削減や一般会計の負担軽減が図れることに加え、企業債の償還が完済していることから、令和５年度末までに事業を廃止する。廃止後は、浄化槽事業に移行する。</t>
    <rPh sb="12" eb="14">
      <t>ケイヒ</t>
    </rPh>
    <rPh sb="14" eb="16">
      <t>サクゲン</t>
    </rPh>
    <rPh sb="17" eb="19">
      <t>イッパン</t>
    </rPh>
    <rPh sb="19" eb="21">
      <t>カイケイ</t>
    </rPh>
    <rPh sb="22" eb="24">
      <t>フタン</t>
    </rPh>
    <rPh sb="24" eb="26">
      <t>ケイゲン</t>
    </rPh>
    <rPh sb="27" eb="28">
      <t>ハカ</t>
    </rPh>
    <rPh sb="33" eb="34">
      <t>クワ</t>
    </rPh>
    <rPh sb="36" eb="38">
      <t>キギョウ</t>
    </rPh>
    <rPh sb="71" eb="74">
      <t>ハイシゴ</t>
    </rPh>
    <rPh sb="76" eb="79">
      <t>ジョウカソウ</t>
    </rPh>
    <rPh sb="79" eb="81">
      <t>ジギョウ</t>
    </rPh>
    <rPh sb="82" eb="84">
      <t>イコウ</t>
    </rPh>
    <phoneticPr fontId="4"/>
  </si>
  <si>
    <t>　収益的収支比率は１００％で推移している。光熱水費や管理委託料の汚水処理費が増加したことにより、経費回収率は減に転じた。使用料収入で賄えない分は一般会計繰入金を補填財源としている。
　簡易排水区域内の人口は極めて少なく、今後も人口及び接続数の増加が見込めないため、使用料収入で賄えない分は、一般会計繰入金に依存する状況が続いていくものと分析する。
　</t>
    <rPh sb="21" eb="25">
      <t>コウネツスイヒ</t>
    </rPh>
    <rPh sb="26" eb="28">
      <t>カンリ</t>
    </rPh>
    <rPh sb="28" eb="31">
      <t>イタクリョウ</t>
    </rPh>
    <rPh sb="38" eb="40">
      <t>ゾウカ</t>
    </rPh>
    <rPh sb="54" eb="55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</si>
</sst>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0-4D61-A560-C79AB28DF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0-4D61-A560-C79AB28DF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15.79</c:v>
                </c:pt>
                <c:pt idx="1">
                  <c:v>10.53</c:v>
                </c:pt>
                <c:pt idx="2">
                  <c:v>10.53</c:v>
                </c:pt>
                <c:pt idx="3">
                  <c:v>15.79</c:v>
                </c:pt>
                <c:pt idx="4">
                  <c:v>10.53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B-4CB4-B9A1-85C70CB4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27.26</c:v>
                </c:pt>
                <c:pt idx="1">
                  <c:v>27.09</c:v>
                </c:pt>
                <c:pt idx="2">
                  <c:v>26.64</c:v>
                </c:pt>
                <c:pt idx="3">
                  <c:v>26.11</c:v>
                </c:pt>
                <c:pt idx="4">
                  <c:v>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B-4CB4-B9A1-85C70CB4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42.86</c:v>
                </c:pt>
                <c:pt idx="1">
                  <c:v>42.86</c:v>
                </c:pt>
                <c:pt idx="2">
                  <c:v>78.569999999999993</c:v>
                </c:pt>
                <c:pt idx="3">
                  <c:v>78.569999999999993</c:v>
                </c:pt>
                <c:pt idx="4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3-4C20-B115-E713559F8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94.93</c:v>
                </c:pt>
                <c:pt idx="1">
                  <c:v>95.1</c:v>
                </c:pt>
                <c:pt idx="2">
                  <c:v>95.52</c:v>
                </c:pt>
                <c:pt idx="3">
                  <c:v>94.97</c:v>
                </c:pt>
                <c:pt idx="4">
                  <c:v>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3-4C20-B115-E713559F8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B-4E36-93BB-9953655F1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B-4E36-93BB-9953655F1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8-4847-BEE7-0E7418F9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8-4847-BEE7-0E7418F9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3-438C-84E9-DC6AD931F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3-438C-84E9-DC6AD931F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3-4D95-831D-536BEE75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3-4D95-831D-536BEE75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3-49E2-A5B2-2217D3C3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3-49E2-A5B2-2217D3C3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4-43BD-ACBE-8F09B8AA4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243.02</c:v>
                </c:pt>
                <c:pt idx="1">
                  <c:v>196.19</c:v>
                </c:pt>
                <c:pt idx="2">
                  <c:v>129.4</c:v>
                </c:pt>
                <c:pt idx="3">
                  <c:v>126.26</c:v>
                </c:pt>
                <c:pt idx="4">
                  <c:v>113.17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4-43BD-ACBE-8F09B8AA4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30.11</c:v>
                </c:pt>
                <c:pt idx="1">
                  <c:v>31.03</c:v>
                </c:pt>
                <c:pt idx="2">
                  <c:v>24.89</c:v>
                </c:pt>
                <c:pt idx="3">
                  <c:v>32.08</c:v>
                </c:pt>
                <c:pt idx="4">
                  <c:v>23.73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B-4C05-87EA-08DA27985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39.07</c:v>
                </c:pt>
                <c:pt idx="2">
                  <c:v>38.409999999999997</c:v>
                </c:pt>
                <c:pt idx="3">
                  <c:v>35.869999999999997</c:v>
                </c:pt>
                <c:pt idx="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B-4C05-87EA-08DA27985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667.49</c:v>
                </c:pt>
                <c:pt idx="1">
                  <c:v>625.42999999999995</c:v>
                </c:pt>
                <c:pt idx="2">
                  <c:v>803.47</c:v>
                </c:pt>
                <c:pt idx="3">
                  <c:v>625.89</c:v>
                </c:pt>
                <c:pt idx="4">
                  <c:v>885.75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4-4086-8181-C477F965D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456.7</c:v>
                </c:pt>
                <c:pt idx="1">
                  <c:v>485</c:v>
                </c:pt>
                <c:pt idx="2">
                  <c:v>501.56</c:v>
                </c:pt>
                <c:pt idx="3">
                  <c:v>528.78</c:v>
                </c:pt>
                <c:pt idx="4">
                  <c:v>596.92999999999995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4-4086-8181-C477F965D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宮城県　加美町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簡易排水</v>
      </c>
      <c r="Q8" s="65"/>
      <c r="R8" s="65"/>
      <c r="S8" s="65"/>
      <c r="T8" s="65"/>
      <c r="U8" s="65"/>
      <c r="V8" s="65"/>
      <c r="W8" s="65" t="str">
        <f>データ!L6</f>
        <v>J2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22115</v>
      </c>
      <c r="AM8" s="45"/>
      <c r="AN8" s="45"/>
      <c r="AO8" s="45"/>
      <c r="AP8" s="45"/>
      <c r="AQ8" s="45"/>
      <c r="AR8" s="45"/>
      <c r="AS8" s="45"/>
      <c r="AT8" s="46">
        <f>データ!T6</f>
        <v>460.67</v>
      </c>
      <c r="AU8" s="46"/>
      <c r="AV8" s="46"/>
      <c r="AW8" s="46"/>
      <c r="AX8" s="46"/>
      <c r="AY8" s="46"/>
      <c r="AZ8" s="46"/>
      <c r="BA8" s="46"/>
      <c r="BB8" s="46">
        <f>データ!U6</f>
        <v>48.01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3302</v>
      </c>
      <c r="AE10" s="45"/>
      <c r="AF10" s="45"/>
      <c r="AG10" s="45"/>
      <c r="AH10" s="45"/>
      <c r="AI10" s="45"/>
      <c r="AJ10" s="45"/>
      <c r="AK10" s="2"/>
      <c r="AL10" s="45">
        <f>データ!V6</f>
        <v>9</v>
      </c>
      <c r="AM10" s="45"/>
      <c r="AN10" s="45"/>
      <c r="AO10" s="45"/>
      <c r="AP10" s="45"/>
      <c r="AQ10" s="45"/>
      <c r="AR10" s="45"/>
      <c r="AS10" s="45"/>
      <c r="AT10" s="46">
        <f>データ!W6</f>
        <v>0.03</v>
      </c>
      <c r="AU10" s="46"/>
      <c r="AV10" s="46"/>
      <c r="AW10" s="46"/>
      <c r="AX10" s="46"/>
      <c r="AY10" s="46"/>
      <c r="AZ10" s="46"/>
      <c r="BA10" s="46"/>
      <c r="BB10" s="46">
        <f>データ!X6</f>
        <v>300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【113.17】</v>
      </c>
      <c r="I86" s="12" t="str">
        <f>データ!CA6</f>
        <v>【31.60】</v>
      </c>
      <c r="J86" s="12" t="str">
        <f>データ!CL6</f>
        <v>【596.93】</v>
      </c>
      <c r="K86" s="12" t="str">
        <f>データ!CW6</f>
        <v>【24.44】</v>
      </c>
      <c r="L86" s="12" t="str">
        <f>データ!DH6</f>
        <v>【95.52】</v>
      </c>
      <c r="M86" s="12" t="s">
        <v>43</v>
      </c>
      <c r="N86" s="12" t="s">
        <v>43</v>
      </c>
      <c r="O86" s="12" t="str">
        <f>データ!EO6</f>
        <v>【0.00】</v>
      </c>
    </row>
  </sheetData>
  <sheetProtection algorithmName="SHA-512" hashValue="bz1X6wtSO5Ehm5WlM+8FRw5Pqkc1DM9lPmSdqYixfnxsAu3T2YSN8sHQNSbR6Og/LHMOFshgSmBk9jpEdCUIGg==" saltValue="GbOvBBOL854GWSWciea8C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44458</v>
      </c>
      <c r="D6" s="19">
        <f t="shared" si="3"/>
        <v>47</v>
      </c>
      <c r="E6" s="19">
        <f t="shared" si="3"/>
        <v>17</v>
      </c>
      <c r="F6" s="19">
        <f t="shared" si="3"/>
        <v>8</v>
      </c>
      <c r="G6" s="19">
        <f t="shared" si="3"/>
        <v>0</v>
      </c>
      <c r="H6" s="19" t="str">
        <f t="shared" si="3"/>
        <v>宮城県　加美町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簡易排水</v>
      </c>
      <c r="L6" s="19" t="str">
        <f t="shared" si="3"/>
        <v>J2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0.04</v>
      </c>
      <c r="Q6" s="20">
        <f t="shared" si="3"/>
        <v>100</v>
      </c>
      <c r="R6" s="20">
        <f t="shared" si="3"/>
        <v>3302</v>
      </c>
      <c r="S6" s="20">
        <f t="shared" si="3"/>
        <v>22115</v>
      </c>
      <c r="T6" s="20">
        <f t="shared" si="3"/>
        <v>460.67</v>
      </c>
      <c r="U6" s="20">
        <f t="shared" si="3"/>
        <v>48.01</v>
      </c>
      <c r="V6" s="20">
        <f t="shared" si="3"/>
        <v>9</v>
      </c>
      <c r="W6" s="20">
        <f t="shared" si="3"/>
        <v>0.03</v>
      </c>
      <c r="X6" s="20">
        <f t="shared" si="3"/>
        <v>300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243.02</v>
      </c>
      <c r="BL6" s="21">
        <f t="shared" si="7"/>
        <v>196.19</v>
      </c>
      <c r="BM6" s="21">
        <f t="shared" si="7"/>
        <v>129.4</v>
      </c>
      <c r="BN6" s="21">
        <f t="shared" si="7"/>
        <v>126.26</v>
      </c>
      <c r="BO6" s="21">
        <f t="shared" si="7"/>
        <v>113.17</v>
      </c>
      <c r="BP6" s="20" t="str">
        <f>IF(BP7="","",IF(BP7="-","【-】","【"&amp;SUBSTITUTE(TEXT(BP7,"#,##0.00"),"-","△")&amp;"】"))</f>
        <v>【113.17】</v>
      </c>
      <c r="BQ6" s="21">
        <f>IF(BQ7="",NA(),BQ7)</f>
        <v>30.11</v>
      </c>
      <c r="BR6" s="21">
        <f t="shared" ref="BR6:BZ6" si="8">IF(BR7="",NA(),BR7)</f>
        <v>31.03</v>
      </c>
      <c r="BS6" s="21">
        <f t="shared" si="8"/>
        <v>24.89</v>
      </c>
      <c r="BT6" s="21">
        <f t="shared" si="8"/>
        <v>32.08</v>
      </c>
      <c r="BU6" s="21">
        <f t="shared" si="8"/>
        <v>23.73</v>
      </c>
      <c r="BV6" s="21">
        <f t="shared" si="8"/>
        <v>41.35</v>
      </c>
      <c r="BW6" s="21">
        <f t="shared" si="8"/>
        <v>39.07</v>
      </c>
      <c r="BX6" s="21">
        <f t="shared" si="8"/>
        <v>38.409999999999997</v>
      </c>
      <c r="BY6" s="21">
        <f t="shared" si="8"/>
        <v>35.869999999999997</v>
      </c>
      <c r="BZ6" s="21">
        <f t="shared" si="8"/>
        <v>31.6</v>
      </c>
      <c r="CA6" s="20" t="str">
        <f>IF(CA7="","",IF(CA7="-","【-】","【"&amp;SUBSTITUTE(TEXT(CA7,"#,##0.00"),"-","△")&amp;"】"))</f>
        <v>【31.60】</v>
      </c>
      <c r="CB6" s="21">
        <f>IF(CB7="",NA(),CB7)</f>
        <v>667.49</v>
      </c>
      <c r="CC6" s="21">
        <f t="shared" ref="CC6:CK6" si="9">IF(CC7="",NA(),CC7)</f>
        <v>625.42999999999995</v>
      </c>
      <c r="CD6" s="21">
        <f t="shared" si="9"/>
        <v>803.47</v>
      </c>
      <c r="CE6" s="21">
        <f t="shared" si="9"/>
        <v>625.89</v>
      </c>
      <c r="CF6" s="21">
        <f t="shared" si="9"/>
        <v>885.75</v>
      </c>
      <c r="CG6" s="21">
        <f t="shared" si="9"/>
        <v>456.7</v>
      </c>
      <c r="CH6" s="21">
        <f t="shared" si="9"/>
        <v>485</v>
      </c>
      <c r="CI6" s="21">
        <f t="shared" si="9"/>
        <v>501.56</v>
      </c>
      <c r="CJ6" s="21">
        <f t="shared" si="9"/>
        <v>528.78</v>
      </c>
      <c r="CK6" s="21">
        <f t="shared" si="9"/>
        <v>596.92999999999995</v>
      </c>
      <c r="CL6" s="20" t="str">
        <f>IF(CL7="","",IF(CL7="-","【-】","【"&amp;SUBSTITUTE(TEXT(CL7,"#,##0.00"),"-","△")&amp;"】"))</f>
        <v>【596.93】</v>
      </c>
      <c r="CM6" s="21">
        <f>IF(CM7="",NA(),CM7)</f>
        <v>15.79</v>
      </c>
      <c r="CN6" s="21">
        <f t="shared" ref="CN6:CV6" si="10">IF(CN7="",NA(),CN7)</f>
        <v>10.53</v>
      </c>
      <c r="CO6" s="21">
        <f t="shared" si="10"/>
        <v>10.53</v>
      </c>
      <c r="CP6" s="21">
        <f t="shared" si="10"/>
        <v>15.79</v>
      </c>
      <c r="CQ6" s="21">
        <f t="shared" si="10"/>
        <v>10.53</v>
      </c>
      <c r="CR6" s="21">
        <f t="shared" si="10"/>
        <v>27.26</v>
      </c>
      <c r="CS6" s="21">
        <f t="shared" si="10"/>
        <v>27.09</v>
      </c>
      <c r="CT6" s="21">
        <f t="shared" si="10"/>
        <v>26.64</v>
      </c>
      <c r="CU6" s="21">
        <f t="shared" si="10"/>
        <v>26.11</v>
      </c>
      <c r="CV6" s="21">
        <f t="shared" si="10"/>
        <v>24.44</v>
      </c>
      <c r="CW6" s="20" t="str">
        <f>IF(CW7="","",IF(CW7="-","【-】","【"&amp;SUBSTITUTE(TEXT(CW7,"#,##0.00"),"-","△")&amp;"】"))</f>
        <v>【24.44】</v>
      </c>
      <c r="CX6" s="21">
        <f>IF(CX7="",NA(),CX7)</f>
        <v>42.86</v>
      </c>
      <c r="CY6" s="21">
        <f t="shared" ref="CY6:DG6" si="11">IF(CY7="",NA(),CY7)</f>
        <v>42.86</v>
      </c>
      <c r="CZ6" s="21">
        <f t="shared" si="11"/>
        <v>78.569999999999993</v>
      </c>
      <c r="DA6" s="21">
        <f t="shared" si="11"/>
        <v>78.569999999999993</v>
      </c>
      <c r="DB6" s="21">
        <f t="shared" si="11"/>
        <v>88.89</v>
      </c>
      <c r="DC6" s="21">
        <f t="shared" si="11"/>
        <v>94.93</v>
      </c>
      <c r="DD6" s="21">
        <f t="shared" si="11"/>
        <v>95.1</v>
      </c>
      <c r="DE6" s="21">
        <f t="shared" si="11"/>
        <v>95.52</v>
      </c>
      <c r="DF6" s="21">
        <f t="shared" si="11"/>
        <v>94.97</v>
      </c>
      <c r="DG6" s="21">
        <f t="shared" si="11"/>
        <v>95.52</v>
      </c>
      <c r="DH6" s="20" t="str">
        <f>IF(DH7="","",IF(DH7="-","【-】","【"&amp;SUBSTITUTE(TEXT(DH7,"#,##0.00"),"-","△")&amp;"】"))</f>
        <v>【95.52】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2021</v>
      </c>
      <c r="C7" s="23">
        <v>44458</v>
      </c>
      <c r="D7" s="23">
        <v>47</v>
      </c>
      <c r="E7" s="23">
        <v>17</v>
      </c>
      <c r="F7" s="23">
        <v>8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0.04</v>
      </c>
      <c r="Q7" s="24">
        <v>100</v>
      </c>
      <c r="R7" s="24">
        <v>3302</v>
      </c>
      <c r="S7" s="24">
        <v>22115</v>
      </c>
      <c r="T7" s="24">
        <v>460.67</v>
      </c>
      <c r="U7" s="24">
        <v>48.01</v>
      </c>
      <c r="V7" s="24">
        <v>9</v>
      </c>
      <c r="W7" s="24">
        <v>0.03</v>
      </c>
      <c r="X7" s="24">
        <v>300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243.02</v>
      </c>
      <c r="BL7" s="24">
        <v>196.19</v>
      </c>
      <c r="BM7" s="24">
        <v>129.4</v>
      </c>
      <c r="BN7" s="24">
        <v>126.26</v>
      </c>
      <c r="BO7" s="24">
        <v>113.17</v>
      </c>
      <c r="BP7" s="24">
        <v>113.17</v>
      </c>
      <c r="BQ7" s="24">
        <v>30.11</v>
      </c>
      <c r="BR7" s="24">
        <v>31.03</v>
      </c>
      <c r="BS7" s="24">
        <v>24.89</v>
      </c>
      <c r="BT7" s="24">
        <v>32.08</v>
      </c>
      <c r="BU7" s="24">
        <v>23.73</v>
      </c>
      <c r="BV7" s="24">
        <v>41.35</v>
      </c>
      <c r="BW7" s="24">
        <v>39.07</v>
      </c>
      <c r="BX7" s="24">
        <v>38.409999999999997</v>
      </c>
      <c r="BY7" s="24">
        <v>35.869999999999997</v>
      </c>
      <c r="BZ7" s="24">
        <v>31.6</v>
      </c>
      <c r="CA7" s="24">
        <v>31.6</v>
      </c>
      <c r="CB7" s="24">
        <v>667.49</v>
      </c>
      <c r="CC7" s="24">
        <v>625.42999999999995</v>
      </c>
      <c r="CD7" s="24">
        <v>803.47</v>
      </c>
      <c r="CE7" s="24">
        <v>625.89</v>
      </c>
      <c r="CF7" s="24">
        <v>885.75</v>
      </c>
      <c r="CG7" s="24">
        <v>456.7</v>
      </c>
      <c r="CH7" s="24">
        <v>485</v>
      </c>
      <c r="CI7" s="24">
        <v>501.56</v>
      </c>
      <c r="CJ7" s="24">
        <v>528.78</v>
      </c>
      <c r="CK7" s="24">
        <v>596.92999999999995</v>
      </c>
      <c r="CL7" s="24">
        <v>596.92999999999995</v>
      </c>
      <c r="CM7" s="24">
        <v>15.79</v>
      </c>
      <c r="CN7" s="24">
        <v>10.53</v>
      </c>
      <c r="CO7" s="24">
        <v>10.53</v>
      </c>
      <c r="CP7" s="24">
        <v>15.79</v>
      </c>
      <c r="CQ7" s="24">
        <v>10.53</v>
      </c>
      <c r="CR7" s="24">
        <v>27.26</v>
      </c>
      <c r="CS7" s="24">
        <v>27.09</v>
      </c>
      <c r="CT7" s="24">
        <v>26.64</v>
      </c>
      <c r="CU7" s="24">
        <v>26.11</v>
      </c>
      <c r="CV7" s="24">
        <v>24.44</v>
      </c>
      <c r="CW7" s="24">
        <v>24.44</v>
      </c>
      <c r="CX7" s="24">
        <v>42.86</v>
      </c>
      <c r="CY7" s="24">
        <v>42.86</v>
      </c>
      <c r="CZ7" s="24">
        <v>78.569999999999993</v>
      </c>
      <c r="DA7" s="24">
        <v>78.569999999999993</v>
      </c>
      <c r="DB7" s="24">
        <v>88.89</v>
      </c>
      <c r="DC7" s="24">
        <v>94.93</v>
      </c>
      <c r="DD7" s="24">
        <v>95.1</v>
      </c>
      <c r="DE7" s="24">
        <v>95.52</v>
      </c>
      <c r="DF7" s="24">
        <v>94.97</v>
      </c>
      <c r="DG7" s="24">
        <v>95.52</v>
      </c>
      <c r="DH7" s="24">
        <v>95.52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2023-02-07T06:48:28Z</cp:lastPrinted>
  <dcterms:created xsi:type="dcterms:W3CDTF">2022-12-01T02:04:34Z</dcterms:created>
  <dcterms:modified xsi:type="dcterms:W3CDTF">2023-02-07T06:48:29Z</dcterms:modified>
  <cp:category/>
</cp:coreProperties>
</file>