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45350\Desktop\色麻町\【下水道】【経営比較分析表】2021_044440_46_010\"/>
    </mc:Choice>
  </mc:AlternateContent>
  <xr:revisionPtr revIDLastSave="0" documentId="13_ncr:1_{3EB2B690-FE3F-407D-BF1C-589E67615787}" xr6:coauthVersionLast="36" xr6:coauthVersionMax="36" xr10:uidLastSave="{00000000-0000-0000-0000-000000000000}"/>
  <workbookProtection workbookAlgorithmName="SHA-512" workbookHashValue="TuQrIvhy8PiQQfPmql0TOIlTq0lrjZA7n4Rw4uolCX+ibajGJFaIHkNXFWXBxD4RNUQxbiqsPsrQX+EUncxmdA==" workbookSaltValue="Ne3jmpC+GRiqw8LUyIsbU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R6" i="5"/>
  <c r="AD10" i="4" s="1"/>
  <c r="Q6" i="5"/>
  <c r="P6" i="5"/>
  <c r="P10" i="4" s="1"/>
  <c r="O6" i="5"/>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BB10" i="4"/>
  <c r="AL10" i="4"/>
  <c r="W10" i="4"/>
  <c r="I10" i="4"/>
  <c r="BB8" i="4"/>
  <c r="AL8" i="4"/>
  <c r="B8" i="4"/>
  <c r="B6"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<sst xmlns="http://schemas.openxmlformats.org/spreadsheetml/2006/main" count="247" uniqueCount="121">
  <si>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</si>
  <si>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</si>
  <si>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</si>
  <si>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</si>
  <si>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</si>
  <si>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</si>
  <si>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</si>
  <si>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</si>
  <si>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</si>
  <si>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</si>
  <si>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</si>
  <si>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</si>
  <si>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</si>
  <si>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</si>
  <si>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</si>
  <si>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</si>
  <si>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</si>
  <si>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</si>
  <si>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</si>
  <si>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</si>
  <si>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</si>
  <si>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</si>
  <si>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</si>
  <si>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</si>
  <si>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</si>
  <si>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</si>
  <si>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</si>
  <si>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</si>
  <si>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</si>
  <si>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</si>
  <si>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</si>
  <si>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</si>
  <si>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</si>
  <si>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</si>
  <si>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</si>
  <si>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</si>
  <si>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</si>
  <si>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</si>
  <si>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</si>
  <si>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</si>
  <si>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</si>
  <si>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</si>
  <si>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</si>
  <si>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</si>
  <si>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</si>
  <si>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</si>
  <si>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</si>
  <si>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</si>
  <si>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</si>
  <si>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</si>
  <si>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</si>
  <si>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</si>
  <si>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</si>
  <si>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</si>
  <si>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</si>
  <si>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</si>
  <si>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</si>
  <si>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</si>
  <si>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</si>
  <si>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</si>
  <si>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</si>
  <si>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</si>
  <si>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</si>
  <si>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</si>
  <si>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</si>
  <si>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</si>
  <si>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</si>
  <si>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</si>
  <si>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</si>
  <si>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</si>
  <si>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</si>
  <si>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</si>
  <si>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</si>
  <si>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</si>
  <si>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</si>
  <si>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</si>
  <si>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</si>
  <si>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</si>
  <si>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</si>
  <si>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</si>
  <si>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</si>
  <si>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</si>
  <si>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</si>
  <si>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</si>
  <si>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</si>
  <si>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</si>
  <si>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</si>
  <si>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</si>
  <si>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</si>
  <si>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</si>
  <si>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</si>
  <si>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</si>
  <si>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</si>
  <si>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</si>
  <si>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</si>
  <si>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</si>
  <si>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</si>
  <si>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</si>
  <si>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</si>
  <si>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</si>
  <si>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</si>
  <si>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</si>
  <si>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</si>
  <si>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</si>
  <si>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</si>
  <si>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</si>
  <si>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</si>
  <si>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</si>
  <si>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</si>
  <si>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</si>
  <si>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</si>
  <si>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</si>
  <si>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</si>
  <si>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</si>
  <si>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</si>
  <si>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</si>
  <si>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</si>
  <si>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</si>
  <si>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浄化槽設置基数は105基であり、今後増加することは無く、経営状況もこのまま推移するものと思われるが、今後耐用年数28年を迎える浄化槽の計画的な更新が必要となってくる。また、策定した経営戦略に基づき、計画的・効率的な事業運営を推進する。</t>
    <rPh sb="0" eb="3">
      <t>ジョウカソウ</t>
    </rPh>
    <rPh sb="3" eb="5">
      <t>セッチ</t>
    </rPh>
    <rPh sb="5" eb="7">
      <t>キスウ</t>
    </rPh>
    <rPh sb="11" eb="12">
      <t>キ</t>
    </rPh>
    <rPh sb="16" eb="18">
      <t>コンゴ</t>
    </rPh>
    <rPh sb="18" eb="20">
      <t>ゾウカ</t>
    </rPh>
    <rPh sb="25" eb="26">
      <t>ナ</t>
    </rPh>
    <rPh sb="28" eb="30">
      <t>ケイエイ</t>
    </rPh>
    <rPh sb="30" eb="32">
      <t>ジョウキョウ</t>
    </rPh>
    <rPh sb="37" eb="39">
      <t>スイイ</t>
    </rPh>
    <rPh sb="44" eb="45">
      <t>オモ</t>
    </rPh>
    <rPh sb="50" eb="52">
      <t>コンゴ</t>
    </rPh>
    <rPh sb="52" eb="54">
      <t>タイヨウ</t>
    </rPh>
    <rPh sb="54" eb="56">
      <t>ネンスウ</t>
    </rPh>
    <rPh sb="58" eb="59">
      <t>ネン</t>
    </rPh>
    <rPh sb="60" eb="61">
      <t>ムカ</t>
    </rPh>
    <rPh sb="63" eb="66">
      <t>ジョウカソウ</t>
    </rPh>
    <rPh sb="67" eb="70">
      <t>ケイカクテキ</t>
    </rPh>
    <rPh sb="71" eb="73">
      <t>コウシン</t>
    </rPh>
    <rPh sb="74" eb="76">
      <t>ヒツヨウ</t>
    </rPh>
    <rPh sb="86" eb="88">
      <t>サクテイ</t>
    </rPh>
    <rPh sb="90" eb="92">
      <t>ケイエイ</t>
    </rPh>
    <rPh sb="92" eb="94">
      <t>センリャク</t>
    </rPh>
    <rPh sb="95" eb="96">
      <t>モト</t>
    </rPh>
    <rPh sb="99" eb="102">
      <t>ケイカクテキ</t>
    </rPh>
    <rPh sb="103" eb="106">
      <t>コウリツテキ</t>
    </rPh>
    <rPh sb="107" eb="109">
      <t>ジギョウ</t>
    </rPh>
    <rPh sb="109" eb="111">
      <t>ウンエイ</t>
    </rPh>
    <rPh sb="112" eb="114">
      <t>スイシン</t>
    </rPh>
    <phoneticPr fontId="4"/>
  </si>
  <si>
    <t>平成17年度から使用を開始しており、16年を経過しブロワー等の故障が発生、その都度修繕、更新を行っている。</t>
    <rPh sb="0" eb="2">
      <t>ヘイセイ</t>
    </rPh>
    <rPh sb="4" eb="6">
      <t>ネンド</t>
    </rPh>
    <rPh sb="8" eb="10">
      <t>シヨウ</t>
    </rPh>
    <rPh sb="11" eb="13">
      <t>カイシ</t>
    </rPh>
    <rPh sb="20" eb="21">
      <t>ネン</t>
    </rPh>
    <rPh sb="22" eb="24">
      <t>ケイカ</t>
    </rPh>
    <rPh sb="29" eb="30">
      <t>トウ</t>
    </rPh>
    <rPh sb="31" eb="33">
      <t>コショウ</t>
    </rPh>
    <rPh sb="34" eb="36">
      <t>ハッセイ</t>
    </rPh>
    <rPh sb="39" eb="41">
      <t>ツド</t>
    </rPh>
    <rPh sb="41" eb="43">
      <t>シュウゼン</t>
    </rPh>
    <rPh sb="44" eb="46">
      <t>コウシン</t>
    </rPh>
    <rPh sb="47" eb="48">
      <t>オコナ</t>
    </rPh>
    <phoneticPr fontId="4"/>
  </si>
  <si>
    <t>①について、収益的収支比率は107.43％となっている。地方債償還金は減少しているものの、料金収入も減少しており、当該収入だけでは経費が回収できないことから、一般会計からの繰入によるところが大きい。
④について企業債残高対事業規模比率は、全額一般会計繰入金（基準内繰入）を財源としているため低水準となっている。
⑤について、①同様使用料だけでは経費が回収できない状況であるため、今後他の事業も含め使用料金の見直しが必要。　　　　　　　
⑥について、１戸当たりの使用人数が比較的多いため平均値を下回っていると考えられる。　　　　　　　　　　
⑦について、浄化槽設置希望者が対象で有り稼働率は57.14％である。　　　　　　　
⑧について、浄化槽設置希望者が対象であるため、水洗化率は100％である。</t>
    <rPh sb="6" eb="9">
      <t>シュウエキテキ</t>
    </rPh>
    <rPh sb="9" eb="11">
      <t>シュウシ</t>
    </rPh>
    <rPh sb="11" eb="13">
      <t>ヒリツ</t>
    </rPh>
    <rPh sb="28" eb="31">
      <t>チホウサイ</t>
    </rPh>
    <rPh sb="31" eb="33">
      <t>ショウカン</t>
    </rPh>
    <rPh sb="33" eb="34">
      <t>キン</t>
    </rPh>
    <rPh sb="35" eb="37">
      <t>ゲンショウ</t>
    </rPh>
    <rPh sb="45" eb="47">
      <t>リョウキン</t>
    </rPh>
    <rPh sb="47" eb="49">
      <t>シュウニュウ</t>
    </rPh>
    <rPh sb="50" eb="52">
      <t>ゲンショウ</t>
    </rPh>
    <rPh sb="57" eb="59">
      <t>トウガイ</t>
    </rPh>
    <rPh sb="59" eb="61">
      <t>シュウニュウ</t>
    </rPh>
    <rPh sb="65" eb="67">
      <t>ケイヒ</t>
    </rPh>
    <rPh sb="68" eb="70">
      <t>カイシュウ</t>
    </rPh>
    <rPh sb="79" eb="81">
      <t>イッパン</t>
    </rPh>
    <rPh sb="81" eb="83">
      <t>カイケイ</t>
    </rPh>
    <rPh sb="86" eb="88">
      <t>クリイレ</t>
    </rPh>
    <rPh sb="95" eb="96">
      <t>オオ</t>
    </rPh>
    <rPh sb="163" eb="165">
      <t>ドウヨウ</t>
    </rPh>
    <rPh sb="165" eb="168">
      <t>シヨウリョウ</t>
    </rPh>
    <rPh sb="172" eb="174">
      <t>ケイヒ</t>
    </rPh>
    <rPh sb="175" eb="177">
      <t>カイシュウ</t>
    </rPh>
    <rPh sb="189" eb="191">
      <t>コンゴ</t>
    </rPh>
    <rPh sb="191" eb="192">
      <t>タ</t>
    </rPh>
    <rPh sb="193" eb="195">
      <t>ジギョウ</t>
    </rPh>
    <rPh sb="196" eb="197">
      <t>フク</t>
    </rPh>
    <rPh sb="198" eb="200">
      <t>シヨウ</t>
    </rPh>
    <rPh sb="200" eb="202">
      <t>リョウキン</t>
    </rPh>
    <rPh sb="203" eb="205">
      <t>ミナオ</t>
    </rPh>
    <rPh sb="207" eb="209">
      <t>ヒツヨウ</t>
    </rPh>
    <rPh sb="225" eb="226">
      <t>コ</t>
    </rPh>
    <rPh sb="226" eb="227">
      <t>ア</t>
    </rPh>
    <rPh sb="230" eb="232">
      <t>シヨウ</t>
    </rPh>
    <rPh sb="232" eb="234">
      <t>ニンズウ</t>
    </rPh>
    <rPh sb="235" eb="238">
      <t>ヒカクテキ</t>
    </rPh>
    <rPh sb="238" eb="239">
      <t>オオ</t>
    </rPh>
    <rPh sb="242" eb="245">
      <t>ヘイキンチ</t>
    </rPh>
    <rPh sb="246" eb="248">
      <t>シタマワ</t>
    </rPh>
    <rPh sb="253" eb="254">
      <t>カンガ</t>
    </rPh>
    <rPh sb="271" eb="274">
      <t>ジョウカソウ</t>
    </rPh>
    <rPh sb="274" eb="276">
      <t>セッチ</t>
    </rPh>
    <rPh sb="276" eb="279">
      <t>キボウシャ</t>
    </rPh>
    <rPh sb="280" eb="282">
      <t>タイショウ</t>
    </rPh>
    <rPh sb="283" eb="284">
      <t>ア</t>
    </rPh>
    <rPh sb="285" eb="288">
      <t>カドウリツ</t>
    </rPh>
    <rPh sb="313" eb="316">
      <t>ジョウカソウ</t>
    </rPh>
    <rPh sb="316" eb="318">
      <t>セッチ</t>
    </rPh>
    <rPh sb="318" eb="321">
      <t>キボウシャ</t>
    </rPh>
    <rPh sb="322" eb="324">
      <t>タイショウ</t>
    </rPh>
    <rPh sb="330" eb="333">
      <t>スイセンカ</t>
    </rPh>
    <rPh sb="333" eb="334">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</si>
</sst>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E1-4A42-96C5-C39751F37D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FE1-4A42-96C5-C39751F37D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57.82</c:v>
                </c:pt>
                <c:pt idx="1">
                  <c:v>59.18</c:v>
                </c:pt>
                <c:pt idx="2">
                  <c:v>58.5</c:v>
                </c:pt>
                <c:pt idx="3">
                  <c:v>57.82</c:v>
                </c:pt>
                <c:pt idx="4">
                  <c:v>57.14</c:v>
                </c:pt>
              </c:numCache>
            </c:numRef>
          </c:val>
          <c:extLst>
            <c:ext xmlns:c16="http://schemas.microsoft.com/office/drawing/2014/chart" uri="{C3380CC4-5D6E-409C-BE32-E72D297353CC}">
              <c16:uniqueId val="{00000000-0614-47F9-9824-45302AAFE6A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58.19</c:v>
                </c:pt>
                <c:pt idx="4">
                  <c:v>56.52</c:v>
                </c:pt>
              </c:numCache>
            </c:numRef>
          </c:val>
          <c:smooth val="0"/>
          <c:extLst>
            <c:ext xmlns:c16="http://schemas.microsoft.com/office/drawing/2014/chart" uri="{C3380CC4-5D6E-409C-BE32-E72D297353CC}">
              <c16:uniqueId val="{00000001-0614-47F9-9824-45302AAFE6A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E52-4E9E-BAAF-7FBFAC2E30A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87.8</c:v>
                </c:pt>
                <c:pt idx="4">
                  <c:v>88.43</c:v>
                </c:pt>
              </c:numCache>
            </c:numRef>
          </c:val>
          <c:smooth val="0"/>
          <c:extLst>
            <c:ext xmlns:c16="http://schemas.microsoft.com/office/drawing/2014/chart" uri="{C3380CC4-5D6E-409C-BE32-E72D297353CC}">
              <c16:uniqueId val="{00000001-5E52-4E9E-BAAF-7FBFAC2E30A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115.57</c:v>
                </c:pt>
                <c:pt idx="1">
                  <c:v>116.41</c:v>
                </c:pt>
                <c:pt idx="2">
                  <c:v>103.44</c:v>
                </c:pt>
                <c:pt idx="3">
                  <c:v>104.11</c:v>
                </c:pt>
                <c:pt idx="4">
                  <c:v>107.43</c:v>
                </c:pt>
              </c:numCache>
            </c:numRef>
          </c:val>
          <c:extLst>
            <c:ext xmlns:c16="http://schemas.microsoft.com/office/drawing/2014/chart" uri="{C3380CC4-5D6E-409C-BE32-E72D297353CC}">
              <c16:uniqueId val="{00000000-27C5-4876-AE39-2B3C3BDDB7C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C5-4876-AE39-2B3C3BDDB7C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48-4C24-93BB-E8860643591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48-4C24-93BB-E8860643591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E6-46A4-A611-B760E45A894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E6-46A4-A611-B760E45A894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D9-4C55-8A5C-CF104720F8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D9-4C55-8A5C-CF104720F8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D7-4BB9-A20F-8A85E66416B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D7-4BB9-A20F-8A85E66416B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BF-4C35-A6DE-B07BEC4EA05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294.27</c:v>
                </c:pt>
                <c:pt idx="4">
                  <c:v>294.08999999999997</c:v>
                </c:pt>
              </c:numCache>
            </c:numRef>
          </c:val>
          <c:smooth val="0"/>
          <c:extLst>
            <c:ext xmlns:c16="http://schemas.microsoft.com/office/drawing/2014/chart" uri="{C3380CC4-5D6E-409C-BE32-E72D297353CC}">
              <c16:uniqueId val="{00000001-42BF-4C35-A6DE-B07BEC4EA05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62.78</c:v>
                </c:pt>
                <c:pt idx="1">
                  <c:v>62.25</c:v>
                </c:pt>
                <c:pt idx="2">
                  <c:v>68.16</c:v>
                </c:pt>
                <c:pt idx="3">
                  <c:v>67.73</c:v>
                </c:pt>
                <c:pt idx="4">
                  <c:v>65.52</c:v>
                </c:pt>
              </c:numCache>
            </c:numRef>
          </c:val>
          <c:extLst>
            <c:ext xmlns:c16="http://schemas.microsoft.com/office/drawing/2014/chart" uri="{C3380CC4-5D6E-409C-BE32-E72D297353CC}">
              <c16:uniqueId val="{00000000-9604-4E7F-BB02-CE1A853B3A4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60.59</c:v>
                </c:pt>
                <c:pt idx="4">
                  <c:v>60</c:v>
                </c:pt>
              </c:numCache>
            </c:numRef>
          </c:val>
          <c:smooth val="0"/>
          <c:extLst>
            <c:ext xmlns:c16="http://schemas.microsoft.com/office/drawing/2014/chart" uri="{C3380CC4-5D6E-409C-BE32-E72D297353CC}">
              <c16:uniqueId val="{00000001-9604-4E7F-BB02-CE1A853B3A4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172.01</c:v>
                </c:pt>
                <c:pt idx="1">
                  <c:v>172.78</c:v>
                </c:pt>
                <c:pt idx="2">
                  <c:v>160.86000000000001</c:v>
                </c:pt>
                <c:pt idx="3">
                  <c:v>161.74</c:v>
                </c:pt>
                <c:pt idx="4">
                  <c:v>167.37</c:v>
                </c:pt>
              </c:numCache>
            </c:numRef>
          </c:val>
          <c:extLst>
            <c:ext xmlns:c16="http://schemas.microsoft.com/office/drawing/2014/chart" uri="{C3380CC4-5D6E-409C-BE32-E72D297353CC}">
              <c16:uniqueId val="{00000000-B63B-4B2B-BD1A-BF9C61430C1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280.23</c:v>
                </c:pt>
                <c:pt idx="4">
                  <c:v>282.70999999999998</c:v>
                </c:pt>
              </c:numCache>
            </c:numRef>
          </c:val>
          <c:smooth val="0"/>
          <c:extLst>
            <c:ext xmlns:c16="http://schemas.microsoft.com/office/drawing/2014/chart" uri="{C3380CC4-5D6E-409C-BE32-E72D297353CC}">
              <c16:uniqueId val="{00000001-B63B-4B2B-BD1A-BF9C61430C1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色麻町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6523</v>
      </c>
      <c r="AM8" s="46"/>
      <c r="AN8" s="46"/>
      <c r="AO8" s="46"/>
      <c r="AP8" s="46"/>
      <c r="AQ8" s="46"/>
      <c r="AR8" s="46"/>
      <c r="AS8" s="46"/>
      <c r="AT8" s="45">
        <f>データ!T6</f>
        <v>109.28</v>
      </c>
      <c r="AU8" s="45"/>
      <c r="AV8" s="45"/>
      <c r="AW8" s="45"/>
      <c r="AX8" s="45"/>
      <c r="AY8" s="45"/>
      <c r="AZ8" s="45"/>
      <c r="BA8" s="45"/>
      <c r="BB8" s="45">
        <f>データ!U6</f>
        <v>59.69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6.19</v>
      </c>
      <c r="Q10" s="45"/>
      <c r="R10" s="45"/>
      <c r="S10" s="45"/>
      <c r="T10" s="45"/>
      <c r="U10" s="45"/>
      <c r="V10" s="45"/>
      <c r="W10" s="45">
        <f>データ!Q6</f>
        <v>100</v>
      </c>
      <c r="X10" s="45"/>
      <c r="Y10" s="45"/>
      <c r="Z10" s="45"/>
      <c r="AA10" s="45"/>
      <c r="AB10" s="45"/>
      <c r="AC10" s="45"/>
      <c r="AD10" s="46">
        <f>データ!R6</f>
        <v>2855</v>
      </c>
      <c r="AE10" s="46"/>
      <c r="AF10" s="46"/>
      <c r="AG10" s="46"/>
      <c r="AH10" s="46"/>
      <c r="AI10" s="46"/>
      <c r="AJ10" s="46"/>
      <c r="AK10" s="2"/>
      <c r="AL10" s="46">
        <f>データ!V6</f>
        <v>400</v>
      </c>
      <c r="AM10" s="46"/>
      <c r="AN10" s="46"/>
      <c r="AO10" s="46"/>
      <c r="AP10" s="46"/>
      <c r="AQ10" s="46"/>
      <c r="AR10" s="46"/>
      <c r="AS10" s="46"/>
      <c r="AT10" s="45">
        <f>データ!W6</f>
        <v>0.65</v>
      </c>
      <c r="AU10" s="45"/>
      <c r="AV10" s="45"/>
      <c r="AW10" s="45"/>
      <c r="AX10" s="45"/>
      <c r="AY10" s="45"/>
      <c r="AZ10" s="45"/>
      <c r="BA10" s="45"/>
      <c r="BB10" s="45">
        <f>データ!X6</f>
        <v>615.38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IetuPi38OZUJCjpJIBajTc20KMt39OposPac8k5fNK1jHrJD1/nqD/BdQyXtqpTfkvKPYtHWIMIhzaW5Q+FdpQ==" saltValue="nwC4ri7Y/aqwjRsGQuw6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44440</v>
      </c>
      <c r="D6" s="19">
        <f t="shared" si="3"/>
        <v>47</v>
      </c>
      <c r="E6" s="19">
        <f t="shared" si="3"/>
        <v>18</v>
      </c>
      <c r="F6" s="19">
        <f t="shared" si="3"/>
        <v>0</v>
      </c>
      <c r="G6" s="19">
        <f t="shared" si="3"/>
        <v>0</v>
      </c>
      <c r="H6" s="19" t="str">
        <f t="shared" si="3"/>
        <v>宮城県　色麻町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6.19</v>
      </c>
      <c r="Q6" s="20">
        <f t="shared" si="3"/>
        <v>100</v>
      </c>
      <c r="R6" s="20">
        <f t="shared" si="3"/>
        <v>2855</v>
      </c>
      <c r="S6" s="20">
        <f t="shared" si="3"/>
        <v>6523</v>
      </c>
      <c r="T6" s="20">
        <f t="shared" si="3"/>
        <v>109.28</v>
      </c>
      <c r="U6" s="20">
        <f t="shared" si="3"/>
        <v>59.69</v>
      </c>
      <c r="V6" s="20">
        <f t="shared" si="3"/>
        <v>400</v>
      </c>
      <c r="W6" s="20">
        <f t="shared" si="3"/>
        <v>0.65</v>
      </c>
      <c r="X6" s="20">
        <f t="shared" si="3"/>
        <v>615.38</v>
      </c>
      <c r="Y6" s="21">
        <f>IF(Y7="",NA(),Y7)</f>
        <v>115.57</v>
      </c>
      <c r="Z6" s="21">
        <f t="shared" ref="Z6:AH6" si="4">IF(Z7="",NA(),Z7)</f>
        <v>116.41</v>
      </c>
      <c r="AA6" s="21">
        <f t="shared" si="4"/>
        <v>103.44</v>
      </c>
      <c r="AB6" s="21">
        <f t="shared" si="4"/>
        <v>104.11</v>
      </c>
      <c r="AC6" s="21">
        <f t="shared" si="4"/>
        <v>107.43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386.46</v>
      </c>
      <c r="BM6" s="21">
        <f t="shared" si="7"/>
        <v>421.25</v>
      </c>
      <c r="BN6" s="21">
        <f t="shared" si="7"/>
        <v>294.27</v>
      </c>
      <c r="BO6" s="21">
        <f t="shared" si="7"/>
        <v>294.08999999999997</v>
      </c>
      <c r="BP6" s="20" t="str">
        <f>IF(BP7="","",IF(BP7="-","【-】","【"&amp;SUBSTITUTE(TEXT(BP7,"#,##0.00"),"-","△")&amp;"】"))</f>
        <v>【310.14】</v>
      </c>
      <c r="BQ6" s="21">
        <f>IF(BQ7="",NA(),BQ7)</f>
        <v>62.78</v>
      </c>
      <c r="BR6" s="21">
        <f t="shared" ref="BR6:BZ6" si="8">IF(BR7="",NA(),BR7)</f>
        <v>62.25</v>
      </c>
      <c r="BS6" s="21">
        <f t="shared" si="8"/>
        <v>68.16</v>
      </c>
      <c r="BT6" s="21">
        <f t="shared" si="8"/>
        <v>67.73</v>
      </c>
      <c r="BU6" s="21">
        <f t="shared" si="8"/>
        <v>65.52</v>
      </c>
      <c r="BV6" s="21">
        <f t="shared" si="8"/>
        <v>57.08</v>
      </c>
      <c r="BW6" s="21">
        <f t="shared" si="8"/>
        <v>55.85</v>
      </c>
      <c r="BX6" s="21">
        <f t="shared" si="8"/>
        <v>53.23</v>
      </c>
      <c r="BY6" s="21">
        <f t="shared" si="8"/>
        <v>60.59</v>
      </c>
      <c r="BZ6" s="21">
        <f t="shared" si="8"/>
        <v>60</v>
      </c>
      <c r="CA6" s="20" t="str">
        <f>IF(CA7="","",IF(CA7="-","【-】","【"&amp;SUBSTITUTE(TEXT(CA7,"#,##0.00"),"-","△")&amp;"】"))</f>
        <v>【57.71】</v>
      </c>
      <c r="CB6" s="21">
        <f>IF(CB7="",NA(),CB7)</f>
        <v>172.01</v>
      </c>
      <c r="CC6" s="21">
        <f t="shared" ref="CC6:CK6" si="9">IF(CC7="",NA(),CC7)</f>
        <v>172.78</v>
      </c>
      <c r="CD6" s="21">
        <f t="shared" si="9"/>
        <v>160.86000000000001</v>
      </c>
      <c r="CE6" s="21">
        <f t="shared" si="9"/>
        <v>161.74</v>
      </c>
      <c r="CF6" s="21">
        <f t="shared" si="9"/>
        <v>167.37</v>
      </c>
      <c r="CG6" s="21">
        <f t="shared" si="9"/>
        <v>286.86</v>
      </c>
      <c r="CH6" s="21">
        <f t="shared" si="9"/>
        <v>287.91000000000003</v>
      </c>
      <c r="CI6" s="21">
        <f t="shared" si="9"/>
        <v>283.3</v>
      </c>
      <c r="CJ6" s="21">
        <f t="shared" si="9"/>
        <v>280.23</v>
      </c>
      <c r="CK6" s="21">
        <f t="shared" si="9"/>
        <v>282.70999999999998</v>
      </c>
      <c r="CL6" s="20" t="str">
        <f>IF(CL7="","",IF(CL7="-","【-】","【"&amp;SUBSTITUTE(TEXT(CL7,"#,##0.00"),"-","△")&amp;"】"))</f>
        <v>【286.17】</v>
      </c>
      <c r="CM6" s="21">
        <f>IF(CM7="",NA(),CM7)</f>
        <v>57.82</v>
      </c>
      <c r="CN6" s="21">
        <f t="shared" ref="CN6:CV6" si="10">IF(CN7="",NA(),CN7)</f>
        <v>59.18</v>
      </c>
      <c r="CO6" s="21">
        <f t="shared" si="10"/>
        <v>58.5</v>
      </c>
      <c r="CP6" s="21">
        <f t="shared" si="10"/>
        <v>57.82</v>
      </c>
      <c r="CQ6" s="21">
        <f t="shared" si="10"/>
        <v>57.14</v>
      </c>
      <c r="CR6" s="21">
        <f t="shared" si="10"/>
        <v>57.22</v>
      </c>
      <c r="CS6" s="21">
        <f t="shared" si="10"/>
        <v>54.93</v>
      </c>
      <c r="CT6" s="21">
        <f t="shared" si="10"/>
        <v>55.96</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44440</v>
      </c>
      <c r="D7" s="23">
        <v>47</v>
      </c>
      <c r="E7" s="23">
        <v>18</v>
      </c>
      <c r="F7" s="23">
        <v>0</v>
      </c>
      <c r="G7" s="23">
        <v>0</v>
      </c>
      <c r="H7" s="23" t="s">
        <v>98</v>
      </c>
      <c r="I7" s="23" t="s">
        <v>99</v>
      </c>
      <c r="J7" s="23" t="s">
        <v>100</v>
      </c>
      <c r="K7" s="23" t="s">
        <v>101</v>
      </c>
      <c r="L7" s="23" t="s">
        <v>102</v>
      </c>
      <c r="M7" s="23" t="s">
        <v>103</v>
      </c>
      <c r="N7" s="24" t="s">
        <v>104</v>
      </c>
      <c r="O7" s="24" t="s">
        <v>105</v>
      </c>
      <c r="P7" s="24">
        <v>6.19</v>
      </c>
      <c r="Q7" s="24">
        <v>100</v>
      </c>
      <c r="R7" s="24">
        <v>2855</v>
      </c>
      <c r="S7" s="24">
        <v>6523</v>
      </c>
      <c r="T7" s="24">
        <v>109.28</v>
      </c>
      <c r="U7" s="24">
        <v>59.69</v>
      </c>
      <c r="V7" s="24">
        <v>400</v>
      </c>
      <c r="W7" s="24">
        <v>0.65</v>
      </c>
      <c r="X7" s="24">
        <v>615.38</v>
      </c>
      <c r="Y7" s="24">
        <v>115.57</v>
      </c>
      <c r="Z7" s="24">
        <v>116.41</v>
      </c>
      <c r="AA7" s="24">
        <v>103.44</v>
      </c>
      <c r="AB7" s="24">
        <v>104.11</v>
      </c>
      <c r="AC7" s="24">
        <v>107.43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386.46</v>
      </c>
      <c r="BM7" s="24">
        <v>421.25</v>
      </c>
      <c r="BN7" s="24">
        <v>294.27</v>
      </c>
      <c r="BO7" s="24">
        <v>294.08999999999997</v>
      </c>
      <c r="BP7" s="24">
        <v>310.14</v>
      </c>
      <c r="BQ7" s="24">
        <v>62.78</v>
      </c>
      <c r="BR7" s="24">
        <v>62.25</v>
      </c>
      <c r="BS7" s="24">
        <v>68.16</v>
      </c>
      <c r="BT7" s="24">
        <v>67.73</v>
      </c>
      <c r="BU7" s="24">
        <v>65.52</v>
      </c>
      <c r="BV7" s="24">
        <v>57.08</v>
      </c>
      <c r="BW7" s="24">
        <v>55.85</v>
      </c>
      <c r="BX7" s="24">
        <v>53.23</v>
      </c>
      <c r="BY7" s="24">
        <v>60.59</v>
      </c>
      <c r="BZ7" s="24">
        <v>60</v>
      </c>
      <c r="CA7" s="24">
        <v>57.71</v>
      </c>
      <c r="CB7" s="24">
        <v>172.01</v>
      </c>
      <c r="CC7" s="24">
        <v>172.78</v>
      </c>
      <c r="CD7" s="24">
        <v>160.86000000000001</v>
      </c>
      <c r="CE7" s="24">
        <v>161.74</v>
      </c>
      <c r="CF7" s="24">
        <v>167.37</v>
      </c>
      <c r="CG7" s="24">
        <v>286.86</v>
      </c>
      <c r="CH7" s="24">
        <v>287.91000000000003</v>
      </c>
      <c r="CI7" s="24">
        <v>283.3</v>
      </c>
      <c r="CJ7" s="24">
        <v>280.23</v>
      </c>
      <c r="CK7" s="24">
        <v>282.70999999999998</v>
      </c>
      <c r="CL7" s="24">
        <v>286.17</v>
      </c>
      <c r="CM7" s="24">
        <v>57.82</v>
      </c>
      <c r="CN7" s="24">
        <v>59.18</v>
      </c>
      <c r="CO7" s="24">
        <v>58.5</v>
      </c>
      <c r="CP7" s="24">
        <v>57.82</v>
      </c>
      <c r="CQ7" s="24">
        <v>57.14</v>
      </c>
      <c r="CR7" s="24">
        <v>57.22</v>
      </c>
      <c r="CS7" s="24">
        <v>54.93</v>
      </c>
      <c r="CT7" s="24">
        <v>55.96</v>
      </c>
      <c r="CU7" s="24">
        <v>58.19</v>
      </c>
      <c r="CV7" s="24">
        <v>56.52</v>
      </c>
      <c r="CW7" s="24">
        <v>56.8</v>
      </c>
      <c r="CX7" s="24">
        <v>100</v>
      </c>
      <c r="CY7" s="24">
        <v>100</v>
      </c>
      <c r="CZ7" s="24">
        <v>100</v>
      </c>
      <c r="DA7" s="24">
        <v>100</v>
      </c>
      <c r="DB7" s="24">
        <v>100</v>
      </c>
      <c r="DC7" s="24">
        <v>67.290000000000006</v>
      </c>
      <c r="DD7" s="24">
        <v>65.569999999999993</v>
      </c>
      <c r="DE7" s="24">
        <v>60.12</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2022-12-01T02:06:06Z</dcterms:created>
  <dcterms:modified xsi:type="dcterms:W3CDTF">2023-02-09T04:27:18Z</dcterms:modified>
  <cp:category/>
</cp:coreProperties>
</file>