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C:\Users\1168\Desktop\業務一覧\照会・回答\市町村課財政第二班\経営比較分析\R4\"/>
    </mc:Choice>
  </mc:AlternateContent>
  <xr:revisionPtr revIDLastSave="0" documentId="13_ncr:1_{DAE7BA77-D846-4410-8FD2-E70300827B60}" xr6:coauthVersionLast="43" xr6:coauthVersionMax="43" xr10:uidLastSave="{00000000-0000-0000-0000-000000000000}"/>
  <workbookProtection workbookAlgorithmName="SHA-512" workbookHashValue="r2wSF+0H+NmK0UNn48Ia5232i82IwN+p/74xhnbJGsyR/iCsBa3ccnTc4bPjxG45jcxFNdENINsRqZD+1+ooug==" workbookSaltValue="uIay27vkzXuqxjuhPldK3Q==" workbookSpinCount="100000" lockStructure="1"/>
  <bookViews>
    <workbookView xWindow="-120" yWindow="-120" windowWidth="24240" windowHeight="131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AD10" i="4"/>
  <c r="P10" i="4"/>
  <c r="I10" i="4"/>
  <c r="B10" i="4"/>
  <c r="AT8" i="4"/>
  <c r="AL8" i="4"/>
  <c r="P8" i="4"/>
  <c r="I8" i="4"/>
</calcChain>
</file>

<file path=xl/sharedStrings.xml><?xml version="1.0" encoding="utf-8"?>
<sst xmlns="http://schemas.openxmlformats.org/spreadsheetml/2006/main" count="247" uniqueCount="120">
  <si>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</si>
  <si>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</si>
  <si>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</si>
  <si>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</si>
  <si>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</si>
  <si>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</si>
  <si>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</si>
  <si>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</si>
  <si>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</si>
  <si>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</si>
  <si>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</si>
  <si>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</si>
  <si>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</si>
  <si>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</si>
  <si>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</si>
  <si>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</si>
  <si>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</si>
  <si>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</si>
  <si>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</si>
  <si>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</si>
  <si>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</si>
  <si>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</si>
  <si>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</si>
  <si>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</si>
  <si>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</si>
  <si>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</si>
  <si>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</si>
  <si>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</si>
  <si>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</si>
  <si>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</si>
  <si>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</si>
  <si>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</si>
  <si>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</si>
  <si>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</si>
  <si>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</si>
  <si>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</si>
  <si>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</si>
  <si>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</si>
  <si>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</si>
  <si>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</si>
  <si>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</si>
  <si>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</si>
  <si>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</si>
  <si>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</si>
  <si>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</si>
  <si>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</si>
  <si>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</si>
  <si>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</si>
  <si>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</si>
  <si>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</si>
  <si>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</si>
  <si>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</si>
  <si>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</si>
  <si>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</si>
  <si>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</si>
  <si>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</si>
  <si>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</si>
  <si>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</si>
  <si>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</si>
  <si>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</si>
  <si>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</si>
  <si>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</si>
  <si>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</si>
  <si>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</si>
  <si>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</si>
  <si>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</si>
  <si>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</si>
  <si>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</si>
  <si>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</si>
  <si>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</si>
  <si>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</si>
  <si>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</si>
  <si>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</si>
  <si>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</si>
  <si>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</si>
  <si>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</si>
  <si>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</si>
  <si>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</si>
  <si>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</si>
  <si>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</si>
  <si>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</si>
  <si>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</si>
  <si>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</si>
  <si>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</si>
  <si>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</si>
  <si>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</si>
  <si>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</si>
  <si>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</si>
  <si>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</si>
  <si>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</si>
  <si>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</si>
  <si>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</si>
  <si>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</si>
  <si>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</si>
  <si>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</si>
  <si>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</si>
  <si>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</si>
  <si>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</si>
  <si>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</si>
  <si>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大衡村</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</si>
  <si>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</si>
  <si>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</si>
  <si>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</si>
  <si>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</si>
  <si>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</si>
  <si>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</si>
  <si>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</si>
  <si>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</si>
  <si>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</si>
  <si>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</si>
  <si>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</si>
  <si>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</si>
  <si>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</si>
  <si>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</si>
  <si>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</si>
  <si>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</si>
  <si>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</si>
  <si>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分析欄でも記載したが，浄化槽管理費と使用料収入が比例していないため，①収益的収支率と⑤経費回収率の向上は，浄化槽管理の効率化を進め，管理費の削減を図る必要がある。
　最後に，社会情勢の変化に的確に対応した事務事業の見直しや経常的経費の縮減などによる経営改革を進め，経営基盤の強化などを積極的に取り組み，より一層の経営健全化を促進する。</t>
    <rPh sb="1" eb="3">
      <t>ブンセキ</t>
    </rPh>
    <rPh sb="3" eb="4">
      <t>ラン</t>
    </rPh>
    <rPh sb="6" eb="8">
      <t>キサイ</t>
    </rPh>
    <rPh sb="12" eb="15">
      <t>ジョウカソウ</t>
    </rPh>
    <rPh sb="15" eb="17">
      <t>カンリ</t>
    </rPh>
    <rPh sb="17" eb="18">
      <t>ヒ</t>
    </rPh>
    <rPh sb="19" eb="24">
      <t>シヨウリョウシュウニュウ</t>
    </rPh>
    <rPh sb="25" eb="27">
      <t>ヒレイ</t>
    </rPh>
    <rPh sb="36" eb="39">
      <t>シュウエキテキ</t>
    </rPh>
    <rPh sb="39" eb="41">
      <t>シュウシ</t>
    </rPh>
    <rPh sb="41" eb="42">
      <t>リツ</t>
    </rPh>
    <rPh sb="44" eb="46">
      <t>ケイヒ</t>
    </rPh>
    <rPh sb="46" eb="48">
      <t>カイシュウ</t>
    </rPh>
    <rPh sb="48" eb="49">
      <t>リツ</t>
    </rPh>
    <rPh sb="50" eb="52">
      <t>コウジョウ</t>
    </rPh>
    <rPh sb="67" eb="69">
      <t>カンリ</t>
    </rPh>
    <rPh sb="69" eb="70">
      <t>ヒ</t>
    </rPh>
    <rPh sb="71" eb="73">
      <t>サクゲン</t>
    </rPh>
    <rPh sb="74" eb="75">
      <t>ハカ</t>
    </rPh>
    <rPh sb="76" eb="78">
      <t>ヒツヨウ</t>
    </rPh>
    <phoneticPr fontId="4"/>
  </si>
  <si>
    <t>　収益的収支比率は100％を超えず，単年度の収支は赤字となった。経費回収率は55.84％で昨年度より低下している。浄化槽管理費が昨年度と比較して，増額していることが要因として考える。管理基数は昨年度より増加（令和3年度末で393基，前年度末比+10基）しているが，管理基数が増えたことによる使用料収入よりも，浄化槽管理費用が高額なため，このような現象が起きている。また，依然として一般会計からの繰入金（使用料以外の収入）に依存している状況にあるので，維持管理の効率化，軽微な修繕業務等については職員自ら行う等，経費の削減に努め経営改善を図る。
　今年度，企業債残高対事業規模比率が0％となっているのは，償還に要する資金を一般会計等において負担しているためである。
　汚水処理原価については，類似団体等平均値と比較すると安価な数値となっているが，将来に備え経営の見通しをたてて健全な経営に努める。
　施設利用率については市町村設置型のため100％となっている。また，水洗化率についても毎年向上しているため，来年度以降も数値の向上を目指したい。</t>
    <rPh sb="1" eb="4">
      <t>シュウエキテキ</t>
    </rPh>
    <rPh sb="4" eb="6">
      <t>シュウシ</t>
    </rPh>
    <rPh sb="6" eb="8">
      <t>ヒリツ</t>
    </rPh>
    <rPh sb="14" eb="15">
      <t>コ</t>
    </rPh>
    <rPh sb="18" eb="21">
      <t>タンネンド</t>
    </rPh>
    <rPh sb="22" eb="24">
      <t>シュウシ</t>
    </rPh>
    <rPh sb="25" eb="27">
      <t>アカジ</t>
    </rPh>
    <rPh sb="32" eb="34">
      <t>ケイヒ</t>
    </rPh>
    <rPh sb="34" eb="36">
      <t>カイシュウ</t>
    </rPh>
    <rPh sb="36" eb="37">
      <t>リツ</t>
    </rPh>
    <rPh sb="45" eb="48">
      <t>サクネンド</t>
    </rPh>
    <rPh sb="50" eb="52">
      <t>テイカ</t>
    </rPh>
    <rPh sb="57" eb="60">
      <t>ジョウカソウ</t>
    </rPh>
    <rPh sb="60" eb="62">
      <t>カンリ</t>
    </rPh>
    <rPh sb="62" eb="63">
      <t>ヒ</t>
    </rPh>
    <rPh sb="64" eb="66">
      <t>サクネン</t>
    </rPh>
    <rPh sb="66" eb="67">
      <t>ド</t>
    </rPh>
    <rPh sb="68" eb="70">
      <t>ヒカク</t>
    </rPh>
    <rPh sb="73" eb="75">
      <t>ゾウガク</t>
    </rPh>
    <rPh sb="82" eb="84">
      <t>ヨウイン</t>
    </rPh>
    <rPh sb="87" eb="88">
      <t>カンガ</t>
    </rPh>
    <rPh sb="91" eb="93">
      <t>カンリ</t>
    </rPh>
    <rPh sb="93" eb="95">
      <t>キスウ</t>
    </rPh>
    <rPh sb="96" eb="99">
      <t>サクネンド</t>
    </rPh>
    <rPh sb="101" eb="103">
      <t>ゾウカ</t>
    </rPh>
    <rPh sb="132" eb="134">
      <t>カンリ</t>
    </rPh>
    <rPh sb="134" eb="136">
      <t>キスウ</t>
    </rPh>
    <rPh sb="137" eb="138">
      <t>フ</t>
    </rPh>
    <rPh sb="145" eb="148">
      <t>シヨウリョウ</t>
    </rPh>
    <rPh sb="148" eb="150">
      <t>シュウニュウ</t>
    </rPh>
    <rPh sb="154" eb="157">
      <t>ジョウカソウ</t>
    </rPh>
    <rPh sb="157" eb="159">
      <t>カンリ</t>
    </rPh>
    <rPh sb="159" eb="160">
      <t>ヒ</t>
    </rPh>
    <rPh sb="160" eb="161">
      <t>ヨウ</t>
    </rPh>
    <rPh sb="162" eb="164">
      <t>コウガク</t>
    </rPh>
    <rPh sb="173" eb="175">
      <t>ゲンショウ</t>
    </rPh>
    <rPh sb="176" eb="177">
      <t>オ</t>
    </rPh>
    <rPh sb="185" eb="187">
      <t>イゼン</t>
    </rPh>
    <rPh sb="190" eb="192">
      <t>イッパン</t>
    </rPh>
    <rPh sb="192" eb="194">
      <t>カイケイ</t>
    </rPh>
    <rPh sb="197" eb="199">
      <t>クリイレ</t>
    </rPh>
    <rPh sb="199" eb="200">
      <t>キン</t>
    </rPh>
    <rPh sb="201" eb="204">
      <t>シヨウリョウ</t>
    </rPh>
    <rPh sb="204" eb="206">
      <t>イガイ</t>
    </rPh>
    <rPh sb="207" eb="209">
      <t>シュウニュウ</t>
    </rPh>
    <rPh sb="211" eb="213">
      <t>イゾン</t>
    </rPh>
    <rPh sb="217" eb="219">
      <t>ジョウキョウ</t>
    </rPh>
    <rPh sb="225" eb="227">
      <t>イジ</t>
    </rPh>
    <rPh sb="227" eb="229">
      <t>カンリ</t>
    </rPh>
    <rPh sb="230" eb="233">
      <t>コウリツカ</t>
    </rPh>
    <rPh sb="234" eb="236">
      <t>ケイビ</t>
    </rPh>
    <rPh sb="237" eb="239">
      <t>シュウゼン</t>
    </rPh>
    <rPh sb="239" eb="241">
      <t>ギョウム</t>
    </rPh>
    <rPh sb="241" eb="242">
      <t>トウ</t>
    </rPh>
    <rPh sb="247" eb="249">
      <t>ショクイン</t>
    </rPh>
    <rPh sb="249" eb="250">
      <t>ミズカ</t>
    </rPh>
    <rPh sb="251" eb="252">
      <t>オコナ</t>
    </rPh>
    <rPh sb="253" eb="254">
      <t>トウ</t>
    </rPh>
    <rPh sb="255" eb="257">
      <t>ケイヒ</t>
    </rPh>
    <rPh sb="258" eb="260">
      <t>サクゲン</t>
    </rPh>
    <rPh sb="261" eb="262">
      <t>ツト</t>
    </rPh>
    <rPh sb="263" eb="265">
      <t>ケイエイ</t>
    </rPh>
    <rPh sb="265" eb="267">
      <t>カイゼン</t>
    </rPh>
    <rPh sb="268" eb="269">
      <t>ハカ</t>
    </rPh>
    <rPh sb="273" eb="276">
      <t>コンネンド</t>
    </rPh>
    <rPh sb="277" eb="279">
      <t>キギョウ</t>
    </rPh>
    <rPh sb="279" eb="280">
      <t>サイ</t>
    </rPh>
    <rPh sb="280" eb="282">
      <t>ザンダカ</t>
    </rPh>
    <rPh sb="377" eb="379">
      <t>ケイエイ</t>
    </rPh>
    <rPh sb="432" eb="436">
      <t>スイセンカリツ</t>
    </rPh>
    <rPh sb="441" eb="443">
      <t>マイトシ</t>
    </rPh>
    <rPh sb="443" eb="445">
      <t>コウジョウ</t>
    </rPh>
    <rPh sb="452" eb="455">
      <t>ライネンド</t>
    </rPh>
    <rPh sb="455" eb="457">
      <t>イコウ</t>
    </rPh>
    <rPh sb="458" eb="460">
      <t>スウチ</t>
    </rPh>
    <rPh sb="461" eb="463">
      <t>コウジョウ</t>
    </rPh>
    <rPh sb="464" eb="466">
      <t>メザ</t>
    </rPh>
    <phoneticPr fontId="4"/>
  </si>
  <si>
    <t>　大衡村の浄化槽事業は，令和3年度末現在で393基（昨年度比10基増）の管理を行っており，最も古い浄化槽は設置から26年が経過している状況で，今後も適切な維持管理を実施することで，施設の長寿命化を図る。</t>
    <rPh sb="1" eb="4">
      <t>オオヒラムラ</t>
    </rPh>
    <rPh sb="5" eb="8">
      <t>ジョウカソウ</t>
    </rPh>
    <rPh sb="8" eb="10">
      <t>ジギョウ</t>
    </rPh>
    <rPh sb="12" eb="14">
      <t>レイワ</t>
    </rPh>
    <rPh sb="15" eb="16">
      <t>ネン</t>
    </rPh>
    <rPh sb="16" eb="17">
      <t>ド</t>
    </rPh>
    <rPh sb="17" eb="18">
      <t>マツ</t>
    </rPh>
    <rPh sb="18" eb="20">
      <t>ゲンザイ</t>
    </rPh>
    <rPh sb="24" eb="25">
      <t>キ</t>
    </rPh>
    <rPh sb="26" eb="29">
      <t>サクネンド</t>
    </rPh>
    <rPh sb="29" eb="30">
      <t>ヒ</t>
    </rPh>
    <rPh sb="32" eb="33">
      <t>キ</t>
    </rPh>
    <rPh sb="33" eb="34">
      <t>ゾウ</t>
    </rPh>
    <rPh sb="36" eb="38">
      <t>カンリ</t>
    </rPh>
    <rPh sb="39" eb="40">
      <t>オコナ</t>
    </rPh>
    <rPh sb="45" eb="46">
      <t>モット</t>
    </rPh>
    <rPh sb="47" eb="48">
      <t>フル</t>
    </rPh>
    <rPh sb="49" eb="52">
      <t>ジョウカソウ</t>
    </rPh>
    <rPh sb="53" eb="55">
      <t>セッチ</t>
    </rPh>
    <rPh sb="59" eb="60">
      <t>ネン</t>
    </rPh>
    <rPh sb="61" eb="63">
      <t>ケイカ</t>
    </rPh>
    <rPh sb="67" eb="69">
      <t>ジョウキョウ</t>
    </rPh>
    <rPh sb="71" eb="73">
      <t>コンゴ</t>
    </rPh>
    <rPh sb="74" eb="76">
      <t>テキセツ</t>
    </rPh>
    <rPh sb="77" eb="79">
      <t>イジ</t>
    </rPh>
    <rPh sb="79" eb="81">
      <t>カンリ</t>
    </rPh>
    <rPh sb="82" eb="84">
      <t>ジッシ</t>
    </rPh>
    <rPh sb="90" eb="92">
      <t>シセツ</t>
    </rPh>
    <rPh sb="93" eb="94">
      <t>チョウ</t>
    </rPh>
    <rPh sb="94" eb="97">
      <t>ジュミョウカ</t>
    </rPh>
    <rPh sb="98" eb="99">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</si>
</sst>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52B-49C9-B740-8823CF8F63C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52B-49C9-B740-8823CF8F63C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2F5-4B36-8C6D-B715D1C4A1F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57.22</c:v>
                </c:pt>
                <c:pt idx="1">
                  <c:v>54.93</c:v>
                </c:pt>
                <c:pt idx="2">
                  <c:v>55.96</c:v>
                </c:pt>
                <c:pt idx="3">
                  <c:v>56.45</c:v>
                </c:pt>
                <c:pt idx="4">
                  <c:v>56.52</c:v>
                </c:pt>
              </c:numCache>
            </c:numRef>
          </c:val>
          <c:smooth val="0"/>
          <c:extLst>
            <c:ext xmlns:c16="http://schemas.microsoft.com/office/drawing/2014/chart" uri="{C3380CC4-5D6E-409C-BE32-E72D297353CC}">
              <c16:uniqueId val="{00000001-A2F5-4B36-8C6D-B715D1C4A1F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69.260000000000005</c:v>
                </c:pt>
                <c:pt idx="1">
                  <c:v>69.44</c:v>
                </c:pt>
                <c:pt idx="2">
                  <c:v>69.44</c:v>
                </c:pt>
                <c:pt idx="3">
                  <c:v>71.959999999999994</c:v>
                </c:pt>
                <c:pt idx="4">
                  <c:v>74.03</c:v>
                </c:pt>
              </c:numCache>
            </c:numRef>
          </c:val>
          <c:extLst>
            <c:ext xmlns:c16="http://schemas.microsoft.com/office/drawing/2014/chart" uri="{C3380CC4-5D6E-409C-BE32-E72D297353CC}">
              <c16:uniqueId val="{00000000-4A0B-4EE8-8C7A-656FF336910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67.290000000000006</c:v>
                </c:pt>
                <c:pt idx="1">
                  <c:v>65.569999999999993</c:v>
                </c:pt>
                <c:pt idx="2">
                  <c:v>60.12</c:v>
                </c:pt>
                <c:pt idx="3">
                  <c:v>54.99</c:v>
                </c:pt>
                <c:pt idx="4">
                  <c:v>88.43</c:v>
                </c:pt>
              </c:numCache>
            </c:numRef>
          </c:val>
          <c:smooth val="0"/>
          <c:extLst>
            <c:ext xmlns:c16="http://schemas.microsoft.com/office/drawing/2014/chart" uri="{C3380CC4-5D6E-409C-BE32-E72D297353CC}">
              <c16:uniqueId val="{00000001-4A0B-4EE8-8C7A-656FF336910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98.15</c:v>
                </c:pt>
                <c:pt idx="1">
                  <c:v>98.64</c:v>
                </c:pt>
                <c:pt idx="2">
                  <c:v>101.21</c:v>
                </c:pt>
                <c:pt idx="3">
                  <c:v>93.25</c:v>
                </c:pt>
                <c:pt idx="4">
                  <c:v>87.56</c:v>
                </c:pt>
              </c:numCache>
            </c:numRef>
          </c:val>
          <c:extLst>
            <c:ext xmlns:c16="http://schemas.microsoft.com/office/drawing/2014/chart" uri="{C3380CC4-5D6E-409C-BE32-E72D297353CC}">
              <c16:uniqueId val="{00000000-DEB6-4BE5-806F-281F2852D46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B6-4BE5-806F-281F2852D46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603-41D7-9DD8-30AFBE2A4E1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03-41D7-9DD8-30AFBE2A4E1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D8F-4F2B-B18A-2691AA811FA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8F-4F2B-B18A-2691AA811FA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E83-40A9-BBD1-7AE6D62B6A5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83-40A9-BBD1-7AE6D62B6A5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C2-43F8-9E2B-316044E84AF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C2-43F8-9E2B-316044E84AF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094-4DE8-82C2-D5E178F3A33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407.42</c:v>
                </c:pt>
                <c:pt idx="1">
                  <c:v>386.46</c:v>
                </c:pt>
                <c:pt idx="2">
                  <c:v>421.25</c:v>
                </c:pt>
                <c:pt idx="3">
                  <c:v>398.42</c:v>
                </c:pt>
                <c:pt idx="4">
                  <c:v>294.08999999999997</c:v>
                </c:pt>
              </c:numCache>
            </c:numRef>
          </c:val>
          <c:smooth val="0"/>
          <c:extLst>
            <c:ext xmlns:c16="http://schemas.microsoft.com/office/drawing/2014/chart" uri="{C3380CC4-5D6E-409C-BE32-E72D297353CC}">
              <c16:uniqueId val="{00000001-C094-4DE8-82C2-D5E178F3A33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62.54</c:v>
                </c:pt>
                <c:pt idx="1">
                  <c:v>61.53</c:v>
                </c:pt>
                <c:pt idx="2">
                  <c:v>62.87</c:v>
                </c:pt>
                <c:pt idx="3">
                  <c:v>58.39</c:v>
                </c:pt>
                <c:pt idx="4">
                  <c:v>55.84</c:v>
                </c:pt>
              </c:numCache>
            </c:numRef>
          </c:val>
          <c:extLst>
            <c:ext xmlns:c16="http://schemas.microsoft.com/office/drawing/2014/chart" uri="{C3380CC4-5D6E-409C-BE32-E72D297353CC}">
              <c16:uniqueId val="{00000000-B848-4D1B-853F-B1331D957A7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57.08</c:v>
                </c:pt>
                <c:pt idx="1">
                  <c:v>55.85</c:v>
                </c:pt>
                <c:pt idx="2">
                  <c:v>53.23</c:v>
                </c:pt>
                <c:pt idx="3">
                  <c:v>50.7</c:v>
                </c:pt>
                <c:pt idx="4">
                  <c:v>60</c:v>
                </c:pt>
              </c:numCache>
            </c:numRef>
          </c:val>
          <c:smooth val="0"/>
          <c:extLst>
            <c:ext xmlns:c16="http://schemas.microsoft.com/office/drawing/2014/chart" uri="{C3380CC4-5D6E-409C-BE32-E72D297353CC}">
              <c16:uniqueId val="{00000001-B848-4D1B-853F-B1331D957A7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132.13999999999999</c:v>
                </c:pt>
                <c:pt idx="1">
                  <c:v>135.56</c:v>
                </c:pt>
                <c:pt idx="2">
                  <c:v>132.1</c:v>
                </c:pt>
                <c:pt idx="3">
                  <c:v>144.22</c:v>
                </c:pt>
                <c:pt idx="4">
                  <c:v>150.91999999999999</c:v>
                </c:pt>
              </c:numCache>
            </c:numRef>
          </c:val>
          <c:extLst>
            <c:ext xmlns:c16="http://schemas.microsoft.com/office/drawing/2014/chart" uri="{C3380CC4-5D6E-409C-BE32-E72D297353CC}">
              <c16:uniqueId val="{00000000-C5BA-4CFA-9C54-1BBE686104D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286.86</c:v>
                </c:pt>
                <c:pt idx="1">
                  <c:v>287.91000000000003</c:v>
                </c:pt>
                <c:pt idx="2">
                  <c:v>283.3</c:v>
                </c:pt>
                <c:pt idx="3">
                  <c:v>289.81</c:v>
                </c:pt>
                <c:pt idx="4">
                  <c:v>282.70999999999998</c:v>
                </c:pt>
              </c:numCache>
            </c:numRef>
          </c:val>
          <c:smooth val="0"/>
          <c:extLst>
            <c:ext xmlns:c16="http://schemas.microsoft.com/office/drawing/2014/chart" uri="{C3380CC4-5D6E-409C-BE32-E72D297353CC}">
              <c16:uniqueId val="{00000001-C5BA-4CFA-9C54-1BBE686104D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P40"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宮城県　大衡村</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非設置</v>
      </c>
      <c r="AE8" s="66"/>
      <c r="AF8" s="66"/>
      <c r="AG8" s="66"/>
      <c r="AH8" s="66"/>
      <c r="AI8" s="66"/>
      <c r="AJ8" s="66"/>
      <c r="AK8" s="3"/>
      <c r="AL8" s="46">
        <f>データ!S6</f>
        <v>5770</v>
      </c>
      <c r="AM8" s="46"/>
      <c r="AN8" s="46"/>
      <c r="AO8" s="46"/>
      <c r="AP8" s="46"/>
      <c r="AQ8" s="46"/>
      <c r="AR8" s="46"/>
      <c r="AS8" s="46"/>
      <c r="AT8" s="45">
        <f>データ!T6</f>
        <v>60.32</v>
      </c>
      <c r="AU8" s="45"/>
      <c r="AV8" s="45"/>
      <c r="AW8" s="45"/>
      <c r="AX8" s="45"/>
      <c r="AY8" s="45"/>
      <c r="AZ8" s="45"/>
      <c r="BA8" s="45"/>
      <c r="BB8" s="45">
        <f>データ!U6</f>
        <v>95.66</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38.869999999999997</v>
      </c>
      <c r="Q10" s="45"/>
      <c r="R10" s="45"/>
      <c r="S10" s="45"/>
      <c r="T10" s="45"/>
      <c r="U10" s="45"/>
      <c r="V10" s="45"/>
      <c r="W10" s="45">
        <f>データ!Q6</f>
        <v>100</v>
      </c>
      <c r="X10" s="45"/>
      <c r="Y10" s="45"/>
      <c r="Z10" s="45"/>
      <c r="AA10" s="45"/>
      <c r="AB10" s="45"/>
      <c r="AC10" s="45"/>
      <c r="AD10" s="46">
        <f>データ!R6</f>
        <v>3500</v>
      </c>
      <c r="AE10" s="46"/>
      <c r="AF10" s="46"/>
      <c r="AG10" s="46"/>
      <c r="AH10" s="46"/>
      <c r="AI10" s="46"/>
      <c r="AJ10" s="46"/>
      <c r="AK10" s="2"/>
      <c r="AL10" s="46">
        <f>データ!V6</f>
        <v>2222</v>
      </c>
      <c r="AM10" s="46"/>
      <c r="AN10" s="46"/>
      <c r="AO10" s="46"/>
      <c r="AP10" s="46"/>
      <c r="AQ10" s="46"/>
      <c r="AR10" s="46"/>
      <c r="AS10" s="46"/>
      <c r="AT10" s="45">
        <f>データ!W6</f>
        <v>52.7</v>
      </c>
      <c r="AU10" s="45"/>
      <c r="AV10" s="45"/>
      <c r="AW10" s="45"/>
      <c r="AX10" s="45"/>
      <c r="AY10" s="45"/>
      <c r="AZ10" s="45"/>
      <c r="BA10" s="45"/>
      <c r="BB10" s="45">
        <f>データ!X6</f>
        <v>42.16</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119</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【310.14】</v>
      </c>
      <c r="I86" s="12" t="str">
        <f>データ!CA6</f>
        <v>【57.71】</v>
      </c>
      <c r="J86" s="12" t="str">
        <f>データ!CL6</f>
        <v>【286.17】</v>
      </c>
      <c r="K86" s="12" t="str">
        <f>データ!CW6</f>
        <v>【56.80】</v>
      </c>
      <c r="L86" s="12" t="str">
        <f>データ!DH6</f>
        <v>【83.38】</v>
      </c>
      <c r="M86" s="12" t="s">
        <v>45</v>
      </c>
      <c r="N86" s="12" t="s">
        <v>44</v>
      </c>
      <c r="O86" s="12" t="str">
        <f>データ!EO6</f>
        <v>【-】</v>
      </c>
    </row>
  </sheetData>
  <sheetProtection algorithmName="SHA-512" hashValue="HJsGljBTZXEslI2W0vRD3Zrfy3rB7OUksRvGnGW36noOhOb7rkfi/8NyI6Fy+p0q2cBVo/OzwklTXBPct/5kYg==" saltValue="6roiuOIELhkZcfVrRYBVg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2021</v>
      </c>
      <c r="C6" s="19">
        <f t="shared" ref="C6:X6" si="3">C7</f>
        <v>44245</v>
      </c>
      <c r="D6" s="19">
        <f t="shared" si="3"/>
        <v>47</v>
      </c>
      <c r="E6" s="19">
        <f t="shared" si="3"/>
        <v>18</v>
      </c>
      <c r="F6" s="19">
        <f t="shared" si="3"/>
        <v>0</v>
      </c>
      <c r="G6" s="19">
        <f t="shared" si="3"/>
        <v>0</v>
      </c>
      <c r="H6" s="19" t="str">
        <f t="shared" si="3"/>
        <v>宮城県　大衡村</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38.869999999999997</v>
      </c>
      <c r="Q6" s="20">
        <f t="shared" si="3"/>
        <v>100</v>
      </c>
      <c r="R6" s="20">
        <f t="shared" si="3"/>
        <v>3500</v>
      </c>
      <c r="S6" s="20">
        <f t="shared" si="3"/>
        <v>5770</v>
      </c>
      <c r="T6" s="20">
        <f t="shared" si="3"/>
        <v>60.32</v>
      </c>
      <c r="U6" s="20">
        <f t="shared" si="3"/>
        <v>95.66</v>
      </c>
      <c r="V6" s="20">
        <f t="shared" si="3"/>
        <v>2222</v>
      </c>
      <c r="W6" s="20">
        <f t="shared" si="3"/>
        <v>52.7</v>
      </c>
      <c r="X6" s="20">
        <f t="shared" si="3"/>
        <v>42.16</v>
      </c>
      <c r="Y6" s="21">
        <f>IF(Y7="",NA(),Y7)</f>
        <v>98.15</v>
      </c>
      <c r="Z6" s="21">
        <f t="shared" ref="Z6:AH6" si="4">IF(Z7="",NA(),Z7)</f>
        <v>98.64</v>
      </c>
      <c r="AA6" s="21">
        <f t="shared" si="4"/>
        <v>101.21</v>
      </c>
      <c r="AB6" s="21">
        <f t="shared" si="4"/>
        <v>93.25</v>
      </c>
      <c r="AC6" s="21">
        <f t="shared" si="4"/>
        <v>87.56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407.42</v>
      </c>
      <c r="BL6" s="21">
        <f t="shared" si="7"/>
        <v>386.46</v>
      </c>
      <c r="BM6" s="21">
        <f t="shared" si="7"/>
        <v>421.25</v>
      </c>
      <c r="BN6" s="21">
        <f t="shared" si="7"/>
        <v>398.42</v>
      </c>
      <c r="BO6" s="21">
        <f t="shared" si="7"/>
        <v>294.08999999999997</v>
      </c>
      <c r="BP6" s="20" t="str">
        <f>IF(BP7="","",IF(BP7="-","【-】","【"&amp;SUBSTITUTE(TEXT(BP7,"#,##0.00"),"-","△")&amp;"】"))</f>
        <v>【310.14】</v>
      </c>
      <c r="BQ6" s="21">
        <f>IF(BQ7="",NA(),BQ7)</f>
        <v>62.54</v>
      </c>
      <c r="BR6" s="21">
        <f t="shared" ref="BR6:BZ6" si="8">IF(BR7="",NA(),BR7)</f>
        <v>61.53</v>
      </c>
      <c r="BS6" s="21">
        <f t="shared" si="8"/>
        <v>62.87</v>
      </c>
      <c r="BT6" s="21">
        <f t="shared" si="8"/>
        <v>58.39</v>
      </c>
      <c r="BU6" s="21">
        <f t="shared" si="8"/>
        <v>55.84</v>
      </c>
      <c r="BV6" s="21">
        <f t="shared" si="8"/>
        <v>57.08</v>
      </c>
      <c r="BW6" s="21">
        <f t="shared" si="8"/>
        <v>55.85</v>
      </c>
      <c r="BX6" s="21">
        <f t="shared" si="8"/>
        <v>53.23</v>
      </c>
      <c r="BY6" s="21">
        <f t="shared" si="8"/>
        <v>50.7</v>
      </c>
      <c r="BZ6" s="21">
        <f t="shared" si="8"/>
        <v>60</v>
      </c>
      <c r="CA6" s="20" t="str">
        <f>IF(CA7="","",IF(CA7="-","【-】","【"&amp;SUBSTITUTE(TEXT(CA7,"#,##0.00"),"-","△")&amp;"】"))</f>
        <v>【57.71】</v>
      </c>
      <c r="CB6" s="21">
        <f>IF(CB7="",NA(),CB7)</f>
        <v>132.13999999999999</v>
      </c>
      <c r="CC6" s="21">
        <f t="shared" ref="CC6:CK6" si="9">IF(CC7="",NA(),CC7)</f>
        <v>135.56</v>
      </c>
      <c r="CD6" s="21">
        <f t="shared" si="9"/>
        <v>132.1</v>
      </c>
      <c r="CE6" s="21">
        <f t="shared" si="9"/>
        <v>144.22</v>
      </c>
      <c r="CF6" s="21">
        <f t="shared" si="9"/>
        <v>150.91999999999999</v>
      </c>
      <c r="CG6" s="21">
        <f t="shared" si="9"/>
        <v>286.86</v>
      </c>
      <c r="CH6" s="21">
        <f t="shared" si="9"/>
        <v>287.91000000000003</v>
      </c>
      <c r="CI6" s="21">
        <f t="shared" si="9"/>
        <v>283.3</v>
      </c>
      <c r="CJ6" s="21">
        <f t="shared" si="9"/>
        <v>289.81</v>
      </c>
      <c r="CK6" s="21">
        <f t="shared" si="9"/>
        <v>282.70999999999998</v>
      </c>
      <c r="CL6" s="20" t="str">
        <f>IF(CL7="","",IF(CL7="-","【-】","【"&amp;SUBSTITUTE(TEXT(CL7,"#,##0.00"),"-","△")&amp;"】"))</f>
        <v>【286.17】</v>
      </c>
      <c r="CM6" s="21">
        <f>IF(CM7="",NA(),CM7)</f>
        <v>100</v>
      </c>
      <c r="CN6" s="21">
        <f t="shared" ref="CN6:CV6" si="10">IF(CN7="",NA(),CN7)</f>
        <v>100</v>
      </c>
      <c r="CO6" s="21">
        <f t="shared" si="10"/>
        <v>100</v>
      </c>
      <c r="CP6" s="21">
        <f t="shared" si="10"/>
        <v>100</v>
      </c>
      <c r="CQ6" s="21">
        <f t="shared" si="10"/>
        <v>100</v>
      </c>
      <c r="CR6" s="21">
        <f t="shared" si="10"/>
        <v>57.22</v>
      </c>
      <c r="CS6" s="21">
        <f t="shared" si="10"/>
        <v>54.93</v>
      </c>
      <c r="CT6" s="21">
        <f t="shared" si="10"/>
        <v>55.96</v>
      </c>
      <c r="CU6" s="21">
        <f t="shared" si="10"/>
        <v>56.45</v>
      </c>
      <c r="CV6" s="21">
        <f t="shared" si="10"/>
        <v>56.52</v>
      </c>
      <c r="CW6" s="20" t="str">
        <f>IF(CW7="","",IF(CW7="-","【-】","【"&amp;SUBSTITUTE(TEXT(CW7,"#,##0.00"),"-","△")&amp;"】"))</f>
        <v>【56.80】</v>
      </c>
      <c r="CX6" s="21">
        <f>IF(CX7="",NA(),CX7)</f>
        <v>69.260000000000005</v>
      </c>
      <c r="CY6" s="21">
        <f t="shared" ref="CY6:DG6" si="11">IF(CY7="",NA(),CY7)</f>
        <v>69.44</v>
      </c>
      <c r="CZ6" s="21">
        <f t="shared" si="11"/>
        <v>69.44</v>
      </c>
      <c r="DA6" s="21">
        <f t="shared" si="11"/>
        <v>71.959999999999994</v>
      </c>
      <c r="DB6" s="21">
        <f t="shared" si="11"/>
        <v>74.03</v>
      </c>
      <c r="DC6" s="21">
        <f t="shared" si="11"/>
        <v>67.290000000000006</v>
      </c>
      <c r="DD6" s="21">
        <f t="shared" si="11"/>
        <v>65.569999999999993</v>
      </c>
      <c r="DE6" s="21">
        <f t="shared" si="11"/>
        <v>60.12</v>
      </c>
      <c r="DF6" s="21">
        <f t="shared" si="11"/>
        <v>54.99</v>
      </c>
      <c r="DG6" s="21">
        <f t="shared" si="11"/>
        <v>88.43</v>
      </c>
      <c r="DH6" s="20" t="str">
        <f>IF(DH7="","",IF(DH7="-","【-】","【"&amp;SUBSTITUTE(TEXT(DH7,"#,##0.00"),"-","△")&amp;"】"))</f>
        <v>【83.38】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2021</v>
      </c>
      <c r="C7" s="23">
        <v>44245</v>
      </c>
      <c r="D7" s="23">
        <v>47</v>
      </c>
      <c r="E7" s="23">
        <v>18</v>
      </c>
      <c r="F7" s="23">
        <v>0</v>
      </c>
      <c r="G7" s="23">
        <v>0</v>
      </c>
      <c r="H7" s="23" t="s">
        <v>99</v>
      </c>
      <c r="I7" s="23" t="s">
        <v>100</v>
      </c>
      <c r="J7" s="23" t="s">
        <v>101</v>
      </c>
      <c r="K7" s="23" t="s">
        <v>102</v>
      </c>
      <c r="L7" s="23" t="s">
        <v>103</v>
      </c>
      <c r="M7" s="23" t="s">
        <v>104</v>
      </c>
      <c r="N7" s="24" t="s">
        <v>105</v>
      </c>
      <c r="O7" s="24" t="s">
        <v>106</v>
      </c>
      <c r="P7" s="24">
        <v>38.869999999999997</v>
      </c>
      <c r="Q7" s="24">
        <v>100</v>
      </c>
      <c r="R7" s="24">
        <v>3500</v>
      </c>
      <c r="S7" s="24">
        <v>5770</v>
      </c>
      <c r="T7" s="24">
        <v>60.32</v>
      </c>
      <c r="U7" s="24">
        <v>95.66</v>
      </c>
      <c r="V7" s="24">
        <v>2222</v>
      </c>
      <c r="W7" s="24">
        <v>52.7</v>
      </c>
      <c r="X7" s="24">
        <v>42.16</v>
      </c>
      <c r="Y7" s="24">
        <v>98.15</v>
      </c>
      <c r="Z7" s="24">
        <v>98.64</v>
      </c>
      <c r="AA7" s="24">
        <v>101.21</v>
      </c>
      <c r="AB7" s="24">
        <v>93.25</v>
      </c>
      <c r="AC7" s="24">
        <v>87.56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407.42</v>
      </c>
      <c r="BL7" s="24">
        <v>386.46</v>
      </c>
      <c r="BM7" s="24">
        <v>421.25</v>
      </c>
      <c r="BN7" s="24">
        <v>398.42</v>
      </c>
      <c r="BO7" s="24">
        <v>294.08999999999997</v>
      </c>
      <c r="BP7" s="24">
        <v>310.14</v>
      </c>
      <c r="BQ7" s="24">
        <v>62.54</v>
      </c>
      <c r="BR7" s="24">
        <v>61.53</v>
      </c>
      <c r="BS7" s="24">
        <v>62.87</v>
      </c>
      <c r="BT7" s="24">
        <v>58.39</v>
      </c>
      <c r="BU7" s="24">
        <v>55.84</v>
      </c>
      <c r="BV7" s="24">
        <v>57.08</v>
      </c>
      <c r="BW7" s="24">
        <v>55.85</v>
      </c>
      <c r="BX7" s="24">
        <v>53.23</v>
      </c>
      <c r="BY7" s="24">
        <v>50.7</v>
      </c>
      <c r="BZ7" s="24">
        <v>60</v>
      </c>
      <c r="CA7" s="24">
        <v>57.71</v>
      </c>
      <c r="CB7" s="24">
        <v>132.13999999999999</v>
      </c>
      <c r="CC7" s="24">
        <v>135.56</v>
      </c>
      <c r="CD7" s="24">
        <v>132.1</v>
      </c>
      <c r="CE7" s="24">
        <v>144.22</v>
      </c>
      <c r="CF7" s="24">
        <v>150.91999999999999</v>
      </c>
      <c r="CG7" s="24">
        <v>286.86</v>
      </c>
      <c r="CH7" s="24">
        <v>287.91000000000003</v>
      </c>
      <c r="CI7" s="24">
        <v>283.3</v>
      </c>
      <c r="CJ7" s="24">
        <v>289.81</v>
      </c>
      <c r="CK7" s="24">
        <v>282.70999999999998</v>
      </c>
      <c r="CL7" s="24">
        <v>286.17</v>
      </c>
      <c r="CM7" s="24">
        <v>100</v>
      </c>
      <c r="CN7" s="24">
        <v>100</v>
      </c>
      <c r="CO7" s="24">
        <v>100</v>
      </c>
      <c r="CP7" s="24">
        <v>100</v>
      </c>
      <c r="CQ7" s="24">
        <v>100</v>
      </c>
      <c r="CR7" s="24">
        <v>57.22</v>
      </c>
      <c r="CS7" s="24">
        <v>54.93</v>
      </c>
      <c r="CT7" s="24">
        <v>55.96</v>
      </c>
      <c r="CU7" s="24">
        <v>56.45</v>
      </c>
      <c r="CV7" s="24">
        <v>56.52</v>
      </c>
      <c r="CW7" s="24">
        <v>56.8</v>
      </c>
      <c r="CX7" s="24">
        <v>69.260000000000005</v>
      </c>
      <c r="CY7" s="24">
        <v>69.44</v>
      </c>
      <c r="CZ7" s="24">
        <v>69.44</v>
      </c>
      <c r="DA7" s="24">
        <v>71.959999999999994</v>
      </c>
      <c r="DB7" s="24">
        <v>74.03</v>
      </c>
      <c r="DC7" s="24">
        <v>67.290000000000006</v>
      </c>
      <c r="DD7" s="24">
        <v>65.569999999999993</v>
      </c>
      <c r="DE7" s="24">
        <v>60.12</v>
      </c>
      <c r="DF7" s="24">
        <v>54.99</v>
      </c>
      <c r="DG7" s="24">
        <v>88.43</v>
      </c>
      <c r="DH7" s="24">
        <v>83.38</v>
      </c>
      <c r="DI7" s="24"/>
      <c r="DJ7" s="24"/>
      <c r="DK7" s="24"/>
      <c r="DL7" s="24"/>
      <c r="DM7" s="24"/>
      <c r="DN7" s="24"/>
      <c r="DO7" s="24"/>
      <c r="DP7" s="24"/>
      <c r="DQ7" s="24"/>
      <c r="DR7" s="24"/>
      <c r="DS7" s="24"/>
      <c r="DT7" s="24"/>
      <c r="DU7" s="24"/>
      <c r="DV7" s="24"/>
      <c r="DW7" s="24"/>
      <c r="DX7" s="24"/>
      <c r="DY7" s="24"/>
      <c r="DZ7" s="24"/>
      <c r="EA7" s="24"/>
      <c r="EB7" s="24"/>
      <c r="EC7" s="24"/>
      <c r="ED7" s="24"/>
      <c r="EE7" s="24" t="s">
        <v>105</v>
      </c>
      <c r="EF7" s="24" t="s">
        <v>105</v>
      </c>
      <c r="EG7" s="24" t="s">
        <v>105</v>
      </c>
      <c r="EH7" s="24" t="s">
        <v>105</v>
      </c>
      <c r="EI7" s="24" t="s">
        <v>105</v>
      </c>
      <c r="EJ7" s="24" t="s">
        <v>105</v>
      </c>
      <c r="EK7" s="24" t="s">
        <v>105</v>
      </c>
      <c r="EL7" s="24" t="s">
        <v>105</v>
      </c>
      <c r="EM7" s="24" t="s">
        <v>105</v>
      </c>
      <c r="EN7" s="24" t="s">
        <v>105</v>
      </c>
      <c r="EO7" s="24" t="s">
        <v>105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112</v>
      </c>
    </row>
    <row r="12" spans="1:145" x14ac:dyDescent="0.15">
      <c r="B12">
        <v>1</v>
      </c>
      <c r="C12">
        <v>1</v>
      </c>
      <c r="D12">
        <v>1</v>
      </c>
      <c r="E12">
        <v>2</v>
      </c>
      <c r="F12">
        <v>3</v>
      </c>
      <c r="G12" t="s">
        <v>113</v>
      </c>
    </row>
    <row r="13" spans="1:145" x14ac:dyDescent="0.15">
      <c r="B13" t="s">
        <v>114</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2022-12-01T02:06:05Z</dcterms:created>
  <dcterms:modified xsi:type="dcterms:W3CDTF">2023-01-25T04:26:06Z</dcterms:modified>
  <cp:category/>
</cp:coreProperties>
</file>