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3 市町村回答\10 登米市★☆\"/>
    </mc:Choice>
  </mc:AlternateContent>
  <workbookProtection workbookAlgorithmName="SHA-512" workbookHashValue="hzx5TQeiR1BOx90zKH5FQ4EXfvYSaOPi631Ymz1hJ0ahzmowuw2DfBklWI6njyLhAfEkG5oh/VrBxhih2+f26w==" workbookSaltValue="24ORl2bQZsIHjPxhCe40mA==" workbookSpinCount="100000" lockStructure="1"/>
  <bookViews>
    <workbookView xWindow="0" yWindow="0" windowWidth="19560" windowHeight="811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U6" i="5"/>
  <c r="BB8" i="4" s="1"/>
  <c r="T6" i="5"/>
  <c r="AT8" i="4" s="1"/>
  <c r="S6" i="5"/>
  <c r="AL8" i="4" s="1"/>
  <c r="R6" i="5"/>
  <c r="AD10" i="4" s="1"/>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H85" i="4"/>
  <c r="G85" i="4"/>
  <c r="BB10" i="4"/>
  <c r="AL10" i="4"/>
  <c r="W10" i="4"/>
  <c r="P10" i="4"/>
  <c r="B10" i="4"/>
  <c r="AD8" i="4"/>
  <c r="W8" i="4"/>
  <c r="B8" i="4"/>
  <c r="B6" i="4"/>
</calcChain>
</file>

<file path=xl/sharedStrings.xml><?xml version="1.0" encoding="utf-8"?>
<sst xmlns="http://schemas.openxmlformats.org/spreadsheetml/2006/main" count="307" uniqueCount="116">
  <si>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</si>
  <si>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</si>
  <si>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</si>
  <si>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</si>
  <si>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</si>
  <si>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</si>
  <si>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</si>
  <si>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</si>
  <si>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</si>
  <si>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</si>
  <si>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</si>
  <si>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</si>
  <si>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</si>
  <si>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</si>
  <si>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</si>
  <si>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</si>
  <si>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</si>
  <si>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</si>
  <si>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</si>
  <si>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</si>
  <si>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</si>
  <si>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</si>
  <si>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</si>
  <si>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</si>
  <si>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</si>
  <si>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</si>
  <si>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</si>
  <si>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</si>
  <si>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</si>
  <si>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</si>
  <si>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</si>
  <si>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</si>
  <si>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</si>
  <si>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</si>
  <si>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</si>
  <si>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</si>
  <si>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</si>
  <si>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</si>
  <si>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</si>
  <si>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</si>
  <si>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</si>
  <si>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</si>
  <si>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</si>
  <si>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</si>
  <si>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</si>
  <si>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</si>
  <si>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</si>
  <si>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</si>
  <si>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</si>
  <si>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</si>
  <si>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</si>
  <si>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</si>
  <si>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</si>
  <si>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</si>
  <si>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</si>
  <si>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</si>
  <si>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</si>
  <si>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</si>
  <si>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</si>
  <si>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</si>
  <si>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</si>
  <si>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</si>
  <si>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</si>
  <si>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</si>
  <si>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</si>
  <si>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</si>
  <si>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</si>
  <si>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</si>
  <si>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</si>
  <si>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</si>
  <si>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</si>
  <si>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</si>
  <si>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</si>
  <si>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</si>
  <si>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</si>
  <si>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</si>
  <si>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</si>
  <si>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</si>
  <si>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</si>
  <si>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</si>
  <si>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</si>
  <si>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</si>
  <si>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</si>
  <si>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</si>
  <si>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</si>
  <si>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</si>
  <si>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</si>
  <si>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</si>
  <si>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</si>
  <si>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</si>
  <si>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</si>
  <si>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</si>
  <si>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</si>
  <si>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</si>
  <si>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</si>
  <si>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登米市</t>
  </si>
  <si>
    <t>法適用</t>
  </si>
  <si>
    <t>下水道事業</t>
  </si>
  <si>
    <t>個別排水処理</t>
  </si>
  <si>
    <t>L2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</si>
  <si>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</si>
  <si>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</si>
  <si>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</si>
  <si>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</si>
  <si>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</si>
  <si>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</si>
  <si>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</si>
  <si>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</si>
  <si>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</si>
  <si>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</si>
  <si>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</si>
  <si>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</si>
  <si>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</si>
  <si>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「①有形固定資産減価償却率」は、地方公営企業法適用前の減価償却累計額を控除した額を開始時点の資産として計上しているため、減価償却累計額が小さく、平均値を下回っている。</t>
    <phoneticPr fontId="4"/>
  </si>
  <si>
    <t>　平成10年度より個別排水処理施設整備に着手し、135基を管理している。浄化槽は維持管理コストが嵩み「汚水処理原価」が高く、「経費回収率」が低い状況にある。適正な使用料となるよう見直しを行うとともに、汚水処理費の削減を行っていく。
　今後は、施設更新費用の増加や人口減少に伴う使用料の減少等が予測され、的確な経営分析を行い、持続可能な経営に努める必要がある。</t>
    <rPh sb="9" eb="11">
      <t>コベツ</t>
    </rPh>
    <rPh sb="29" eb="31">
      <t>カンリ</t>
    </rPh>
    <rPh sb="81" eb="84">
      <t>シヨウリョウ</t>
    </rPh>
    <phoneticPr fontId="4"/>
  </si>
  <si>
    <t>　令和２年度より地方公営企業法を適用したため、令和２年度からの数値となっている。
「①経常収支比率」は、100％を超えて単年度黒字となったが、基準外繰入に依存しているため、収入確保と経費削減に努めなければならない。
「②累積欠損金比率」は純利益の発生により減少したものである。
「③流動比率」は、平均値を上回っている。今後も流動資産の確保に努めていく。
「④企業債残高対事業規模比率」は、建設投資において、自己資金が少ないため借入金に依存してきたことにより企業債残高が高く、昨年度より減少したものの平均値を上回っている。
「⑥汚水処理原価」は、職員給与費等の減少により前年度より減少したが、使用料単価も低いことから、「⑤経費回収率」は平均値を下回っている。汚水処理費の削減と使用料改定を行い、回収率の改善を図っていく。
「⑦施設利用率」は、処理水量が減少したため、昨年度より減少している。
「⑧水洗化率」は、個別排水処理施設については本市合併前に設置されたものであり、平均を上回っている。</t>
    <rPh sb="114" eb="115">
      <t>キン</t>
    </rPh>
    <rPh sb="152" eb="153">
      <t>ウエ</t>
    </rPh>
    <rPh sb="159" eb="161">
      <t>コンゴ</t>
    </rPh>
    <rPh sb="237" eb="240">
      <t>サクネンド</t>
    </rPh>
    <rPh sb="242" eb="244">
      <t>ゲンショウ</t>
    </rPh>
    <rPh sb="272" eb="277">
      <t>ショクインキュウヨヒ</t>
    </rPh>
    <rPh sb="317" eb="319">
      <t>ヘイキン</t>
    </rPh>
    <rPh sb="319" eb="320">
      <t>アタイ</t>
    </rPh>
    <rPh sb="321" eb="323">
      <t>シタマワ</t>
    </rPh>
    <rPh sb="370" eb="372">
      <t>ショリ</t>
    </rPh>
    <rPh sb="372" eb="374">
      <t>スイリョウ</t>
    </rPh>
    <rPh sb="375" eb="377">
      <t>ゲンショウ</t>
    </rPh>
    <rPh sb="382" eb="385">
      <t>サクネンド</t>
    </rPh>
    <rPh sb="387" eb="389">
      <t>ゲンショウ</t>
    </rPh>
    <rPh sb="404" eb="408">
      <t>コベツハイスイ</t>
    </rPh>
    <rPh sb="408" eb="410">
      <t>ショリ</t>
    </rPh>
    <rPh sb="410" eb="412">
      <t>シセツ</t>
    </rPh>
    <rPh sb="417" eb="419">
      <t>ホンシ</t>
    </rPh>
    <rPh sb="419" eb="421">
      <t>ガッペイ</t>
    </rPh>
    <rPh sb="421" eb="422">
      <t>マエ</t>
    </rPh>
    <rPh sb="423" eb="425">
      <t>セッチ</t>
    </rPh>
    <rPh sb="434" eb="436">
      <t>ヘイキン</t>
    </rPh>
    <rPh sb="437" eb="439">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</si>
</sst>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021-4D6E-8FB5-9AAAC7A7B3A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021-4D6E-8FB5-9AAAC7A7B3A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47.16</c:v>
                </c:pt>
                <c:pt idx="4">
                  <c:v>45.45</c:v>
                </c:pt>
              </c:numCache>
            </c:numRef>
          </c:val>
          <c:extLst>
            <c:ext xmlns:c16="http://schemas.microsoft.com/office/drawing/2014/chart" uri="{C3380CC4-5D6E-409C-BE32-E72D297353CC}">
              <c16:uniqueId val="{00000000-4D8D-4DAF-8093-226FA384A65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46.36</c:v>
                </c:pt>
                <c:pt idx="4">
                  <c:v>228.91</c:v>
                </c:pt>
              </c:numCache>
            </c:numRef>
          </c:val>
          <c:smooth val="0"/>
          <c:extLst>
            <c:ext xmlns:c16="http://schemas.microsoft.com/office/drawing/2014/chart" uri="{C3380CC4-5D6E-409C-BE32-E72D297353CC}">
              <c16:uniqueId val="{00000001-4D8D-4DAF-8093-226FA384A65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100</c:v>
                </c:pt>
                <c:pt idx="4">
                  <c:v>100</c:v>
                </c:pt>
              </c:numCache>
            </c:numRef>
          </c:val>
          <c:extLst>
            <c:ext xmlns:c16="http://schemas.microsoft.com/office/drawing/2014/chart" uri="{C3380CC4-5D6E-409C-BE32-E72D297353CC}">
              <c16:uniqueId val="{00000000-9426-415F-B0D3-1AF993E6D7C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83.08</c:v>
                </c:pt>
                <c:pt idx="4">
                  <c:v>82.61</c:v>
                </c:pt>
              </c:numCache>
            </c:numRef>
          </c:val>
          <c:smooth val="0"/>
          <c:extLst>
            <c:ext xmlns:c16="http://schemas.microsoft.com/office/drawing/2014/chart" uri="{C3380CC4-5D6E-409C-BE32-E72D297353CC}">
              <c16:uniqueId val="{00000001-9426-415F-B0D3-1AF993E6D7C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102.72</c:v>
                </c:pt>
                <c:pt idx="4">
                  <c:v>116.95</c:v>
                </c:pt>
              </c:numCache>
            </c:numRef>
          </c:val>
          <c:extLst>
            <c:ext xmlns:c16="http://schemas.microsoft.com/office/drawing/2014/chart" uri="{C3380CC4-5D6E-409C-BE32-E72D297353CC}">
              <c16:uniqueId val="{00000000-F2AE-46EA-B9EE-37764CF1F18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96.14</c:v>
                </c:pt>
                <c:pt idx="4">
                  <c:v>95.6</c:v>
                </c:pt>
              </c:numCache>
            </c:numRef>
          </c:val>
          <c:smooth val="0"/>
          <c:extLst>
            <c:ext xmlns:c16="http://schemas.microsoft.com/office/drawing/2014/chart" uri="{C3380CC4-5D6E-409C-BE32-E72D297353CC}">
              <c16:uniqueId val="{00000001-F2AE-46EA-B9EE-37764CF1F18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8.64</c:v>
                </c:pt>
                <c:pt idx="4">
                  <c:v>17.28</c:v>
                </c:pt>
              </c:numCache>
            </c:numRef>
          </c:val>
          <c:extLst>
            <c:ext xmlns:c16="http://schemas.microsoft.com/office/drawing/2014/chart" uri="{C3380CC4-5D6E-409C-BE32-E72D297353CC}">
              <c16:uniqueId val="{00000000-9F8F-40F1-A9BE-0904E4CE873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33.75</c:v>
                </c:pt>
                <c:pt idx="4">
                  <c:v>36.21</c:v>
                </c:pt>
              </c:numCache>
            </c:numRef>
          </c:val>
          <c:smooth val="0"/>
          <c:extLst>
            <c:ext xmlns:c16="http://schemas.microsoft.com/office/drawing/2014/chart" uri="{C3380CC4-5D6E-409C-BE32-E72D297353CC}">
              <c16:uniqueId val="{00000001-9F8F-40F1-A9BE-0904E4CE873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28C-402E-A893-5A4DCF9D9AE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28C-402E-A893-5A4DCF9D9AE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212.62</c:v>
                </c:pt>
                <c:pt idx="4">
                  <c:v>145.82</c:v>
                </c:pt>
              </c:numCache>
            </c:numRef>
          </c:val>
          <c:extLst>
            <c:ext xmlns:c16="http://schemas.microsoft.com/office/drawing/2014/chart" uri="{C3380CC4-5D6E-409C-BE32-E72D297353CC}">
              <c16:uniqueId val="{00000000-139A-4108-AE61-A9FAF2E1587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237</c:v>
                </c:pt>
                <c:pt idx="4">
                  <c:v>257.23</c:v>
                </c:pt>
              </c:numCache>
            </c:numRef>
          </c:val>
          <c:smooth val="0"/>
          <c:extLst>
            <c:ext xmlns:c16="http://schemas.microsoft.com/office/drawing/2014/chart" uri="{C3380CC4-5D6E-409C-BE32-E72D297353CC}">
              <c16:uniqueId val="{00000001-139A-4108-AE61-A9FAF2E1587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171.15</c:v>
                </c:pt>
                <c:pt idx="4">
                  <c:v>232.29</c:v>
                </c:pt>
              </c:numCache>
            </c:numRef>
          </c:val>
          <c:extLst>
            <c:ext xmlns:c16="http://schemas.microsoft.com/office/drawing/2014/chart" uri="{C3380CC4-5D6E-409C-BE32-E72D297353CC}">
              <c16:uniqueId val="{00000000-B4C4-4BCB-BC1F-CCB9F1ED56C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135.35</c:v>
                </c:pt>
                <c:pt idx="4">
                  <c:v>150.91999999999999</c:v>
                </c:pt>
              </c:numCache>
            </c:numRef>
          </c:val>
          <c:smooth val="0"/>
          <c:extLst>
            <c:ext xmlns:c16="http://schemas.microsoft.com/office/drawing/2014/chart" uri="{C3380CC4-5D6E-409C-BE32-E72D297353CC}">
              <c16:uniqueId val="{00000001-B4C4-4BCB-BC1F-CCB9F1ED56C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867.88</c:v>
                </c:pt>
                <c:pt idx="4">
                  <c:v>829.69</c:v>
                </c:pt>
              </c:numCache>
            </c:numRef>
          </c:val>
          <c:extLst>
            <c:ext xmlns:c16="http://schemas.microsoft.com/office/drawing/2014/chart" uri="{C3380CC4-5D6E-409C-BE32-E72D297353CC}">
              <c16:uniqueId val="{00000000-6682-4EF8-ACA9-4E8B34927F1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782.91</c:v>
                </c:pt>
                <c:pt idx="4">
                  <c:v>783.21</c:v>
                </c:pt>
              </c:numCache>
            </c:numRef>
          </c:val>
          <c:smooth val="0"/>
          <c:extLst>
            <c:ext xmlns:c16="http://schemas.microsoft.com/office/drawing/2014/chart" uri="{C3380CC4-5D6E-409C-BE32-E72D297353CC}">
              <c16:uniqueId val="{00000001-6682-4EF8-ACA9-4E8B34927F1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25.42</c:v>
                </c:pt>
                <c:pt idx="4">
                  <c:v>33.32</c:v>
                </c:pt>
              </c:numCache>
            </c:numRef>
          </c:val>
          <c:extLst>
            <c:ext xmlns:c16="http://schemas.microsoft.com/office/drawing/2014/chart" uri="{C3380CC4-5D6E-409C-BE32-E72D297353CC}">
              <c16:uniqueId val="{00000000-4E8A-4E20-9B79-FE616194D4D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49.38</c:v>
                </c:pt>
                <c:pt idx="4">
                  <c:v>48.53</c:v>
                </c:pt>
              </c:numCache>
            </c:numRef>
          </c:val>
          <c:smooth val="0"/>
          <c:extLst>
            <c:ext xmlns:c16="http://schemas.microsoft.com/office/drawing/2014/chart" uri="{C3380CC4-5D6E-409C-BE32-E72D297353CC}">
              <c16:uniqueId val="{00000001-4E8A-4E20-9B79-FE616194D4D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597.76</c:v>
                </c:pt>
                <c:pt idx="4">
                  <c:v>458.96</c:v>
                </c:pt>
              </c:numCache>
            </c:numRef>
          </c:val>
          <c:extLst>
            <c:ext xmlns:c16="http://schemas.microsoft.com/office/drawing/2014/chart" uri="{C3380CC4-5D6E-409C-BE32-E72D297353CC}">
              <c16:uniqueId val="{00000000-A160-48F4-973D-592DFEEECBE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316.97000000000003</c:v>
                </c:pt>
                <c:pt idx="4">
                  <c:v>326.17</c:v>
                </c:pt>
              </c:numCache>
            </c:numRef>
          </c:val>
          <c:smooth val="0"/>
          <c:extLst>
            <c:ext xmlns:c16="http://schemas.microsoft.com/office/drawing/2014/chart" uri="{C3380CC4-5D6E-409C-BE32-E72D297353CC}">
              <c16:uniqueId val="{00000001-A160-48F4-973D-592DFEEECBE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【155.69】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【224.12】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【328.76】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【35.80】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6"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宮城県　登米市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個別排水処理</v>
      </c>
      <c r="Q8" s="65"/>
      <c r="R8" s="65"/>
      <c r="S8" s="65"/>
      <c r="T8" s="65"/>
      <c r="U8" s="65"/>
      <c r="V8" s="65"/>
      <c r="W8" s="65" t="str">
        <f>データ!L6</f>
        <v>L2</v>
      </c>
      <c r="X8" s="65"/>
      <c r="Y8" s="65"/>
      <c r="Z8" s="65"/>
      <c r="AA8" s="65"/>
      <c r="AB8" s="65"/>
      <c r="AC8" s="65"/>
      <c r="AD8" s="66" t="str">
        <f>データ!$M$6</f>
        <v>非設置</v>
      </c>
      <c r="AE8" s="66"/>
      <c r="AF8" s="66"/>
      <c r="AG8" s="66"/>
      <c r="AH8" s="66"/>
      <c r="AI8" s="66"/>
      <c r="AJ8" s="66"/>
      <c r="AK8" s="3"/>
      <c r="AL8" s="45">
        <f>データ!S6</f>
        <v>76120</v>
      </c>
      <c r="AM8" s="45"/>
      <c r="AN8" s="45"/>
      <c r="AO8" s="45"/>
      <c r="AP8" s="45"/>
      <c r="AQ8" s="45"/>
      <c r="AR8" s="45"/>
      <c r="AS8" s="45"/>
      <c r="AT8" s="46">
        <f>データ!T6</f>
        <v>536.12</v>
      </c>
      <c r="AU8" s="46"/>
      <c r="AV8" s="46"/>
      <c r="AW8" s="46"/>
      <c r="AX8" s="46"/>
      <c r="AY8" s="46"/>
      <c r="AZ8" s="46"/>
      <c r="BA8" s="46"/>
      <c r="BB8" s="46">
        <f>データ!U6</f>
        <v>141.97999999999999</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12.96</v>
      </c>
      <c r="J10" s="46"/>
      <c r="K10" s="46"/>
      <c r="L10" s="46"/>
      <c r="M10" s="46"/>
      <c r="N10" s="46"/>
      <c r="O10" s="46"/>
      <c r="P10" s="46">
        <f>データ!P6</f>
        <v>0.54</v>
      </c>
      <c r="Q10" s="46"/>
      <c r="R10" s="46"/>
      <c r="S10" s="46"/>
      <c r="T10" s="46"/>
      <c r="U10" s="46"/>
      <c r="V10" s="46"/>
      <c r="W10" s="46">
        <f>データ!Q6</f>
        <v>100</v>
      </c>
      <c r="X10" s="46"/>
      <c r="Y10" s="46"/>
      <c r="Z10" s="46"/>
      <c r="AA10" s="46"/>
      <c r="AB10" s="46"/>
      <c r="AC10" s="46"/>
      <c r="AD10" s="45">
        <f>データ!R6</f>
        <v>3141</v>
      </c>
      <c r="AE10" s="45"/>
      <c r="AF10" s="45"/>
      <c r="AG10" s="45"/>
      <c r="AH10" s="45"/>
      <c r="AI10" s="45"/>
      <c r="AJ10" s="45"/>
      <c r="AK10" s="2"/>
      <c r="AL10" s="45">
        <f>データ!V6</f>
        <v>412</v>
      </c>
      <c r="AM10" s="45"/>
      <c r="AN10" s="45"/>
      <c r="AO10" s="45"/>
      <c r="AP10" s="45"/>
      <c r="AQ10" s="45"/>
      <c r="AR10" s="45"/>
      <c r="AS10" s="45"/>
      <c r="AT10" s="46">
        <f>データ!W6</f>
        <v>0.33</v>
      </c>
      <c r="AU10" s="46"/>
      <c r="AV10" s="46"/>
      <c r="AW10" s="46"/>
      <c r="AX10" s="46"/>
      <c r="AY10" s="46"/>
      <c r="AZ10" s="46"/>
      <c r="BA10" s="46"/>
      <c r="BB10" s="46">
        <f>データ!X6</f>
        <v>1248.48</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【96.22】</v>
      </c>
      <c r="F85" s="12" t="str">
        <f>データ!AT6</f>
        <v>【232.28】</v>
      </c>
      <c r="G85" s="12" t="str">
        <f>データ!BE6</f>
        <v>【155.69】</v>
      </c>
      <c r="H85" s="12" t="str">
        <f>データ!BP6</f>
        <v>【765.05】</v>
      </c>
      <c r="I85" s="12" t="str">
        <f>データ!CA6</f>
        <v>【48.97】</v>
      </c>
      <c r="J85" s="12" t="str">
        <f>データ!CL6</f>
        <v>【328.76】</v>
      </c>
      <c r="K85" s="12" t="str">
        <f>データ!CW6</f>
        <v>【224.12】</v>
      </c>
      <c r="L85" s="12" t="str">
        <f>データ!DH6</f>
        <v>【81.92】</v>
      </c>
      <c r="M85" s="12" t="str">
        <f>データ!DS6</f>
        <v>【35.80】</v>
      </c>
      <c r="N85" s="12" t="str">
        <f>データ!ED6</f>
        <v>【-】</v>
      </c>
      <c r="O85" s="12" t="str">
        <f>データ!EO6</f>
        <v>【-】</v>
      </c>
    </row>
  </sheetData>
  <sheetProtection algorithmName="SHA-512" hashValue="Q4sw2RVzwfNc9Pvowh+eN7zIb9LNt4ARl8U3dwpYxqK07FW2SVqM2BGt32UW0eF2EAtDUj+SK+B/VhP0beHXNw==" saltValue="MeWTadNMBPIjQVTxO0b/N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2021</v>
      </c>
      <c r="C6" s="19">
        <f t="shared" ref="C6:X6" si="3">C7</f>
        <v>42129</v>
      </c>
      <c r="D6" s="19">
        <f t="shared" si="3"/>
        <v>46</v>
      </c>
      <c r="E6" s="19">
        <f t="shared" si="3"/>
        <v>18</v>
      </c>
      <c r="F6" s="19">
        <f t="shared" si="3"/>
        <v>1</v>
      </c>
      <c r="G6" s="19">
        <f t="shared" si="3"/>
        <v>0</v>
      </c>
      <c r="H6" s="19" t="str">
        <f t="shared" si="3"/>
        <v>宮城県　登米市</v>
      </c>
      <c r="I6" s="19" t="str">
        <f t="shared" si="3"/>
        <v>法適用</v>
      </c>
      <c r="J6" s="19" t="str">
        <f t="shared" si="3"/>
        <v>下水道事業</v>
      </c>
      <c r="K6" s="19" t="str">
        <f t="shared" si="3"/>
        <v>個別排水処理</v>
      </c>
      <c r="L6" s="19" t="str">
        <f t="shared" si="3"/>
        <v>L2</v>
      </c>
      <c r="M6" s="19" t="str">
        <f t="shared" si="3"/>
        <v>非設置</v>
      </c>
      <c r="N6" s="20" t="str">
        <f t="shared" si="3"/>
        <v>-</v>
      </c>
      <c r="O6" s="20">
        <f t="shared" si="3"/>
        <v>12.96</v>
      </c>
      <c r="P6" s="20">
        <f t="shared" si="3"/>
        <v>0.54</v>
      </c>
      <c r="Q6" s="20">
        <f t="shared" si="3"/>
        <v>100</v>
      </c>
      <c r="R6" s="20">
        <f t="shared" si="3"/>
        <v>3141</v>
      </c>
      <c r="S6" s="20">
        <f t="shared" si="3"/>
        <v>76120</v>
      </c>
      <c r="T6" s="20">
        <f t="shared" si="3"/>
        <v>536.12</v>
      </c>
      <c r="U6" s="20">
        <f t="shared" si="3"/>
        <v>141.97999999999999</v>
      </c>
      <c r="V6" s="20">
        <f t="shared" si="3"/>
        <v>412</v>
      </c>
      <c r="W6" s="20">
        <f t="shared" si="3"/>
        <v>0.33</v>
      </c>
      <c r="X6" s="20">
        <f t="shared" si="3"/>
        <v>1248.48</v>
      </c>
      <c r="Y6" s="21" t="str">
        <f>IF(Y7="",NA(),Y7)</f>
        <v>-</v>
      </c>
      <c r="Z6" s="21" t="str">
        <f t="shared" ref="Z6:AH6" si="4">IF(Z7="",NA(),Z7)</f>
        <v>-</v>
      </c>
      <c r="AA6" s="21" t="str">
        <f t="shared" si="4"/>
        <v>-</v>
      </c>
      <c r="AB6" s="21">
        <f t="shared" si="4"/>
        <v>102.72</v>
      </c>
      <c r="AC6" s="21">
        <f t="shared" si="4"/>
        <v>116.95</v>
      </c>
      <c r="AD6" s="21" t="str">
        <f t="shared" si="4"/>
        <v>-</v>
      </c>
      <c r="AE6" s="21" t="str">
        <f t="shared" si="4"/>
        <v>-</v>
      </c>
      <c r="AF6" s="21" t="str">
        <f t="shared" si="4"/>
        <v>-</v>
      </c>
      <c r="AG6" s="21">
        <f t="shared" si="4"/>
        <v>96.14</v>
      </c>
      <c r="AH6" s="21">
        <f t="shared" si="4"/>
        <v>95.6</v>
      </c>
      <c r="AI6" s="20" t="str">
        <f>IF(AI7="","",IF(AI7="-","【-】","【"&amp;SUBSTITUTE(TEXT(AI7,"#,##0.00"),"-","△")&amp;"】"))</f>
        <v>【96.22】</v>
      </c>
      <c r="AJ6" s="21" t="str">
        <f>IF(AJ7="",NA(),AJ7)</f>
        <v>-</v>
      </c>
      <c r="AK6" s="21" t="str">
        <f t="shared" ref="AK6:AS6" si="5">IF(AK7="",NA(),AK7)</f>
        <v>-</v>
      </c>
      <c r="AL6" s="21" t="str">
        <f t="shared" si="5"/>
        <v>-</v>
      </c>
      <c r="AM6" s="21">
        <f t="shared" si="5"/>
        <v>212.62</v>
      </c>
      <c r="AN6" s="21">
        <f t="shared" si="5"/>
        <v>145.82</v>
      </c>
      <c r="AO6" s="21" t="str">
        <f t="shared" si="5"/>
        <v>-</v>
      </c>
      <c r="AP6" s="21" t="str">
        <f t="shared" si="5"/>
        <v>-</v>
      </c>
      <c r="AQ6" s="21" t="str">
        <f t="shared" si="5"/>
        <v>-</v>
      </c>
      <c r="AR6" s="21">
        <f t="shared" si="5"/>
        <v>237</v>
      </c>
      <c r="AS6" s="21">
        <f t="shared" si="5"/>
        <v>257.23</v>
      </c>
      <c r="AT6" s="20" t="str">
        <f>IF(AT7="","",IF(AT7="-","【-】","【"&amp;SUBSTITUTE(TEXT(AT7,"#,##0.00"),"-","△")&amp;"】"))</f>
        <v>【232.28】</v>
      </c>
      <c r="AU6" s="21" t="str">
        <f>IF(AU7="",NA(),AU7)</f>
        <v>-</v>
      </c>
      <c r="AV6" s="21" t="str">
        <f t="shared" ref="AV6:BD6" si="6">IF(AV7="",NA(),AV7)</f>
        <v>-</v>
      </c>
      <c r="AW6" s="21" t="str">
        <f t="shared" si="6"/>
        <v>-</v>
      </c>
      <c r="AX6" s="21">
        <f t="shared" si="6"/>
        <v>171.15</v>
      </c>
      <c r="AY6" s="21">
        <f t="shared" si="6"/>
        <v>232.29</v>
      </c>
      <c r="AZ6" s="21" t="str">
        <f t="shared" si="6"/>
        <v>-</v>
      </c>
      <c r="BA6" s="21" t="str">
        <f t="shared" si="6"/>
        <v>-</v>
      </c>
      <c r="BB6" s="21" t="str">
        <f t="shared" si="6"/>
        <v>-</v>
      </c>
      <c r="BC6" s="21">
        <f t="shared" si="6"/>
        <v>135.35</v>
      </c>
      <c r="BD6" s="21">
        <f t="shared" si="6"/>
        <v>150.91999999999999</v>
      </c>
      <c r="BE6" s="20" t="str">
        <f>IF(BE7="","",IF(BE7="-","【-】","【"&amp;SUBSTITUTE(TEXT(BE7,"#,##0.00"),"-","△")&amp;"】"))</f>
        <v>【155.69】</v>
      </c>
      <c r="BF6" s="21" t="str">
        <f>IF(BF7="",NA(),BF7)</f>
        <v>-</v>
      </c>
      <c r="BG6" s="21" t="str">
        <f t="shared" ref="BG6:BO6" si="7">IF(BG7="",NA(),BG7)</f>
        <v>-</v>
      </c>
      <c r="BH6" s="21" t="str">
        <f t="shared" si="7"/>
        <v>-</v>
      </c>
      <c r="BI6" s="21">
        <f t="shared" si="7"/>
        <v>867.88</v>
      </c>
      <c r="BJ6" s="21">
        <f t="shared" si="7"/>
        <v>829.69</v>
      </c>
      <c r="BK6" s="21" t="str">
        <f t="shared" si="7"/>
        <v>-</v>
      </c>
      <c r="BL6" s="21" t="str">
        <f t="shared" si="7"/>
        <v>-</v>
      </c>
      <c r="BM6" s="21" t="str">
        <f t="shared" si="7"/>
        <v>-</v>
      </c>
      <c r="BN6" s="21">
        <f t="shared" si="7"/>
        <v>782.91</v>
      </c>
      <c r="BO6" s="21">
        <f t="shared" si="7"/>
        <v>783.21</v>
      </c>
      <c r="BP6" s="20" t="str">
        <f>IF(BP7="","",IF(BP7="-","【-】","【"&amp;SUBSTITUTE(TEXT(BP7,"#,##0.00"),"-","△")&amp;"】"))</f>
        <v>【765.05】</v>
      </c>
      <c r="BQ6" s="21" t="str">
        <f>IF(BQ7="",NA(),BQ7)</f>
        <v>-</v>
      </c>
      <c r="BR6" s="21" t="str">
        <f t="shared" ref="BR6:BZ6" si="8">IF(BR7="",NA(),BR7)</f>
        <v>-</v>
      </c>
      <c r="BS6" s="21" t="str">
        <f t="shared" si="8"/>
        <v>-</v>
      </c>
      <c r="BT6" s="21">
        <f t="shared" si="8"/>
        <v>25.42</v>
      </c>
      <c r="BU6" s="21">
        <f t="shared" si="8"/>
        <v>33.32</v>
      </c>
      <c r="BV6" s="21" t="str">
        <f t="shared" si="8"/>
        <v>-</v>
      </c>
      <c r="BW6" s="21" t="str">
        <f t="shared" si="8"/>
        <v>-</v>
      </c>
      <c r="BX6" s="21" t="str">
        <f t="shared" si="8"/>
        <v>-</v>
      </c>
      <c r="BY6" s="21">
        <f t="shared" si="8"/>
        <v>49.38</v>
      </c>
      <c r="BZ6" s="21">
        <f t="shared" si="8"/>
        <v>48.53</v>
      </c>
      <c r="CA6" s="20" t="str">
        <f>IF(CA7="","",IF(CA7="-","【-】","【"&amp;SUBSTITUTE(TEXT(CA7,"#,##0.00"),"-","△")&amp;"】"))</f>
        <v>【48.97】</v>
      </c>
      <c r="CB6" s="21" t="str">
        <f>IF(CB7="",NA(),CB7)</f>
        <v>-</v>
      </c>
      <c r="CC6" s="21" t="str">
        <f t="shared" ref="CC6:CK6" si="9">IF(CC7="",NA(),CC7)</f>
        <v>-</v>
      </c>
      <c r="CD6" s="21" t="str">
        <f t="shared" si="9"/>
        <v>-</v>
      </c>
      <c r="CE6" s="21">
        <f t="shared" si="9"/>
        <v>597.76</v>
      </c>
      <c r="CF6" s="21">
        <f t="shared" si="9"/>
        <v>458.96</v>
      </c>
      <c r="CG6" s="21" t="str">
        <f t="shared" si="9"/>
        <v>-</v>
      </c>
      <c r="CH6" s="21" t="str">
        <f t="shared" si="9"/>
        <v>-</v>
      </c>
      <c r="CI6" s="21" t="str">
        <f t="shared" si="9"/>
        <v>-</v>
      </c>
      <c r="CJ6" s="21">
        <f t="shared" si="9"/>
        <v>316.97000000000003</v>
      </c>
      <c r="CK6" s="21">
        <f t="shared" si="9"/>
        <v>326.17</v>
      </c>
      <c r="CL6" s="20" t="str">
        <f>IF(CL7="","",IF(CL7="-","【-】","【"&amp;SUBSTITUTE(TEXT(CL7,"#,##0.00"),"-","△")&amp;"】"))</f>
        <v>【328.76】</v>
      </c>
      <c r="CM6" s="21" t="str">
        <f>IF(CM7="",NA(),CM7)</f>
        <v>-</v>
      </c>
      <c r="CN6" s="21" t="str">
        <f t="shared" ref="CN6:CV6" si="10">IF(CN7="",NA(),CN7)</f>
        <v>-</v>
      </c>
      <c r="CO6" s="21" t="str">
        <f t="shared" si="10"/>
        <v>-</v>
      </c>
      <c r="CP6" s="21">
        <f t="shared" si="10"/>
        <v>47.16</v>
      </c>
      <c r="CQ6" s="21">
        <f t="shared" si="10"/>
        <v>45.45</v>
      </c>
      <c r="CR6" s="21" t="str">
        <f t="shared" si="10"/>
        <v>-</v>
      </c>
      <c r="CS6" s="21" t="str">
        <f t="shared" si="10"/>
        <v>-</v>
      </c>
      <c r="CT6" s="21" t="str">
        <f t="shared" si="10"/>
        <v>-</v>
      </c>
      <c r="CU6" s="21">
        <f t="shared" si="10"/>
        <v>46.36</v>
      </c>
      <c r="CV6" s="21">
        <f t="shared" si="10"/>
        <v>228.91</v>
      </c>
      <c r="CW6" s="20" t="str">
        <f>IF(CW7="","",IF(CW7="-","【-】","【"&amp;SUBSTITUTE(TEXT(CW7,"#,##0.00"),"-","△")&amp;"】"))</f>
        <v>【224.12】</v>
      </c>
      <c r="CX6" s="21" t="str">
        <f>IF(CX7="",NA(),CX7)</f>
        <v>-</v>
      </c>
      <c r="CY6" s="21" t="str">
        <f t="shared" ref="CY6:DG6" si="11">IF(CY7="",NA(),CY7)</f>
        <v>-</v>
      </c>
      <c r="CZ6" s="21" t="str">
        <f t="shared" si="11"/>
        <v>-</v>
      </c>
      <c r="DA6" s="21">
        <f t="shared" si="11"/>
        <v>100</v>
      </c>
      <c r="DB6" s="21">
        <f t="shared" si="11"/>
        <v>100</v>
      </c>
      <c r="DC6" s="21" t="str">
        <f t="shared" si="11"/>
        <v>-</v>
      </c>
      <c r="DD6" s="21" t="str">
        <f t="shared" si="11"/>
        <v>-</v>
      </c>
      <c r="DE6" s="21" t="str">
        <f t="shared" si="11"/>
        <v>-</v>
      </c>
      <c r="DF6" s="21">
        <f t="shared" si="11"/>
        <v>83.08</v>
      </c>
      <c r="DG6" s="21">
        <f t="shared" si="11"/>
        <v>82.61</v>
      </c>
      <c r="DH6" s="20" t="str">
        <f>IF(DH7="","",IF(DH7="-","【-】","【"&amp;SUBSTITUTE(TEXT(DH7,"#,##0.00"),"-","△")&amp;"】"))</f>
        <v>【81.92】</v>
      </c>
      <c r="DI6" s="21" t="str">
        <f>IF(DI7="",NA(),DI7)</f>
        <v>-</v>
      </c>
      <c r="DJ6" s="21" t="str">
        <f t="shared" ref="DJ6:DR6" si="12">IF(DJ7="",NA(),DJ7)</f>
        <v>-</v>
      </c>
      <c r="DK6" s="21" t="str">
        <f t="shared" si="12"/>
        <v>-</v>
      </c>
      <c r="DL6" s="21">
        <f t="shared" si="12"/>
        <v>8.64</v>
      </c>
      <c r="DM6" s="21">
        <f t="shared" si="12"/>
        <v>17.28</v>
      </c>
      <c r="DN6" s="21" t="str">
        <f t="shared" si="12"/>
        <v>-</v>
      </c>
      <c r="DO6" s="21" t="str">
        <f t="shared" si="12"/>
        <v>-</v>
      </c>
      <c r="DP6" s="21" t="str">
        <f t="shared" si="12"/>
        <v>-</v>
      </c>
      <c r="DQ6" s="21">
        <f t="shared" si="12"/>
        <v>33.75</v>
      </c>
      <c r="DR6" s="21">
        <f t="shared" si="12"/>
        <v>36.21</v>
      </c>
      <c r="DS6" s="20" t="str">
        <f>IF(DS7="","",IF(DS7="-","【-】","【"&amp;SUBSTITUTE(TEXT(DS7,"#,##0.00"),"-","△")&amp;"】"))</f>
        <v>【35.80】</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2021</v>
      </c>
      <c r="C7" s="23">
        <v>42129</v>
      </c>
      <c r="D7" s="23">
        <v>46</v>
      </c>
      <c r="E7" s="23">
        <v>18</v>
      </c>
      <c r="F7" s="23">
        <v>1</v>
      </c>
      <c r="G7" s="23">
        <v>0</v>
      </c>
      <c r="H7" s="23" t="s">
        <v>95</v>
      </c>
      <c r="I7" s="23" t="s">
        <v>96</v>
      </c>
      <c r="J7" s="23" t="s">
        <v>97</v>
      </c>
      <c r="K7" s="23" t="s">
        <v>98</v>
      </c>
      <c r="L7" s="23" t="s">
        <v>99</v>
      </c>
      <c r="M7" s="23" t="s">
        <v>100</v>
      </c>
      <c r="N7" s="24" t="s">
        <v>101</v>
      </c>
      <c r="O7" s="24">
        <v>12.96</v>
      </c>
      <c r="P7" s="24">
        <v>0.54</v>
      </c>
      <c r="Q7" s="24">
        <v>100</v>
      </c>
      <c r="R7" s="24">
        <v>3141</v>
      </c>
      <c r="S7" s="24">
        <v>76120</v>
      </c>
      <c r="T7" s="24">
        <v>536.12</v>
      </c>
      <c r="U7" s="24">
        <v>141.97999999999999</v>
      </c>
      <c r="V7" s="24">
        <v>412</v>
      </c>
      <c r="W7" s="24">
        <v>0.33</v>
      </c>
      <c r="X7" s="24">
        <v>1248.48</v>
      </c>
      <c r="Y7" s="24" t="s">
        <v>101</v>
      </c>
      <c r="Z7" s="24" t="s">
        <v>101</v>
      </c>
      <c r="AA7" s="24" t="s">
        <v>101</v>
      </c>
      <c r="AB7" s="24">
        <v>102.72</v>
      </c>
      <c r="AC7" s="24">
        <v>116.95</v>
      </c>
      <c r="AD7" s="24" t="s">
        <v>101</v>
      </c>
      <c r="AE7" s="24" t="s">
        <v>101</v>
      </c>
      <c r="AF7" s="24" t="s">
        <v>101</v>
      </c>
      <c r="AG7" s="24">
        <v>96.14</v>
      </c>
      <c r="AH7" s="24">
        <v>95.6</v>
      </c>
      <c r="AI7" s="24">
        <v>96.22</v>
      </c>
      <c r="AJ7" s="24" t="s">
        <v>101</v>
      </c>
      <c r="AK7" s="24" t="s">
        <v>101</v>
      </c>
      <c r="AL7" s="24" t="s">
        <v>101</v>
      </c>
      <c r="AM7" s="24">
        <v>212.62</v>
      </c>
      <c r="AN7" s="24">
        <v>145.82</v>
      </c>
      <c r="AO7" s="24" t="s">
        <v>101</v>
      </c>
      <c r="AP7" s="24" t="s">
        <v>101</v>
      </c>
      <c r="AQ7" s="24" t="s">
        <v>101</v>
      </c>
      <c r="AR7" s="24">
        <v>237</v>
      </c>
      <c r="AS7" s="24">
        <v>257.23</v>
      </c>
      <c r="AT7" s="24">
        <v>232.28</v>
      </c>
      <c r="AU7" s="24" t="s">
        <v>101</v>
      </c>
      <c r="AV7" s="24" t="s">
        <v>101</v>
      </c>
      <c r="AW7" s="24" t="s">
        <v>101</v>
      </c>
      <c r="AX7" s="24">
        <v>171.15</v>
      </c>
      <c r="AY7" s="24">
        <v>232.29</v>
      </c>
      <c r="AZ7" s="24" t="s">
        <v>101</v>
      </c>
      <c r="BA7" s="24" t="s">
        <v>101</v>
      </c>
      <c r="BB7" s="24" t="s">
        <v>101</v>
      </c>
      <c r="BC7" s="24">
        <v>135.35</v>
      </c>
      <c r="BD7" s="24">
        <v>150.91999999999999</v>
      </c>
      <c r="BE7" s="24">
        <v>155.69</v>
      </c>
      <c r="BF7" s="24" t="s">
        <v>101</v>
      </c>
      <c r="BG7" s="24" t="s">
        <v>101</v>
      </c>
      <c r="BH7" s="24" t="s">
        <v>101</v>
      </c>
      <c r="BI7" s="24">
        <v>867.88</v>
      </c>
      <c r="BJ7" s="24">
        <v>829.69</v>
      </c>
      <c r="BK7" s="24" t="s">
        <v>101</v>
      </c>
      <c r="BL7" s="24" t="s">
        <v>101</v>
      </c>
      <c r="BM7" s="24" t="s">
        <v>101</v>
      </c>
      <c r="BN7" s="24">
        <v>782.91</v>
      </c>
      <c r="BO7" s="24">
        <v>783.21</v>
      </c>
      <c r="BP7" s="24">
        <v>765.05</v>
      </c>
      <c r="BQ7" s="24" t="s">
        <v>101</v>
      </c>
      <c r="BR7" s="24" t="s">
        <v>101</v>
      </c>
      <c r="BS7" s="24" t="s">
        <v>101</v>
      </c>
      <c r="BT7" s="24">
        <v>25.42</v>
      </c>
      <c r="BU7" s="24">
        <v>33.32</v>
      </c>
      <c r="BV7" s="24" t="s">
        <v>101</v>
      </c>
      <c r="BW7" s="24" t="s">
        <v>101</v>
      </c>
      <c r="BX7" s="24" t="s">
        <v>101</v>
      </c>
      <c r="BY7" s="24">
        <v>49.38</v>
      </c>
      <c r="BZ7" s="24">
        <v>48.53</v>
      </c>
      <c r="CA7" s="24">
        <v>48.97</v>
      </c>
      <c r="CB7" s="24" t="s">
        <v>101</v>
      </c>
      <c r="CC7" s="24" t="s">
        <v>101</v>
      </c>
      <c r="CD7" s="24" t="s">
        <v>101</v>
      </c>
      <c r="CE7" s="24">
        <v>597.76</v>
      </c>
      <c r="CF7" s="24">
        <v>458.96</v>
      </c>
      <c r="CG7" s="24" t="s">
        <v>101</v>
      </c>
      <c r="CH7" s="24" t="s">
        <v>101</v>
      </c>
      <c r="CI7" s="24" t="s">
        <v>101</v>
      </c>
      <c r="CJ7" s="24">
        <v>316.97000000000003</v>
      </c>
      <c r="CK7" s="24">
        <v>326.17</v>
      </c>
      <c r="CL7" s="24">
        <v>328.76</v>
      </c>
      <c r="CM7" s="24" t="s">
        <v>101</v>
      </c>
      <c r="CN7" s="24" t="s">
        <v>101</v>
      </c>
      <c r="CO7" s="24" t="s">
        <v>101</v>
      </c>
      <c r="CP7" s="24">
        <v>47.16</v>
      </c>
      <c r="CQ7" s="24">
        <v>45.45</v>
      </c>
      <c r="CR7" s="24" t="s">
        <v>101</v>
      </c>
      <c r="CS7" s="24" t="s">
        <v>101</v>
      </c>
      <c r="CT7" s="24" t="s">
        <v>101</v>
      </c>
      <c r="CU7" s="24">
        <v>46.36</v>
      </c>
      <c r="CV7" s="24">
        <v>228.91</v>
      </c>
      <c r="CW7" s="24">
        <v>224.12</v>
      </c>
      <c r="CX7" s="24" t="s">
        <v>101</v>
      </c>
      <c r="CY7" s="24" t="s">
        <v>101</v>
      </c>
      <c r="CZ7" s="24" t="s">
        <v>101</v>
      </c>
      <c r="DA7" s="24">
        <v>100</v>
      </c>
      <c r="DB7" s="24">
        <v>100</v>
      </c>
      <c r="DC7" s="24" t="s">
        <v>101</v>
      </c>
      <c r="DD7" s="24" t="s">
        <v>101</v>
      </c>
      <c r="DE7" s="24" t="s">
        <v>101</v>
      </c>
      <c r="DF7" s="24">
        <v>83.08</v>
      </c>
      <c r="DG7" s="24">
        <v>82.61</v>
      </c>
      <c r="DH7" s="24">
        <v>81.92</v>
      </c>
      <c r="DI7" s="24" t="s">
        <v>101</v>
      </c>
      <c r="DJ7" s="24" t="s">
        <v>101</v>
      </c>
      <c r="DK7" s="24" t="s">
        <v>101</v>
      </c>
      <c r="DL7" s="24">
        <v>8.64</v>
      </c>
      <c r="DM7" s="24">
        <v>17.28</v>
      </c>
      <c r="DN7" s="24" t="s">
        <v>101</v>
      </c>
      <c r="DO7" s="24" t="s">
        <v>101</v>
      </c>
      <c r="DP7" s="24" t="s">
        <v>101</v>
      </c>
      <c r="DQ7" s="24">
        <v>33.75</v>
      </c>
      <c r="DR7" s="24">
        <v>36.21</v>
      </c>
      <c r="DS7" s="24">
        <v>35.799999999999997</v>
      </c>
      <c r="DT7" s="24" t="s">
        <v>101</v>
      </c>
      <c r="DU7" s="24" t="s">
        <v>101</v>
      </c>
      <c r="DV7" s="24" t="s">
        <v>101</v>
      </c>
      <c r="DW7" s="24" t="s">
        <v>101</v>
      </c>
      <c r="DX7" s="24" t="s">
        <v>101</v>
      </c>
      <c r="DY7" s="24" t="s">
        <v>101</v>
      </c>
      <c r="DZ7" s="24" t="s">
        <v>101</v>
      </c>
      <c r="EA7" s="24" t="s">
        <v>101</v>
      </c>
      <c r="EB7" s="24" t="s">
        <v>101</v>
      </c>
      <c r="EC7" s="24" t="s">
        <v>101</v>
      </c>
      <c r="ED7" s="24" t="s">
        <v>101</v>
      </c>
      <c r="EE7" s="24" t="s">
        <v>101</v>
      </c>
      <c r="EF7" s="24" t="s">
        <v>101</v>
      </c>
      <c r="EG7" s="24" t="s">
        <v>101</v>
      </c>
      <c r="EH7" s="24" t="s">
        <v>101</v>
      </c>
      <c r="EI7" s="24" t="s">
        <v>101</v>
      </c>
      <c r="EJ7" s="24" t="s">
        <v>101</v>
      </c>
      <c r="EK7" s="24" t="s">
        <v>101</v>
      </c>
      <c r="EL7" s="24" t="s">
        <v>101</v>
      </c>
      <c r="EM7" s="24" t="s">
        <v>101</v>
      </c>
      <c r="EN7" s="24" t="s">
        <v>101</v>
      </c>
      <c r="EO7" s="24" t="s">
        <v>101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2023-02-16T00:01:45Z</cp:lastPrinted>
  <dcterms:created xsi:type="dcterms:W3CDTF">2022-12-01T01:42:18Z</dcterms:created>
  <dcterms:modified xsi:type="dcterms:W3CDTF">2023-02-16T00:01:48Z</dcterms:modified>
  <cp:category/>
</cp:coreProperties>
</file>