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29\課共通nas\50財務\02公営企業会計\01_決算状況調査\①全般\R4実施・公営企業決算統計関係\17 経営比較分析表\01 公営企業に係る経営比較分析表(令和3年度決算）の分析等について\03 市町村回答\10 登米市★☆\"/>
    </mc:Choice>
  </mc:AlternateContent>
  <workbookProtection workbookAlgorithmName="SHA-512" workbookHashValue="AH6WG9QxUM4N6DX1RUG8UCk3e8XYurVDc09XtOObQyYH9UlG9QtBCg5puucTmi4MIkVZCne+hjk6fR7KS1xhwA==" workbookSaltValue="bdVsLeH4UKqAAai3vg//Rw==" workbookSpinCount="100000" lockStructure="1"/>
  <bookViews>
    <workbookView xWindow="0" yWindow="0" windowWidth="19560" windowHeight="811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R6" i="5"/>
  <c r="AD10" i="4" s="1"/>
  <c r="Q6" i="5"/>
  <c r="P6" i="5"/>
  <c r="O6" i="5"/>
  <c r="I10" i="4" s="1"/>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H85" i="4"/>
  <c r="G85" i="4"/>
  <c r="BB10" i="4"/>
  <c r="W10" i="4"/>
  <c r="P10" i="4"/>
  <c r="AT8" i="4"/>
  <c r="AL8" i="4"/>
  <c r="AD8" i="4"/>
  <c r="W8" i="4"/>
  <c r="P8" i="4"/>
  <c r="I8" i="4"/>
  <c r="B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<sst xmlns="http://schemas.openxmlformats.org/spreadsheetml/2006/main" count="297" uniqueCount="118">
  <si>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</si>
  <si>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</si>
  <si>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</si>
  <si>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</si>
  <si>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</si>
  <si>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</si>
  <si>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</si>
  <si>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</si>
  <si>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</si>
  <si>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</si>
  <si>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</si>
  <si>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</si>
  <si>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</si>
  <si>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</si>
  <si>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</si>
  <si>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</si>
  <si>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</si>
  <si>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</si>
  <si>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</si>
  <si>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</si>
  <si>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</si>
  <si>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</si>
  <si>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</si>
  <si>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</si>
  <si>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</si>
  <si>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</si>
  <si>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</si>
  <si>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</si>
  <si>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</si>
  <si>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</si>
  <si>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</si>
  <si>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</si>
  <si>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</si>
  <si>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</si>
  <si>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</si>
  <si>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</si>
  <si>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</si>
  <si>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</si>
  <si>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</si>
  <si>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</si>
  <si>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</si>
  <si>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</si>
  <si>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</si>
  <si>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</si>
  <si>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</si>
  <si>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</si>
  <si>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</si>
  <si>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</si>
  <si>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</si>
  <si>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</si>
  <si>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</si>
  <si>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</si>
  <si>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</si>
  <si>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</si>
  <si>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</si>
  <si>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</si>
  <si>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</si>
  <si>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</si>
  <si>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</si>
  <si>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</si>
  <si>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</si>
  <si>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</si>
  <si>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</si>
  <si>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</si>
  <si>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</si>
  <si>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</si>
  <si>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</si>
  <si>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</si>
  <si>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</si>
  <si>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</si>
  <si>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</si>
  <si>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</si>
  <si>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</si>
  <si>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</si>
  <si>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</si>
  <si>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</si>
  <si>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</si>
  <si>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</si>
  <si>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</si>
  <si>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</si>
  <si>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</si>
  <si>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</si>
  <si>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</si>
  <si>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</si>
  <si>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</si>
  <si>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</si>
  <si>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</si>
  <si>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</si>
  <si>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</si>
  <si>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</si>
  <si>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</si>
  <si>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</si>
  <si>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</si>
  <si>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</si>
  <si>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</si>
  <si>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</si>
  <si>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登米市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</si>
  <si>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</si>
  <si>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</si>
  <si>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</si>
  <si>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</si>
  <si>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</si>
  <si>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</si>
  <si>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</si>
  <si>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</si>
  <si>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</si>
  <si>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</si>
  <si>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</si>
  <si>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</si>
  <si>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</si>
  <si>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</si>
  <si>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</si>
  <si>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</si>
  <si>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</si>
  <si>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</si>
  <si>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「①有形固定資産減価償却率」は、地方公営企業法適用前の減価償却累計額を控除した額を開始時点の資産として計上しているため、減価償却累計額が小さく、平均値を大きく下回った。
「②管渠老朽化率」「③管渠改善率」は、当該年度時点で法定耐用年数を超えている管渠がない状況である。ストックマネジメントを策定し、老朽化対策に取り組んでいる。</t>
    <phoneticPr fontId="4"/>
  </si>
  <si>
    <t>　類似団体と比較すると、本市は、「汚水処理原価」が高く、汚水処理費を使用料で賄えておらず、「経費回収率」が低い状況にある。適正な使用料となるよう見直しを行うとともに、汚水処理費の削減を図っていく。
　整備事業は平成29年度に完了しているが、水洗化の融資あっせん制度や排水設備工事補助金制度を継続し、市民の負担軽減を図りながら水洗化率の向上に努める。
　今後は、施設更新費用の増加や人口減少に伴う使用料の減少等が予測され、的確な経営分析を行い、持続可能な経営に努める必要がある。</t>
    <rPh sb="46" eb="51">
      <t>ケイヒカイシュウリツ</t>
    </rPh>
    <rPh sb="53" eb="54">
      <t>ヒク</t>
    </rPh>
    <rPh sb="55" eb="57">
      <t>ジョウキョウ</t>
    </rPh>
    <rPh sb="64" eb="67">
      <t>シヨウリョウ</t>
    </rPh>
    <rPh sb="100" eb="104">
      <t>セイビジギョウ</t>
    </rPh>
    <rPh sb="105" eb="107">
      <t>ヘイセイ</t>
    </rPh>
    <rPh sb="109" eb="111">
      <t>ネンド</t>
    </rPh>
    <rPh sb="112" eb="114">
      <t>カンリョウ</t>
    </rPh>
    <phoneticPr fontId="4"/>
  </si>
  <si>
    <t>　令和２年度より地方公営企業法を適用したため、令和２年度からの数値となっている。
「①経常収支比率」は、100％を超えて単年度黒字となったが、基準外繰入に依存しているため、収入確保と経費削減に努めなければならない。
「②累積欠損金比率」は純利益の発生により減少した。今後も接続率の向上や経費の削減を行い改善を図っていく。
「③流動比率」は、①及び償還元金の減等により現金が増加したことが影響し、前年度より増加した。しかしながら、建設改良に充てた企業債償還金の割合が非常に高く、平均値を大きく下回っている。流動資産の確保に努めていく。
「④企業債残高対事業規模比率」は、建設投資において、自己資金が少ないため借入金に依存してきたことにより、企業債残高が高く平均値を大きく上回っている。
「⑥汚水処理原価」は、修繕費や支払利息等の減少により前年度より減少したが、使用料単価も低いことから、「⑤経費回収率」は100％に達していない。汚水処理費の削減と使用料改定を行い、回収率の改善を図っていく。
「⑦施設利用率」「⑧水洗化率」は平均値を下回っている。水洗化率の向上を図りながら、近隣施設との統合も検討していく。</t>
    <rPh sb="114" eb="115">
      <t>キン</t>
    </rPh>
    <rPh sb="133" eb="135">
      <t>コンゴ</t>
    </rPh>
    <rPh sb="136" eb="139">
      <t>セツゾクリツ</t>
    </rPh>
    <rPh sb="140" eb="142">
      <t>コウジョウ</t>
    </rPh>
    <rPh sb="143" eb="145">
      <t>ケイヒ</t>
    </rPh>
    <rPh sb="146" eb="148">
      <t>サクゲン</t>
    </rPh>
    <rPh sb="149" eb="150">
      <t>オコナ</t>
    </rPh>
    <rPh sb="151" eb="153">
      <t>カイゼン</t>
    </rPh>
    <rPh sb="154" eb="155">
      <t>ハカ</t>
    </rPh>
    <rPh sb="173" eb="175">
      <t>ショウカン</t>
    </rPh>
    <rPh sb="175" eb="177">
      <t>ガンキン</t>
    </rPh>
    <rPh sb="178" eb="179">
      <t>ゲン</t>
    </rPh>
    <rPh sb="179" eb="180">
      <t>トウ</t>
    </rPh>
    <rPh sb="353" eb="356">
      <t>シュウゼンヒ</t>
    </rPh>
    <rPh sb="357" eb="359">
      <t>シハラ</t>
    </rPh>
    <rPh sb="359" eb="361">
      <t>リソク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</si>
</sst>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F4D-4B00-A853-D51D23945FC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0.01</c:v>
                </c:pt>
              </c:numCache>
            </c:numRef>
          </c:val>
          <c:smooth val="0"/>
          <c:extLst>
            <c:ext xmlns:c16="http://schemas.microsoft.com/office/drawing/2014/chart" uri="{C3380CC4-5D6E-409C-BE32-E72D297353CC}">
              <c16:uniqueId val="{00000001-0F4D-4B00-A853-D51D23945FC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42.73</c:v>
                </c:pt>
                <c:pt idx="4">
                  <c:v>42.4</c:v>
                </c:pt>
              </c:numCache>
            </c:numRef>
          </c:val>
          <c:extLst>
            <c:ext xmlns:c16="http://schemas.microsoft.com/office/drawing/2014/chart" uri="{C3380CC4-5D6E-409C-BE32-E72D297353CC}">
              <c16:uniqueId val="{00000000-55B0-48AC-939D-AAC8BD7C37B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55.26</c:v>
                </c:pt>
                <c:pt idx="4">
                  <c:v>54.54</c:v>
                </c:pt>
              </c:numCache>
            </c:numRef>
          </c:val>
          <c:smooth val="0"/>
          <c:extLst>
            <c:ext xmlns:c16="http://schemas.microsoft.com/office/drawing/2014/chart" uri="{C3380CC4-5D6E-409C-BE32-E72D297353CC}">
              <c16:uniqueId val="{00000001-55B0-48AC-939D-AAC8BD7C37B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81.16</c:v>
                </c:pt>
                <c:pt idx="4">
                  <c:v>81.540000000000006</c:v>
                </c:pt>
              </c:numCache>
            </c:numRef>
          </c:val>
          <c:extLst>
            <c:ext xmlns:c16="http://schemas.microsoft.com/office/drawing/2014/chart" uri="{C3380CC4-5D6E-409C-BE32-E72D297353CC}">
              <c16:uniqueId val="{00000000-E02F-46D6-97C4-30DC620DCF9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90.52</c:v>
                </c:pt>
                <c:pt idx="4">
                  <c:v>90.3</c:v>
                </c:pt>
              </c:numCache>
            </c:numRef>
          </c:val>
          <c:smooth val="0"/>
          <c:extLst>
            <c:ext xmlns:c16="http://schemas.microsoft.com/office/drawing/2014/chart" uri="{C3380CC4-5D6E-409C-BE32-E72D297353CC}">
              <c16:uniqueId val="{00000001-E02F-46D6-97C4-30DC620DCF9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102.22</c:v>
                </c:pt>
                <c:pt idx="4">
                  <c:v>102.93</c:v>
                </c:pt>
              </c:numCache>
            </c:numRef>
          </c:val>
          <c:extLst>
            <c:ext xmlns:c16="http://schemas.microsoft.com/office/drawing/2014/chart" uri="{C3380CC4-5D6E-409C-BE32-E72D297353CC}">
              <c16:uniqueId val="{00000000-798A-4FEB-810C-D53AB2A929A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103.09</c:v>
                </c:pt>
                <c:pt idx="4">
                  <c:v>102.11</c:v>
                </c:pt>
              </c:numCache>
            </c:numRef>
          </c:val>
          <c:smooth val="0"/>
          <c:extLst>
            <c:ext xmlns:c16="http://schemas.microsoft.com/office/drawing/2014/chart" uri="{C3380CC4-5D6E-409C-BE32-E72D297353CC}">
              <c16:uniqueId val="{00000001-798A-4FEB-810C-D53AB2A929A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3.78</c:v>
                </c:pt>
                <c:pt idx="4">
                  <c:v>7.25</c:v>
                </c:pt>
              </c:numCache>
            </c:numRef>
          </c:val>
          <c:extLst>
            <c:ext xmlns:c16="http://schemas.microsoft.com/office/drawing/2014/chart" uri="{C3380CC4-5D6E-409C-BE32-E72D297353CC}">
              <c16:uniqueId val="{00000000-0E57-4B70-B40F-59F8AEF625C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24.8</c:v>
                </c:pt>
                <c:pt idx="4">
                  <c:v>28.12</c:v>
                </c:pt>
              </c:numCache>
            </c:numRef>
          </c:val>
          <c:smooth val="0"/>
          <c:extLst>
            <c:ext xmlns:c16="http://schemas.microsoft.com/office/drawing/2014/chart" uri="{C3380CC4-5D6E-409C-BE32-E72D297353CC}">
              <c16:uniqueId val="{00000001-0E57-4B70-B40F-59F8AEF625C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06D-4478-8965-91085E5BC7A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F06D-4478-8965-91085E5BC7A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36.53</c:v>
                </c:pt>
                <c:pt idx="4">
                  <c:v>20.18</c:v>
                </c:pt>
              </c:numCache>
            </c:numRef>
          </c:val>
          <c:extLst>
            <c:ext xmlns:c16="http://schemas.microsoft.com/office/drawing/2014/chart" uri="{C3380CC4-5D6E-409C-BE32-E72D297353CC}">
              <c16:uniqueId val="{00000000-5757-4705-972D-8A2C0E368F5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101.24</c:v>
                </c:pt>
                <c:pt idx="4">
                  <c:v>124.9</c:v>
                </c:pt>
              </c:numCache>
            </c:numRef>
          </c:val>
          <c:smooth val="0"/>
          <c:extLst>
            <c:ext xmlns:c16="http://schemas.microsoft.com/office/drawing/2014/chart" uri="{C3380CC4-5D6E-409C-BE32-E72D297353CC}">
              <c16:uniqueId val="{00000001-5757-4705-972D-8A2C0E368F5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14.95</c:v>
                </c:pt>
                <c:pt idx="4">
                  <c:v>20.89</c:v>
                </c:pt>
              </c:numCache>
            </c:numRef>
          </c:val>
          <c:extLst>
            <c:ext xmlns:c16="http://schemas.microsoft.com/office/drawing/2014/chart" uri="{C3380CC4-5D6E-409C-BE32-E72D297353CC}">
              <c16:uniqueId val="{00000000-EE36-437B-BBE0-8CA3B529208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37.24</c:v>
                </c:pt>
                <c:pt idx="4">
                  <c:v>33.58</c:v>
                </c:pt>
              </c:numCache>
            </c:numRef>
          </c:val>
          <c:smooth val="0"/>
          <c:extLst>
            <c:ext xmlns:c16="http://schemas.microsoft.com/office/drawing/2014/chart" uri="{C3380CC4-5D6E-409C-BE32-E72D297353CC}">
              <c16:uniqueId val="{00000001-EE36-437B-BBE0-8CA3B529208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3796.51</c:v>
                </c:pt>
                <c:pt idx="4">
                  <c:v>3658.92</c:v>
                </c:pt>
              </c:numCache>
            </c:numRef>
          </c:val>
          <c:extLst>
            <c:ext xmlns:c16="http://schemas.microsoft.com/office/drawing/2014/chart" uri="{C3380CC4-5D6E-409C-BE32-E72D297353CC}">
              <c16:uniqueId val="{00000000-34A7-4945-AB17-623582B69A3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783.8</c:v>
                </c:pt>
                <c:pt idx="4">
                  <c:v>778.81</c:v>
                </c:pt>
              </c:numCache>
            </c:numRef>
          </c:val>
          <c:smooth val="0"/>
          <c:extLst>
            <c:ext xmlns:c16="http://schemas.microsoft.com/office/drawing/2014/chart" uri="{C3380CC4-5D6E-409C-BE32-E72D297353CC}">
              <c16:uniqueId val="{00000001-34A7-4945-AB17-623582B69A3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59.07</c:v>
                </c:pt>
                <c:pt idx="4">
                  <c:v>62.11</c:v>
                </c:pt>
              </c:numCache>
            </c:numRef>
          </c:val>
          <c:extLst>
            <c:ext xmlns:c16="http://schemas.microsoft.com/office/drawing/2014/chart" uri="{C3380CC4-5D6E-409C-BE32-E72D297353CC}">
              <c16:uniqueId val="{00000000-F8E3-455C-AB96-8C93DE321FD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68.11</c:v>
                </c:pt>
                <c:pt idx="4">
                  <c:v>67.23</c:v>
                </c:pt>
              </c:numCache>
            </c:numRef>
          </c:val>
          <c:smooth val="0"/>
          <c:extLst>
            <c:ext xmlns:c16="http://schemas.microsoft.com/office/drawing/2014/chart" uri="{C3380CC4-5D6E-409C-BE32-E72D297353CC}">
              <c16:uniqueId val="{00000001-F8E3-455C-AB96-8C93DE321FD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263.41000000000003</c:v>
                </c:pt>
                <c:pt idx="4">
                  <c:v>251.58</c:v>
                </c:pt>
              </c:numCache>
            </c:numRef>
          </c:val>
          <c:extLst>
            <c:ext xmlns:c16="http://schemas.microsoft.com/office/drawing/2014/chart" uri="{C3380CC4-5D6E-409C-BE32-E72D297353CC}">
              <c16:uniqueId val="{00000000-C707-4A45-AC00-02E2083F75C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222.41</c:v>
                </c:pt>
                <c:pt idx="4">
                  <c:v>228.21</c:v>
                </c:pt>
              </c:numCache>
            </c:numRef>
          </c:val>
          <c:smooth val="0"/>
          <c:extLst>
            <c:ext xmlns:c16="http://schemas.microsoft.com/office/drawing/2014/chart" uri="{C3380CC4-5D6E-409C-BE32-E72D297353CC}">
              <c16:uniqueId val="{00000001-C707-4A45-AC00-02E2083F75C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宮城県　登米市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45">
        <f>データ!S6</f>
        <v>76120</v>
      </c>
      <c r="AM8" s="45"/>
      <c r="AN8" s="45"/>
      <c r="AO8" s="45"/>
      <c r="AP8" s="45"/>
      <c r="AQ8" s="45"/>
      <c r="AR8" s="45"/>
      <c r="AS8" s="45"/>
      <c r="AT8" s="46">
        <f>データ!T6</f>
        <v>536.12</v>
      </c>
      <c r="AU8" s="46"/>
      <c r="AV8" s="46"/>
      <c r="AW8" s="46"/>
      <c r="AX8" s="46"/>
      <c r="AY8" s="46"/>
      <c r="AZ8" s="46"/>
      <c r="BA8" s="46"/>
      <c r="BB8" s="46">
        <f>データ!U6</f>
        <v>141.97999999999999</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66.36</v>
      </c>
      <c r="J10" s="46"/>
      <c r="K10" s="46"/>
      <c r="L10" s="46"/>
      <c r="M10" s="46"/>
      <c r="N10" s="46"/>
      <c r="O10" s="46"/>
      <c r="P10" s="46">
        <f>データ!P6</f>
        <v>22.77</v>
      </c>
      <c r="Q10" s="46"/>
      <c r="R10" s="46"/>
      <c r="S10" s="46"/>
      <c r="T10" s="46"/>
      <c r="U10" s="46"/>
      <c r="V10" s="46"/>
      <c r="W10" s="46">
        <f>データ!Q6</f>
        <v>91.35</v>
      </c>
      <c r="X10" s="46"/>
      <c r="Y10" s="46"/>
      <c r="Z10" s="46"/>
      <c r="AA10" s="46"/>
      <c r="AB10" s="46"/>
      <c r="AC10" s="46"/>
      <c r="AD10" s="45">
        <f>データ!R6</f>
        <v>3141</v>
      </c>
      <c r="AE10" s="45"/>
      <c r="AF10" s="45"/>
      <c r="AG10" s="45"/>
      <c r="AH10" s="45"/>
      <c r="AI10" s="45"/>
      <c r="AJ10" s="45"/>
      <c r="AK10" s="2"/>
      <c r="AL10" s="45">
        <f>データ!V6</f>
        <v>17222</v>
      </c>
      <c r="AM10" s="45"/>
      <c r="AN10" s="45"/>
      <c r="AO10" s="45"/>
      <c r="AP10" s="45"/>
      <c r="AQ10" s="45"/>
      <c r="AR10" s="45"/>
      <c r="AS10" s="45"/>
      <c r="AT10" s="46">
        <f>データ!W6</f>
        <v>20.93</v>
      </c>
      <c r="AU10" s="46"/>
      <c r="AV10" s="46"/>
      <c r="AW10" s="46"/>
      <c r="AX10" s="46"/>
      <c r="AY10" s="46"/>
      <c r="AZ10" s="46"/>
      <c r="BA10" s="46"/>
      <c r="BB10" s="46">
        <f>データ!X6</f>
        <v>822.84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8Cq0hksS5y1qj1Nc41zvK7pr7TPjoOsUWKIwblAz22pXoLwjaB6/nG8Z6OwSRGZ0j1tNWrvNSqIM5JQJqPNPTQ==" saltValue="k0gqkVyWfWB9s2o6PPx2z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42129</v>
      </c>
      <c r="D6" s="19">
        <f t="shared" si="3"/>
        <v>46</v>
      </c>
      <c r="E6" s="19">
        <f t="shared" si="3"/>
        <v>17</v>
      </c>
      <c r="F6" s="19">
        <f t="shared" si="3"/>
        <v>5</v>
      </c>
      <c r="G6" s="19">
        <f t="shared" si="3"/>
        <v>0</v>
      </c>
      <c r="H6" s="19" t="str">
        <f t="shared" si="3"/>
        <v>宮城県　登米市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66.36</v>
      </c>
      <c r="P6" s="20">
        <f t="shared" si="3"/>
        <v>22.77</v>
      </c>
      <c r="Q6" s="20">
        <f t="shared" si="3"/>
        <v>91.35</v>
      </c>
      <c r="R6" s="20">
        <f t="shared" si="3"/>
        <v>3141</v>
      </c>
      <c r="S6" s="20">
        <f t="shared" si="3"/>
        <v>76120</v>
      </c>
      <c r="T6" s="20">
        <f t="shared" si="3"/>
        <v>536.12</v>
      </c>
      <c r="U6" s="20">
        <f t="shared" si="3"/>
        <v>141.97999999999999</v>
      </c>
      <c r="V6" s="20">
        <f t="shared" si="3"/>
        <v>17222</v>
      </c>
      <c r="W6" s="20">
        <f t="shared" si="3"/>
        <v>20.93</v>
      </c>
      <c r="X6" s="20">
        <f t="shared" si="3"/>
        <v>822.84</v>
      </c>
      <c r="Y6" s="21" t="str">
        <f>IF(Y7="",NA(),Y7)</f>
        <v>-</v>
      </c>
      <c r="Z6" s="21" t="str">
        <f t="shared" ref="Z6:AH6" si="4">IF(Z7="",NA(),Z7)</f>
        <v>-</v>
      </c>
      <c r="AA6" s="21" t="str">
        <f t="shared" si="4"/>
        <v>-</v>
      </c>
      <c r="AB6" s="21">
        <f t="shared" si="4"/>
        <v>102.22</v>
      </c>
      <c r="AC6" s="21">
        <f t="shared" si="4"/>
        <v>102.93</v>
      </c>
      <c r="AD6" s="21" t="str">
        <f t="shared" si="4"/>
        <v>-</v>
      </c>
      <c r="AE6" s="21" t="str">
        <f t="shared" si="4"/>
        <v>-</v>
      </c>
      <c r="AF6" s="21" t="str">
        <f t="shared" si="4"/>
        <v>-</v>
      </c>
      <c r="AG6" s="21">
        <f t="shared" si="4"/>
        <v>103.09</v>
      </c>
      <c r="AH6" s="21">
        <f t="shared" si="4"/>
        <v>102.11</v>
      </c>
      <c r="AI6" s="20" t="str">
        <f>IF(AI7="","",IF(AI7="-","【-】","【"&amp;SUBSTITUTE(TEXT(AI7,"#,##0.00"),"-","△")&amp;"】"))</f>
        <v>【104.16】</v>
      </c>
      <c r="AJ6" s="21" t="str">
        <f>IF(AJ7="",NA(),AJ7)</f>
        <v>-</v>
      </c>
      <c r="AK6" s="21" t="str">
        <f t="shared" ref="AK6:AS6" si="5">IF(AK7="",NA(),AK7)</f>
        <v>-</v>
      </c>
      <c r="AL6" s="21" t="str">
        <f t="shared" si="5"/>
        <v>-</v>
      </c>
      <c r="AM6" s="21">
        <f t="shared" si="5"/>
        <v>36.53</v>
      </c>
      <c r="AN6" s="21">
        <f t="shared" si="5"/>
        <v>20.18</v>
      </c>
      <c r="AO6" s="21" t="str">
        <f t="shared" si="5"/>
        <v>-</v>
      </c>
      <c r="AP6" s="21" t="str">
        <f t="shared" si="5"/>
        <v>-</v>
      </c>
      <c r="AQ6" s="21" t="str">
        <f t="shared" si="5"/>
        <v>-</v>
      </c>
      <c r="AR6" s="21">
        <f t="shared" si="5"/>
        <v>101.24</v>
      </c>
      <c r="AS6" s="21">
        <f t="shared" si="5"/>
        <v>124.9</v>
      </c>
      <c r="AT6" s="20" t="str">
        <f>IF(AT7="","",IF(AT7="-","【-】","【"&amp;SUBSTITUTE(TEXT(AT7,"#,##0.00"),"-","△")&amp;"】"))</f>
        <v>【128.23】</v>
      </c>
      <c r="AU6" s="21" t="str">
        <f>IF(AU7="",NA(),AU7)</f>
        <v>-</v>
      </c>
      <c r="AV6" s="21" t="str">
        <f t="shared" ref="AV6:BD6" si="6">IF(AV7="",NA(),AV7)</f>
        <v>-</v>
      </c>
      <c r="AW6" s="21" t="str">
        <f t="shared" si="6"/>
        <v>-</v>
      </c>
      <c r="AX6" s="21">
        <f t="shared" si="6"/>
        <v>14.95</v>
      </c>
      <c r="AY6" s="21">
        <f t="shared" si="6"/>
        <v>20.89</v>
      </c>
      <c r="AZ6" s="21" t="str">
        <f t="shared" si="6"/>
        <v>-</v>
      </c>
      <c r="BA6" s="21" t="str">
        <f t="shared" si="6"/>
        <v>-</v>
      </c>
      <c r="BB6" s="21" t="str">
        <f t="shared" si="6"/>
        <v>-</v>
      </c>
      <c r="BC6" s="21">
        <f t="shared" si="6"/>
        <v>37.24</v>
      </c>
      <c r="BD6" s="21">
        <f t="shared" si="6"/>
        <v>33.58</v>
      </c>
      <c r="BE6" s="20" t="str">
        <f>IF(BE7="","",IF(BE7="-","【-】","【"&amp;SUBSTITUTE(TEXT(BE7,"#,##0.00"),"-","△")&amp;"】"))</f>
        <v>【34.77】</v>
      </c>
      <c r="BF6" s="21" t="str">
        <f>IF(BF7="",NA(),BF7)</f>
        <v>-</v>
      </c>
      <c r="BG6" s="21" t="str">
        <f t="shared" ref="BG6:BO6" si="7">IF(BG7="",NA(),BG7)</f>
        <v>-</v>
      </c>
      <c r="BH6" s="21" t="str">
        <f t="shared" si="7"/>
        <v>-</v>
      </c>
      <c r="BI6" s="21">
        <f t="shared" si="7"/>
        <v>3796.51</v>
      </c>
      <c r="BJ6" s="21">
        <f t="shared" si="7"/>
        <v>3658.92</v>
      </c>
      <c r="BK6" s="21" t="str">
        <f t="shared" si="7"/>
        <v>-</v>
      </c>
      <c r="BL6" s="21" t="str">
        <f t="shared" si="7"/>
        <v>-</v>
      </c>
      <c r="BM6" s="21" t="str">
        <f t="shared" si="7"/>
        <v>-</v>
      </c>
      <c r="BN6" s="21">
        <f t="shared" si="7"/>
        <v>783.8</v>
      </c>
      <c r="BO6" s="21">
        <f t="shared" si="7"/>
        <v>778.81</v>
      </c>
      <c r="BP6" s="20" t="str">
        <f>IF(BP7="","",IF(BP7="-","【-】","【"&amp;SUBSTITUTE(TEXT(BP7,"#,##0.00"),"-","△")&amp;"】"))</f>
        <v>【786.37】</v>
      </c>
      <c r="BQ6" s="21" t="str">
        <f>IF(BQ7="",NA(),BQ7)</f>
        <v>-</v>
      </c>
      <c r="BR6" s="21" t="str">
        <f t="shared" ref="BR6:BZ6" si="8">IF(BR7="",NA(),BR7)</f>
        <v>-</v>
      </c>
      <c r="BS6" s="21" t="str">
        <f t="shared" si="8"/>
        <v>-</v>
      </c>
      <c r="BT6" s="21">
        <f t="shared" si="8"/>
        <v>59.07</v>
      </c>
      <c r="BU6" s="21">
        <f t="shared" si="8"/>
        <v>62.11</v>
      </c>
      <c r="BV6" s="21" t="str">
        <f t="shared" si="8"/>
        <v>-</v>
      </c>
      <c r="BW6" s="21" t="str">
        <f t="shared" si="8"/>
        <v>-</v>
      </c>
      <c r="BX6" s="21" t="str">
        <f t="shared" si="8"/>
        <v>-</v>
      </c>
      <c r="BY6" s="21">
        <f t="shared" si="8"/>
        <v>68.11</v>
      </c>
      <c r="BZ6" s="21">
        <f t="shared" si="8"/>
        <v>67.23</v>
      </c>
      <c r="CA6" s="20" t="str">
        <f>IF(CA7="","",IF(CA7="-","【-】","【"&amp;SUBSTITUTE(TEXT(CA7,"#,##0.00"),"-","△")&amp;"】"))</f>
        <v>【60.65】</v>
      </c>
      <c r="CB6" s="21" t="str">
        <f>IF(CB7="",NA(),CB7)</f>
        <v>-</v>
      </c>
      <c r="CC6" s="21" t="str">
        <f t="shared" ref="CC6:CK6" si="9">IF(CC7="",NA(),CC7)</f>
        <v>-</v>
      </c>
      <c r="CD6" s="21" t="str">
        <f t="shared" si="9"/>
        <v>-</v>
      </c>
      <c r="CE6" s="21">
        <f t="shared" si="9"/>
        <v>263.41000000000003</v>
      </c>
      <c r="CF6" s="21">
        <f t="shared" si="9"/>
        <v>251.58</v>
      </c>
      <c r="CG6" s="21" t="str">
        <f t="shared" si="9"/>
        <v>-</v>
      </c>
      <c r="CH6" s="21" t="str">
        <f t="shared" si="9"/>
        <v>-</v>
      </c>
      <c r="CI6" s="21" t="str">
        <f t="shared" si="9"/>
        <v>-</v>
      </c>
      <c r="CJ6" s="21">
        <f t="shared" si="9"/>
        <v>222.41</v>
      </c>
      <c r="CK6" s="21">
        <f t="shared" si="9"/>
        <v>228.21</v>
      </c>
      <c r="CL6" s="20" t="str">
        <f>IF(CL7="","",IF(CL7="-","【-】","【"&amp;SUBSTITUTE(TEXT(CL7,"#,##0.00"),"-","△")&amp;"】"))</f>
        <v>【256.97】</v>
      </c>
      <c r="CM6" s="21" t="str">
        <f>IF(CM7="",NA(),CM7)</f>
        <v>-</v>
      </c>
      <c r="CN6" s="21" t="str">
        <f t="shared" ref="CN6:CV6" si="10">IF(CN7="",NA(),CN7)</f>
        <v>-</v>
      </c>
      <c r="CO6" s="21" t="str">
        <f t="shared" si="10"/>
        <v>-</v>
      </c>
      <c r="CP6" s="21">
        <f t="shared" si="10"/>
        <v>42.73</v>
      </c>
      <c r="CQ6" s="21">
        <f t="shared" si="10"/>
        <v>42.4</v>
      </c>
      <c r="CR6" s="21" t="str">
        <f t="shared" si="10"/>
        <v>-</v>
      </c>
      <c r="CS6" s="21" t="str">
        <f t="shared" si="10"/>
        <v>-</v>
      </c>
      <c r="CT6" s="21" t="str">
        <f t="shared" si="10"/>
        <v>-</v>
      </c>
      <c r="CU6" s="21">
        <f t="shared" si="10"/>
        <v>55.26</v>
      </c>
      <c r="CV6" s="21">
        <f t="shared" si="10"/>
        <v>54.54</v>
      </c>
      <c r="CW6" s="20" t="str">
        <f>IF(CW7="","",IF(CW7="-","【-】","【"&amp;SUBSTITUTE(TEXT(CW7,"#,##0.00"),"-","△")&amp;"】"))</f>
        <v>【61.14】</v>
      </c>
      <c r="CX6" s="21" t="str">
        <f>IF(CX7="",NA(),CX7)</f>
        <v>-</v>
      </c>
      <c r="CY6" s="21" t="str">
        <f t="shared" ref="CY6:DG6" si="11">IF(CY7="",NA(),CY7)</f>
        <v>-</v>
      </c>
      <c r="CZ6" s="21" t="str">
        <f t="shared" si="11"/>
        <v>-</v>
      </c>
      <c r="DA6" s="21">
        <f t="shared" si="11"/>
        <v>81.16</v>
      </c>
      <c r="DB6" s="21">
        <f t="shared" si="11"/>
        <v>81.540000000000006</v>
      </c>
      <c r="DC6" s="21" t="str">
        <f t="shared" si="11"/>
        <v>-</v>
      </c>
      <c r="DD6" s="21" t="str">
        <f t="shared" si="11"/>
        <v>-</v>
      </c>
      <c r="DE6" s="21" t="str">
        <f t="shared" si="11"/>
        <v>-</v>
      </c>
      <c r="DF6" s="21">
        <f t="shared" si="11"/>
        <v>90.52</v>
      </c>
      <c r="DG6" s="21">
        <f t="shared" si="11"/>
        <v>90.3</v>
      </c>
      <c r="DH6" s="20" t="str">
        <f>IF(DH7="","",IF(DH7="-","【-】","【"&amp;SUBSTITUTE(TEXT(DH7,"#,##0.00"),"-","△")&amp;"】"))</f>
        <v>【86.91】</v>
      </c>
      <c r="DI6" s="21" t="str">
        <f>IF(DI7="",NA(),DI7)</f>
        <v>-</v>
      </c>
      <c r="DJ6" s="21" t="str">
        <f t="shared" ref="DJ6:DR6" si="12">IF(DJ7="",NA(),DJ7)</f>
        <v>-</v>
      </c>
      <c r="DK6" s="21" t="str">
        <f t="shared" si="12"/>
        <v>-</v>
      </c>
      <c r="DL6" s="21">
        <f t="shared" si="12"/>
        <v>3.78</v>
      </c>
      <c r="DM6" s="21">
        <f t="shared" si="12"/>
        <v>7.25</v>
      </c>
      <c r="DN6" s="21" t="str">
        <f t="shared" si="12"/>
        <v>-</v>
      </c>
      <c r="DO6" s="21" t="str">
        <f t="shared" si="12"/>
        <v>-</v>
      </c>
      <c r="DP6" s="21" t="str">
        <f t="shared" si="12"/>
        <v>-</v>
      </c>
      <c r="DQ6" s="21">
        <f t="shared" si="12"/>
        <v>24.8</v>
      </c>
      <c r="DR6" s="21">
        <f t="shared" si="12"/>
        <v>28.12</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0.02</v>
      </c>
      <c r="EN6" s="21">
        <f t="shared" si="14"/>
        <v>0.01</v>
      </c>
      <c r="EO6" s="20" t="str">
        <f>IF(EO7="","",IF(EO7="-","【-】","【"&amp;SUBSTITUTE(TEXT(EO7,"#,##0.00"),"-","△")&amp;"】"))</f>
        <v>【0.03】</v>
      </c>
    </row>
    <row r="7" spans="1:148" s="22" customFormat="1" x14ac:dyDescent="0.15">
      <c r="A7" s="14"/>
      <c r="B7" s="23">
        <v>2021</v>
      </c>
      <c r="C7" s="23">
        <v>42129</v>
      </c>
      <c r="D7" s="23">
        <v>46</v>
      </c>
      <c r="E7" s="23">
        <v>17</v>
      </c>
      <c r="F7" s="23">
        <v>5</v>
      </c>
      <c r="G7" s="23">
        <v>0</v>
      </c>
      <c r="H7" s="23" t="s">
        <v>96</v>
      </c>
      <c r="I7" s="23" t="s">
        <v>97</v>
      </c>
      <c r="J7" s="23" t="s">
        <v>98</v>
      </c>
      <c r="K7" s="23" t="s">
        <v>99</v>
      </c>
      <c r="L7" s="23" t="s">
        <v>100</v>
      </c>
      <c r="M7" s="23" t="s">
        <v>101</v>
      </c>
      <c r="N7" s="24" t="s">
        <v>102</v>
      </c>
      <c r="O7" s="24">
        <v>66.36</v>
      </c>
      <c r="P7" s="24">
        <v>22.77</v>
      </c>
      <c r="Q7" s="24">
        <v>91.35</v>
      </c>
      <c r="R7" s="24">
        <v>3141</v>
      </c>
      <c r="S7" s="24">
        <v>76120</v>
      </c>
      <c r="T7" s="24">
        <v>536.12</v>
      </c>
      <c r="U7" s="24">
        <v>141.97999999999999</v>
      </c>
      <c r="V7" s="24">
        <v>17222</v>
      </c>
      <c r="W7" s="24">
        <v>20.93</v>
      </c>
      <c r="X7" s="24">
        <v>822.84</v>
      </c>
      <c r="Y7" s="24" t="s">
        <v>102</v>
      </c>
      <c r="Z7" s="24" t="s">
        <v>102</v>
      </c>
      <c r="AA7" s="24" t="s">
        <v>102</v>
      </c>
      <c r="AB7" s="24">
        <v>102.22</v>
      </c>
      <c r="AC7" s="24">
        <v>102.93</v>
      </c>
      <c r="AD7" s="24" t="s">
        <v>102</v>
      </c>
      <c r="AE7" s="24" t="s">
        <v>102</v>
      </c>
      <c r="AF7" s="24" t="s">
        <v>102</v>
      </c>
      <c r="AG7" s="24">
        <v>103.09</v>
      </c>
      <c r="AH7" s="24">
        <v>102.11</v>
      </c>
      <c r="AI7" s="24">
        <v>104.16</v>
      </c>
      <c r="AJ7" s="24" t="s">
        <v>102</v>
      </c>
      <c r="AK7" s="24" t="s">
        <v>102</v>
      </c>
      <c r="AL7" s="24" t="s">
        <v>102</v>
      </c>
      <c r="AM7" s="24">
        <v>36.53</v>
      </c>
      <c r="AN7" s="24">
        <v>20.18</v>
      </c>
      <c r="AO7" s="24" t="s">
        <v>102</v>
      </c>
      <c r="AP7" s="24" t="s">
        <v>102</v>
      </c>
      <c r="AQ7" s="24" t="s">
        <v>102</v>
      </c>
      <c r="AR7" s="24">
        <v>101.24</v>
      </c>
      <c r="AS7" s="24">
        <v>124.9</v>
      </c>
      <c r="AT7" s="24">
        <v>128.22999999999999</v>
      </c>
      <c r="AU7" s="24" t="s">
        <v>102</v>
      </c>
      <c r="AV7" s="24" t="s">
        <v>102</v>
      </c>
      <c r="AW7" s="24" t="s">
        <v>102</v>
      </c>
      <c r="AX7" s="24">
        <v>14.95</v>
      </c>
      <c r="AY7" s="24">
        <v>20.89</v>
      </c>
      <c r="AZ7" s="24" t="s">
        <v>102</v>
      </c>
      <c r="BA7" s="24" t="s">
        <v>102</v>
      </c>
      <c r="BB7" s="24" t="s">
        <v>102</v>
      </c>
      <c r="BC7" s="24">
        <v>37.24</v>
      </c>
      <c r="BD7" s="24">
        <v>33.58</v>
      </c>
      <c r="BE7" s="24">
        <v>34.770000000000003</v>
      </c>
      <c r="BF7" s="24" t="s">
        <v>102</v>
      </c>
      <c r="BG7" s="24" t="s">
        <v>102</v>
      </c>
      <c r="BH7" s="24" t="s">
        <v>102</v>
      </c>
      <c r="BI7" s="24">
        <v>3796.51</v>
      </c>
      <c r="BJ7" s="24">
        <v>3658.92</v>
      </c>
      <c r="BK7" s="24" t="s">
        <v>102</v>
      </c>
      <c r="BL7" s="24" t="s">
        <v>102</v>
      </c>
      <c r="BM7" s="24" t="s">
        <v>102</v>
      </c>
      <c r="BN7" s="24">
        <v>783.8</v>
      </c>
      <c r="BO7" s="24">
        <v>778.81</v>
      </c>
      <c r="BP7" s="24">
        <v>786.37</v>
      </c>
      <c r="BQ7" s="24" t="s">
        <v>102</v>
      </c>
      <c r="BR7" s="24" t="s">
        <v>102</v>
      </c>
      <c r="BS7" s="24" t="s">
        <v>102</v>
      </c>
      <c r="BT7" s="24">
        <v>59.07</v>
      </c>
      <c r="BU7" s="24">
        <v>62.11</v>
      </c>
      <c r="BV7" s="24" t="s">
        <v>102</v>
      </c>
      <c r="BW7" s="24" t="s">
        <v>102</v>
      </c>
      <c r="BX7" s="24" t="s">
        <v>102</v>
      </c>
      <c r="BY7" s="24">
        <v>68.11</v>
      </c>
      <c r="BZ7" s="24">
        <v>67.23</v>
      </c>
      <c r="CA7" s="24">
        <v>60.65</v>
      </c>
      <c r="CB7" s="24" t="s">
        <v>102</v>
      </c>
      <c r="CC7" s="24" t="s">
        <v>102</v>
      </c>
      <c r="CD7" s="24" t="s">
        <v>102</v>
      </c>
      <c r="CE7" s="24">
        <v>263.41000000000003</v>
      </c>
      <c r="CF7" s="24">
        <v>251.58</v>
      </c>
      <c r="CG7" s="24" t="s">
        <v>102</v>
      </c>
      <c r="CH7" s="24" t="s">
        <v>102</v>
      </c>
      <c r="CI7" s="24" t="s">
        <v>102</v>
      </c>
      <c r="CJ7" s="24">
        <v>222.41</v>
      </c>
      <c r="CK7" s="24">
        <v>228.21</v>
      </c>
      <c r="CL7" s="24">
        <v>256.97000000000003</v>
      </c>
      <c r="CM7" s="24" t="s">
        <v>102</v>
      </c>
      <c r="CN7" s="24" t="s">
        <v>102</v>
      </c>
      <c r="CO7" s="24" t="s">
        <v>102</v>
      </c>
      <c r="CP7" s="24">
        <v>42.73</v>
      </c>
      <c r="CQ7" s="24">
        <v>42.4</v>
      </c>
      <c r="CR7" s="24" t="s">
        <v>102</v>
      </c>
      <c r="CS7" s="24" t="s">
        <v>102</v>
      </c>
      <c r="CT7" s="24" t="s">
        <v>102</v>
      </c>
      <c r="CU7" s="24">
        <v>55.26</v>
      </c>
      <c r="CV7" s="24">
        <v>54.54</v>
      </c>
      <c r="CW7" s="24">
        <v>61.14</v>
      </c>
      <c r="CX7" s="24" t="s">
        <v>102</v>
      </c>
      <c r="CY7" s="24" t="s">
        <v>102</v>
      </c>
      <c r="CZ7" s="24" t="s">
        <v>102</v>
      </c>
      <c r="DA7" s="24">
        <v>81.16</v>
      </c>
      <c r="DB7" s="24">
        <v>81.540000000000006</v>
      </c>
      <c r="DC7" s="24" t="s">
        <v>102</v>
      </c>
      <c r="DD7" s="24" t="s">
        <v>102</v>
      </c>
      <c r="DE7" s="24" t="s">
        <v>102</v>
      </c>
      <c r="DF7" s="24">
        <v>90.52</v>
      </c>
      <c r="DG7" s="24">
        <v>90.3</v>
      </c>
      <c r="DH7" s="24">
        <v>86.91</v>
      </c>
      <c r="DI7" s="24" t="s">
        <v>102</v>
      </c>
      <c r="DJ7" s="24" t="s">
        <v>102</v>
      </c>
      <c r="DK7" s="24" t="s">
        <v>102</v>
      </c>
      <c r="DL7" s="24">
        <v>3.78</v>
      </c>
      <c r="DM7" s="24">
        <v>7.25</v>
      </c>
      <c r="DN7" s="24" t="s">
        <v>102</v>
      </c>
      <c r="DO7" s="24" t="s">
        <v>102</v>
      </c>
      <c r="DP7" s="24" t="s">
        <v>102</v>
      </c>
      <c r="DQ7" s="24">
        <v>24.8</v>
      </c>
      <c r="DR7" s="24">
        <v>28.12</v>
      </c>
      <c r="DS7" s="24">
        <v>24.95</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0.02</v>
      </c>
      <c r="EN7" s="24">
        <v>0.01</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2023-02-16T00:02:17Z</cp:lastPrinted>
  <dcterms:created xsi:type="dcterms:W3CDTF">2022-12-01T01:32:26Z</dcterms:created>
  <dcterms:modified xsi:type="dcterms:W3CDTF">2023-02-16T00:02:21Z</dcterms:modified>
  <cp:category/>
</cp:coreProperties>
</file>